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iner\Desktop\"/>
    </mc:Choice>
  </mc:AlternateContent>
  <bookViews>
    <workbookView xWindow="0" yWindow="0" windowWidth="28800" windowHeight="12030" tabRatio="929" firstSheet="6" activeTab="6"/>
  </bookViews>
  <sheets>
    <sheet name="MUTABAKAT LİSTE indirimli " sheetId="26" state="hidden" r:id="rId1"/>
    <sheet name="TAHSİLATLAR euro çek" sheetId="19" state="hidden" r:id="rId2"/>
    <sheet name="TCMB efektif kurlar" sheetId="7" state="hidden" r:id="rId3"/>
    <sheet name="BEDELSİZ" sheetId="21" state="hidden" r:id="rId4"/>
    <sheet name="14052013 ft" sheetId="22" state="hidden" r:id="rId5"/>
    <sheet name="Firma İletişim Bilgileri" sheetId="38" r:id="rId6"/>
    <sheet name="2020 MilliKatılımÖnTalepFormu" sheetId="40" r:id="rId7"/>
  </sheets>
  <definedNames>
    <definedName name="_xlnm._FilterDatabase" localSheetId="4" hidden="1">'14052013 ft'!$A$2:$H$2</definedName>
    <definedName name="_xlnm._FilterDatabase" localSheetId="0" hidden="1">'MUTABAKAT LİSTE indirimli '!$A$1:$AP$317</definedName>
    <definedName name="_xlnm._FilterDatabase" localSheetId="1" hidden="1">'TAHSİLATLAR euro çek'!$A$6:$U$407</definedName>
    <definedName name="_xlnm.Print_Area" localSheetId="6">'2020 MilliKatılımÖnTalepFormu'!$A$1:$F$19</definedName>
    <definedName name="_xlnm.Print_Area" localSheetId="0">'MUTABAKAT LİSTE indirimli '!$A$1:$AO$323</definedName>
    <definedName name="_xlnm.Print_Area" localSheetId="1">'TAHSİLATLAR euro çek'!$B$2:$CF$407</definedName>
    <definedName name="_xlnm.Print_Titles" localSheetId="0">'MUTABAKAT LİSTE indirimli '!$1:$1</definedName>
  </definedNames>
  <calcPr calcId="162913"/>
</workbook>
</file>

<file path=xl/calcChain.xml><?xml version="1.0" encoding="utf-8"?>
<calcChain xmlns="http://schemas.openxmlformats.org/spreadsheetml/2006/main">
  <c r="J198" i="26" l="1"/>
  <c r="K198" i="26"/>
  <c r="G198" i="26"/>
  <c r="W95" i="26"/>
  <c r="X95" i="26" s="1"/>
  <c r="AF95" i="26" s="1"/>
  <c r="AN95" i="26" s="1"/>
  <c r="AR315" i="26"/>
  <c r="AP315" i="26"/>
  <c r="AO315" i="26"/>
  <c r="AH315" i="26"/>
  <c r="AG315" i="26"/>
  <c r="AC315" i="26"/>
  <c r="S315" i="26"/>
  <c r="O315" i="26"/>
  <c r="M315" i="26"/>
  <c r="L315" i="26"/>
  <c r="AT314" i="26"/>
  <c r="AD314" i="26"/>
  <c r="AA314" i="26"/>
  <c r="Y314" i="26"/>
  <c r="T314" i="26"/>
  <c r="P314" i="26"/>
  <c r="J314" i="26"/>
  <c r="K314" i="26"/>
  <c r="I314" i="26"/>
  <c r="R314" i="26"/>
  <c r="H314" i="26"/>
  <c r="G314" i="26"/>
  <c r="D314" i="26"/>
  <c r="C314" i="26"/>
  <c r="B314" i="26"/>
  <c r="AT313" i="26"/>
  <c r="AD313" i="26"/>
  <c r="AA313" i="26"/>
  <c r="AE313" i="26" s="1"/>
  <c r="AI313" i="26" s="1"/>
  <c r="Y313" i="26"/>
  <c r="T313" i="26"/>
  <c r="P313" i="26"/>
  <c r="J313" i="26"/>
  <c r="K313" i="26" s="1"/>
  <c r="I313" i="26"/>
  <c r="R313" i="26"/>
  <c r="H313" i="26"/>
  <c r="G313" i="26"/>
  <c r="D313" i="26"/>
  <c r="C313" i="26"/>
  <c r="B313" i="26"/>
  <c r="AT312" i="26"/>
  <c r="AD312" i="26"/>
  <c r="AA312" i="26"/>
  <c r="Y312" i="26"/>
  <c r="T312" i="26"/>
  <c r="P312" i="26"/>
  <c r="J312" i="26"/>
  <c r="K312" i="26"/>
  <c r="H312" i="26"/>
  <c r="G312" i="26"/>
  <c r="D312" i="26"/>
  <c r="C312" i="26"/>
  <c r="B312" i="26"/>
  <c r="AT311" i="26"/>
  <c r="AD311" i="26"/>
  <c r="AA311" i="26"/>
  <c r="Y311" i="26"/>
  <c r="T311" i="26"/>
  <c r="P311" i="26"/>
  <c r="J311" i="26"/>
  <c r="K311" i="26" s="1"/>
  <c r="H311" i="26"/>
  <c r="G311" i="26"/>
  <c r="D311" i="26"/>
  <c r="C311" i="26"/>
  <c r="B311" i="26"/>
  <c r="AD310" i="26"/>
  <c r="AA310" i="26"/>
  <c r="Y310" i="26"/>
  <c r="T310" i="26"/>
  <c r="P310" i="26"/>
  <c r="J310" i="26"/>
  <c r="K310" i="26" s="1"/>
  <c r="I310" i="26"/>
  <c r="R310" i="26"/>
  <c r="U310" i="26" s="1"/>
  <c r="H310" i="26"/>
  <c r="G310" i="26"/>
  <c r="D310" i="26"/>
  <c r="C310" i="26"/>
  <c r="B310" i="26"/>
  <c r="AD309" i="26"/>
  <c r="AA309" i="26"/>
  <c r="T309" i="26"/>
  <c r="P309" i="26"/>
  <c r="J309" i="26"/>
  <c r="K309" i="26"/>
  <c r="I309" i="26"/>
  <c r="R309" i="26" s="1"/>
  <c r="H309" i="26"/>
  <c r="G309" i="26"/>
  <c r="D309" i="26"/>
  <c r="C309" i="26"/>
  <c r="B309" i="26"/>
  <c r="AD308" i="26"/>
  <c r="AA308" i="26"/>
  <c r="T308" i="26"/>
  <c r="P308" i="26"/>
  <c r="J308" i="26"/>
  <c r="K308" i="26"/>
  <c r="I308" i="26"/>
  <c r="R308" i="26" s="1"/>
  <c r="H308" i="26"/>
  <c r="G308" i="26"/>
  <c r="D308" i="26"/>
  <c r="C308" i="26"/>
  <c r="B308" i="26"/>
  <c r="AD307" i="26"/>
  <c r="AA307" i="26"/>
  <c r="Y307" i="26"/>
  <c r="T307" i="26"/>
  <c r="P307" i="26"/>
  <c r="J307" i="26"/>
  <c r="K307" i="26" s="1"/>
  <c r="I307" i="26"/>
  <c r="R307" i="26"/>
  <c r="H307" i="26"/>
  <c r="G307" i="26"/>
  <c r="D307" i="26"/>
  <c r="C307" i="26"/>
  <c r="B307" i="26"/>
  <c r="AD306" i="26"/>
  <c r="AA306" i="26"/>
  <c r="Y306" i="26"/>
  <c r="T306" i="26"/>
  <c r="P306" i="26"/>
  <c r="J306" i="26"/>
  <c r="K306" i="26"/>
  <c r="I306" i="26"/>
  <c r="R306" i="26" s="1"/>
  <c r="H306" i="26"/>
  <c r="G306" i="26"/>
  <c r="D306" i="26"/>
  <c r="C306" i="26"/>
  <c r="B306" i="26"/>
  <c r="AD305" i="26"/>
  <c r="AA305" i="26"/>
  <c r="Y305" i="26"/>
  <c r="T305" i="26"/>
  <c r="P305" i="26"/>
  <c r="J305" i="26"/>
  <c r="K305" i="26" s="1"/>
  <c r="I305" i="26"/>
  <c r="R305" i="26"/>
  <c r="H305" i="26"/>
  <c r="G305" i="26"/>
  <c r="D305" i="26"/>
  <c r="C305" i="26"/>
  <c r="B305" i="26"/>
  <c r="AD304" i="26"/>
  <c r="AA304" i="26"/>
  <c r="Y304" i="26"/>
  <c r="T304" i="26"/>
  <c r="P304" i="26"/>
  <c r="J304" i="26"/>
  <c r="K304" i="26"/>
  <c r="I304" i="26"/>
  <c r="R304" i="26" s="1"/>
  <c r="H304" i="26"/>
  <c r="G304" i="26"/>
  <c r="D304" i="26"/>
  <c r="C304" i="26"/>
  <c r="B304" i="26"/>
  <c r="AJ303" i="26"/>
  <c r="AL303" i="26"/>
  <c r="AK303" i="26" s="1"/>
  <c r="AM303" i="26" s="1"/>
  <c r="AD303" i="26"/>
  <c r="AA303" i="26"/>
  <c r="Y303" i="26"/>
  <c r="T303" i="26"/>
  <c r="P303" i="26"/>
  <c r="J303" i="26"/>
  <c r="K303" i="26" s="1"/>
  <c r="I303" i="26"/>
  <c r="R303" i="26" s="1"/>
  <c r="H303" i="26"/>
  <c r="G303" i="26"/>
  <c r="D303" i="26"/>
  <c r="C303" i="26"/>
  <c r="B303" i="26"/>
  <c r="AT302" i="26"/>
  <c r="AD302" i="26"/>
  <c r="AA302" i="26"/>
  <c r="Y302" i="26"/>
  <c r="T302" i="26"/>
  <c r="P302" i="26"/>
  <c r="J302" i="26"/>
  <c r="K302" i="26"/>
  <c r="H302" i="26"/>
  <c r="G302" i="26"/>
  <c r="D302" i="26"/>
  <c r="C302" i="26"/>
  <c r="B302" i="26"/>
  <c r="AD301" i="26"/>
  <c r="AA301" i="26"/>
  <c r="Y301" i="26"/>
  <c r="T301" i="26"/>
  <c r="P301" i="26"/>
  <c r="J301" i="26"/>
  <c r="K301" i="26"/>
  <c r="I301" i="26"/>
  <c r="R301" i="26"/>
  <c r="H301" i="26"/>
  <c r="G301" i="26"/>
  <c r="D301" i="26"/>
  <c r="C301" i="26"/>
  <c r="B301" i="26"/>
  <c r="AD300" i="26"/>
  <c r="AA300" i="26"/>
  <c r="Y300" i="26"/>
  <c r="T300" i="26"/>
  <c r="P300" i="26"/>
  <c r="J300" i="26"/>
  <c r="K300" i="26"/>
  <c r="I300" i="26"/>
  <c r="R300" i="26"/>
  <c r="H300" i="26"/>
  <c r="G300" i="26"/>
  <c r="D300" i="26"/>
  <c r="C300" i="26"/>
  <c r="B300" i="26"/>
  <c r="AD299" i="26"/>
  <c r="AA299" i="26"/>
  <c r="Y299" i="26"/>
  <c r="T299" i="26"/>
  <c r="P299" i="26"/>
  <c r="J299" i="26"/>
  <c r="K299" i="26"/>
  <c r="I299" i="26"/>
  <c r="R299" i="26"/>
  <c r="H299" i="26"/>
  <c r="G299" i="26"/>
  <c r="D299" i="26"/>
  <c r="C299" i="26"/>
  <c r="B299" i="26"/>
  <c r="AJ298" i="26"/>
  <c r="AL298" i="26" s="1"/>
  <c r="AK298" i="26"/>
  <c r="AM298" i="26" s="1"/>
  <c r="AD298" i="26"/>
  <c r="AA298" i="26"/>
  <c r="Y298" i="26"/>
  <c r="T298" i="26"/>
  <c r="P298" i="26"/>
  <c r="J298" i="26"/>
  <c r="K298" i="26"/>
  <c r="I298" i="26"/>
  <c r="R298" i="26" s="1"/>
  <c r="H298" i="26"/>
  <c r="G298" i="26"/>
  <c r="D298" i="26"/>
  <c r="C298" i="26"/>
  <c r="B298" i="26"/>
  <c r="AD297" i="26"/>
  <c r="AA297" i="26"/>
  <c r="T297" i="26"/>
  <c r="P297" i="26"/>
  <c r="J297" i="26"/>
  <c r="K297" i="26"/>
  <c r="I297" i="26"/>
  <c r="R297" i="26" s="1"/>
  <c r="H297" i="26"/>
  <c r="G297" i="26"/>
  <c r="D297" i="26"/>
  <c r="C297" i="26"/>
  <c r="B297" i="26"/>
  <c r="AJ296" i="26"/>
  <c r="AL296" i="26"/>
  <c r="AK296" i="26" s="1"/>
  <c r="AM296" i="26" s="1"/>
  <c r="AD296" i="26"/>
  <c r="AA296" i="26"/>
  <c r="Y296" i="26"/>
  <c r="T296" i="26"/>
  <c r="P296" i="26"/>
  <c r="J296" i="26"/>
  <c r="K296" i="26" s="1"/>
  <c r="I296" i="26"/>
  <c r="R296" i="26" s="1"/>
  <c r="H296" i="26"/>
  <c r="G296" i="26"/>
  <c r="D296" i="26"/>
  <c r="C296" i="26"/>
  <c r="B296" i="26"/>
  <c r="AJ295" i="26"/>
  <c r="AL295" i="26"/>
  <c r="AK295" i="26" s="1"/>
  <c r="AM295" i="26"/>
  <c r="AD295" i="26"/>
  <c r="AA295" i="26"/>
  <c r="T295" i="26"/>
  <c r="P295" i="26"/>
  <c r="J295" i="26"/>
  <c r="K295" i="26"/>
  <c r="I295" i="26"/>
  <c r="R295" i="26"/>
  <c r="H295" i="26"/>
  <c r="G295" i="26"/>
  <c r="D295" i="26"/>
  <c r="C295" i="26"/>
  <c r="B295" i="26"/>
  <c r="AD294" i="26"/>
  <c r="AA294" i="26"/>
  <c r="Y294" i="26"/>
  <c r="T294" i="26"/>
  <c r="P294" i="26"/>
  <c r="J294" i="26"/>
  <c r="K294" i="26"/>
  <c r="I294" i="26"/>
  <c r="R294" i="26"/>
  <c r="H294" i="26"/>
  <c r="G294" i="26"/>
  <c r="D294" i="26"/>
  <c r="C294" i="26"/>
  <c r="B294" i="26"/>
  <c r="AJ293" i="26"/>
  <c r="AL293" i="26" s="1"/>
  <c r="AK293" i="26"/>
  <c r="AM293" i="26" s="1"/>
  <c r="AD293" i="26"/>
  <c r="AA293" i="26"/>
  <c r="Y293" i="26"/>
  <c r="T293" i="26"/>
  <c r="P293" i="26"/>
  <c r="J293" i="26"/>
  <c r="K293" i="26"/>
  <c r="I293" i="26"/>
  <c r="R293" i="26" s="1"/>
  <c r="H293" i="26"/>
  <c r="G293" i="26"/>
  <c r="D293" i="26"/>
  <c r="C293" i="26"/>
  <c r="B293" i="26"/>
  <c r="AT292" i="26"/>
  <c r="AD292" i="26"/>
  <c r="AA292" i="26"/>
  <c r="Y292" i="26"/>
  <c r="T292" i="26"/>
  <c r="P292" i="26"/>
  <c r="J292" i="26"/>
  <c r="K292" i="26" s="1"/>
  <c r="H292" i="26"/>
  <c r="G292" i="26"/>
  <c r="D292" i="26"/>
  <c r="C292" i="26"/>
  <c r="B292" i="26"/>
  <c r="AT291" i="26"/>
  <c r="AD291" i="26"/>
  <c r="AA291" i="26"/>
  <c r="Y291" i="26"/>
  <c r="T291" i="26"/>
  <c r="P291" i="26"/>
  <c r="J291" i="26"/>
  <c r="K291" i="26"/>
  <c r="H291" i="26"/>
  <c r="G291" i="26"/>
  <c r="D291" i="26"/>
  <c r="C291" i="26"/>
  <c r="B291" i="26"/>
  <c r="AD290" i="26"/>
  <c r="AA290" i="26"/>
  <c r="Y290" i="26"/>
  <c r="T290" i="26"/>
  <c r="P290" i="26"/>
  <c r="J290" i="26"/>
  <c r="K290" i="26"/>
  <c r="I290" i="26"/>
  <c r="R290" i="26"/>
  <c r="H290" i="26"/>
  <c r="G290" i="26"/>
  <c r="D290" i="26"/>
  <c r="C290" i="26"/>
  <c r="B290" i="26"/>
  <c r="AD289" i="26"/>
  <c r="AA289" i="26"/>
  <c r="Y289" i="26"/>
  <c r="T289" i="26"/>
  <c r="P289" i="26"/>
  <c r="J289" i="26"/>
  <c r="K289" i="26"/>
  <c r="I289" i="26"/>
  <c r="R289" i="26"/>
  <c r="H289" i="26"/>
  <c r="G289" i="26"/>
  <c r="D289" i="26"/>
  <c r="C289" i="26"/>
  <c r="B289" i="26"/>
  <c r="AJ288" i="26"/>
  <c r="AL288" i="26" s="1"/>
  <c r="AK288" i="26" s="1"/>
  <c r="AM288" i="26" s="1"/>
  <c r="AD288" i="26"/>
  <c r="AA288" i="26"/>
  <c r="Y288" i="26"/>
  <c r="T288" i="26"/>
  <c r="P288" i="26"/>
  <c r="J288" i="26"/>
  <c r="K288" i="26"/>
  <c r="I288" i="26"/>
  <c r="R288" i="26"/>
  <c r="H288" i="26"/>
  <c r="G288" i="26"/>
  <c r="D288" i="26"/>
  <c r="C288" i="26"/>
  <c r="B288" i="26"/>
  <c r="AD287" i="26"/>
  <c r="AA287" i="26"/>
  <c r="Y287" i="26"/>
  <c r="T287" i="26"/>
  <c r="P287" i="26"/>
  <c r="J287" i="26"/>
  <c r="K287" i="26"/>
  <c r="I287" i="26"/>
  <c r="R287" i="26"/>
  <c r="H287" i="26"/>
  <c r="G287" i="26"/>
  <c r="D287" i="26"/>
  <c r="C287" i="26"/>
  <c r="B287" i="26"/>
  <c r="AJ286" i="26"/>
  <c r="AL286" i="26" s="1"/>
  <c r="AK286" i="26"/>
  <c r="AM286" i="26" s="1"/>
  <c r="AD286" i="26"/>
  <c r="AA286" i="26"/>
  <c r="Y286" i="26"/>
  <c r="T286" i="26"/>
  <c r="P286" i="26"/>
  <c r="J286" i="26"/>
  <c r="K286" i="26"/>
  <c r="I286" i="26"/>
  <c r="R286" i="26"/>
  <c r="H286" i="26"/>
  <c r="G286" i="26"/>
  <c r="D286" i="26"/>
  <c r="C286" i="26"/>
  <c r="B286" i="26"/>
  <c r="AJ285" i="26"/>
  <c r="AL285" i="26" s="1"/>
  <c r="AK285" i="26"/>
  <c r="AM285" i="26" s="1"/>
  <c r="AD285" i="26"/>
  <c r="AA285" i="26"/>
  <c r="Y285" i="26"/>
  <c r="T285" i="26"/>
  <c r="P285" i="26"/>
  <c r="J285" i="26"/>
  <c r="K285" i="26" s="1"/>
  <c r="I285" i="26"/>
  <c r="R285" i="26"/>
  <c r="Q285" i="26" s="1"/>
  <c r="H285" i="26"/>
  <c r="G285" i="26"/>
  <c r="D285" i="26"/>
  <c r="C285" i="26"/>
  <c r="B285" i="26"/>
  <c r="AD284" i="26"/>
  <c r="AA284" i="26"/>
  <c r="Y284" i="26"/>
  <c r="T284" i="26"/>
  <c r="P284" i="26"/>
  <c r="J284" i="26"/>
  <c r="K284" i="26"/>
  <c r="I284" i="26"/>
  <c r="R284" i="26" s="1"/>
  <c r="H284" i="26"/>
  <c r="G284" i="26"/>
  <c r="D284" i="26"/>
  <c r="C284" i="26"/>
  <c r="B284" i="26"/>
  <c r="AJ283" i="26"/>
  <c r="AL283" i="26"/>
  <c r="AK283" i="26" s="1"/>
  <c r="AM283" i="26" s="1"/>
  <c r="AD283" i="26"/>
  <c r="AA283" i="26"/>
  <c r="Y283" i="26"/>
  <c r="T283" i="26"/>
  <c r="P283" i="26"/>
  <c r="J283" i="26"/>
  <c r="K283" i="26"/>
  <c r="I283" i="26"/>
  <c r="R283" i="26"/>
  <c r="H283" i="26"/>
  <c r="G283" i="26"/>
  <c r="D283" i="26"/>
  <c r="C283" i="26"/>
  <c r="B283" i="26"/>
  <c r="AD282" i="26"/>
  <c r="AB282" i="26"/>
  <c r="AA282" i="26"/>
  <c r="Y282" i="26"/>
  <c r="T282" i="26"/>
  <c r="P282" i="26"/>
  <c r="J282" i="26"/>
  <c r="K282" i="26" s="1"/>
  <c r="I282" i="26"/>
  <c r="R282" i="26" s="1"/>
  <c r="H282" i="26"/>
  <c r="D282" i="26"/>
  <c r="C282" i="26"/>
  <c r="B282" i="26"/>
  <c r="AJ281" i="26"/>
  <c r="AL281" i="26"/>
  <c r="AK281" i="26" s="1"/>
  <c r="AM281" i="26" s="1"/>
  <c r="AD281" i="26"/>
  <c r="AA281" i="26"/>
  <c r="Y281" i="26"/>
  <c r="T281" i="26"/>
  <c r="P281" i="26"/>
  <c r="J281" i="26"/>
  <c r="K281" i="26"/>
  <c r="I281" i="26"/>
  <c r="R281" i="26"/>
  <c r="H281" i="26"/>
  <c r="G281" i="26"/>
  <c r="D281" i="26"/>
  <c r="C281" i="26"/>
  <c r="B281" i="26"/>
  <c r="AJ280" i="26"/>
  <c r="AL280" i="26" s="1"/>
  <c r="AK280" i="26" s="1"/>
  <c r="AM280" i="26" s="1"/>
  <c r="AD280" i="26"/>
  <c r="AA280" i="26"/>
  <c r="T280" i="26"/>
  <c r="P280" i="26"/>
  <c r="J280" i="26"/>
  <c r="K280" i="26" s="1"/>
  <c r="I280" i="26"/>
  <c r="R280" i="26" s="1"/>
  <c r="H280" i="26"/>
  <c r="G280" i="26"/>
  <c r="D280" i="26"/>
  <c r="C280" i="26"/>
  <c r="B280" i="26"/>
  <c r="AD279" i="26"/>
  <c r="AA279" i="26"/>
  <c r="Y279" i="26"/>
  <c r="W279" i="26"/>
  <c r="AT279" i="26" s="1"/>
  <c r="T279" i="26"/>
  <c r="P279" i="26"/>
  <c r="R279" i="26" s="1"/>
  <c r="Q279" i="26" s="1"/>
  <c r="J279" i="26"/>
  <c r="K279" i="26" s="1"/>
  <c r="I279" i="26"/>
  <c r="H279" i="26"/>
  <c r="G279" i="26"/>
  <c r="D279" i="26"/>
  <c r="C279" i="26"/>
  <c r="B279" i="26"/>
  <c r="AD278" i="26"/>
  <c r="AA278" i="26"/>
  <c r="Y278" i="26"/>
  <c r="W278" i="26"/>
  <c r="AT278" i="26"/>
  <c r="T278" i="26"/>
  <c r="P278" i="26"/>
  <c r="J278" i="26"/>
  <c r="K278" i="26"/>
  <c r="I278" i="26"/>
  <c r="H278" i="26"/>
  <c r="G278" i="26"/>
  <c r="D278" i="26"/>
  <c r="C278" i="26"/>
  <c r="B278" i="26"/>
  <c r="AJ277" i="26"/>
  <c r="AL277" i="26"/>
  <c r="AK277" i="26" s="1"/>
  <c r="AM277" i="26" s="1"/>
  <c r="AD277" i="26"/>
  <c r="AA277" i="26"/>
  <c r="Y277" i="26"/>
  <c r="W277" i="26"/>
  <c r="AT277" i="26"/>
  <c r="T277" i="26"/>
  <c r="P277" i="26"/>
  <c r="J277" i="26"/>
  <c r="K277" i="26"/>
  <c r="I277" i="26"/>
  <c r="H277" i="26"/>
  <c r="G277" i="26"/>
  <c r="D277" i="26"/>
  <c r="C277" i="26"/>
  <c r="B277" i="26"/>
  <c r="AD276" i="26"/>
  <c r="AA276" i="26"/>
  <c r="Y276" i="26"/>
  <c r="W276" i="26"/>
  <c r="AT276" i="26"/>
  <c r="T276" i="26"/>
  <c r="P276" i="26"/>
  <c r="J276" i="26"/>
  <c r="K276" i="26"/>
  <c r="I276" i="26"/>
  <c r="H276" i="26"/>
  <c r="G276" i="26"/>
  <c r="D276" i="26"/>
  <c r="C276" i="26"/>
  <c r="B276" i="26"/>
  <c r="AD275" i="26"/>
  <c r="AA275" i="26"/>
  <c r="Y275" i="26"/>
  <c r="T275" i="26"/>
  <c r="P275" i="26"/>
  <c r="J275" i="26"/>
  <c r="K275" i="26"/>
  <c r="I275" i="26"/>
  <c r="R275" i="26" s="1"/>
  <c r="H275" i="26"/>
  <c r="G275" i="26"/>
  <c r="D275" i="26"/>
  <c r="C275" i="26"/>
  <c r="B275" i="26"/>
  <c r="AJ274" i="26"/>
  <c r="AL274" i="26"/>
  <c r="AK274" i="26" s="1"/>
  <c r="AM274" i="26" s="1"/>
  <c r="AD274" i="26"/>
  <c r="AA274" i="26"/>
  <c r="Y274" i="26"/>
  <c r="T274" i="26"/>
  <c r="P274" i="26"/>
  <c r="J274" i="26"/>
  <c r="K274" i="26" s="1"/>
  <c r="I274" i="26"/>
  <c r="R274" i="26" s="1"/>
  <c r="H274" i="26"/>
  <c r="G274" i="26"/>
  <c r="D274" i="26"/>
  <c r="C274" i="26"/>
  <c r="B274" i="26"/>
  <c r="AJ273" i="26"/>
  <c r="AL273" i="26"/>
  <c r="AK273" i="26" s="1"/>
  <c r="AM273" i="26" s="1"/>
  <c r="AD273" i="26"/>
  <c r="AA273" i="26"/>
  <c r="Y273" i="26"/>
  <c r="T273" i="26"/>
  <c r="P273" i="26"/>
  <c r="J273" i="26"/>
  <c r="K273" i="26" s="1"/>
  <c r="I273" i="26"/>
  <c r="R273" i="26" s="1"/>
  <c r="H273" i="26"/>
  <c r="G273" i="26"/>
  <c r="D273" i="26"/>
  <c r="C273" i="26"/>
  <c r="B273" i="26"/>
  <c r="AD272" i="26"/>
  <c r="AA272" i="26"/>
  <c r="Y272" i="26"/>
  <c r="T272" i="26"/>
  <c r="P272" i="26"/>
  <c r="J272" i="26"/>
  <c r="K272" i="26" s="1"/>
  <c r="I272" i="26"/>
  <c r="R272" i="26" s="1"/>
  <c r="H272" i="26"/>
  <c r="G272" i="26"/>
  <c r="D272" i="26"/>
  <c r="C272" i="26"/>
  <c r="B272" i="26"/>
  <c r="AD271" i="26"/>
  <c r="AA271" i="26"/>
  <c r="T271" i="26"/>
  <c r="P271" i="26"/>
  <c r="J271" i="26"/>
  <c r="K271" i="26"/>
  <c r="I271" i="26"/>
  <c r="R271" i="26"/>
  <c r="H271" i="26"/>
  <c r="G271" i="26"/>
  <c r="D271" i="26"/>
  <c r="C271" i="26"/>
  <c r="B271" i="26"/>
  <c r="AD270" i="26"/>
  <c r="AA270" i="26"/>
  <c r="Y270" i="26"/>
  <c r="T270" i="26"/>
  <c r="P270" i="26"/>
  <c r="J270" i="26"/>
  <c r="K270" i="26"/>
  <c r="I270" i="26"/>
  <c r="R270" i="26"/>
  <c r="H270" i="26"/>
  <c r="G270" i="26"/>
  <c r="D270" i="26"/>
  <c r="C270" i="26"/>
  <c r="B270" i="26"/>
  <c r="AT269" i="26"/>
  <c r="AD269" i="26"/>
  <c r="AA269" i="26"/>
  <c r="Y269" i="26"/>
  <c r="T269" i="26"/>
  <c r="P269" i="26"/>
  <c r="J269" i="26"/>
  <c r="K269" i="26" s="1"/>
  <c r="I269" i="26"/>
  <c r="R269" i="26" s="1"/>
  <c r="H269" i="26"/>
  <c r="G269" i="26"/>
  <c r="D269" i="26"/>
  <c r="C269" i="26"/>
  <c r="B269" i="26"/>
  <c r="AD268" i="26"/>
  <c r="AA268" i="26"/>
  <c r="Y268" i="26"/>
  <c r="T268" i="26"/>
  <c r="P268" i="26"/>
  <c r="Q268" i="26" s="1"/>
  <c r="J268" i="26"/>
  <c r="K268" i="26" s="1"/>
  <c r="I268" i="26"/>
  <c r="R268" i="26" s="1"/>
  <c r="H268" i="26"/>
  <c r="G268" i="26"/>
  <c r="D268" i="26"/>
  <c r="C268" i="26"/>
  <c r="B268" i="26"/>
  <c r="AJ267" i="26"/>
  <c r="AL267" i="26"/>
  <c r="AK267" i="26" s="1"/>
  <c r="AM267" i="26"/>
  <c r="AD267" i="26"/>
  <c r="AA267" i="26"/>
  <c r="AE267" i="26" s="1"/>
  <c r="AI267" i="26" s="1"/>
  <c r="Y267" i="26"/>
  <c r="T267" i="26"/>
  <c r="P267" i="26"/>
  <c r="J267" i="26"/>
  <c r="K267" i="26" s="1"/>
  <c r="I267" i="26"/>
  <c r="R267" i="26" s="1"/>
  <c r="H267" i="26"/>
  <c r="G267" i="26"/>
  <c r="D267" i="26"/>
  <c r="C267" i="26"/>
  <c r="B267" i="26"/>
  <c r="AD266" i="26"/>
  <c r="AA266" i="26"/>
  <c r="Y266" i="26"/>
  <c r="W266" i="26"/>
  <c r="AT266" i="26"/>
  <c r="T266" i="26"/>
  <c r="P266" i="26"/>
  <c r="J266" i="26"/>
  <c r="K266" i="26"/>
  <c r="I266" i="26"/>
  <c r="R266" i="26" s="1"/>
  <c r="H266" i="26"/>
  <c r="G266" i="26"/>
  <c r="D266" i="26"/>
  <c r="C266" i="26"/>
  <c r="B266" i="26"/>
  <c r="AT265" i="26"/>
  <c r="AD265" i="26"/>
  <c r="AA265" i="26"/>
  <c r="Y265" i="26"/>
  <c r="T265" i="26"/>
  <c r="P265" i="26"/>
  <c r="J265" i="26"/>
  <c r="K265" i="26"/>
  <c r="I265" i="26"/>
  <c r="H265" i="26"/>
  <c r="G265" i="26"/>
  <c r="D265" i="26"/>
  <c r="C265" i="26"/>
  <c r="B265" i="26"/>
  <c r="AD264" i="26"/>
  <c r="AA264" i="26"/>
  <c r="Y264" i="26"/>
  <c r="T264" i="26"/>
  <c r="P264" i="26"/>
  <c r="J264" i="26"/>
  <c r="K264" i="26"/>
  <c r="I264" i="26"/>
  <c r="R264" i="26" s="1"/>
  <c r="H264" i="26"/>
  <c r="G264" i="26"/>
  <c r="D264" i="26"/>
  <c r="C264" i="26"/>
  <c r="B264" i="26"/>
  <c r="AD263" i="26"/>
  <c r="AA263" i="26"/>
  <c r="T263" i="26"/>
  <c r="P263" i="26"/>
  <c r="J263" i="26"/>
  <c r="K263" i="26"/>
  <c r="I263" i="26"/>
  <c r="R263" i="26"/>
  <c r="H263" i="26"/>
  <c r="G263" i="26"/>
  <c r="D263" i="26"/>
  <c r="C263" i="26"/>
  <c r="B263" i="26"/>
  <c r="AD262" i="26"/>
  <c r="AA262" i="26"/>
  <c r="Y262" i="26"/>
  <c r="T262" i="26"/>
  <c r="P262" i="26"/>
  <c r="J262" i="26"/>
  <c r="K262" i="26"/>
  <c r="I262" i="26"/>
  <c r="R262" i="26"/>
  <c r="H262" i="26"/>
  <c r="G262" i="26"/>
  <c r="D262" i="26"/>
  <c r="C262" i="26"/>
  <c r="B262" i="26"/>
  <c r="AJ261" i="26"/>
  <c r="AL261" i="26"/>
  <c r="AK261" i="26"/>
  <c r="AM261" i="26" s="1"/>
  <c r="AD261" i="26"/>
  <c r="AA261" i="26"/>
  <c r="Y261" i="26"/>
  <c r="T261" i="26"/>
  <c r="P261" i="26"/>
  <c r="J261" i="26"/>
  <c r="K261" i="26"/>
  <c r="I261" i="26"/>
  <c r="R261" i="26"/>
  <c r="H261" i="26"/>
  <c r="G261" i="26"/>
  <c r="D261" i="26"/>
  <c r="C261" i="26"/>
  <c r="B261" i="26"/>
  <c r="AT260" i="26"/>
  <c r="AD260" i="26"/>
  <c r="AA260" i="26"/>
  <c r="T260" i="26"/>
  <c r="P260" i="26"/>
  <c r="J260" i="26"/>
  <c r="K260" i="26"/>
  <c r="I260" i="26"/>
  <c r="H260" i="26"/>
  <c r="G260" i="26"/>
  <c r="D260" i="26"/>
  <c r="C260" i="26"/>
  <c r="B260" i="26"/>
  <c r="AT259" i="26"/>
  <c r="AD259" i="26"/>
  <c r="AA259" i="26"/>
  <c r="Y259" i="26"/>
  <c r="T259" i="26"/>
  <c r="P259" i="26"/>
  <c r="J259" i="26"/>
  <c r="K259" i="26"/>
  <c r="I259" i="26"/>
  <c r="H259" i="26"/>
  <c r="G259" i="26"/>
  <c r="D259" i="26"/>
  <c r="C259" i="26"/>
  <c r="B259" i="26"/>
  <c r="AT258" i="26"/>
  <c r="AD258" i="26"/>
  <c r="AA258" i="26"/>
  <c r="Y258" i="26"/>
  <c r="T258" i="26"/>
  <c r="P258" i="26"/>
  <c r="J258" i="26"/>
  <c r="K258" i="26"/>
  <c r="I258" i="26"/>
  <c r="R258" i="26"/>
  <c r="H258" i="26"/>
  <c r="G258" i="26"/>
  <c r="D258" i="26"/>
  <c r="C258" i="26"/>
  <c r="B258" i="26"/>
  <c r="AD257" i="26"/>
  <c r="AB257" i="26"/>
  <c r="AA257" i="26"/>
  <c r="Y257" i="26"/>
  <c r="T257" i="26"/>
  <c r="P257" i="26"/>
  <c r="J257" i="26"/>
  <c r="K257" i="26" s="1"/>
  <c r="I257" i="26"/>
  <c r="R257" i="26"/>
  <c r="H257" i="26"/>
  <c r="G257" i="26"/>
  <c r="D257" i="26"/>
  <c r="C257" i="26"/>
  <c r="B257" i="26"/>
  <c r="AD256" i="26"/>
  <c r="AB256" i="26"/>
  <c r="AA256" i="26"/>
  <c r="Y256" i="26"/>
  <c r="T256" i="26"/>
  <c r="P256" i="26"/>
  <c r="J256" i="26"/>
  <c r="K256" i="26" s="1"/>
  <c r="I256" i="26"/>
  <c r="R256" i="26"/>
  <c r="H256" i="26"/>
  <c r="G256" i="26"/>
  <c r="D256" i="26"/>
  <c r="C256" i="26"/>
  <c r="B256" i="26"/>
  <c r="AJ255" i="26"/>
  <c r="AL255" i="26" s="1"/>
  <c r="AK255" i="26"/>
  <c r="AM255" i="26" s="1"/>
  <c r="AD255" i="26"/>
  <c r="AB255" i="26"/>
  <c r="AA255" i="26"/>
  <c r="Y255" i="26"/>
  <c r="T255" i="26"/>
  <c r="P255" i="26"/>
  <c r="J255" i="26"/>
  <c r="K255" i="26" s="1"/>
  <c r="I255" i="26"/>
  <c r="R255" i="26" s="1"/>
  <c r="H255" i="26"/>
  <c r="G255" i="26"/>
  <c r="D255" i="26"/>
  <c r="C255" i="26"/>
  <c r="B255" i="26"/>
  <c r="AD254" i="26"/>
  <c r="AA254" i="26"/>
  <c r="Y254" i="26"/>
  <c r="T254" i="26"/>
  <c r="P254" i="26"/>
  <c r="J254" i="26"/>
  <c r="K254" i="26" s="1"/>
  <c r="H254" i="26"/>
  <c r="G254" i="26"/>
  <c r="D254" i="26"/>
  <c r="C254" i="26"/>
  <c r="B254" i="26"/>
  <c r="AD253" i="26"/>
  <c r="AA253" i="26"/>
  <c r="Y253" i="26"/>
  <c r="T253" i="26"/>
  <c r="P253" i="26"/>
  <c r="J253" i="26"/>
  <c r="K253" i="26" s="1"/>
  <c r="I253" i="26"/>
  <c r="R253" i="26"/>
  <c r="H253" i="26"/>
  <c r="G253" i="26"/>
  <c r="D253" i="26"/>
  <c r="C253" i="26"/>
  <c r="B253" i="26"/>
  <c r="AJ252" i="26"/>
  <c r="AL252" i="26"/>
  <c r="AK252" i="26"/>
  <c r="AM252" i="26" s="1"/>
  <c r="AD252" i="26"/>
  <c r="AB252" i="26"/>
  <c r="AA252" i="26"/>
  <c r="T252" i="26"/>
  <c r="P252" i="26"/>
  <c r="J252" i="26"/>
  <c r="K252" i="26" s="1"/>
  <c r="I252" i="26"/>
  <c r="R252" i="26" s="1"/>
  <c r="H252" i="26"/>
  <c r="G252" i="26"/>
  <c r="D252" i="26"/>
  <c r="C252" i="26"/>
  <c r="B252" i="26"/>
  <c r="AJ251" i="26"/>
  <c r="AL251" i="26" s="1"/>
  <c r="AK251" i="26" s="1"/>
  <c r="AM251" i="26" s="1"/>
  <c r="AD251" i="26"/>
  <c r="AB251" i="26"/>
  <c r="AA251" i="26"/>
  <c r="Y251" i="26"/>
  <c r="T251" i="26"/>
  <c r="P251" i="26"/>
  <c r="J251" i="26"/>
  <c r="K251" i="26"/>
  <c r="H251" i="26"/>
  <c r="D251" i="26"/>
  <c r="C251" i="26"/>
  <c r="B251" i="26"/>
  <c r="AD250" i="26"/>
  <c r="AB250" i="26"/>
  <c r="AA250" i="26"/>
  <c r="Y250" i="26"/>
  <c r="T250" i="26"/>
  <c r="P250" i="26"/>
  <c r="J250" i="26"/>
  <c r="K250" i="26"/>
  <c r="I250" i="26"/>
  <c r="R250" i="26"/>
  <c r="H250" i="26"/>
  <c r="G250" i="26"/>
  <c r="D250" i="26"/>
  <c r="C250" i="26"/>
  <c r="B250" i="26"/>
  <c r="AJ249" i="26"/>
  <c r="AL249" i="26"/>
  <c r="AK249" i="26"/>
  <c r="AM249" i="26" s="1"/>
  <c r="AD249" i="26"/>
  <c r="AB249" i="26"/>
  <c r="AA249" i="26"/>
  <c r="Y249" i="26"/>
  <c r="T249" i="26"/>
  <c r="P249" i="26"/>
  <c r="J249" i="26"/>
  <c r="K249" i="26" s="1"/>
  <c r="I249" i="26"/>
  <c r="R249" i="26"/>
  <c r="U249" i="26" s="1"/>
  <c r="H249" i="26"/>
  <c r="G249" i="26"/>
  <c r="D249" i="26"/>
  <c r="C249" i="26"/>
  <c r="B249" i="26"/>
  <c r="AD248" i="26"/>
  <c r="AB248" i="26"/>
  <c r="AA248" i="26"/>
  <c r="T248" i="26"/>
  <c r="P248" i="26"/>
  <c r="J248" i="26"/>
  <c r="K248" i="26"/>
  <c r="I248" i="26"/>
  <c r="R248" i="26" s="1"/>
  <c r="H248" i="26"/>
  <c r="G248" i="26"/>
  <c r="D248" i="26"/>
  <c r="C248" i="26"/>
  <c r="B248" i="26"/>
  <c r="AD247" i="26"/>
  <c r="AA247" i="26"/>
  <c r="Y247" i="26"/>
  <c r="T247" i="26"/>
  <c r="P247" i="26"/>
  <c r="J247" i="26"/>
  <c r="K247" i="26" s="1"/>
  <c r="I247" i="26"/>
  <c r="R247" i="26"/>
  <c r="H247" i="26"/>
  <c r="G247" i="26"/>
  <c r="D247" i="26"/>
  <c r="C247" i="26"/>
  <c r="B247" i="26"/>
  <c r="AD246" i="26"/>
  <c r="AB246" i="26"/>
  <c r="AA246" i="26"/>
  <c r="Y246" i="26"/>
  <c r="T246" i="26"/>
  <c r="P246" i="26"/>
  <c r="J246" i="26"/>
  <c r="K246" i="26"/>
  <c r="I246" i="26"/>
  <c r="R246" i="26"/>
  <c r="H246" i="26"/>
  <c r="G246" i="26"/>
  <c r="D246" i="26"/>
  <c r="C246" i="26"/>
  <c r="B246" i="26"/>
  <c r="AD245" i="26"/>
  <c r="AB245" i="26"/>
  <c r="AA245" i="26"/>
  <c r="Y245" i="26"/>
  <c r="T245" i="26"/>
  <c r="P245" i="26"/>
  <c r="J245" i="26"/>
  <c r="K245" i="26"/>
  <c r="I245" i="26"/>
  <c r="R245" i="26" s="1"/>
  <c r="H245" i="26"/>
  <c r="G245" i="26"/>
  <c r="D245" i="26"/>
  <c r="C245" i="26"/>
  <c r="B245" i="26"/>
  <c r="AT244" i="26"/>
  <c r="AD244" i="26"/>
  <c r="AB244" i="26"/>
  <c r="AA244" i="26"/>
  <c r="Y244" i="26"/>
  <c r="T244" i="26"/>
  <c r="P244" i="26"/>
  <c r="J244" i="26"/>
  <c r="K244" i="26" s="1"/>
  <c r="I244" i="26"/>
  <c r="H244" i="26"/>
  <c r="G244" i="26"/>
  <c r="D244" i="26"/>
  <c r="C244" i="26"/>
  <c r="B244" i="26"/>
  <c r="AD243" i="26"/>
  <c r="AB243" i="26"/>
  <c r="AA243" i="26"/>
  <c r="Y243" i="26"/>
  <c r="T243" i="26"/>
  <c r="P243" i="26"/>
  <c r="J243" i="26"/>
  <c r="K243" i="26" s="1"/>
  <c r="I243" i="26"/>
  <c r="R243" i="26"/>
  <c r="H243" i="26"/>
  <c r="G243" i="26"/>
  <c r="D243" i="26"/>
  <c r="C243" i="26"/>
  <c r="B243" i="26"/>
  <c r="AD242" i="26"/>
  <c r="AB242" i="26"/>
  <c r="AA242" i="26"/>
  <c r="T242" i="26"/>
  <c r="P242" i="26"/>
  <c r="J242" i="26"/>
  <c r="K242" i="26"/>
  <c r="I242" i="26"/>
  <c r="R242" i="26" s="1"/>
  <c r="H242" i="26"/>
  <c r="G242" i="26"/>
  <c r="D242" i="26"/>
  <c r="C242" i="26"/>
  <c r="B242" i="26"/>
  <c r="AD241" i="26"/>
  <c r="AB241" i="26"/>
  <c r="AA241" i="26"/>
  <c r="Y241" i="26"/>
  <c r="T241" i="26"/>
  <c r="P241" i="26"/>
  <c r="J241" i="26"/>
  <c r="K241" i="26"/>
  <c r="I241" i="26"/>
  <c r="R241" i="26"/>
  <c r="H241" i="26"/>
  <c r="G241" i="26"/>
  <c r="D241" i="26"/>
  <c r="C241" i="26"/>
  <c r="B241" i="26"/>
  <c r="AJ240" i="26"/>
  <c r="AL240" i="26"/>
  <c r="AK240" i="26"/>
  <c r="AM240" i="26" s="1"/>
  <c r="AD240" i="26"/>
  <c r="AB240" i="26"/>
  <c r="AA240" i="26"/>
  <c r="P240" i="26"/>
  <c r="J240" i="26"/>
  <c r="K240" i="26"/>
  <c r="I240" i="26"/>
  <c r="R240" i="26" s="1"/>
  <c r="H240" i="26"/>
  <c r="D240" i="26"/>
  <c r="C240" i="26"/>
  <c r="B240" i="26"/>
  <c r="AD239" i="26"/>
  <c r="AA239" i="26"/>
  <c r="T239" i="26"/>
  <c r="P239" i="26"/>
  <c r="J239" i="26"/>
  <c r="K239" i="26" s="1"/>
  <c r="I239" i="26"/>
  <c r="R239" i="26" s="1"/>
  <c r="U239" i="26" s="1"/>
  <c r="W239" i="26" s="1"/>
  <c r="H239" i="26"/>
  <c r="G239" i="26"/>
  <c r="D239" i="26"/>
  <c r="C239" i="26"/>
  <c r="B239" i="26"/>
  <c r="AD238" i="26"/>
  <c r="AA238" i="26"/>
  <c r="Y238" i="26"/>
  <c r="T238" i="26"/>
  <c r="P238" i="26"/>
  <c r="J238" i="26"/>
  <c r="K238" i="26" s="1"/>
  <c r="I238" i="26"/>
  <c r="R238" i="26" s="1"/>
  <c r="Q238" i="26" s="1"/>
  <c r="H238" i="26"/>
  <c r="G238" i="26"/>
  <c r="D238" i="26"/>
  <c r="C238" i="26"/>
  <c r="B238" i="26"/>
  <c r="AD237" i="26"/>
  <c r="AB237" i="26"/>
  <c r="AA237" i="26"/>
  <c r="Y237" i="26"/>
  <c r="T237" i="26"/>
  <c r="P237" i="26"/>
  <c r="J237" i="26"/>
  <c r="K237" i="26"/>
  <c r="I237" i="26"/>
  <c r="R237" i="26"/>
  <c r="H237" i="26"/>
  <c r="G237" i="26"/>
  <c r="D237" i="26"/>
  <c r="C237" i="26"/>
  <c r="B237" i="26"/>
  <c r="AJ236" i="26"/>
  <c r="AL236" i="26" s="1"/>
  <c r="AK236" i="26" s="1"/>
  <c r="AM236" i="26"/>
  <c r="AD236" i="26"/>
  <c r="AA236" i="26"/>
  <c r="Y236" i="26"/>
  <c r="T236" i="26"/>
  <c r="P236" i="26"/>
  <c r="J236" i="26"/>
  <c r="K236" i="26"/>
  <c r="I236" i="26"/>
  <c r="R236" i="26"/>
  <c r="H236" i="26"/>
  <c r="G236" i="26"/>
  <c r="D236" i="26"/>
  <c r="C236" i="26"/>
  <c r="B236" i="26"/>
  <c r="AJ235" i="26"/>
  <c r="AL235" i="26"/>
  <c r="AK235" i="26"/>
  <c r="AM235" i="26" s="1"/>
  <c r="AD235" i="26"/>
  <c r="AB235" i="26"/>
  <c r="AA235" i="26"/>
  <c r="Y235" i="26"/>
  <c r="T235" i="26"/>
  <c r="P235" i="26"/>
  <c r="J235" i="26"/>
  <c r="K235" i="26" s="1"/>
  <c r="I235" i="26"/>
  <c r="R235" i="26" s="1"/>
  <c r="H235" i="26"/>
  <c r="G235" i="26"/>
  <c r="D235" i="26"/>
  <c r="C235" i="26"/>
  <c r="B235" i="26"/>
  <c r="AJ234" i="26"/>
  <c r="AL234" i="26"/>
  <c r="AK234" i="26" s="1"/>
  <c r="AM234" i="26" s="1"/>
  <c r="AD234" i="26"/>
  <c r="AB234" i="26"/>
  <c r="AA234" i="26"/>
  <c r="Y234" i="26"/>
  <c r="T234" i="26"/>
  <c r="P234" i="26"/>
  <c r="Q234" i="26" s="1"/>
  <c r="J234" i="26"/>
  <c r="K234" i="26" s="1"/>
  <c r="I234" i="26"/>
  <c r="R234" i="26"/>
  <c r="H234" i="26"/>
  <c r="G234" i="26"/>
  <c r="D234" i="26"/>
  <c r="C234" i="26"/>
  <c r="B234" i="26"/>
  <c r="AD233" i="26"/>
  <c r="AB233" i="26"/>
  <c r="AA233" i="26"/>
  <c r="Y233" i="26"/>
  <c r="AE233" i="26" s="1"/>
  <c r="AI233" i="26" s="1"/>
  <c r="T233" i="26"/>
  <c r="P233" i="26"/>
  <c r="J233" i="26"/>
  <c r="K233" i="26"/>
  <c r="I233" i="26"/>
  <c r="R233" i="26" s="1"/>
  <c r="H233" i="26"/>
  <c r="G233" i="26"/>
  <c r="D233" i="26"/>
  <c r="C233" i="26"/>
  <c r="B233" i="26"/>
  <c r="AD232" i="26"/>
  <c r="AA232" i="26"/>
  <c r="Y232" i="26"/>
  <c r="T232" i="26"/>
  <c r="P232" i="26"/>
  <c r="J232" i="26"/>
  <c r="K232" i="26" s="1"/>
  <c r="I232" i="26"/>
  <c r="R232" i="26"/>
  <c r="H232" i="26"/>
  <c r="G232" i="26"/>
  <c r="D232" i="26"/>
  <c r="C232" i="26"/>
  <c r="B232" i="26"/>
  <c r="AJ231" i="26"/>
  <c r="AL231" i="26"/>
  <c r="AK231" i="26"/>
  <c r="AM231" i="26"/>
  <c r="AD231" i="26"/>
  <c r="AB231" i="26"/>
  <c r="AA231" i="26"/>
  <c r="Y231" i="26"/>
  <c r="T231" i="26"/>
  <c r="P231" i="26"/>
  <c r="J231" i="26"/>
  <c r="K231" i="26"/>
  <c r="I231" i="26"/>
  <c r="R231" i="26"/>
  <c r="H231" i="26"/>
  <c r="G231" i="26"/>
  <c r="D231" i="26"/>
  <c r="C231" i="26"/>
  <c r="B231" i="26"/>
  <c r="AD230" i="26"/>
  <c r="AA230" i="26"/>
  <c r="Y230" i="26"/>
  <c r="T230" i="26"/>
  <c r="P230" i="26"/>
  <c r="J230" i="26"/>
  <c r="K230" i="26"/>
  <c r="I230" i="26"/>
  <c r="R230" i="26"/>
  <c r="H230" i="26"/>
  <c r="G230" i="26"/>
  <c r="D230" i="26"/>
  <c r="C230" i="26"/>
  <c r="B230" i="26"/>
  <c r="AD229" i="26"/>
  <c r="AB229" i="26"/>
  <c r="AA229" i="26"/>
  <c r="Y229" i="26"/>
  <c r="T229" i="26"/>
  <c r="P229" i="26"/>
  <c r="J229" i="26"/>
  <c r="K229" i="26" s="1"/>
  <c r="I229" i="26"/>
  <c r="R229" i="26" s="1"/>
  <c r="Q229" i="26" s="1"/>
  <c r="D229" i="26"/>
  <c r="C229" i="26"/>
  <c r="B229" i="26"/>
  <c r="AD228" i="26"/>
  <c r="AB228" i="26"/>
  <c r="AA228" i="26"/>
  <c r="Y228" i="26"/>
  <c r="T228" i="26"/>
  <c r="P228" i="26"/>
  <c r="J228" i="26"/>
  <c r="K228" i="26"/>
  <c r="I228" i="26"/>
  <c r="R228" i="26"/>
  <c r="H228" i="26"/>
  <c r="G228" i="26"/>
  <c r="D228" i="26"/>
  <c r="C228" i="26"/>
  <c r="B228" i="26"/>
  <c r="AD227" i="26"/>
  <c r="AA227" i="26"/>
  <c r="Y227" i="26"/>
  <c r="T227" i="26"/>
  <c r="P227" i="26"/>
  <c r="J227" i="26"/>
  <c r="K227" i="26"/>
  <c r="I227" i="26"/>
  <c r="R227" i="26"/>
  <c r="H227" i="26"/>
  <c r="G227" i="26"/>
  <c r="D227" i="26"/>
  <c r="C227" i="26"/>
  <c r="B227" i="26"/>
  <c r="AJ226" i="26"/>
  <c r="AL226" i="26" s="1"/>
  <c r="AK226" i="26" s="1"/>
  <c r="AM226" i="26" s="1"/>
  <c r="AD226" i="26"/>
  <c r="AB226" i="26"/>
  <c r="AA226" i="26"/>
  <c r="Y226" i="26"/>
  <c r="T226" i="26"/>
  <c r="P226" i="26"/>
  <c r="J226" i="26"/>
  <c r="K226" i="26"/>
  <c r="I226" i="26"/>
  <c r="R226" i="26" s="1"/>
  <c r="H226" i="26"/>
  <c r="G226" i="26"/>
  <c r="D226" i="26"/>
  <c r="C226" i="26"/>
  <c r="B226" i="26"/>
  <c r="AJ225" i="26"/>
  <c r="AD225" i="26"/>
  <c r="AA225" i="26"/>
  <c r="Y225" i="26"/>
  <c r="T225" i="26"/>
  <c r="P225" i="26"/>
  <c r="J225" i="26"/>
  <c r="K225" i="26"/>
  <c r="I225" i="26"/>
  <c r="R225" i="26"/>
  <c r="H225" i="26"/>
  <c r="G225" i="26"/>
  <c r="D225" i="26"/>
  <c r="C225" i="26"/>
  <c r="B225" i="26"/>
  <c r="AJ224" i="26"/>
  <c r="AD224" i="26"/>
  <c r="AA224" i="26"/>
  <c r="Y224" i="26"/>
  <c r="T224" i="26"/>
  <c r="P224" i="26"/>
  <c r="J224" i="26"/>
  <c r="K224" i="26" s="1"/>
  <c r="I224" i="26"/>
  <c r="R224" i="26"/>
  <c r="H224" i="26"/>
  <c r="G224" i="26"/>
  <c r="D224" i="26"/>
  <c r="C224" i="26"/>
  <c r="B224" i="26"/>
  <c r="AD223" i="26"/>
  <c r="AB223" i="26"/>
  <c r="AA223" i="26"/>
  <c r="T223" i="26"/>
  <c r="P223" i="26"/>
  <c r="J223" i="26"/>
  <c r="K223" i="26"/>
  <c r="I223" i="26"/>
  <c r="R223" i="26" s="1"/>
  <c r="H223" i="26"/>
  <c r="G223" i="26"/>
  <c r="D223" i="26"/>
  <c r="C223" i="26"/>
  <c r="B223" i="26"/>
  <c r="AD222" i="26"/>
  <c r="AB222" i="26"/>
  <c r="AA222" i="26"/>
  <c r="Y222" i="26"/>
  <c r="T222" i="26"/>
  <c r="P222" i="26"/>
  <c r="J222" i="26"/>
  <c r="K222" i="26"/>
  <c r="I222" i="26"/>
  <c r="R222" i="26"/>
  <c r="H222" i="26"/>
  <c r="G222" i="26"/>
  <c r="D222" i="26"/>
  <c r="C222" i="26"/>
  <c r="B222" i="26"/>
  <c r="AJ221" i="26"/>
  <c r="AL221" i="26" s="1"/>
  <c r="AK221" i="26"/>
  <c r="AM221" i="26" s="1"/>
  <c r="AD221" i="26"/>
  <c r="AA221" i="26"/>
  <c r="Y221" i="26"/>
  <c r="T221" i="26"/>
  <c r="P221" i="26"/>
  <c r="J221" i="26"/>
  <c r="K221" i="26" s="1"/>
  <c r="I221" i="26"/>
  <c r="R221" i="26"/>
  <c r="H221" i="26"/>
  <c r="G221" i="26"/>
  <c r="D221" i="26"/>
  <c r="C221" i="26"/>
  <c r="B221" i="26"/>
  <c r="AD220" i="26"/>
  <c r="AB220" i="26"/>
  <c r="AA220" i="26"/>
  <c r="Y220" i="26"/>
  <c r="T220" i="26"/>
  <c r="P220" i="26"/>
  <c r="J220" i="26"/>
  <c r="K220" i="26"/>
  <c r="I220" i="26"/>
  <c r="R220" i="26" s="1"/>
  <c r="H220" i="26"/>
  <c r="G220" i="26"/>
  <c r="D220" i="26"/>
  <c r="C220" i="26"/>
  <c r="B220" i="26"/>
  <c r="AD219" i="26"/>
  <c r="AB219" i="26"/>
  <c r="AA219" i="26"/>
  <c r="Y219" i="26"/>
  <c r="T219" i="26"/>
  <c r="P219" i="26"/>
  <c r="J219" i="26"/>
  <c r="K219" i="26"/>
  <c r="I219" i="26"/>
  <c r="R219" i="26"/>
  <c r="H219" i="26"/>
  <c r="G219" i="26"/>
  <c r="D219" i="26"/>
  <c r="C219" i="26"/>
  <c r="B219" i="26"/>
  <c r="AD218" i="26"/>
  <c r="AA218" i="26"/>
  <c r="Y218" i="26"/>
  <c r="T218" i="26"/>
  <c r="P218" i="26"/>
  <c r="J218" i="26"/>
  <c r="K218" i="26"/>
  <c r="I218" i="26"/>
  <c r="R218" i="26"/>
  <c r="H218" i="26"/>
  <c r="G218" i="26"/>
  <c r="D218" i="26"/>
  <c r="C218" i="26"/>
  <c r="B218" i="26"/>
  <c r="AJ217" i="26"/>
  <c r="AL217" i="26" s="1"/>
  <c r="AK217" i="26" s="1"/>
  <c r="AM217" i="26" s="1"/>
  <c r="AD217" i="26"/>
  <c r="AA217" i="26"/>
  <c r="Y217" i="26"/>
  <c r="T217" i="26"/>
  <c r="P217" i="26"/>
  <c r="J217" i="26"/>
  <c r="K217" i="26"/>
  <c r="I217" i="26"/>
  <c r="R217" i="26"/>
  <c r="H217" i="26"/>
  <c r="G217" i="26"/>
  <c r="D217" i="26"/>
  <c r="C217" i="26"/>
  <c r="B217" i="26"/>
  <c r="AJ216" i="26"/>
  <c r="AL216" i="26"/>
  <c r="AK216" i="26"/>
  <c r="AM216" i="26" s="1"/>
  <c r="AD216" i="26"/>
  <c r="AB216" i="26"/>
  <c r="AA216" i="26"/>
  <c r="T216" i="26"/>
  <c r="P216" i="26"/>
  <c r="J216" i="26"/>
  <c r="K216" i="26"/>
  <c r="I216" i="26"/>
  <c r="R216" i="26"/>
  <c r="H216" i="26"/>
  <c r="G216" i="26"/>
  <c r="D216" i="26"/>
  <c r="C216" i="26"/>
  <c r="B216" i="26"/>
  <c r="AD215" i="26"/>
  <c r="AB215" i="26"/>
  <c r="AA215" i="26"/>
  <c r="Y215" i="26"/>
  <c r="T215" i="26"/>
  <c r="P215" i="26"/>
  <c r="J215" i="26"/>
  <c r="K215" i="26" s="1"/>
  <c r="I215" i="26"/>
  <c r="R215" i="26" s="1"/>
  <c r="H215" i="26"/>
  <c r="G215" i="26"/>
  <c r="D215" i="26"/>
  <c r="C215" i="26"/>
  <c r="B215" i="26"/>
  <c r="AD214" i="26"/>
  <c r="AA214" i="26"/>
  <c r="Y214" i="26"/>
  <c r="T214" i="26"/>
  <c r="P214" i="26"/>
  <c r="J214" i="26"/>
  <c r="K214" i="26" s="1"/>
  <c r="I214" i="26"/>
  <c r="R214" i="26" s="1"/>
  <c r="H214" i="26"/>
  <c r="G214" i="26"/>
  <c r="D214" i="26"/>
  <c r="C214" i="26"/>
  <c r="B214" i="26"/>
  <c r="AD213" i="26"/>
  <c r="AA213" i="26"/>
  <c r="Y213" i="26"/>
  <c r="T213" i="26"/>
  <c r="P213" i="26"/>
  <c r="J213" i="26"/>
  <c r="K213" i="26" s="1"/>
  <c r="I213" i="26"/>
  <c r="R213" i="26" s="1"/>
  <c r="H213" i="26"/>
  <c r="G213" i="26"/>
  <c r="D213" i="26"/>
  <c r="C213" i="26"/>
  <c r="B213" i="26"/>
  <c r="AD212" i="26"/>
  <c r="AB212" i="26"/>
  <c r="AA212" i="26"/>
  <c r="T212" i="26"/>
  <c r="P212" i="26"/>
  <c r="Q212" i="26" s="1"/>
  <c r="J212" i="26"/>
  <c r="K212" i="26" s="1"/>
  <c r="I212" i="26"/>
  <c r="R212" i="26" s="1"/>
  <c r="H212" i="26"/>
  <c r="G212" i="26"/>
  <c r="D212" i="26"/>
  <c r="C212" i="26"/>
  <c r="B212" i="26"/>
  <c r="AD211" i="26"/>
  <c r="AA211" i="26"/>
  <c r="T211" i="26"/>
  <c r="P211" i="26"/>
  <c r="J211" i="26"/>
  <c r="K211" i="26"/>
  <c r="I211" i="26"/>
  <c r="R211" i="26"/>
  <c r="H211" i="26"/>
  <c r="G211" i="26"/>
  <c r="D211" i="26"/>
  <c r="C211" i="26"/>
  <c r="B211" i="26"/>
  <c r="AD210" i="26"/>
  <c r="AB210" i="26"/>
  <c r="AA210" i="26"/>
  <c r="Y210" i="26"/>
  <c r="T210" i="26"/>
  <c r="P210" i="26"/>
  <c r="J210" i="26"/>
  <c r="K210" i="26" s="1"/>
  <c r="I210" i="26"/>
  <c r="R210" i="26" s="1"/>
  <c r="H210" i="26"/>
  <c r="G210" i="26"/>
  <c r="D210" i="26"/>
  <c r="C210" i="26"/>
  <c r="B210" i="26"/>
  <c r="AD209" i="26"/>
  <c r="AB209" i="26"/>
  <c r="AA209" i="26"/>
  <c r="Y209" i="26"/>
  <c r="T209" i="26"/>
  <c r="P209" i="26"/>
  <c r="J209" i="26"/>
  <c r="K209" i="26" s="1"/>
  <c r="I209" i="26"/>
  <c r="R209" i="26"/>
  <c r="H209" i="26"/>
  <c r="G209" i="26"/>
  <c r="D209" i="26"/>
  <c r="C209" i="26"/>
  <c r="B209" i="26"/>
  <c r="AD208" i="26"/>
  <c r="AB208" i="26"/>
  <c r="AA208" i="26"/>
  <c r="W208" i="26"/>
  <c r="AT208" i="26" s="1"/>
  <c r="T208" i="26"/>
  <c r="P208" i="26"/>
  <c r="J208" i="26"/>
  <c r="K208" i="26" s="1"/>
  <c r="I208" i="26"/>
  <c r="R208" i="26"/>
  <c r="H208" i="26"/>
  <c r="D208" i="26"/>
  <c r="C208" i="26"/>
  <c r="B208" i="26"/>
  <c r="AD207" i="26"/>
  <c r="AB207" i="26"/>
  <c r="AA207" i="26"/>
  <c r="Y207" i="26"/>
  <c r="T207" i="26"/>
  <c r="P207" i="26"/>
  <c r="J207" i="26"/>
  <c r="K207" i="26"/>
  <c r="I207" i="26"/>
  <c r="R207" i="26" s="1"/>
  <c r="H207" i="26"/>
  <c r="G207" i="26"/>
  <c r="D207" i="26"/>
  <c r="C207" i="26"/>
  <c r="B207" i="26"/>
  <c r="AD206" i="26"/>
  <c r="AA206" i="26"/>
  <c r="Y206" i="26"/>
  <c r="T206" i="26"/>
  <c r="P206" i="26"/>
  <c r="J206" i="26"/>
  <c r="K206" i="26" s="1"/>
  <c r="I206" i="26"/>
  <c r="R206" i="26"/>
  <c r="H206" i="26"/>
  <c r="G206" i="26"/>
  <c r="D206" i="26"/>
  <c r="C206" i="26"/>
  <c r="B206" i="26"/>
  <c r="AD205" i="26"/>
  <c r="AA205" i="26"/>
  <c r="T205" i="26"/>
  <c r="P205" i="26"/>
  <c r="J205" i="26"/>
  <c r="K205" i="26" s="1"/>
  <c r="I205" i="26"/>
  <c r="R205" i="26"/>
  <c r="H205" i="26"/>
  <c r="G205" i="26"/>
  <c r="D205" i="26"/>
  <c r="C205" i="26"/>
  <c r="B205" i="26"/>
  <c r="AD204" i="26"/>
  <c r="AB204" i="26"/>
  <c r="AA204" i="26"/>
  <c r="Y204" i="26"/>
  <c r="T204" i="26"/>
  <c r="P204" i="26"/>
  <c r="J204" i="26"/>
  <c r="K204" i="26"/>
  <c r="I204" i="26"/>
  <c r="R204" i="26"/>
  <c r="H204" i="26"/>
  <c r="G204" i="26"/>
  <c r="D204" i="26"/>
  <c r="C204" i="26"/>
  <c r="B204" i="26"/>
  <c r="AD203" i="26"/>
  <c r="AB203" i="26"/>
  <c r="AA203" i="26"/>
  <c r="Y203" i="26"/>
  <c r="T203" i="26"/>
  <c r="P203" i="26"/>
  <c r="J203" i="26"/>
  <c r="K203" i="26"/>
  <c r="I203" i="26"/>
  <c r="R203" i="26" s="1"/>
  <c r="H203" i="26"/>
  <c r="G203" i="26"/>
  <c r="D203" i="26"/>
  <c r="C203" i="26"/>
  <c r="B203" i="26"/>
  <c r="AD202" i="26"/>
  <c r="AB202" i="26"/>
  <c r="AA202" i="26"/>
  <c r="Y202" i="26"/>
  <c r="T202" i="26"/>
  <c r="P202" i="26"/>
  <c r="J202" i="26"/>
  <c r="K202" i="26"/>
  <c r="I202" i="26"/>
  <c r="R202" i="26"/>
  <c r="H202" i="26"/>
  <c r="G202" i="26"/>
  <c r="D202" i="26"/>
  <c r="C202" i="26"/>
  <c r="B202" i="26"/>
  <c r="AD201" i="26"/>
  <c r="AA201" i="26"/>
  <c r="Y201" i="26"/>
  <c r="T201" i="26"/>
  <c r="P201" i="26"/>
  <c r="J201" i="26"/>
  <c r="K201" i="26"/>
  <c r="H201" i="26"/>
  <c r="G201" i="26"/>
  <c r="D201" i="26"/>
  <c r="C201" i="26"/>
  <c r="B201" i="26"/>
  <c r="AD200" i="26"/>
  <c r="AA200" i="26"/>
  <c r="Y200" i="26"/>
  <c r="T200" i="26"/>
  <c r="P200" i="26"/>
  <c r="J200" i="26"/>
  <c r="K200" i="26"/>
  <c r="I200" i="26"/>
  <c r="R200" i="26"/>
  <c r="H200" i="26"/>
  <c r="G200" i="26"/>
  <c r="D200" i="26"/>
  <c r="C200" i="26"/>
  <c r="B200" i="26"/>
  <c r="AJ199" i="26"/>
  <c r="AL199" i="26" s="1"/>
  <c r="AK199" i="26"/>
  <c r="AM199" i="26" s="1"/>
  <c r="AD199" i="26"/>
  <c r="AA199" i="26"/>
  <c r="Y199" i="26"/>
  <c r="T199" i="26"/>
  <c r="P199" i="26"/>
  <c r="J199" i="26"/>
  <c r="K199" i="26"/>
  <c r="I199" i="26"/>
  <c r="R199" i="26"/>
  <c r="H199" i="26"/>
  <c r="G199" i="26"/>
  <c r="D199" i="26"/>
  <c r="C199" i="26"/>
  <c r="B199" i="26"/>
  <c r="AD198" i="26"/>
  <c r="AB198" i="26"/>
  <c r="AA198" i="26"/>
  <c r="Y198" i="26"/>
  <c r="T198" i="26"/>
  <c r="P198" i="26"/>
  <c r="I198" i="26"/>
  <c r="R198" i="26" s="1"/>
  <c r="H198" i="26"/>
  <c r="D198" i="26"/>
  <c r="C198" i="26"/>
  <c r="B198" i="26"/>
  <c r="AD197" i="26"/>
  <c r="AA197" i="26"/>
  <c r="Y197" i="26"/>
  <c r="T197" i="26"/>
  <c r="P197" i="26"/>
  <c r="J197" i="26"/>
  <c r="K197" i="26" s="1"/>
  <c r="I197" i="26"/>
  <c r="R197" i="26"/>
  <c r="H197" i="26"/>
  <c r="G197" i="26"/>
  <c r="D197" i="26"/>
  <c r="C197" i="26"/>
  <c r="B197" i="26"/>
  <c r="AD196" i="26"/>
  <c r="AB196" i="26"/>
  <c r="AA196" i="26"/>
  <c r="Y196" i="26"/>
  <c r="T196" i="26"/>
  <c r="P196" i="26"/>
  <c r="J196" i="26"/>
  <c r="K196" i="26"/>
  <c r="I196" i="26"/>
  <c r="R196" i="26" s="1"/>
  <c r="H196" i="26"/>
  <c r="G196" i="26"/>
  <c r="D196" i="26"/>
  <c r="C196" i="26"/>
  <c r="B196" i="26"/>
  <c r="AJ195" i="26"/>
  <c r="AL195" i="26"/>
  <c r="AK195" i="26" s="1"/>
  <c r="AM195" i="26" s="1"/>
  <c r="AD195" i="26"/>
  <c r="AA195" i="26"/>
  <c r="Y195" i="26"/>
  <c r="T195" i="26"/>
  <c r="P195" i="26"/>
  <c r="J195" i="26"/>
  <c r="K195" i="26" s="1"/>
  <c r="I195" i="26"/>
  <c r="R195" i="26" s="1"/>
  <c r="H195" i="26"/>
  <c r="G195" i="26"/>
  <c r="D195" i="26"/>
  <c r="C195" i="26"/>
  <c r="B195" i="26"/>
  <c r="AD194" i="26"/>
  <c r="AB194" i="26"/>
  <c r="AA194" i="26"/>
  <c r="Y194" i="26"/>
  <c r="T194" i="26"/>
  <c r="P194" i="26"/>
  <c r="J194" i="26"/>
  <c r="K194" i="26"/>
  <c r="I194" i="26"/>
  <c r="R194" i="26"/>
  <c r="H194" i="26"/>
  <c r="G194" i="26"/>
  <c r="D194" i="26"/>
  <c r="C194" i="26"/>
  <c r="B194" i="26"/>
  <c r="AD193" i="26"/>
  <c r="AB193" i="26"/>
  <c r="AA193" i="26"/>
  <c r="Y193" i="26"/>
  <c r="T193" i="26"/>
  <c r="P193" i="26"/>
  <c r="J193" i="26"/>
  <c r="K193" i="26" s="1"/>
  <c r="I193" i="26"/>
  <c r="R193" i="26" s="1"/>
  <c r="H193" i="26"/>
  <c r="G193" i="26"/>
  <c r="D193" i="26"/>
  <c r="C193" i="26"/>
  <c r="B193" i="26"/>
  <c r="AD192" i="26"/>
  <c r="AB192" i="26"/>
  <c r="AA192" i="26"/>
  <c r="Y192" i="26"/>
  <c r="T192" i="26"/>
  <c r="P192" i="26"/>
  <c r="J192" i="26"/>
  <c r="K192" i="26"/>
  <c r="I192" i="26"/>
  <c r="R192" i="26" s="1"/>
  <c r="H192" i="26"/>
  <c r="G192" i="26"/>
  <c r="D192" i="26"/>
  <c r="C192" i="26"/>
  <c r="B192" i="26"/>
  <c r="AD191" i="26"/>
  <c r="AA191" i="26"/>
  <c r="T191" i="26"/>
  <c r="P191" i="26"/>
  <c r="J191" i="26"/>
  <c r="K191" i="26"/>
  <c r="I191" i="26"/>
  <c r="R191" i="26" s="1"/>
  <c r="H191" i="26"/>
  <c r="G191" i="26"/>
  <c r="D191" i="26"/>
  <c r="C191" i="26"/>
  <c r="B191" i="26"/>
  <c r="AJ190" i="26"/>
  <c r="AL190" i="26"/>
  <c r="AK190" i="26" s="1"/>
  <c r="AM190" i="26" s="1"/>
  <c r="AD190" i="26"/>
  <c r="AB190" i="26"/>
  <c r="AA190" i="26"/>
  <c r="T190" i="26"/>
  <c r="P190" i="26"/>
  <c r="J190" i="26"/>
  <c r="K190" i="26" s="1"/>
  <c r="I190" i="26"/>
  <c r="R190" i="26"/>
  <c r="H190" i="26"/>
  <c r="G190" i="26"/>
  <c r="D190" i="26"/>
  <c r="C190" i="26"/>
  <c r="B190" i="26"/>
  <c r="AD189" i="26"/>
  <c r="AB189" i="26"/>
  <c r="AA189" i="26"/>
  <c r="Y189" i="26"/>
  <c r="T189" i="26"/>
  <c r="P189" i="26"/>
  <c r="J189" i="26"/>
  <c r="K189" i="26"/>
  <c r="I189" i="26"/>
  <c r="R189" i="26" s="1"/>
  <c r="H189" i="26"/>
  <c r="G189" i="26"/>
  <c r="D189" i="26"/>
  <c r="C189" i="26"/>
  <c r="B189" i="26"/>
  <c r="AJ188" i="26"/>
  <c r="AL188" i="26"/>
  <c r="AK188" i="26" s="1"/>
  <c r="AM188" i="26" s="1"/>
  <c r="AD188" i="26"/>
  <c r="AB188" i="26"/>
  <c r="AA188" i="26"/>
  <c r="Y188" i="26"/>
  <c r="T188" i="26"/>
  <c r="P188" i="26"/>
  <c r="J188" i="26"/>
  <c r="K188" i="26"/>
  <c r="I188" i="26"/>
  <c r="R188" i="26"/>
  <c r="Q188" i="26" s="1"/>
  <c r="H188" i="26"/>
  <c r="G188" i="26"/>
  <c r="D188" i="26"/>
  <c r="C188" i="26"/>
  <c r="B188" i="26"/>
  <c r="AJ187" i="26"/>
  <c r="AL187" i="26"/>
  <c r="AK187" i="26"/>
  <c r="AM187" i="26" s="1"/>
  <c r="AD187" i="26"/>
  <c r="AB187" i="26"/>
  <c r="AA187" i="26"/>
  <c r="Y187" i="26"/>
  <c r="T187" i="26"/>
  <c r="P187" i="26"/>
  <c r="J187" i="26"/>
  <c r="K187" i="26" s="1"/>
  <c r="I187" i="26"/>
  <c r="R187" i="26" s="1"/>
  <c r="Q187" i="26" s="1"/>
  <c r="H187" i="26"/>
  <c r="G187" i="26"/>
  <c r="D187" i="26"/>
  <c r="C187" i="26"/>
  <c r="B187" i="26"/>
  <c r="AJ186" i="26"/>
  <c r="AL186" i="26"/>
  <c r="AK186" i="26" s="1"/>
  <c r="AM186" i="26" s="1"/>
  <c r="AD186" i="26"/>
  <c r="AB186" i="26"/>
  <c r="AA186" i="26"/>
  <c r="Y186" i="26"/>
  <c r="W186" i="26"/>
  <c r="T186" i="26"/>
  <c r="P186" i="26"/>
  <c r="J186" i="26"/>
  <c r="K186" i="26" s="1"/>
  <c r="I186" i="26"/>
  <c r="R186" i="26"/>
  <c r="D186" i="26"/>
  <c r="C186" i="26"/>
  <c r="B186" i="26"/>
  <c r="AD185" i="26"/>
  <c r="AB185" i="26"/>
  <c r="AA185" i="26"/>
  <c r="T185" i="26"/>
  <c r="P185" i="26"/>
  <c r="J185" i="26"/>
  <c r="K185" i="26" s="1"/>
  <c r="I185" i="26"/>
  <c r="R185" i="26"/>
  <c r="H185" i="26"/>
  <c r="G185" i="26"/>
  <c r="D185" i="26"/>
  <c r="C185" i="26"/>
  <c r="B185" i="26"/>
  <c r="AD184" i="26"/>
  <c r="AB184" i="26"/>
  <c r="AA184" i="26"/>
  <c r="Y184" i="26"/>
  <c r="T184" i="26"/>
  <c r="P184" i="26"/>
  <c r="J184" i="26"/>
  <c r="K184" i="26"/>
  <c r="I184" i="26"/>
  <c r="R184" i="26"/>
  <c r="H184" i="26"/>
  <c r="G184" i="26"/>
  <c r="D184" i="26"/>
  <c r="C184" i="26"/>
  <c r="B184" i="26"/>
  <c r="AD183" i="26"/>
  <c r="AA183" i="26"/>
  <c r="Y183" i="26"/>
  <c r="T183" i="26"/>
  <c r="P183" i="26"/>
  <c r="J183" i="26"/>
  <c r="K183" i="26"/>
  <c r="I183" i="26"/>
  <c r="R183" i="26"/>
  <c r="H183" i="26"/>
  <c r="G183" i="26"/>
  <c r="D183" i="26"/>
  <c r="C183" i="26"/>
  <c r="B183" i="26"/>
  <c r="AD182" i="26"/>
  <c r="AB182" i="26"/>
  <c r="AA182" i="26"/>
  <c r="Y182" i="26"/>
  <c r="T182" i="26"/>
  <c r="P182" i="26"/>
  <c r="J182" i="26"/>
  <c r="K182" i="26" s="1"/>
  <c r="I182" i="26"/>
  <c r="R182" i="26" s="1"/>
  <c r="H182" i="26"/>
  <c r="G182" i="26"/>
  <c r="D182" i="26"/>
  <c r="C182" i="26"/>
  <c r="B182" i="26"/>
  <c r="AD181" i="26"/>
  <c r="AB181" i="26"/>
  <c r="AA181" i="26"/>
  <c r="Y181" i="26"/>
  <c r="T181" i="26"/>
  <c r="P181" i="26"/>
  <c r="J181" i="26"/>
  <c r="K181" i="26"/>
  <c r="I181" i="26"/>
  <c r="R181" i="26"/>
  <c r="H181" i="26"/>
  <c r="G181" i="26"/>
  <c r="D181" i="26"/>
  <c r="C181" i="26"/>
  <c r="B181" i="26"/>
  <c r="AJ180" i="26"/>
  <c r="AD180" i="26"/>
  <c r="AB180" i="26"/>
  <c r="AA180" i="26"/>
  <c r="Y180" i="26"/>
  <c r="T180" i="26"/>
  <c r="P180" i="26"/>
  <c r="J180" i="26"/>
  <c r="K180" i="26"/>
  <c r="I180" i="26"/>
  <c r="R180" i="26"/>
  <c r="H180" i="26"/>
  <c r="G180" i="26"/>
  <c r="D180" i="26"/>
  <c r="C180" i="26"/>
  <c r="B180" i="26"/>
  <c r="AT179" i="26"/>
  <c r="AD179" i="26"/>
  <c r="AB179" i="26"/>
  <c r="AA179" i="26"/>
  <c r="Y179" i="26"/>
  <c r="T179" i="26"/>
  <c r="P179" i="26"/>
  <c r="J179" i="26"/>
  <c r="K179" i="26"/>
  <c r="I179" i="26"/>
  <c r="R179" i="26"/>
  <c r="H179" i="26"/>
  <c r="D179" i="26"/>
  <c r="C179" i="26"/>
  <c r="B179" i="26"/>
  <c r="AJ178" i="26"/>
  <c r="AL178" i="26"/>
  <c r="AK178" i="26" s="1"/>
  <c r="AM178" i="26"/>
  <c r="AD178" i="26"/>
  <c r="AB178" i="26"/>
  <c r="AA178" i="26"/>
  <c r="Y178" i="26"/>
  <c r="T178" i="26"/>
  <c r="P178" i="26"/>
  <c r="J178" i="26"/>
  <c r="K178" i="26"/>
  <c r="I178" i="26"/>
  <c r="R178" i="26" s="1"/>
  <c r="H178" i="26"/>
  <c r="G178" i="26"/>
  <c r="D178" i="26"/>
  <c r="C178" i="26"/>
  <c r="B178" i="26"/>
  <c r="AJ177" i="26"/>
  <c r="AL177" i="26"/>
  <c r="AK177" i="26" s="1"/>
  <c r="AM177" i="26" s="1"/>
  <c r="AD177" i="26"/>
  <c r="AB177" i="26"/>
  <c r="AA177" i="26"/>
  <c r="Y177" i="26"/>
  <c r="T177" i="26"/>
  <c r="P177" i="26"/>
  <c r="J177" i="26"/>
  <c r="K177" i="26" s="1"/>
  <c r="I177" i="26"/>
  <c r="R177" i="26"/>
  <c r="H177" i="26"/>
  <c r="G177" i="26"/>
  <c r="D177" i="26"/>
  <c r="C177" i="26"/>
  <c r="B177" i="26"/>
  <c r="AJ176" i="26"/>
  <c r="AL176" i="26"/>
  <c r="AK176" i="26"/>
  <c r="AM176" i="26"/>
  <c r="AD176" i="26"/>
  <c r="AB176" i="26"/>
  <c r="AA176" i="26"/>
  <c r="Y176" i="26"/>
  <c r="T176" i="26"/>
  <c r="P176" i="26"/>
  <c r="J176" i="26"/>
  <c r="K176" i="26"/>
  <c r="I176" i="26"/>
  <c r="R176" i="26"/>
  <c r="H176" i="26"/>
  <c r="G176" i="26"/>
  <c r="D176" i="26"/>
  <c r="C176" i="26"/>
  <c r="B176" i="26"/>
  <c r="AJ175" i="26"/>
  <c r="AL175" i="26" s="1"/>
  <c r="AK175" i="26" s="1"/>
  <c r="AM175" i="26" s="1"/>
  <c r="AD175" i="26"/>
  <c r="AB175" i="26"/>
  <c r="AA175" i="26"/>
  <c r="Y175" i="26"/>
  <c r="T175" i="26"/>
  <c r="P175" i="26"/>
  <c r="J175" i="26"/>
  <c r="K175" i="26" s="1"/>
  <c r="I175" i="26"/>
  <c r="R175" i="26" s="1"/>
  <c r="H175" i="26"/>
  <c r="G175" i="26"/>
  <c r="D175" i="26"/>
  <c r="C175" i="26"/>
  <c r="B175" i="26"/>
  <c r="AJ174" i="26"/>
  <c r="AL174" i="26" s="1"/>
  <c r="AK174" i="26" s="1"/>
  <c r="AM174" i="26" s="1"/>
  <c r="AD174" i="26"/>
  <c r="AB174" i="26"/>
  <c r="AA174" i="26"/>
  <c r="Y174" i="26"/>
  <c r="W174" i="26"/>
  <c r="T174" i="26"/>
  <c r="P174" i="26"/>
  <c r="J174" i="26"/>
  <c r="K174" i="26" s="1"/>
  <c r="I174" i="26"/>
  <c r="R174" i="26"/>
  <c r="H174" i="26"/>
  <c r="G174" i="26"/>
  <c r="D174" i="26"/>
  <c r="C174" i="26"/>
  <c r="B174" i="26"/>
  <c r="AJ173" i="26"/>
  <c r="AL173" i="26"/>
  <c r="AK173" i="26"/>
  <c r="AM173" i="26"/>
  <c r="AD173" i="26"/>
  <c r="AB173" i="26"/>
  <c r="AA173" i="26"/>
  <c r="Y173" i="26"/>
  <c r="T173" i="26"/>
  <c r="P173" i="26"/>
  <c r="J173" i="26"/>
  <c r="K173" i="26"/>
  <c r="I173" i="26"/>
  <c r="R173" i="26"/>
  <c r="H173" i="26"/>
  <c r="G173" i="26"/>
  <c r="D173" i="26"/>
  <c r="C173" i="26"/>
  <c r="B173" i="26"/>
  <c r="AJ172" i="26"/>
  <c r="AL172" i="26" s="1"/>
  <c r="AK172" i="26"/>
  <c r="AM172" i="26" s="1"/>
  <c r="AD172" i="26"/>
  <c r="AB172" i="26"/>
  <c r="AA172" i="26"/>
  <c r="Y172" i="26"/>
  <c r="T172" i="26"/>
  <c r="P172" i="26"/>
  <c r="J172" i="26"/>
  <c r="K172" i="26" s="1"/>
  <c r="I172" i="26"/>
  <c r="R172" i="26" s="1"/>
  <c r="H172" i="26"/>
  <c r="G172" i="26"/>
  <c r="D172" i="26"/>
  <c r="C172" i="26"/>
  <c r="B172" i="26"/>
  <c r="AJ171" i="26"/>
  <c r="AL171" i="26" s="1"/>
  <c r="AK171" i="26" s="1"/>
  <c r="AM171" i="26" s="1"/>
  <c r="AD171" i="26"/>
  <c r="AB171" i="26"/>
  <c r="AA171" i="26"/>
  <c r="T171" i="26"/>
  <c r="P171" i="26"/>
  <c r="J171" i="26"/>
  <c r="K171" i="26" s="1"/>
  <c r="I171" i="26"/>
  <c r="R171" i="26"/>
  <c r="H171" i="26"/>
  <c r="G171" i="26"/>
  <c r="D171" i="26"/>
  <c r="C171" i="26"/>
  <c r="B171" i="26"/>
  <c r="AJ170" i="26"/>
  <c r="AL170" i="26"/>
  <c r="AK170" i="26"/>
  <c r="AM170" i="26"/>
  <c r="AD170" i="26"/>
  <c r="AB170" i="26"/>
  <c r="AA170" i="26"/>
  <c r="Y170" i="26"/>
  <c r="T170" i="26"/>
  <c r="P170" i="26"/>
  <c r="J170" i="26"/>
  <c r="K170" i="26"/>
  <c r="I170" i="26"/>
  <c r="R170" i="26"/>
  <c r="H170" i="26"/>
  <c r="G170" i="26"/>
  <c r="D170" i="26"/>
  <c r="C170" i="26"/>
  <c r="B170" i="26"/>
  <c r="AD169" i="26"/>
  <c r="AB169" i="26"/>
  <c r="AA169" i="26"/>
  <c r="Y169" i="26"/>
  <c r="T169" i="26"/>
  <c r="P169" i="26"/>
  <c r="J169" i="26"/>
  <c r="K169" i="26"/>
  <c r="I169" i="26"/>
  <c r="R169" i="26" s="1"/>
  <c r="H169" i="26"/>
  <c r="G169" i="26"/>
  <c r="D169" i="26"/>
  <c r="C169" i="26"/>
  <c r="B169" i="26"/>
  <c r="AJ168" i="26"/>
  <c r="AL168" i="26"/>
  <c r="AK168" i="26" s="1"/>
  <c r="AM168" i="26"/>
  <c r="AD168" i="26"/>
  <c r="AB168" i="26"/>
  <c r="AA168" i="26"/>
  <c r="Y168" i="26"/>
  <c r="T168" i="26"/>
  <c r="P168" i="26"/>
  <c r="J168" i="26"/>
  <c r="K168" i="26"/>
  <c r="I168" i="26"/>
  <c r="R168" i="26" s="1"/>
  <c r="D168" i="26"/>
  <c r="C168" i="26"/>
  <c r="B168" i="26"/>
  <c r="AJ167" i="26"/>
  <c r="AL167" i="26" s="1"/>
  <c r="AK167" i="26"/>
  <c r="AM167" i="26"/>
  <c r="AD167" i="26"/>
  <c r="AB167" i="26"/>
  <c r="AA167" i="26"/>
  <c r="Y167" i="26"/>
  <c r="T167" i="26"/>
  <c r="P167" i="26"/>
  <c r="J167" i="26"/>
  <c r="K167" i="26"/>
  <c r="I167" i="26"/>
  <c r="R167" i="26" s="1"/>
  <c r="H167" i="26"/>
  <c r="G167" i="26"/>
  <c r="D167" i="26"/>
  <c r="C167" i="26"/>
  <c r="B167" i="26"/>
  <c r="AT166" i="26"/>
  <c r="AD166" i="26"/>
  <c r="AB166" i="26"/>
  <c r="AA166" i="26"/>
  <c r="Y166" i="26"/>
  <c r="T166" i="26"/>
  <c r="P166" i="26"/>
  <c r="J166" i="26"/>
  <c r="K166" i="26"/>
  <c r="I166" i="26"/>
  <c r="R166" i="26" s="1"/>
  <c r="H166" i="26"/>
  <c r="G166" i="26"/>
  <c r="D166" i="26"/>
  <c r="C166" i="26"/>
  <c r="B166" i="26"/>
  <c r="AD165" i="26"/>
  <c r="AB165" i="26"/>
  <c r="AA165" i="26"/>
  <c r="Y165" i="26"/>
  <c r="T165" i="26"/>
  <c r="P165" i="26"/>
  <c r="J165" i="26"/>
  <c r="K165" i="26"/>
  <c r="I165" i="26"/>
  <c r="H165" i="26"/>
  <c r="G165" i="26"/>
  <c r="D165" i="26"/>
  <c r="C165" i="26"/>
  <c r="B165" i="26"/>
  <c r="AD164" i="26"/>
  <c r="AB164" i="26"/>
  <c r="AA164" i="26"/>
  <c r="Y164" i="26"/>
  <c r="T164" i="26"/>
  <c r="P164" i="26"/>
  <c r="J164" i="26"/>
  <c r="K164" i="26"/>
  <c r="I164" i="26"/>
  <c r="R164" i="26"/>
  <c r="H164" i="26"/>
  <c r="G164" i="26"/>
  <c r="D164" i="26"/>
  <c r="C164" i="26"/>
  <c r="B164" i="26"/>
  <c r="AD163" i="26"/>
  <c r="AB163" i="26"/>
  <c r="AA163" i="26"/>
  <c r="Y163" i="26"/>
  <c r="T163" i="26"/>
  <c r="P163" i="26"/>
  <c r="J163" i="26"/>
  <c r="K163" i="26" s="1"/>
  <c r="I163" i="26"/>
  <c r="R163" i="26" s="1"/>
  <c r="H163" i="26"/>
  <c r="G163" i="26"/>
  <c r="D163" i="26"/>
  <c r="C163" i="26"/>
  <c r="B163" i="26"/>
  <c r="AJ162" i="26"/>
  <c r="AL162" i="26" s="1"/>
  <c r="AK162" i="26" s="1"/>
  <c r="AM162" i="26" s="1"/>
  <c r="AD162" i="26"/>
  <c r="AA162" i="26"/>
  <c r="Y162" i="26"/>
  <c r="T162" i="26"/>
  <c r="P162" i="26"/>
  <c r="J162" i="26"/>
  <c r="K162" i="26" s="1"/>
  <c r="I162" i="26"/>
  <c r="R162" i="26"/>
  <c r="H162" i="26"/>
  <c r="G162" i="26"/>
  <c r="D162" i="26"/>
  <c r="C162" i="26"/>
  <c r="B162" i="26"/>
  <c r="AJ161" i="26"/>
  <c r="AL161" i="26"/>
  <c r="AK161" i="26"/>
  <c r="AM161" i="26"/>
  <c r="AD161" i="26"/>
  <c r="AB161" i="26"/>
  <c r="AA161" i="26"/>
  <c r="Y161" i="26"/>
  <c r="T161" i="26"/>
  <c r="P161" i="26"/>
  <c r="J161" i="26"/>
  <c r="K161" i="26"/>
  <c r="I161" i="26"/>
  <c r="R161" i="26"/>
  <c r="H161" i="26"/>
  <c r="G161" i="26"/>
  <c r="D161" i="26"/>
  <c r="C161" i="26"/>
  <c r="B161" i="26"/>
  <c r="AD160" i="26"/>
  <c r="AB160" i="26"/>
  <c r="AA160" i="26"/>
  <c r="Y160" i="26"/>
  <c r="T160" i="26"/>
  <c r="P160" i="26"/>
  <c r="J160" i="26"/>
  <c r="K160" i="26"/>
  <c r="I160" i="26"/>
  <c r="R160" i="26" s="1"/>
  <c r="H160" i="26"/>
  <c r="G160" i="26"/>
  <c r="D160" i="26"/>
  <c r="C160" i="26"/>
  <c r="B160" i="26"/>
  <c r="AJ159" i="26"/>
  <c r="AL159" i="26"/>
  <c r="AK159" i="26" s="1"/>
  <c r="AM159" i="26"/>
  <c r="AD159" i="26"/>
  <c r="AB159" i="26"/>
  <c r="AA159" i="26"/>
  <c r="Y159" i="26"/>
  <c r="T159" i="26"/>
  <c r="P159" i="26"/>
  <c r="J159" i="26"/>
  <c r="K159" i="26"/>
  <c r="I159" i="26"/>
  <c r="R159" i="26" s="1"/>
  <c r="U159" i="26" s="1"/>
  <c r="H159" i="26"/>
  <c r="G159" i="26"/>
  <c r="D159" i="26"/>
  <c r="C159" i="26"/>
  <c r="B159" i="26"/>
  <c r="AJ158" i="26"/>
  <c r="AT158" i="26" s="1"/>
  <c r="AL158" i="26"/>
  <c r="AK158" i="26" s="1"/>
  <c r="AM158" i="26" s="1"/>
  <c r="AD158" i="26"/>
  <c r="AA158" i="26"/>
  <c r="Y158" i="26"/>
  <c r="W158" i="26"/>
  <c r="T158" i="26"/>
  <c r="P158" i="26"/>
  <c r="J158" i="26"/>
  <c r="K158" i="26"/>
  <c r="I158" i="26"/>
  <c r="R158" i="26" s="1"/>
  <c r="U158" i="26" s="1"/>
  <c r="AE158" i="26" s="1"/>
  <c r="AI158" i="26" s="1"/>
  <c r="H158" i="26"/>
  <c r="G158" i="26"/>
  <c r="D158" i="26"/>
  <c r="C158" i="26"/>
  <c r="B158" i="26"/>
  <c r="AD157" i="26"/>
  <c r="AB157" i="26"/>
  <c r="AA157" i="26"/>
  <c r="Y157" i="26"/>
  <c r="T157" i="26"/>
  <c r="P157" i="26"/>
  <c r="J157" i="26"/>
  <c r="K157" i="26" s="1"/>
  <c r="I157" i="26"/>
  <c r="H157" i="26"/>
  <c r="G157" i="26"/>
  <c r="D157" i="26"/>
  <c r="C157" i="26"/>
  <c r="B157" i="26"/>
  <c r="AJ156" i="26"/>
  <c r="AL156" i="26" s="1"/>
  <c r="AK156" i="26" s="1"/>
  <c r="AM156" i="26" s="1"/>
  <c r="AD156" i="26"/>
  <c r="AB156" i="26"/>
  <c r="AA156" i="26"/>
  <c r="Y156" i="26"/>
  <c r="T156" i="26"/>
  <c r="P156" i="26"/>
  <c r="J156" i="26"/>
  <c r="K156" i="26" s="1"/>
  <c r="I156" i="26"/>
  <c r="R156" i="26" s="1"/>
  <c r="H156" i="26"/>
  <c r="G156" i="26"/>
  <c r="D156" i="26"/>
  <c r="C156" i="26"/>
  <c r="B156" i="26"/>
  <c r="AJ155" i="26"/>
  <c r="AD155" i="26"/>
  <c r="AB155" i="26"/>
  <c r="AA155" i="26"/>
  <c r="Y155" i="26"/>
  <c r="W155" i="26"/>
  <c r="T155" i="26"/>
  <c r="P155" i="26"/>
  <c r="J155" i="26"/>
  <c r="K155" i="26" s="1"/>
  <c r="I155" i="26"/>
  <c r="R155" i="26"/>
  <c r="H155" i="26"/>
  <c r="G155" i="26"/>
  <c r="D155" i="26"/>
  <c r="C155" i="26"/>
  <c r="B155" i="26"/>
  <c r="AD154" i="26"/>
  <c r="AA154" i="26"/>
  <c r="Y154" i="26"/>
  <c r="T154" i="26"/>
  <c r="P154" i="26"/>
  <c r="J154" i="26"/>
  <c r="K154" i="26"/>
  <c r="I154" i="26"/>
  <c r="R154" i="26" s="1"/>
  <c r="H154" i="26"/>
  <c r="G154" i="26"/>
  <c r="D154" i="26"/>
  <c r="C154" i="26"/>
  <c r="B154" i="26"/>
  <c r="AD153" i="26"/>
  <c r="AB153" i="26"/>
  <c r="AA153" i="26"/>
  <c r="Y153" i="26"/>
  <c r="T153" i="26"/>
  <c r="P153" i="26"/>
  <c r="J153" i="26"/>
  <c r="K153" i="26" s="1"/>
  <c r="I153" i="26"/>
  <c r="R153" i="26"/>
  <c r="U153" i="26" s="1"/>
  <c r="H153" i="26"/>
  <c r="G153" i="26"/>
  <c r="D153" i="26"/>
  <c r="C153" i="26"/>
  <c r="B153" i="26"/>
  <c r="AD152" i="26"/>
  <c r="AB152" i="26"/>
  <c r="AA152" i="26"/>
  <c r="AE152" i="26" s="1"/>
  <c r="Y152" i="26"/>
  <c r="T152" i="26"/>
  <c r="P152" i="26"/>
  <c r="J152" i="26"/>
  <c r="K152" i="26" s="1"/>
  <c r="I152" i="26"/>
  <c r="R152" i="26"/>
  <c r="D152" i="26"/>
  <c r="C152" i="26"/>
  <c r="B152" i="26"/>
  <c r="AD151" i="26"/>
  <c r="AB151" i="26"/>
  <c r="AA151" i="26"/>
  <c r="Y151" i="26"/>
  <c r="W151" i="26"/>
  <c r="AT151" i="26"/>
  <c r="T151" i="26"/>
  <c r="P151" i="26"/>
  <c r="J151" i="26"/>
  <c r="K151" i="26"/>
  <c r="I151" i="26"/>
  <c r="R151" i="26" s="1"/>
  <c r="H151" i="26"/>
  <c r="G151" i="26"/>
  <c r="D151" i="26"/>
  <c r="C151" i="26"/>
  <c r="B151" i="26"/>
  <c r="AD150" i="26"/>
  <c r="AB150" i="26"/>
  <c r="AA150" i="26"/>
  <c r="Y150" i="26"/>
  <c r="T150" i="26"/>
  <c r="P150" i="26"/>
  <c r="J150" i="26"/>
  <c r="K150" i="26"/>
  <c r="I150" i="26"/>
  <c r="R150" i="26"/>
  <c r="H150" i="26"/>
  <c r="G150" i="26"/>
  <c r="D150" i="26"/>
  <c r="C150" i="26"/>
  <c r="B150" i="26"/>
  <c r="AJ149" i="26"/>
  <c r="AL149" i="26"/>
  <c r="AK149" i="26"/>
  <c r="AM149" i="26" s="1"/>
  <c r="AD149" i="26"/>
  <c r="AB149" i="26"/>
  <c r="AA149" i="26"/>
  <c r="Y149" i="26"/>
  <c r="T149" i="26"/>
  <c r="P149" i="26"/>
  <c r="J149" i="26"/>
  <c r="K149" i="26" s="1"/>
  <c r="I149" i="26"/>
  <c r="R149" i="26" s="1"/>
  <c r="H149" i="26"/>
  <c r="G149" i="26"/>
  <c r="D149" i="26"/>
  <c r="C149" i="26"/>
  <c r="B149" i="26"/>
  <c r="AD148" i="26"/>
  <c r="AA148" i="26"/>
  <c r="Y148" i="26"/>
  <c r="T148" i="26"/>
  <c r="P148" i="26"/>
  <c r="J148" i="26"/>
  <c r="K148" i="26" s="1"/>
  <c r="I148" i="26"/>
  <c r="H148" i="26"/>
  <c r="G148" i="26"/>
  <c r="D148" i="26"/>
  <c r="C148" i="26"/>
  <c r="B148" i="26"/>
  <c r="AD147" i="26"/>
  <c r="AB147" i="26"/>
  <c r="AA147" i="26"/>
  <c r="T147" i="26"/>
  <c r="P147" i="26"/>
  <c r="J147" i="26"/>
  <c r="K147" i="26" s="1"/>
  <c r="I147" i="26"/>
  <c r="H147" i="26"/>
  <c r="G147" i="26"/>
  <c r="D147" i="26"/>
  <c r="C147" i="26"/>
  <c r="B147" i="26"/>
  <c r="AJ146" i="26"/>
  <c r="AL146" i="26" s="1"/>
  <c r="AK146" i="26" s="1"/>
  <c r="AM146" i="26" s="1"/>
  <c r="AD146" i="26"/>
  <c r="AB146" i="26"/>
  <c r="AA146" i="26"/>
  <c r="Y146" i="26"/>
  <c r="T146" i="26"/>
  <c r="P146" i="26"/>
  <c r="J146" i="26"/>
  <c r="K146" i="26"/>
  <c r="I146" i="26"/>
  <c r="H146" i="26"/>
  <c r="G146" i="26"/>
  <c r="D146" i="26"/>
  <c r="C146" i="26"/>
  <c r="B146" i="26"/>
  <c r="AD145" i="26"/>
  <c r="AB145" i="26"/>
  <c r="AA145" i="26"/>
  <c r="Y145" i="26"/>
  <c r="T145" i="26"/>
  <c r="P145" i="26"/>
  <c r="J145" i="26"/>
  <c r="K145" i="26" s="1"/>
  <c r="I145" i="26"/>
  <c r="H145" i="26"/>
  <c r="G145" i="26"/>
  <c r="D145" i="26"/>
  <c r="C145" i="26"/>
  <c r="B145" i="26"/>
  <c r="AD144" i="26"/>
  <c r="AB144" i="26"/>
  <c r="AA144" i="26"/>
  <c r="Y144" i="26"/>
  <c r="T144" i="26"/>
  <c r="P144" i="26"/>
  <c r="J144" i="26"/>
  <c r="K144" i="26"/>
  <c r="I144" i="26"/>
  <c r="R144" i="26" s="1"/>
  <c r="H144" i="26"/>
  <c r="G144" i="26"/>
  <c r="D144" i="26"/>
  <c r="C144" i="26"/>
  <c r="B144" i="26"/>
  <c r="AD143" i="26"/>
  <c r="AB143" i="26"/>
  <c r="AA143" i="26"/>
  <c r="T143" i="26"/>
  <c r="P143" i="26"/>
  <c r="J143" i="26"/>
  <c r="K143" i="26" s="1"/>
  <c r="I143" i="26"/>
  <c r="R143" i="26"/>
  <c r="H143" i="26"/>
  <c r="G143" i="26"/>
  <c r="D143" i="26"/>
  <c r="C143" i="26"/>
  <c r="B143" i="26"/>
  <c r="AJ142" i="26"/>
  <c r="AL142" i="26" s="1"/>
  <c r="AK142" i="26" s="1"/>
  <c r="AM142" i="26" s="1"/>
  <c r="AD142" i="26"/>
  <c r="AB142" i="26"/>
  <c r="AA142" i="26"/>
  <c r="Y142" i="26"/>
  <c r="T142" i="26"/>
  <c r="P142" i="26"/>
  <c r="J142" i="26"/>
  <c r="K142" i="26"/>
  <c r="I142" i="26"/>
  <c r="R142" i="26" s="1"/>
  <c r="H142" i="26"/>
  <c r="G142" i="26"/>
  <c r="D142" i="26"/>
  <c r="C142" i="26"/>
  <c r="B142" i="26"/>
  <c r="AJ141" i="26"/>
  <c r="AL141" i="26"/>
  <c r="AK141" i="26" s="1"/>
  <c r="AM141" i="26"/>
  <c r="AD141" i="26"/>
  <c r="AB141" i="26"/>
  <c r="AA141" i="26"/>
  <c r="Y141" i="26"/>
  <c r="T141" i="26"/>
  <c r="P141" i="26"/>
  <c r="J141" i="26"/>
  <c r="K141" i="26"/>
  <c r="I141" i="26"/>
  <c r="R141" i="26" s="1"/>
  <c r="H141" i="26"/>
  <c r="G141" i="26"/>
  <c r="D141" i="26"/>
  <c r="C141" i="26"/>
  <c r="B141" i="26"/>
  <c r="AD140" i="26"/>
  <c r="AA140" i="26"/>
  <c r="Y140" i="26"/>
  <c r="T140" i="26"/>
  <c r="P140" i="26"/>
  <c r="J140" i="26"/>
  <c r="K140" i="26" s="1"/>
  <c r="I140" i="26"/>
  <c r="R140" i="26"/>
  <c r="H140" i="26"/>
  <c r="G140" i="26"/>
  <c r="D140" i="26"/>
  <c r="C140" i="26"/>
  <c r="B140" i="26"/>
  <c r="AJ139" i="26"/>
  <c r="AL139" i="26" s="1"/>
  <c r="AK139" i="26"/>
  <c r="AM139" i="26"/>
  <c r="AD139" i="26"/>
  <c r="AB139" i="26"/>
  <c r="AA139" i="26"/>
  <c r="T139" i="26"/>
  <c r="P139" i="26"/>
  <c r="J139" i="26"/>
  <c r="K139" i="26"/>
  <c r="I139" i="26"/>
  <c r="R139" i="26" s="1"/>
  <c r="H139" i="26"/>
  <c r="G139" i="26"/>
  <c r="D139" i="26"/>
  <c r="C139" i="26"/>
  <c r="B139" i="26"/>
  <c r="AD138" i="26"/>
  <c r="AB138" i="26"/>
  <c r="AA138" i="26"/>
  <c r="Y138" i="26"/>
  <c r="T138" i="26"/>
  <c r="P138" i="26"/>
  <c r="J138" i="26"/>
  <c r="K138" i="26" s="1"/>
  <c r="I138" i="26"/>
  <c r="R138" i="26"/>
  <c r="H138" i="26"/>
  <c r="G138" i="26"/>
  <c r="D138" i="26"/>
  <c r="C138" i="26"/>
  <c r="B138" i="26"/>
  <c r="AD137" i="26"/>
  <c r="AB137" i="26"/>
  <c r="AA137" i="26"/>
  <c r="Y137" i="26"/>
  <c r="T137" i="26"/>
  <c r="P137" i="26"/>
  <c r="J137" i="26"/>
  <c r="K137" i="26"/>
  <c r="I137" i="26"/>
  <c r="R137" i="26"/>
  <c r="H137" i="26"/>
  <c r="G137" i="26"/>
  <c r="D137" i="26"/>
  <c r="C137" i="26"/>
  <c r="B137" i="26"/>
  <c r="AD136" i="26"/>
  <c r="AB136" i="26"/>
  <c r="AA136" i="26"/>
  <c r="Y136" i="26"/>
  <c r="T136" i="26"/>
  <c r="P136" i="26"/>
  <c r="J136" i="26"/>
  <c r="K136" i="26"/>
  <c r="I136" i="26"/>
  <c r="R136" i="26" s="1"/>
  <c r="H136" i="26"/>
  <c r="G136" i="26"/>
  <c r="D136" i="26"/>
  <c r="C136" i="26"/>
  <c r="B136" i="26"/>
  <c r="AD135" i="26"/>
  <c r="AB135" i="26"/>
  <c r="AA135" i="26"/>
  <c r="Y135" i="26"/>
  <c r="T135" i="26"/>
  <c r="P135" i="26"/>
  <c r="J135" i="26"/>
  <c r="K135" i="26"/>
  <c r="I135" i="26"/>
  <c r="R135" i="26"/>
  <c r="H135" i="26"/>
  <c r="G135" i="26"/>
  <c r="D135" i="26"/>
  <c r="C135" i="26"/>
  <c r="B135" i="26"/>
  <c r="AD134" i="26"/>
  <c r="AB134" i="26"/>
  <c r="AA134" i="26"/>
  <c r="Y134" i="26"/>
  <c r="T134" i="26"/>
  <c r="P134" i="26"/>
  <c r="J134" i="26"/>
  <c r="K134" i="26" s="1"/>
  <c r="I134" i="26"/>
  <c r="R134" i="26" s="1"/>
  <c r="H134" i="26"/>
  <c r="G134" i="26"/>
  <c r="D134" i="26"/>
  <c r="C134" i="26"/>
  <c r="B134" i="26"/>
  <c r="AJ133" i="26"/>
  <c r="AL133" i="26"/>
  <c r="AK133" i="26" s="1"/>
  <c r="AM133" i="26" s="1"/>
  <c r="AD133" i="26"/>
  <c r="AB133" i="26"/>
  <c r="AA133" i="26"/>
  <c r="Y133" i="26"/>
  <c r="T133" i="26"/>
  <c r="P133" i="26"/>
  <c r="J133" i="26"/>
  <c r="K133" i="26" s="1"/>
  <c r="I133" i="26"/>
  <c r="R133" i="26"/>
  <c r="H133" i="26"/>
  <c r="G133" i="26"/>
  <c r="D133" i="26"/>
  <c r="C133" i="26"/>
  <c r="B133" i="26"/>
  <c r="AD132" i="26"/>
  <c r="AB132" i="26"/>
  <c r="AA132" i="26"/>
  <c r="Y132" i="26"/>
  <c r="W132" i="26"/>
  <c r="AT132" i="26" s="1"/>
  <c r="T132" i="26"/>
  <c r="P132" i="26"/>
  <c r="J132" i="26"/>
  <c r="K132" i="26" s="1"/>
  <c r="I132" i="26"/>
  <c r="R132" i="26"/>
  <c r="H132" i="26"/>
  <c r="G132" i="26"/>
  <c r="D132" i="26"/>
  <c r="C132" i="26"/>
  <c r="B132" i="26"/>
  <c r="AT131" i="26"/>
  <c r="AD131" i="26"/>
  <c r="AA131" i="26"/>
  <c r="T131" i="26"/>
  <c r="P131" i="26"/>
  <c r="J131" i="26"/>
  <c r="K131" i="26"/>
  <c r="I131" i="26"/>
  <c r="R131" i="26" s="1"/>
  <c r="H131" i="26"/>
  <c r="G131" i="26"/>
  <c r="D131" i="26"/>
  <c r="C131" i="26"/>
  <c r="B131" i="26"/>
  <c r="AJ130" i="26"/>
  <c r="AL130" i="26"/>
  <c r="AK130" i="26" s="1"/>
  <c r="AM130" i="26"/>
  <c r="AD130" i="26"/>
  <c r="AB130" i="26"/>
  <c r="AA130" i="26"/>
  <c r="Y130" i="26"/>
  <c r="T130" i="26"/>
  <c r="P130" i="26"/>
  <c r="J130" i="26"/>
  <c r="K130" i="26"/>
  <c r="I130" i="26"/>
  <c r="R130" i="26" s="1"/>
  <c r="H130" i="26"/>
  <c r="G130" i="26"/>
  <c r="D130" i="26"/>
  <c r="C130" i="26"/>
  <c r="B130" i="26"/>
  <c r="AJ129" i="26"/>
  <c r="AL129" i="26"/>
  <c r="AK129" i="26" s="1"/>
  <c r="AM129" i="26" s="1"/>
  <c r="AD129" i="26"/>
  <c r="AB129" i="26"/>
  <c r="AA129" i="26"/>
  <c r="Y129" i="26"/>
  <c r="T129" i="26"/>
  <c r="P129" i="26"/>
  <c r="J129" i="26"/>
  <c r="K129" i="26" s="1"/>
  <c r="I129" i="26"/>
  <c r="R129" i="26"/>
  <c r="H129" i="26"/>
  <c r="G129" i="26"/>
  <c r="D129" i="26"/>
  <c r="C129" i="26"/>
  <c r="B129" i="26"/>
  <c r="AJ128" i="26"/>
  <c r="AL128" i="26"/>
  <c r="AK128" i="26"/>
  <c r="AM128" i="26"/>
  <c r="AD128" i="26"/>
  <c r="AB128" i="26"/>
  <c r="AA128" i="26"/>
  <c r="Y128" i="26"/>
  <c r="T128" i="26"/>
  <c r="P128" i="26"/>
  <c r="J128" i="26"/>
  <c r="K128" i="26"/>
  <c r="I128" i="26"/>
  <c r="R128" i="26"/>
  <c r="H128" i="26"/>
  <c r="G128" i="26"/>
  <c r="D128" i="26"/>
  <c r="C128" i="26"/>
  <c r="B128" i="26"/>
  <c r="AJ127" i="26"/>
  <c r="AL127" i="26" s="1"/>
  <c r="AK127" i="26" s="1"/>
  <c r="AM127" i="26" s="1"/>
  <c r="AD127" i="26"/>
  <c r="AB127" i="26"/>
  <c r="AA127" i="26"/>
  <c r="Y127" i="26"/>
  <c r="T127" i="26"/>
  <c r="P127" i="26"/>
  <c r="J127" i="26"/>
  <c r="K127" i="26" s="1"/>
  <c r="I127" i="26"/>
  <c r="R127" i="26" s="1"/>
  <c r="H127" i="26"/>
  <c r="G127" i="26"/>
  <c r="D127" i="26"/>
  <c r="C127" i="26"/>
  <c r="B127" i="26"/>
  <c r="AJ126" i="26"/>
  <c r="AL126" i="26" s="1"/>
  <c r="AK126" i="26" s="1"/>
  <c r="AM126" i="26" s="1"/>
  <c r="AD126" i="26"/>
  <c r="AA126" i="26"/>
  <c r="Y126" i="26"/>
  <c r="T126" i="26"/>
  <c r="P126" i="26"/>
  <c r="J126" i="26"/>
  <c r="K126" i="26" s="1"/>
  <c r="I126" i="26"/>
  <c r="R126" i="26"/>
  <c r="H126" i="26"/>
  <c r="G126" i="26"/>
  <c r="D126" i="26"/>
  <c r="C126" i="26"/>
  <c r="B126" i="26"/>
  <c r="AJ125" i="26"/>
  <c r="AD125" i="26"/>
  <c r="AB125" i="26"/>
  <c r="AA125" i="26"/>
  <c r="Y125" i="26"/>
  <c r="T125" i="26"/>
  <c r="P125" i="26"/>
  <c r="J125" i="26"/>
  <c r="K125" i="26" s="1"/>
  <c r="I125" i="26"/>
  <c r="R125" i="26" s="1"/>
  <c r="H125" i="26"/>
  <c r="G125" i="26"/>
  <c r="D125" i="26"/>
  <c r="C125" i="26"/>
  <c r="B125" i="26"/>
  <c r="AJ124" i="26"/>
  <c r="AD124" i="26"/>
  <c r="AA124" i="26"/>
  <c r="W124" i="26"/>
  <c r="T124" i="26"/>
  <c r="P124" i="26"/>
  <c r="J124" i="26"/>
  <c r="K124" i="26"/>
  <c r="I124" i="26"/>
  <c r="R124" i="26"/>
  <c r="H124" i="26"/>
  <c r="D124" i="26"/>
  <c r="C124" i="26"/>
  <c r="B124" i="26"/>
  <c r="AT123" i="26"/>
  <c r="AD123" i="26"/>
  <c r="AB123" i="26"/>
  <c r="AA123" i="26"/>
  <c r="Y123" i="26"/>
  <c r="T123" i="26"/>
  <c r="P123" i="26"/>
  <c r="J123" i="26"/>
  <c r="K123" i="26" s="1"/>
  <c r="I123" i="26"/>
  <c r="R123" i="26" s="1"/>
  <c r="H123" i="26"/>
  <c r="G123" i="26"/>
  <c r="D123" i="26"/>
  <c r="C123" i="26"/>
  <c r="B123" i="26"/>
  <c r="AT122" i="26"/>
  <c r="AD122" i="26"/>
  <c r="AB122" i="26"/>
  <c r="AA122" i="26"/>
  <c r="Y122" i="26"/>
  <c r="T122" i="26"/>
  <c r="P122" i="26"/>
  <c r="J122" i="26"/>
  <c r="K122" i="26"/>
  <c r="I122" i="26"/>
  <c r="R122" i="26" s="1"/>
  <c r="H122" i="26"/>
  <c r="D122" i="26"/>
  <c r="C122" i="26"/>
  <c r="B122" i="26"/>
  <c r="AD121" i="26"/>
  <c r="AB121" i="26"/>
  <c r="AA121" i="26"/>
  <c r="Y121" i="26"/>
  <c r="T121" i="26"/>
  <c r="P121" i="26"/>
  <c r="J121" i="26"/>
  <c r="K121" i="26" s="1"/>
  <c r="I121" i="26"/>
  <c r="R121" i="26"/>
  <c r="H121" i="26"/>
  <c r="G121" i="26"/>
  <c r="D121" i="26"/>
  <c r="C121" i="26"/>
  <c r="B121" i="26"/>
  <c r="AD120" i="26"/>
  <c r="AB120" i="26"/>
  <c r="AA120" i="26"/>
  <c r="Y120" i="26"/>
  <c r="T120" i="26"/>
  <c r="P120" i="26"/>
  <c r="J120" i="26"/>
  <c r="K120" i="26"/>
  <c r="H120" i="26"/>
  <c r="G120" i="26"/>
  <c r="D120" i="26"/>
  <c r="C120" i="26"/>
  <c r="B120" i="26"/>
  <c r="AT119" i="26"/>
  <c r="AD119" i="26"/>
  <c r="AB119" i="26"/>
  <c r="AA119" i="26"/>
  <c r="Y119" i="26"/>
  <c r="T119" i="26"/>
  <c r="P119" i="26"/>
  <c r="J119" i="26"/>
  <c r="K119" i="26"/>
  <c r="I119" i="26"/>
  <c r="R119" i="26"/>
  <c r="H119" i="26"/>
  <c r="G119" i="26"/>
  <c r="D119" i="26"/>
  <c r="C119" i="26"/>
  <c r="B119" i="26"/>
  <c r="AD118" i="26"/>
  <c r="AB118" i="26"/>
  <c r="AA118" i="26"/>
  <c r="T118" i="26"/>
  <c r="P118" i="26"/>
  <c r="J118" i="26"/>
  <c r="K118" i="26"/>
  <c r="I118" i="26"/>
  <c r="H118" i="26"/>
  <c r="G118" i="26"/>
  <c r="D118" i="26"/>
  <c r="C118" i="26"/>
  <c r="B118" i="26"/>
  <c r="AD117" i="26"/>
  <c r="AA117" i="26"/>
  <c r="Y117" i="26"/>
  <c r="T117" i="26"/>
  <c r="P117" i="26"/>
  <c r="J117" i="26"/>
  <c r="K117" i="26" s="1"/>
  <c r="I117" i="26"/>
  <c r="R117" i="26" s="1"/>
  <c r="H117" i="26"/>
  <c r="G117" i="26"/>
  <c r="D117" i="26"/>
  <c r="C117" i="26"/>
  <c r="B117" i="26"/>
  <c r="AJ116" i="26"/>
  <c r="AL116" i="26"/>
  <c r="AK116" i="26" s="1"/>
  <c r="AM116" i="26" s="1"/>
  <c r="AD116" i="26"/>
  <c r="AB116" i="26"/>
  <c r="AA116" i="26"/>
  <c r="Y116" i="26"/>
  <c r="T116" i="26"/>
  <c r="P116" i="26"/>
  <c r="J116" i="26"/>
  <c r="K116" i="26"/>
  <c r="I116" i="26"/>
  <c r="R116" i="26"/>
  <c r="H116" i="26"/>
  <c r="G116" i="26"/>
  <c r="D116" i="26"/>
  <c r="C116" i="26"/>
  <c r="B116" i="26"/>
  <c r="AD115" i="26"/>
  <c r="AB115" i="26"/>
  <c r="AA115" i="26"/>
  <c r="T115" i="26"/>
  <c r="P115" i="26"/>
  <c r="J115" i="26"/>
  <c r="K115" i="26"/>
  <c r="I115" i="26"/>
  <c r="R115" i="26"/>
  <c r="H115" i="26"/>
  <c r="G115" i="26"/>
  <c r="D115" i="26"/>
  <c r="C115" i="26"/>
  <c r="B115" i="26"/>
  <c r="AD114" i="26"/>
  <c r="AB114" i="26"/>
  <c r="AA114" i="26"/>
  <c r="T114" i="26"/>
  <c r="P114" i="26"/>
  <c r="J114" i="26"/>
  <c r="K114" i="26"/>
  <c r="I114" i="26"/>
  <c r="R114" i="26"/>
  <c r="H114" i="26"/>
  <c r="G114" i="26"/>
  <c r="D114" i="26"/>
  <c r="C114" i="26"/>
  <c r="B114" i="26"/>
  <c r="AJ113" i="26"/>
  <c r="AL113" i="26" s="1"/>
  <c r="AK113" i="26"/>
  <c r="AM113" i="26" s="1"/>
  <c r="AD113" i="26"/>
  <c r="AA113" i="26"/>
  <c r="Y113" i="26"/>
  <c r="T113" i="26"/>
  <c r="P113" i="26"/>
  <c r="J113" i="26"/>
  <c r="K113" i="26"/>
  <c r="I113" i="26"/>
  <c r="R113" i="26" s="1"/>
  <c r="H113" i="26"/>
  <c r="G113" i="26"/>
  <c r="D113" i="26"/>
  <c r="C113" i="26"/>
  <c r="B113" i="26"/>
  <c r="AD112" i="26"/>
  <c r="AA112" i="26"/>
  <c r="Y112" i="26"/>
  <c r="T112" i="26"/>
  <c r="P112" i="26"/>
  <c r="J112" i="26"/>
  <c r="K112" i="26" s="1"/>
  <c r="I112" i="26"/>
  <c r="R112" i="26"/>
  <c r="H112" i="26"/>
  <c r="G112" i="26"/>
  <c r="D112" i="26"/>
  <c r="C112" i="26"/>
  <c r="B112" i="26"/>
  <c r="AJ111" i="26"/>
  <c r="AL111" i="26" s="1"/>
  <c r="AK111" i="26"/>
  <c r="AM111" i="26"/>
  <c r="AD111" i="26"/>
  <c r="AB111" i="26"/>
  <c r="AA111" i="26"/>
  <c r="Y111" i="26"/>
  <c r="T111" i="26"/>
  <c r="P111" i="26"/>
  <c r="J111" i="26"/>
  <c r="K111" i="26"/>
  <c r="I111" i="26"/>
  <c r="R111" i="26" s="1"/>
  <c r="H111" i="26"/>
  <c r="G111" i="26"/>
  <c r="D111" i="26"/>
  <c r="C111" i="26"/>
  <c r="B111" i="26"/>
  <c r="AJ110" i="26"/>
  <c r="AL110" i="26"/>
  <c r="AK110" i="26" s="1"/>
  <c r="AM110" i="26"/>
  <c r="AD110" i="26"/>
  <c r="AB110" i="26"/>
  <c r="AA110" i="26"/>
  <c r="Y110" i="26"/>
  <c r="T110" i="26"/>
  <c r="P110" i="26"/>
  <c r="J110" i="26"/>
  <c r="K110" i="26"/>
  <c r="I110" i="26"/>
  <c r="R110" i="26"/>
  <c r="H110" i="26"/>
  <c r="G110" i="26"/>
  <c r="D110" i="26"/>
  <c r="C110" i="26"/>
  <c r="B110" i="26"/>
  <c r="AJ109" i="26"/>
  <c r="AD109" i="26"/>
  <c r="AA109" i="26"/>
  <c r="Y109" i="26"/>
  <c r="W109" i="26"/>
  <c r="AT109" i="26" s="1"/>
  <c r="T109" i="26"/>
  <c r="P109" i="26"/>
  <c r="J109" i="26"/>
  <c r="K109" i="26" s="1"/>
  <c r="I109" i="26"/>
  <c r="R109" i="26" s="1"/>
  <c r="H109" i="26"/>
  <c r="G109" i="26"/>
  <c r="D109" i="26"/>
  <c r="C109" i="26"/>
  <c r="B109" i="26"/>
  <c r="AD108" i="26"/>
  <c r="AA108" i="26"/>
  <c r="Y108" i="26"/>
  <c r="T108" i="26"/>
  <c r="P108" i="26"/>
  <c r="J108" i="26"/>
  <c r="K108" i="26" s="1"/>
  <c r="I108" i="26"/>
  <c r="R108" i="26"/>
  <c r="H108" i="26"/>
  <c r="G108" i="26"/>
  <c r="D108" i="26"/>
  <c r="C108" i="26"/>
  <c r="B108" i="26"/>
  <c r="AJ107" i="26"/>
  <c r="AL107" i="26"/>
  <c r="AK107" i="26"/>
  <c r="AM107" i="26" s="1"/>
  <c r="AD107" i="26"/>
  <c r="AA107" i="26"/>
  <c r="T107" i="26"/>
  <c r="P107" i="26"/>
  <c r="J107" i="26"/>
  <c r="K107" i="26"/>
  <c r="I107" i="26"/>
  <c r="H107" i="26"/>
  <c r="D107" i="26"/>
  <c r="C107" i="26"/>
  <c r="B107" i="26"/>
  <c r="AD106" i="26"/>
  <c r="AA106" i="26"/>
  <c r="T106" i="26"/>
  <c r="P106" i="26"/>
  <c r="J106" i="26"/>
  <c r="K106" i="26" s="1"/>
  <c r="I106" i="26"/>
  <c r="R106" i="26"/>
  <c r="H106" i="26"/>
  <c r="G106" i="26"/>
  <c r="D106" i="26"/>
  <c r="C106" i="26"/>
  <c r="B106" i="26"/>
  <c r="AD105" i="26"/>
  <c r="AA105" i="26"/>
  <c r="T105" i="26"/>
  <c r="P105" i="26"/>
  <c r="J105" i="26"/>
  <c r="K105" i="26"/>
  <c r="H105" i="26"/>
  <c r="D105" i="26"/>
  <c r="C105" i="26"/>
  <c r="B105" i="26"/>
  <c r="AD104" i="26"/>
  <c r="AA104" i="26"/>
  <c r="T104" i="26"/>
  <c r="P104" i="26"/>
  <c r="J104" i="26"/>
  <c r="K104" i="26"/>
  <c r="I104" i="26"/>
  <c r="R104" i="26"/>
  <c r="H104" i="26"/>
  <c r="G104" i="26"/>
  <c r="D104" i="26"/>
  <c r="C104" i="26"/>
  <c r="B104" i="26"/>
  <c r="AD103" i="26"/>
  <c r="AA103" i="26"/>
  <c r="T103" i="26"/>
  <c r="P103" i="26"/>
  <c r="J103" i="26"/>
  <c r="K103" i="26" s="1"/>
  <c r="I103" i="26"/>
  <c r="R103" i="26" s="1"/>
  <c r="H103" i="26"/>
  <c r="G103" i="26"/>
  <c r="D103" i="26"/>
  <c r="C103" i="26"/>
  <c r="B103" i="26"/>
  <c r="AJ102" i="26"/>
  <c r="AD102" i="26"/>
  <c r="AA102" i="26"/>
  <c r="Y102" i="26"/>
  <c r="T102" i="26"/>
  <c r="P102" i="26"/>
  <c r="J102" i="26"/>
  <c r="K102" i="26"/>
  <c r="I102" i="26"/>
  <c r="R102" i="26"/>
  <c r="H102" i="26"/>
  <c r="G102" i="26"/>
  <c r="D102" i="26"/>
  <c r="C102" i="26"/>
  <c r="B102" i="26"/>
  <c r="AJ101" i="26"/>
  <c r="AL101" i="26" s="1"/>
  <c r="AK101" i="26"/>
  <c r="AM101" i="26"/>
  <c r="AD101" i="26"/>
  <c r="AB101" i="26"/>
  <c r="AA101" i="26"/>
  <c r="Y101" i="26"/>
  <c r="T101" i="26"/>
  <c r="P101" i="26"/>
  <c r="J101" i="26"/>
  <c r="K101" i="26"/>
  <c r="I101" i="26"/>
  <c r="R101" i="26" s="1"/>
  <c r="H101" i="26"/>
  <c r="G101" i="26"/>
  <c r="D101" i="26"/>
  <c r="C101" i="26"/>
  <c r="B101" i="26"/>
  <c r="AD100" i="26"/>
  <c r="AA100" i="26"/>
  <c r="T100" i="26"/>
  <c r="P100" i="26"/>
  <c r="J100" i="26"/>
  <c r="K100" i="26"/>
  <c r="I100" i="26"/>
  <c r="H100" i="26"/>
  <c r="G100" i="26"/>
  <c r="D100" i="26"/>
  <c r="C100" i="26"/>
  <c r="B100" i="26"/>
  <c r="AD99" i="26"/>
  <c r="AB99" i="26"/>
  <c r="AA99" i="26"/>
  <c r="T99" i="26"/>
  <c r="P99" i="26"/>
  <c r="J99" i="26"/>
  <c r="K99" i="26" s="1"/>
  <c r="I99" i="26"/>
  <c r="R99" i="26"/>
  <c r="H99" i="26"/>
  <c r="G99" i="26"/>
  <c r="D99" i="26"/>
  <c r="C99" i="26"/>
  <c r="B99" i="26"/>
  <c r="AD98" i="26"/>
  <c r="AB98" i="26"/>
  <c r="AA98" i="26"/>
  <c r="Y98" i="26"/>
  <c r="T98" i="26"/>
  <c r="P98" i="26"/>
  <c r="J98" i="26"/>
  <c r="K98" i="26"/>
  <c r="I98" i="26"/>
  <c r="R98" i="26"/>
  <c r="H98" i="26"/>
  <c r="D98" i="26"/>
  <c r="C98" i="26"/>
  <c r="B98" i="26"/>
  <c r="AJ97" i="26"/>
  <c r="AL97" i="26"/>
  <c r="AK97" i="26" s="1"/>
  <c r="AM97" i="26"/>
  <c r="AD97" i="26"/>
  <c r="AB97" i="26"/>
  <c r="AA97" i="26"/>
  <c r="Y97" i="26"/>
  <c r="T97" i="26"/>
  <c r="P97" i="26"/>
  <c r="J97" i="26"/>
  <c r="K97" i="26"/>
  <c r="I97" i="26"/>
  <c r="R97" i="26"/>
  <c r="H97" i="26"/>
  <c r="G97" i="26"/>
  <c r="D97" i="26"/>
  <c r="C97" i="26"/>
  <c r="B97" i="26"/>
  <c r="AJ96" i="26"/>
  <c r="AL96" i="26" s="1"/>
  <c r="AK96" i="26" s="1"/>
  <c r="AM96" i="26" s="1"/>
  <c r="AD96" i="26"/>
  <c r="AB96" i="26"/>
  <c r="AA96" i="26"/>
  <c r="Y96" i="26"/>
  <c r="T96" i="26"/>
  <c r="P96" i="26"/>
  <c r="J96" i="26"/>
  <c r="K96" i="26" s="1"/>
  <c r="I96" i="26"/>
  <c r="R96" i="26"/>
  <c r="H96" i="26"/>
  <c r="G96" i="26"/>
  <c r="D96" i="26"/>
  <c r="C96" i="26"/>
  <c r="B96" i="26"/>
  <c r="AJ95" i="26"/>
  <c r="AL95" i="26"/>
  <c r="AK95" i="26"/>
  <c r="AM95" i="26" s="1"/>
  <c r="AD95" i="26"/>
  <c r="AB95" i="26"/>
  <c r="AA95" i="26"/>
  <c r="T95" i="26"/>
  <c r="P95" i="26"/>
  <c r="J95" i="26"/>
  <c r="K95" i="26"/>
  <c r="H95" i="26"/>
  <c r="G95" i="26"/>
  <c r="D95" i="26"/>
  <c r="C95" i="26"/>
  <c r="B95" i="26"/>
  <c r="AD94" i="26"/>
  <c r="AA94" i="26"/>
  <c r="Y94" i="26"/>
  <c r="T94" i="26"/>
  <c r="P94" i="26"/>
  <c r="J94" i="26"/>
  <c r="K94" i="26"/>
  <c r="I94" i="26"/>
  <c r="H94" i="26"/>
  <c r="G94" i="26"/>
  <c r="D94" i="26"/>
  <c r="C94" i="26"/>
  <c r="B94" i="26"/>
  <c r="AJ93" i="26"/>
  <c r="AT93" i="26" s="1"/>
  <c r="AL93" i="26"/>
  <c r="AK93" i="26" s="1"/>
  <c r="AM93" i="26" s="1"/>
  <c r="AD93" i="26"/>
  <c r="AB93" i="26"/>
  <c r="AA93" i="26"/>
  <c r="W93" i="26"/>
  <c r="T93" i="26"/>
  <c r="P93" i="26"/>
  <c r="J93" i="26"/>
  <c r="K93" i="26"/>
  <c r="I93" i="26"/>
  <c r="R93" i="26"/>
  <c r="Q93" i="26" s="1"/>
  <c r="H93" i="26"/>
  <c r="D93" i="26"/>
  <c r="C93" i="26"/>
  <c r="B93" i="26"/>
  <c r="AJ92" i="26"/>
  <c r="AL92" i="26"/>
  <c r="AK92" i="26"/>
  <c r="AM92" i="26"/>
  <c r="AD92" i="26"/>
  <c r="AB92" i="26"/>
  <c r="AA92" i="26"/>
  <c r="T92" i="26"/>
  <c r="P92" i="26"/>
  <c r="J92" i="26"/>
  <c r="K92" i="26"/>
  <c r="I92" i="26"/>
  <c r="R92" i="26" s="1"/>
  <c r="U92" i="26" s="1"/>
  <c r="AE92" i="26" s="1"/>
  <c r="AI92" i="26" s="1"/>
  <c r="H92" i="26"/>
  <c r="G92" i="26"/>
  <c r="D92" i="26"/>
  <c r="C92" i="26"/>
  <c r="B92" i="26"/>
  <c r="AJ91" i="26"/>
  <c r="AL91" i="26"/>
  <c r="AK91" i="26" s="1"/>
  <c r="AM91" i="26"/>
  <c r="AD91" i="26"/>
  <c r="AB91" i="26"/>
  <c r="AA91" i="26"/>
  <c r="T91" i="26"/>
  <c r="P91" i="26"/>
  <c r="J91" i="26"/>
  <c r="K91" i="26" s="1"/>
  <c r="I91" i="26"/>
  <c r="R91" i="26"/>
  <c r="U91" i="26" s="1"/>
  <c r="W91" i="26" s="1"/>
  <c r="H91" i="26"/>
  <c r="G91" i="26"/>
  <c r="D91" i="26"/>
  <c r="C91" i="26"/>
  <c r="B91" i="26"/>
  <c r="AJ90" i="26"/>
  <c r="AL90" i="26"/>
  <c r="AK90" i="26"/>
  <c r="AM90" i="26" s="1"/>
  <c r="AD90" i="26"/>
  <c r="AA90" i="26"/>
  <c r="Y90" i="26"/>
  <c r="T90" i="26"/>
  <c r="P90" i="26"/>
  <c r="J90" i="26"/>
  <c r="K90" i="26"/>
  <c r="I90" i="26"/>
  <c r="R90" i="26" s="1"/>
  <c r="H90" i="26"/>
  <c r="G90" i="26"/>
  <c r="D90" i="26"/>
  <c r="C90" i="26"/>
  <c r="B90" i="26"/>
  <c r="AD89" i="26"/>
  <c r="AA89" i="26"/>
  <c r="AE89" i="26" s="1"/>
  <c r="AI89" i="26" s="1"/>
  <c r="Y89" i="26"/>
  <c r="T89" i="26"/>
  <c r="P89" i="26"/>
  <c r="J89" i="26"/>
  <c r="K89" i="26" s="1"/>
  <c r="I89" i="26"/>
  <c r="R89" i="26" s="1"/>
  <c r="H89" i="26"/>
  <c r="G89" i="26"/>
  <c r="D89" i="26"/>
  <c r="C89" i="26"/>
  <c r="B89" i="26"/>
  <c r="AD88" i="26"/>
  <c r="AA88" i="26"/>
  <c r="T88" i="26"/>
  <c r="P88" i="26"/>
  <c r="J88" i="26"/>
  <c r="K88" i="26"/>
  <c r="I88" i="26"/>
  <c r="R88" i="26"/>
  <c r="H88" i="26"/>
  <c r="G88" i="26"/>
  <c r="D88" i="26"/>
  <c r="C88" i="26"/>
  <c r="B88" i="26"/>
  <c r="AJ87" i="26"/>
  <c r="AD87" i="26"/>
  <c r="AA87" i="26"/>
  <c r="W87" i="26"/>
  <c r="T87" i="26"/>
  <c r="P87" i="26"/>
  <c r="I87" i="26"/>
  <c r="R87" i="26" s="1"/>
  <c r="H87" i="26"/>
  <c r="D87" i="26"/>
  <c r="C87" i="26"/>
  <c r="B87" i="26"/>
  <c r="AD86" i="26"/>
  <c r="AA86" i="26"/>
  <c r="T86" i="26"/>
  <c r="P86" i="26"/>
  <c r="J86" i="26"/>
  <c r="K86" i="26"/>
  <c r="I86" i="26"/>
  <c r="R86" i="26" s="1"/>
  <c r="H86" i="26"/>
  <c r="D86" i="26"/>
  <c r="C86" i="26"/>
  <c r="B86" i="26"/>
  <c r="AD85" i="26"/>
  <c r="AA85" i="26"/>
  <c r="Y85" i="26"/>
  <c r="T85" i="26"/>
  <c r="P85" i="26"/>
  <c r="J85" i="26"/>
  <c r="K85" i="26" s="1"/>
  <c r="I85" i="26"/>
  <c r="R85" i="26" s="1"/>
  <c r="H85" i="26"/>
  <c r="G85" i="26"/>
  <c r="D85" i="26"/>
  <c r="C85" i="26"/>
  <c r="B85" i="26"/>
  <c r="AD84" i="26"/>
  <c r="AB84" i="26"/>
  <c r="AA84" i="26"/>
  <c r="T84" i="26"/>
  <c r="P84" i="26"/>
  <c r="J84" i="26"/>
  <c r="K84" i="26" s="1"/>
  <c r="I84" i="26"/>
  <c r="R84" i="26"/>
  <c r="H84" i="26"/>
  <c r="G84" i="26"/>
  <c r="D84" i="26"/>
  <c r="C84" i="26"/>
  <c r="B84" i="26"/>
  <c r="AJ83" i="26"/>
  <c r="AL83" i="26"/>
  <c r="AK83" i="26"/>
  <c r="AM83" i="26"/>
  <c r="AD83" i="26"/>
  <c r="AB83" i="26"/>
  <c r="AA83" i="26"/>
  <c r="T83" i="26"/>
  <c r="P83" i="26"/>
  <c r="J83" i="26"/>
  <c r="K83" i="26"/>
  <c r="I83" i="26"/>
  <c r="R83" i="26" s="1"/>
  <c r="H83" i="26"/>
  <c r="G83" i="26"/>
  <c r="D83" i="26"/>
  <c r="C83" i="26"/>
  <c r="B83" i="26"/>
  <c r="AJ82" i="26"/>
  <c r="AL82" i="26"/>
  <c r="AK82" i="26" s="1"/>
  <c r="AM82" i="26"/>
  <c r="AD82" i="26"/>
  <c r="AB82" i="26"/>
  <c r="AA82" i="26"/>
  <c r="Y82" i="26"/>
  <c r="T82" i="26"/>
  <c r="P82" i="26"/>
  <c r="J82" i="26"/>
  <c r="K82" i="26"/>
  <c r="I82" i="26"/>
  <c r="R82" i="26" s="1"/>
  <c r="H82" i="26"/>
  <c r="G82" i="26"/>
  <c r="D82" i="26"/>
  <c r="C82" i="26"/>
  <c r="B82" i="26"/>
  <c r="AJ81" i="26"/>
  <c r="AL81" i="26"/>
  <c r="AK81" i="26" s="1"/>
  <c r="AM81" i="26" s="1"/>
  <c r="AD81" i="26"/>
  <c r="AA81" i="26"/>
  <c r="Y81" i="26"/>
  <c r="T81" i="26"/>
  <c r="P81" i="26"/>
  <c r="J81" i="26"/>
  <c r="K81" i="26"/>
  <c r="I81" i="26"/>
  <c r="R81" i="26"/>
  <c r="H81" i="26"/>
  <c r="G81" i="26"/>
  <c r="D81" i="26"/>
  <c r="C81" i="26"/>
  <c r="B81" i="26"/>
  <c r="AD80" i="26"/>
  <c r="AB80" i="26"/>
  <c r="AA80" i="26"/>
  <c r="Y80" i="26"/>
  <c r="T80" i="26"/>
  <c r="P80" i="26"/>
  <c r="J80" i="26"/>
  <c r="K80" i="26" s="1"/>
  <c r="I80" i="26"/>
  <c r="R80" i="26" s="1"/>
  <c r="H80" i="26"/>
  <c r="G80" i="26"/>
  <c r="D80" i="26"/>
  <c r="C80" i="26"/>
  <c r="B80" i="26"/>
  <c r="AJ79" i="26"/>
  <c r="AL79" i="26" s="1"/>
  <c r="AK79" i="26" s="1"/>
  <c r="AM79" i="26" s="1"/>
  <c r="AD79" i="26"/>
  <c r="AA79" i="26"/>
  <c r="Y79" i="26"/>
  <c r="T79" i="26"/>
  <c r="P79" i="26"/>
  <c r="J79" i="26"/>
  <c r="K79" i="26" s="1"/>
  <c r="I79" i="26"/>
  <c r="R79" i="26"/>
  <c r="H79" i="26"/>
  <c r="G79" i="26"/>
  <c r="D79" i="26"/>
  <c r="C79" i="26"/>
  <c r="B79" i="26"/>
  <c r="AJ78" i="26"/>
  <c r="AL78" i="26"/>
  <c r="AK78" i="26"/>
  <c r="AM78" i="26" s="1"/>
  <c r="AD78" i="26"/>
  <c r="AA78" i="26"/>
  <c r="T78" i="26"/>
  <c r="P78" i="26"/>
  <c r="J78" i="26"/>
  <c r="K78" i="26"/>
  <c r="I78" i="26"/>
  <c r="R78" i="26" s="1"/>
  <c r="H78" i="26"/>
  <c r="D78" i="26"/>
  <c r="C78" i="26"/>
  <c r="B78" i="26"/>
  <c r="AJ77" i="26"/>
  <c r="AL77" i="26"/>
  <c r="AK77" i="26" s="1"/>
  <c r="AM77" i="26" s="1"/>
  <c r="AD77" i="26"/>
  <c r="AB77" i="26"/>
  <c r="AA77" i="26"/>
  <c r="T77" i="26"/>
  <c r="P77" i="26"/>
  <c r="J77" i="26"/>
  <c r="K77" i="26"/>
  <c r="I77" i="26"/>
  <c r="R77" i="26" s="1"/>
  <c r="H77" i="26"/>
  <c r="G77" i="26"/>
  <c r="D77" i="26"/>
  <c r="C77" i="26"/>
  <c r="B77" i="26"/>
  <c r="AJ76" i="26"/>
  <c r="AL76" i="26"/>
  <c r="AK76" i="26" s="1"/>
  <c r="AM76" i="26" s="1"/>
  <c r="AD76" i="26"/>
  <c r="AA76" i="26"/>
  <c r="Y76" i="26"/>
  <c r="T76" i="26"/>
  <c r="P76" i="26"/>
  <c r="J76" i="26"/>
  <c r="K76" i="26" s="1"/>
  <c r="I76" i="26"/>
  <c r="R76" i="26" s="1"/>
  <c r="H76" i="26"/>
  <c r="G76" i="26"/>
  <c r="D76" i="26"/>
  <c r="C76" i="26"/>
  <c r="B76" i="26"/>
  <c r="AJ75" i="26"/>
  <c r="AL75" i="26"/>
  <c r="AK75" i="26" s="1"/>
  <c r="AM75" i="26"/>
  <c r="AD75" i="26"/>
  <c r="AA75" i="26"/>
  <c r="W75" i="26"/>
  <c r="T75" i="26"/>
  <c r="P75" i="26"/>
  <c r="J75" i="26"/>
  <c r="K75" i="26" s="1"/>
  <c r="I75" i="26"/>
  <c r="R75" i="26" s="1"/>
  <c r="H75" i="26"/>
  <c r="G75" i="26"/>
  <c r="D75" i="26"/>
  <c r="C75" i="26"/>
  <c r="B75" i="26"/>
  <c r="AJ74" i="26"/>
  <c r="AD74" i="26"/>
  <c r="AB74" i="26"/>
  <c r="AA74" i="26"/>
  <c r="Y74" i="26"/>
  <c r="T74" i="26"/>
  <c r="P74" i="26"/>
  <c r="J74" i="26"/>
  <c r="K74" i="26"/>
  <c r="I74" i="26"/>
  <c r="R74" i="26"/>
  <c r="H74" i="26"/>
  <c r="G74" i="26"/>
  <c r="D74" i="26"/>
  <c r="C74" i="26"/>
  <c r="B74" i="26"/>
  <c r="AJ73" i="26"/>
  <c r="AL73" i="26" s="1"/>
  <c r="AK73" i="26" s="1"/>
  <c r="AM73" i="26" s="1"/>
  <c r="AD73" i="26"/>
  <c r="AA73" i="26"/>
  <c r="AE73" i="26" s="1"/>
  <c r="AI73" i="26" s="1"/>
  <c r="Y73" i="26"/>
  <c r="T73" i="26"/>
  <c r="P73" i="26"/>
  <c r="J73" i="26"/>
  <c r="K73" i="26" s="1"/>
  <c r="I73" i="26"/>
  <c r="R73" i="26"/>
  <c r="H73" i="26"/>
  <c r="G73" i="26"/>
  <c r="D73" i="26"/>
  <c r="C73" i="26"/>
  <c r="B73" i="26"/>
  <c r="AJ72" i="26"/>
  <c r="AL72" i="26" s="1"/>
  <c r="AK72" i="26"/>
  <c r="AM72" i="26" s="1"/>
  <c r="AD72" i="26"/>
  <c r="AB72" i="26"/>
  <c r="AA72" i="26"/>
  <c r="Y72" i="26"/>
  <c r="T72" i="26"/>
  <c r="P72" i="26"/>
  <c r="J72" i="26"/>
  <c r="K72" i="26" s="1"/>
  <c r="H72" i="26"/>
  <c r="G72" i="26"/>
  <c r="D72" i="26"/>
  <c r="C72" i="26"/>
  <c r="B72" i="26"/>
  <c r="AJ71" i="26"/>
  <c r="AL71" i="26"/>
  <c r="AK71" i="26" s="1"/>
  <c r="AM71" i="26" s="1"/>
  <c r="AD71" i="26"/>
  <c r="AB71" i="26"/>
  <c r="AA71" i="26"/>
  <c r="Y71" i="26"/>
  <c r="T71" i="26"/>
  <c r="P71" i="26"/>
  <c r="J71" i="26"/>
  <c r="K71" i="26"/>
  <c r="I71" i="26"/>
  <c r="R71" i="26"/>
  <c r="H71" i="26"/>
  <c r="G71" i="26"/>
  <c r="D71" i="26"/>
  <c r="C71" i="26"/>
  <c r="B71" i="26"/>
  <c r="AD70" i="26"/>
  <c r="AA70" i="26"/>
  <c r="T70" i="26"/>
  <c r="P70" i="26"/>
  <c r="J70" i="26"/>
  <c r="K70" i="26" s="1"/>
  <c r="I70" i="26"/>
  <c r="R70" i="26"/>
  <c r="H70" i="26"/>
  <c r="G70" i="26"/>
  <c r="D70" i="26"/>
  <c r="C70" i="26"/>
  <c r="B70" i="26"/>
  <c r="AD69" i="26"/>
  <c r="AB69" i="26"/>
  <c r="AA69" i="26"/>
  <c r="Y69" i="26"/>
  <c r="T69" i="26"/>
  <c r="P69" i="26"/>
  <c r="J69" i="26"/>
  <c r="K69" i="26" s="1"/>
  <c r="I69" i="26"/>
  <c r="R69" i="26"/>
  <c r="H69" i="26"/>
  <c r="G69" i="26"/>
  <c r="D69" i="26"/>
  <c r="C69" i="26"/>
  <c r="B69" i="26"/>
  <c r="AD68" i="26"/>
  <c r="AB68" i="26"/>
  <c r="AA68" i="26"/>
  <c r="Y68" i="26"/>
  <c r="T68" i="26"/>
  <c r="P68" i="26"/>
  <c r="J68" i="26"/>
  <c r="K68" i="26"/>
  <c r="I68" i="26"/>
  <c r="R68" i="26" s="1"/>
  <c r="H68" i="26"/>
  <c r="G68" i="26"/>
  <c r="D68" i="26"/>
  <c r="C68" i="26"/>
  <c r="B68" i="26"/>
  <c r="AD67" i="26"/>
  <c r="AA67" i="26"/>
  <c r="Y67" i="26"/>
  <c r="T67" i="26"/>
  <c r="P67" i="26"/>
  <c r="J67" i="26"/>
  <c r="K67" i="26" s="1"/>
  <c r="I67" i="26"/>
  <c r="R67" i="26"/>
  <c r="H67" i="26"/>
  <c r="G67" i="26"/>
  <c r="D67" i="26"/>
  <c r="C67" i="26"/>
  <c r="B67" i="26"/>
  <c r="AJ66" i="26"/>
  <c r="AL66" i="26"/>
  <c r="AK66" i="26"/>
  <c r="AM66" i="26" s="1"/>
  <c r="AD66" i="26"/>
  <c r="AA66" i="26"/>
  <c r="Y66" i="26"/>
  <c r="T66" i="26"/>
  <c r="P66" i="26"/>
  <c r="J66" i="26"/>
  <c r="K66" i="26"/>
  <c r="I66" i="26"/>
  <c r="R66" i="26" s="1"/>
  <c r="H66" i="26"/>
  <c r="G66" i="26"/>
  <c r="D66" i="26"/>
  <c r="C66" i="26"/>
  <c r="B66" i="26"/>
  <c r="AD65" i="26"/>
  <c r="AA65" i="26"/>
  <c r="T65" i="26"/>
  <c r="P65" i="26"/>
  <c r="J65" i="26"/>
  <c r="K65" i="26"/>
  <c r="I65" i="26"/>
  <c r="R65" i="26"/>
  <c r="H65" i="26"/>
  <c r="G65" i="26"/>
  <c r="D65" i="26"/>
  <c r="C65" i="26"/>
  <c r="B65" i="26"/>
  <c r="AJ64" i="26"/>
  <c r="AL64" i="26" s="1"/>
  <c r="AK64" i="26" s="1"/>
  <c r="AM64" i="26" s="1"/>
  <c r="AD64" i="26"/>
  <c r="AB64" i="26"/>
  <c r="AA64" i="26"/>
  <c r="Y64" i="26"/>
  <c r="T64" i="26"/>
  <c r="P64" i="26"/>
  <c r="J64" i="26"/>
  <c r="K64" i="26"/>
  <c r="I64" i="26"/>
  <c r="R64" i="26" s="1"/>
  <c r="H64" i="26"/>
  <c r="G64" i="26"/>
  <c r="D64" i="26"/>
  <c r="C64" i="26"/>
  <c r="B64" i="26"/>
  <c r="AD63" i="26"/>
  <c r="AB63" i="26"/>
  <c r="AA63" i="26"/>
  <c r="Y63" i="26"/>
  <c r="T63" i="26"/>
  <c r="P63" i="26"/>
  <c r="J63" i="26"/>
  <c r="K63" i="26"/>
  <c r="I63" i="26"/>
  <c r="R63" i="26"/>
  <c r="H63" i="26"/>
  <c r="G63" i="26"/>
  <c r="D63" i="26"/>
  <c r="C63" i="26"/>
  <c r="B63" i="26"/>
  <c r="AJ62" i="26"/>
  <c r="AL62" i="26" s="1"/>
  <c r="AK62" i="26" s="1"/>
  <c r="AM62" i="26" s="1"/>
  <c r="AD62" i="26"/>
  <c r="AA62" i="26"/>
  <c r="T62" i="26"/>
  <c r="P62" i="26"/>
  <c r="J62" i="26"/>
  <c r="K62" i="26"/>
  <c r="I62" i="26"/>
  <c r="R62" i="26" s="1"/>
  <c r="H62" i="26"/>
  <c r="G62" i="26"/>
  <c r="D62" i="26"/>
  <c r="C62" i="26"/>
  <c r="B62" i="26"/>
  <c r="AJ61" i="26"/>
  <c r="AL61" i="26"/>
  <c r="AK61" i="26" s="1"/>
  <c r="AM61" i="26" s="1"/>
  <c r="AD61" i="26"/>
  <c r="AA61" i="26"/>
  <c r="Y61" i="26"/>
  <c r="T61" i="26"/>
  <c r="P61" i="26"/>
  <c r="J61" i="26"/>
  <c r="K61" i="26" s="1"/>
  <c r="I61" i="26"/>
  <c r="R61" i="26" s="1"/>
  <c r="Q61" i="26" s="1"/>
  <c r="H61" i="26"/>
  <c r="G61" i="26"/>
  <c r="D61" i="26"/>
  <c r="C61" i="26"/>
  <c r="B61" i="26"/>
  <c r="AD60" i="26"/>
  <c r="AB60" i="26"/>
  <c r="AA60" i="26"/>
  <c r="T60" i="26"/>
  <c r="P60" i="26"/>
  <c r="J60" i="26"/>
  <c r="K60" i="26" s="1"/>
  <c r="I60" i="26"/>
  <c r="R60" i="26" s="1"/>
  <c r="H60" i="26"/>
  <c r="G60" i="26"/>
  <c r="D60" i="26"/>
  <c r="C60" i="26"/>
  <c r="B60" i="26"/>
  <c r="AD59" i="26"/>
  <c r="AA59" i="26"/>
  <c r="Y59" i="26"/>
  <c r="T59" i="26"/>
  <c r="P59" i="26"/>
  <c r="J59" i="26"/>
  <c r="K59" i="26" s="1"/>
  <c r="I59" i="26"/>
  <c r="R59" i="26" s="1"/>
  <c r="H59" i="26"/>
  <c r="G59" i="26"/>
  <c r="D59" i="26"/>
  <c r="C59" i="26"/>
  <c r="B59" i="26"/>
  <c r="AJ58" i="26"/>
  <c r="AL58" i="26"/>
  <c r="AK58" i="26" s="1"/>
  <c r="AM58" i="26"/>
  <c r="AD58" i="26"/>
  <c r="AB58" i="26"/>
  <c r="AA58" i="26"/>
  <c r="Y58" i="26"/>
  <c r="T58" i="26"/>
  <c r="P58" i="26"/>
  <c r="J58" i="26"/>
  <c r="K58" i="26"/>
  <c r="I58" i="26"/>
  <c r="R58" i="26"/>
  <c r="H58" i="26"/>
  <c r="G58" i="26"/>
  <c r="D58" i="26"/>
  <c r="C58" i="26"/>
  <c r="B58" i="26"/>
  <c r="AD57" i="26"/>
  <c r="AB57" i="26"/>
  <c r="AA57" i="26"/>
  <c r="T57" i="26"/>
  <c r="P57" i="26"/>
  <c r="J57" i="26"/>
  <c r="K57" i="26"/>
  <c r="I57" i="26"/>
  <c r="R57" i="26"/>
  <c r="H57" i="26"/>
  <c r="D57" i="26"/>
  <c r="C57" i="26"/>
  <c r="B57" i="26"/>
  <c r="AD56" i="26"/>
  <c r="AB56" i="26"/>
  <c r="AA56" i="26"/>
  <c r="T56" i="26"/>
  <c r="P56" i="26"/>
  <c r="J56" i="26"/>
  <c r="K56" i="26" s="1"/>
  <c r="I56" i="26"/>
  <c r="R56" i="26" s="1"/>
  <c r="H56" i="26"/>
  <c r="D56" i="26"/>
  <c r="C56" i="26"/>
  <c r="B56" i="26"/>
  <c r="AJ55" i="26"/>
  <c r="AL55" i="26"/>
  <c r="AK55" i="26" s="1"/>
  <c r="AM55" i="26" s="1"/>
  <c r="AD55" i="26"/>
  <c r="AB55" i="26"/>
  <c r="AA55" i="26"/>
  <c r="Y55" i="26"/>
  <c r="T55" i="26"/>
  <c r="P55" i="26"/>
  <c r="J55" i="26"/>
  <c r="K55" i="26" s="1"/>
  <c r="I55" i="26"/>
  <c r="R55" i="26"/>
  <c r="H55" i="26"/>
  <c r="G55" i="26"/>
  <c r="D55" i="26"/>
  <c r="C55" i="26"/>
  <c r="B55" i="26"/>
  <c r="AJ54" i="26"/>
  <c r="AL54" i="26"/>
  <c r="AK54" i="26"/>
  <c r="AM54" i="26" s="1"/>
  <c r="AD54" i="26"/>
  <c r="AA54" i="26"/>
  <c r="Y54" i="26"/>
  <c r="T54" i="26"/>
  <c r="P54" i="26"/>
  <c r="J54" i="26"/>
  <c r="K54" i="26"/>
  <c r="I54" i="26"/>
  <c r="R54" i="26" s="1"/>
  <c r="H54" i="26"/>
  <c r="G54" i="26"/>
  <c r="D54" i="26"/>
  <c r="C54" i="26"/>
  <c r="B54" i="26"/>
  <c r="AJ53" i="26"/>
  <c r="AL53" i="26"/>
  <c r="AK53" i="26" s="1"/>
  <c r="AM53" i="26" s="1"/>
  <c r="AD53" i="26"/>
  <c r="AA53" i="26"/>
  <c r="Y53" i="26"/>
  <c r="T53" i="26"/>
  <c r="P53" i="26"/>
  <c r="J53" i="26"/>
  <c r="K53" i="26" s="1"/>
  <c r="I53" i="26"/>
  <c r="R53" i="26" s="1"/>
  <c r="Q53" i="26" s="1"/>
  <c r="H53" i="26"/>
  <c r="G53" i="26"/>
  <c r="D53" i="26"/>
  <c r="C53" i="26"/>
  <c r="B53" i="26"/>
  <c r="AJ52" i="26"/>
  <c r="AD52" i="26"/>
  <c r="AB52" i="26"/>
  <c r="AA52" i="26"/>
  <c r="Y52" i="26"/>
  <c r="T52" i="26"/>
  <c r="P52" i="26"/>
  <c r="J52" i="26"/>
  <c r="K52" i="26" s="1"/>
  <c r="I52" i="26"/>
  <c r="R52" i="26"/>
  <c r="G52" i="26"/>
  <c r="D52" i="26"/>
  <c r="C52" i="26"/>
  <c r="B52" i="26"/>
  <c r="AJ51" i="26"/>
  <c r="AL51" i="26" s="1"/>
  <c r="AK51" i="26"/>
  <c r="AM51" i="26" s="1"/>
  <c r="AD51" i="26"/>
  <c r="AA51" i="26"/>
  <c r="Y51" i="26"/>
  <c r="T51" i="26"/>
  <c r="P51" i="26"/>
  <c r="J51" i="26"/>
  <c r="K51" i="26"/>
  <c r="I51" i="26"/>
  <c r="R51" i="26"/>
  <c r="H51" i="26"/>
  <c r="G51" i="26"/>
  <c r="D51" i="26"/>
  <c r="C51" i="26"/>
  <c r="B51" i="26"/>
  <c r="AJ50" i="26"/>
  <c r="AL50" i="26" s="1"/>
  <c r="AK50" i="26"/>
  <c r="AM50" i="26" s="1"/>
  <c r="AD50" i="26"/>
  <c r="AA50" i="26"/>
  <c r="Y50" i="26"/>
  <c r="T50" i="26"/>
  <c r="P50" i="26"/>
  <c r="J50" i="26"/>
  <c r="K50" i="26" s="1"/>
  <c r="I50" i="26"/>
  <c r="R50" i="26"/>
  <c r="H50" i="26"/>
  <c r="G50" i="26"/>
  <c r="D50" i="26"/>
  <c r="C50" i="26"/>
  <c r="B50" i="26"/>
  <c r="AJ49" i="26"/>
  <c r="AL49" i="26" s="1"/>
  <c r="AK49" i="26"/>
  <c r="AM49" i="26"/>
  <c r="AD49" i="26"/>
  <c r="AB49" i="26"/>
  <c r="AA49" i="26"/>
  <c r="T49" i="26"/>
  <c r="P49" i="26"/>
  <c r="J49" i="26"/>
  <c r="K49" i="26"/>
  <c r="I49" i="26"/>
  <c r="R49" i="26"/>
  <c r="H49" i="26"/>
  <c r="G49" i="26"/>
  <c r="D49" i="26"/>
  <c r="C49" i="26"/>
  <c r="B49" i="26"/>
  <c r="AD48" i="26"/>
  <c r="AA48" i="26"/>
  <c r="Y48" i="26"/>
  <c r="T48" i="26"/>
  <c r="P48" i="26"/>
  <c r="J48" i="26"/>
  <c r="K48" i="26"/>
  <c r="I48" i="26"/>
  <c r="R48" i="26"/>
  <c r="H48" i="26"/>
  <c r="G48" i="26"/>
  <c r="D48" i="26"/>
  <c r="C48" i="26"/>
  <c r="B48" i="26"/>
  <c r="AJ47" i="26"/>
  <c r="AL47" i="26" s="1"/>
  <c r="AK47" i="26" s="1"/>
  <c r="AM47" i="26" s="1"/>
  <c r="AD47" i="26"/>
  <c r="AB47" i="26"/>
  <c r="AA47" i="26"/>
  <c r="Y47" i="26"/>
  <c r="T47" i="26"/>
  <c r="P47" i="26"/>
  <c r="J47" i="26"/>
  <c r="K47" i="26"/>
  <c r="I47" i="26"/>
  <c r="R47" i="26" s="1"/>
  <c r="H47" i="26"/>
  <c r="G47" i="26"/>
  <c r="D47" i="26"/>
  <c r="C47" i="26"/>
  <c r="B47" i="26"/>
  <c r="AJ46" i="26"/>
  <c r="AD46" i="26"/>
  <c r="AB46" i="26"/>
  <c r="AA46" i="26"/>
  <c r="T46" i="26"/>
  <c r="P46" i="26"/>
  <c r="J46" i="26"/>
  <c r="K46" i="26"/>
  <c r="I46" i="26"/>
  <c r="R46" i="26"/>
  <c r="H46" i="26"/>
  <c r="G46" i="26"/>
  <c r="D46" i="26"/>
  <c r="C46" i="26"/>
  <c r="B46" i="26"/>
  <c r="AJ45" i="26"/>
  <c r="AD45" i="26"/>
  <c r="AB45" i="26"/>
  <c r="AA45" i="26"/>
  <c r="Y45" i="26"/>
  <c r="T45" i="26"/>
  <c r="P45" i="26"/>
  <c r="J45" i="26"/>
  <c r="K45" i="26"/>
  <c r="I45" i="26"/>
  <c r="R45" i="26"/>
  <c r="H45" i="26"/>
  <c r="G45" i="26"/>
  <c r="D45" i="26"/>
  <c r="C45" i="26"/>
  <c r="B45" i="26"/>
  <c r="AD44" i="26"/>
  <c r="AB44" i="26"/>
  <c r="AA44" i="26"/>
  <c r="Y44" i="26"/>
  <c r="T44" i="26"/>
  <c r="P44" i="26"/>
  <c r="J44" i="26"/>
  <c r="K44" i="26" s="1"/>
  <c r="I44" i="26"/>
  <c r="R44" i="26"/>
  <c r="H44" i="26"/>
  <c r="G44" i="26"/>
  <c r="D44" i="26"/>
  <c r="C44" i="26"/>
  <c r="B44" i="26"/>
  <c r="AJ43" i="26"/>
  <c r="AL43" i="26"/>
  <c r="AK43" i="26"/>
  <c r="AM43" i="26" s="1"/>
  <c r="AD43" i="26"/>
  <c r="AB43" i="26"/>
  <c r="AA43" i="26"/>
  <c r="Y43" i="26"/>
  <c r="T43" i="26"/>
  <c r="P43" i="26"/>
  <c r="J43" i="26"/>
  <c r="K43" i="26" s="1"/>
  <c r="I43" i="26"/>
  <c r="R43" i="26"/>
  <c r="H43" i="26"/>
  <c r="G43" i="26"/>
  <c r="D43" i="26"/>
  <c r="C43" i="26"/>
  <c r="B43" i="26"/>
  <c r="AD42" i="26"/>
  <c r="AA42" i="26"/>
  <c r="Y42" i="26"/>
  <c r="T42" i="26"/>
  <c r="P42" i="26"/>
  <c r="J42" i="26"/>
  <c r="K42" i="26"/>
  <c r="I42" i="26"/>
  <c r="R42" i="26" s="1"/>
  <c r="H42" i="26"/>
  <c r="G42" i="26"/>
  <c r="D42" i="26"/>
  <c r="C42" i="26"/>
  <c r="B42" i="26"/>
  <c r="AT41" i="26"/>
  <c r="AD41" i="26"/>
  <c r="AB41" i="26"/>
  <c r="AA41" i="26"/>
  <c r="P41" i="26"/>
  <c r="J41" i="26"/>
  <c r="K41" i="26" s="1"/>
  <c r="I41" i="26"/>
  <c r="R41" i="26"/>
  <c r="U41" i="26"/>
  <c r="H41" i="26"/>
  <c r="G41" i="26"/>
  <c r="D41" i="26"/>
  <c r="C41" i="26"/>
  <c r="B41" i="26"/>
  <c r="AD40" i="26"/>
  <c r="AA40" i="26"/>
  <c r="T40" i="26"/>
  <c r="P40" i="26"/>
  <c r="J40" i="26"/>
  <c r="K40" i="26" s="1"/>
  <c r="I40" i="26"/>
  <c r="R40" i="26"/>
  <c r="Q40" i="26" s="1"/>
  <c r="H40" i="26"/>
  <c r="D40" i="26"/>
  <c r="C40" i="26"/>
  <c r="B40" i="26"/>
  <c r="AD39" i="26"/>
  <c r="AB39" i="26"/>
  <c r="AA39" i="26"/>
  <c r="Y39" i="26"/>
  <c r="AE39" i="26" s="1"/>
  <c r="AI39" i="26" s="1"/>
  <c r="T39" i="26"/>
  <c r="P39" i="26"/>
  <c r="J39" i="26"/>
  <c r="K39" i="26"/>
  <c r="I39" i="26"/>
  <c r="R39" i="26" s="1"/>
  <c r="H39" i="26"/>
  <c r="G39" i="26"/>
  <c r="D39" i="26"/>
  <c r="C39" i="26"/>
  <c r="B39" i="26"/>
  <c r="AD38" i="26"/>
  <c r="AB38" i="26"/>
  <c r="AA38" i="26"/>
  <c r="Y38" i="26"/>
  <c r="T38" i="26"/>
  <c r="P38" i="26"/>
  <c r="Q38" i="26" s="1"/>
  <c r="J38" i="26"/>
  <c r="K38" i="26" s="1"/>
  <c r="I38" i="26"/>
  <c r="R38" i="26"/>
  <c r="H38" i="26"/>
  <c r="G38" i="26"/>
  <c r="D38" i="26"/>
  <c r="C38" i="26"/>
  <c r="B38" i="26"/>
  <c r="AD37" i="26"/>
  <c r="AB37" i="26"/>
  <c r="AA37" i="26"/>
  <c r="Y37" i="26"/>
  <c r="T37" i="26"/>
  <c r="P37" i="26"/>
  <c r="J37" i="26"/>
  <c r="K37" i="26"/>
  <c r="I37" i="26"/>
  <c r="R37" i="26"/>
  <c r="H37" i="26"/>
  <c r="G37" i="26"/>
  <c r="D37" i="26"/>
  <c r="C37" i="26"/>
  <c r="B37" i="26"/>
  <c r="AD36" i="26"/>
  <c r="AB36" i="26"/>
  <c r="AA36" i="26"/>
  <c r="Y36" i="26"/>
  <c r="W36" i="26"/>
  <c r="AT36" i="26" s="1"/>
  <c r="T36" i="26"/>
  <c r="P36" i="26"/>
  <c r="J36" i="26"/>
  <c r="K36" i="26"/>
  <c r="I36" i="26"/>
  <c r="R36" i="26" s="1"/>
  <c r="D36" i="26"/>
  <c r="C36" i="26"/>
  <c r="B36" i="26"/>
  <c r="AJ35" i="26"/>
  <c r="AL35" i="26"/>
  <c r="AK35" i="26"/>
  <c r="AM35" i="26"/>
  <c r="AD35" i="26"/>
  <c r="AA35" i="26"/>
  <c r="Y35" i="26"/>
  <c r="T35" i="26"/>
  <c r="P35" i="26"/>
  <c r="J35" i="26"/>
  <c r="K35" i="26"/>
  <c r="I35" i="26"/>
  <c r="R35" i="26" s="1"/>
  <c r="U35" i="26" s="1"/>
  <c r="W35" i="26" s="1"/>
  <c r="H35" i="26"/>
  <c r="G35" i="26"/>
  <c r="D35" i="26"/>
  <c r="C35" i="26"/>
  <c r="B35" i="26"/>
  <c r="AD34" i="26"/>
  <c r="AB34" i="26"/>
  <c r="AA34" i="26"/>
  <c r="Y34" i="26"/>
  <c r="T34" i="26"/>
  <c r="P34" i="26"/>
  <c r="J34" i="26"/>
  <c r="K34" i="26"/>
  <c r="I34" i="26"/>
  <c r="R34" i="26"/>
  <c r="H34" i="26"/>
  <c r="G34" i="26"/>
  <c r="D34" i="26"/>
  <c r="C34" i="26"/>
  <c r="B34" i="26"/>
  <c r="AD33" i="26"/>
  <c r="AB33" i="26"/>
  <c r="AA33" i="26"/>
  <c r="Y33" i="26"/>
  <c r="T33" i="26"/>
  <c r="P33" i="26"/>
  <c r="J33" i="26"/>
  <c r="K33" i="26" s="1"/>
  <c r="I33" i="26"/>
  <c r="R33" i="26" s="1"/>
  <c r="U33" i="26" s="1"/>
  <c r="H33" i="26"/>
  <c r="D33" i="26"/>
  <c r="C33" i="26"/>
  <c r="B33" i="26"/>
  <c r="AJ32" i="26"/>
  <c r="AL32" i="26" s="1"/>
  <c r="AK32" i="26"/>
  <c r="AM32" i="26"/>
  <c r="AD32" i="26"/>
  <c r="AB32" i="26"/>
  <c r="AA32" i="26"/>
  <c r="Y32" i="26"/>
  <c r="T32" i="26"/>
  <c r="P32" i="26"/>
  <c r="J32" i="26"/>
  <c r="K32" i="26"/>
  <c r="I32" i="26"/>
  <c r="R32" i="26" s="1"/>
  <c r="H32" i="26"/>
  <c r="G32" i="26"/>
  <c r="D32" i="26"/>
  <c r="C32" i="26"/>
  <c r="B32" i="26"/>
  <c r="AJ31" i="26"/>
  <c r="AL31" i="26"/>
  <c r="AK31" i="26" s="1"/>
  <c r="AM31" i="26" s="1"/>
  <c r="AD31" i="26"/>
  <c r="AB31" i="26"/>
  <c r="AA31" i="26"/>
  <c r="Y31" i="26"/>
  <c r="T31" i="26"/>
  <c r="P31" i="26"/>
  <c r="J31" i="26"/>
  <c r="K31" i="26"/>
  <c r="I31" i="26"/>
  <c r="R31" i="26"/>
  <c r="H31" i="26"/>
  <c r="G31" i="26"/>
  <c r="D31" i="26"/>
  <c r="C31" i="26"/>
  <c r="B31" i="26"/>
  <c r="AJ30" i="26"/>
  <c r="AL30" i="26"/>
  <c r="AK30" i="26"/>
  <c r="AM30" i="26" s="1"/>
  <c r="AD30" i="26"/>
  <c r="AB30" i="26"/>
  <c r="AA30" i="26"/>
  <c r="Y30" i="26"/>
  <c r="W30" i="26"/>
  <c r="T30" i="26"/>
  <c r="P30" i="26"/>
  <c r="J30" i="26"/>
  <c r="K30" i="26"/>
  <c r="I30" i="26"/>
  <c r="R30" i="26"/>
  <c r="G30" i="26"/>
  <c r="D30" i="26"/>
  <c r="C30" i="26"/>
  <c r="B30" i="26"/>
  <c r="AJ29" i="26"/>
  <c r="AL29" i="26"/>
  <c r="AK29" i="26" s="1"/>
  <c r="AM29" i="26" s="1"/>
  <c r="AD29" i="26"/>
  <c r="AA29" i="26"/>
  <c r="AE29" i="26" s="1"/>
  <c r="AI29" i="26" s="1"/>
  <c r="T29" i="26"/>
  <c r="P29" i="26"/>
  <c r="J29" i="26"/>
  <c r="K29" i="26"/>
  <c r="I29" i="26"/>
  <c r="R29" i="26"/>
  <c r="H29" i="26"/>
  <c r="G29" i="26"/>
  <c r="D29" i="26"/>
  <c r="C29" i="26"/>
  <c r="B29" i="26"/>
  <c r="AD28" i="26"/>
  <c r="AD315" i="26" s="1"/>
  <c r="AB28" i="26"/>
  <c r="AA28" i="26"/>
  <c r="Y28" i="26"/>
  <c r="T28" i="26"/>
  <c r="P28" i="26"/>
  <c r="J28" i="26"/>
  <c r="K28" i="26" s="1"/>
  <c r="I28" i="26"/>
  <c r="R28" i="26"/>
  <c r="Q28" i="26" s="1"/>
  <c r="H28" i="26"/>
  <c r="G28" i="26"/>
  <c r="D28" i="26"/>
  <c r="C28" i="26"/>
  <c r="B28" i="26"/>
  <c r="AD27" i="26"/>
  <c r="AB27" i="26"/>
  <c r="AA27" i="26"/>
  <c r="Y27" i="26"/>
  <c r="T27" i="26"/>
  <c r="P27" i="26"/>
  <c r="J27" i="26"/>
  <c r="K27" i="26" s="1"/>
  <c r="I27" i="26"/>
  <c r="R27" i="26"/>
  <c r="H27" i="26"/>
  <c r="G27" i="26"/>
  <c r="D27" i="26"/>
  <c r="C27" i="26"/>
  <c r="B27" i="26"/>
  <c r="AJ26" i="26"/>
  <c r="AL26" i="26" s="1"/>
  <c r="AK26" i="26"/>
  <c r="AM26" i="26"/>
  <c r="AD26" i="26"/>
  <c r="AA26" i="26"/>
  <c r="Y26" i="26"/>
  <c r="T26" i="26"/>
  <c r="P26" i="26"/>
  <c r="J26" i="26"/>
  <c r="K26" i="26"/>
  <c r="I26" i="26"/>
  <c r="R26" i="26"/>
  <c r="H26" i="26"/>
  <c r="G26" i="26"/>
  <c r="D26" i="26"/>
  <c r="C26" i="26"/>
  <c r="B26" i="26"/>
  <c r="AJ25" i="26"/>
  <c r="AL25" i="26"/>
  <c r="AK25" i="26"/>
  <c r="AM25" i="26" s="1"/>
  <c r="AD25" i="26"/>
  <c r="AB25" i="26"/>
  <c r="AA25" i="26"/>
  <c r="Y25" i="26"/>
  <c r="T25" i="26"/>
  <c r="P25" i="26"/>
  <c r="J25" i="26"/>
  <c r="K25" i="26" s="1"/>
  <c r="I25" i="26"/>
  <c r="R25" i="26" s="1"/>
  <c r="H25" i="26"/>
  <c r="G25" i="26"/>
  <c r="D25" i="26"/>
  <c r="C25" i="26"/>
  <c r="B25" i="26"/>
  <c r="AD24" i="26"/>
  <c r="AA24" i="26"/>
  <c r="Y24" i="26"/>
  <c r="T24" i="26"/>
  <c r="P24" i="26"/>
  <c r="J24" i="26"/>
  <c r="K24" i="26" s="1"/>
  <c r="I24" i="26"/>
  <c r="R24" i="26" s="1"/>
  <c r="H24" i="26"/>
  <c r="G24" i="26"/>
  <c r="D24" i="26"/>
  <c r="C24" i="26"/>
  <c r="B24" i="26"/>
  <c r="AD23" i="26"/>
  <c r="AA23" i="26"/>
  <c r="Y23" i="26"/>
  <c r="T23" i="26"/>
  <c r="P23" i="26"/>
  <c r="J23" i="26"/>
  <c r="K23" i="26" s="1"/>
  <c r="I23" i="26"/>
  <c r="R23" i="26"/>
  <c r="U23" i="26" s="1"/>
  <c r="AE23" i="26" s="1"/>
  <c r="H23" i="26"/>
  <c r="G23" i="26"/>
  <c r="D23" i="26"/>
  <c r="C23" i="26"/>
  <c r="B23" i="26"/>
  <c r="AJ22" i="26"/>
  <c r="AL22" i="26"/>
  <c r="AK22" i="26"/>
  <c r="AM22" i="26" s="1"/>
  <c r="AD22" i="26"/>
  <c r="AB22" i="26"/>
  <c r="AA22" i="26"/>
  <c r="Y22" i="26"/>
  <c r="T22" i="26"/>
  <c r="P22" i="26"/>
  <c r="J22" i="26"/>
  <c r="K22" i="26" s="1"/>
  <c r="I22" i="26"/>
  <c r="R22" i="26"/>
  <c r="H22" i="26"/>
  <c r="G22" i="26"/>
  <c r="D22" i="26"/>
  <c r="C22" i="26"/>
  <c r="B22" i="26"/>
  <c r="AJ21" i="26"/>
  <c r="AL21" i="26" s="1"/>
  <c r="AK21" i="26" s="1"/>
  <c r="AM21" i="26" s="1"/>
  <c r="AD21" i="26"/>
  <c r="AB21" i="26"/>
  <c r="AA21" i="26"/>
  <c r="Y21" i="26"/>
  <c r="T21" i="26"/>
  <c r="P21" i="26"/>
  <c r="J21" i="26"/>
  <c r="K21" i="26"/>
  <c r="I21" i="26"/>
  <c r="R21" i="26" s="1"/>
  <c r="G21" i="26"/>
  <c r="D21" i="26"/>
  <c r="C21" i="26"/>
  <c r="B21" i="26"/>
  <c r="AJ20" i="26"/>
  <c r="AL20" i="26" s="1"/>
  <c r="AK20" i="26" s="1"/>
  <c r="AM20" i="26" s="1"/>
  <c r="AD20" i="26"/>
  <c r="AA20" i="26"/>
  <c r="Y20" i="26"/>
  <c r="T20" i="26"/>
  <c r="P20" i="26"/>
  <c r="J20" i="26"/>
  <c r="K20" i="26" s="1"/>
  <c r="I20" i="26"/>
  <c r="R20" i="26"/>
  <c r="H20" i="26"/>
  <c r="G20" i="26"/>
  <c r="D20" i="26"/>
  <c r="C20" i="26"/>
  <c r="B20" i="26"/>
  <c r="AJ19" i="26"/>
  <c r="AD19" i="26"/>
  <c r="AB19" i="26"/>
  <c r="AA19" i="26"/>
  <c r="Y19" i="26"/>
  <c r="T19" i="26"/>
  <c r="P19" i="26"/>
  <c r="J19" i="26"/>
  <c r="K19" i="26" s="1"/>
  <c r="I19" i="26"/>
  <c r="R19" i="26"/>
  <c r="H19" i="26"/>
  <c r="G19" i="26"/>
  <c r="D19" i="26"/>
  <c r="C19" i="26"/>
  <c r="B19" i="26"/>
  <c r="AD18" i="26"/>
  <c r="AB18" i="26"/>
  <c r="AA18" i="26"/>
  <c r="Y18" i="26"/>
  <c r="T18" i="26"/>
  <c r="P18" i="26"/>
  <c r="J18" i="26"/>
  <c r="K18" i="26"/>
  <c r="I18" i="26"/>
  <c r="R18" i="26" s="1"/>
  <c r="G18" i="26"/>
  <c r="D18" i="26"/>
  <c r="C18" i="26"/>
  <c r="B18" i="26"/>
  <c r="AD17" i="26"/>
  <c r="AB17" i="26"/>
  <c r="AA17" i="26"/>
  <c r="Y17" i="26"/>
  <c r="T17" i="26"/>
  <c r="P17" i="26"/>
  <c r="J17" i="26"/>
  <c r="K17" i="26" s="1"/>
  <c r="I17" i="26"/>
  <c r="R17" i="26"/>
  <c r="H17" i="26"/>
  <c r="G17" i="26"/>
  <c r="D17" i="26"/>
  <c r="C17" i="26"/>
  <c r="B17" i="26"/>
  <c r="AJ16" i="26"/>
  <c r="AL16" i="26"/>
  <c r="AK16" i="26"/>
  <c r="AM16" i="26"/>
  <c r="AD16" i="26"/>
  <c r="AB16" i="26"/>
  <c r="AA16" i="26"/>
  <c r="Y16" i="26"/>
  <c r="T16" i="26"/>
  <c r="P16" i="26"/>
  <c r="J16" i="26"/>
  <c r="K16" i="26"/>
  <c r="I16" i="26"/>
  <c r="R16" i="26"/>
  <c r="H16" i="26"/>
  <c r="G16" i="26"/>
  <c r="D16" i="26"/>
  <c r="C16" i="26"/>
  <c r="B16" i="26"/>
  <c r="AJ15" i="26"/>
  <c r="AL15" i="26" s="1"/>
  <c r="AK15" i="26"/>
  <c r="AM15" i="26" s="1"/>
  <c r="AD15" i="26"/>
  <c r="AB15" i="26"/>
  <c r="AA15" i="26"/>
  <c r="Y15" i="26"/>
  <c r="T15" i="26"/>
  <c r="P15" i="26"/>
  <c r="J15" i="26"/>
  <c r="K15" i="26" s="1"/>
  <c r="I15" i="26"/>
  <c r="R15" i="26" s="1"/>
  <c r="H15" i="26"/>
  <c r="G15" i="26"/>
  <c r="D15" i="26"/>
  <c r="C15" i="26"/>
  <c r="B15" i="26"/>
  <c r="AD14" i="26"/>
  <c r="AA14" i="26"/>
  <c r="Y14" i="26"/>
  <c r="T14" i="26"/>
  <c r="P14" i="26"/>
  <c r="J14" i="26"/>
  <c r="K14" i="26" s="1"/>
  <c r="I14" i="26"/>
  <c r="R14" i="26"/>
  <c r="U14" i="26" s="1"/>
  <c r="H14" i="26"/>
  <c r="G14" i="26"/>
  <c r="D14" i="26"/>
  <c r="C14" i="26"/>
  <c r="B14" i="26"/>
  <c r="AJ13" i="26"/>
  <c r="AL13" i="26"/>
  <c r="AK13" i="26"/>
  <c r="AM13" i="26" s="1"/>
  <c r="AD13" i="26"/>
  <c r="AB13" i="26"/>
  <c r="AA13" i="26"/>
  <c r="Y13" i="26"/>
  <c r="T13" i="26"/>
  <c r="P13" i="26"/>
  <c r="J13" i="26"/>
  <c r="K13" i="26" s="1"/>
  <c r="I13" i="26"/>
  <c r="R13" i="26"/>
  <c r="H13" i="26"/>
  <c r="G13" i="26"/>
  <c r="D13" i="26"/>
  <c r="C13" i="26"/>
  <c r="B13" i="26"/>
  <c r="AD12" i="26"/>
  <c r="AB12" i="26"/>
  <c r="AA12" i="26"/>
  <c r="Y12" i="26"/>
  <c r="T12" i="26"/>
  <c r="P12" i="26"/>
  <c r="J12" i="26"/>
  <c r="K12" i="26"/>
  <c r="I12" i="26"/>
  <c r="R12" i="26" s="1"/>
  <c r="H12" i="26"/>
  <c r="G12" i="26"/>
  <c r="D12" i="26"/>
  <c r="C12" i="26"/>
  <c r="B12" i="26"/>
  <c r="AD11" i="26"/>
  <c r="AB11" i="26"/>
  <c r="AA11" i="26"/>
  <c r="Y11" i="26"/>
  <c r="T11" i="26"/>
  <c r="P11" i="26"/>
  <c r="J11" i="26"/>
  <c r="K11" i="26"/>
  <c r="I11" i="26"/>
  <c r="R11" i="26"/>
  <c r="H11" i="26"/>
  <c r="G11" i="26"/>
  <c r="D11" i="26"/>
  <c r="C11" i="26"/>
  <c r="B11" i="26"/>
  <c r="AD10" i="26"/>
  <c r="AB10" i="26"/>
  <c r="AA10" i="26"/>
  <c r="AE10" i="26" s="1"/>
  <c r="AI10" i="26" s="1"/>
  <c r="Y10" i="26"/>
  <c r="T10" i="26"/>
  <c r="P10" i="26"/>
  <c r="J10" i="26"/>
  <c r="K10" i="26" s="1"/>
  <c r="I10" i="26"/>
  <c r="R10" i="26" s="1"/>
  <c r="H10" i="26"/>
  <c r="G10" i="26"/>
  <c r="D10" i="26"/>
  <c r="C10" i="26"/>
  <c r="B10" i="26"/>
  <c r="AD9" i="26"/>
  <c r="AB9" i="26"/>
  <c r="AA9" i="26"/>
  <c r="Y9" i="26"/>
  <c r="T9" i="26"/>
  <c r="P9" i="26"/>
  <c r="J9" i="26"/>
  <c r="K9" i="26"/>
  <c r="I9" i="26"/>
  <c r="R9" i="26"/>
  <c r="H9" i="26"/>
  <c r="G9" i="26"/>
  <c r="D9" i="26"/>
  <c r="C9" i="26"/>
  <c r="B9" i="26"/>
  <c r="AD8" i="26"/>
  <c r="AA8" i="26"/>
  <c r="Y8" i="26"/>
  <c r="T8" i="26"/>
  <c r="P8" i="26"/>
  <c r="J8" i="26"/>
  <c r="K8" i="26"/>
  <c r="I8" i="26"/>
  <c r="R8" i="26"/>
  <c r="H8" i="26"/>
  <c r="D8" i="26"/>
  <c r="C8" i="26"/>
  <c r="B8" i="26"/>
  <c r="AD7" i="26"/>
  <c r="AB7" i="26"/>
  <c r="AA7" i="26"/>
  <c r="T7" i="26"/>
  <c r="P7" i="26"/>
  <c r="J7" i="26"/>
  <c r="K7" i="26" s="1"/>
  <c r="I7" i="26"/>
  <c r="R7" i="26" s="1"/>
  <c r="H7" i="26"/>
  <c r="D7" i="26"/>
  <c r="C7" i="26"/>
  <c r="B7" i="26"/>
  <c r="AD6" i="26"/>
  <c r="AB6" i="26"/>
  <c r="AA6" i="26"/>
  <c r="Y6" i="26"/>
  <c r="T6" i="26"/>
  <c r="P6" i="26"/>
  <c r="J6" i="26"/>
  <c r="K6" i="26" s="1"/>
  <c r="I6" i="26"/>
  <c r="R6" i="26"/>
  <c r="H6" i="26"/>
  <c r="G6" i="26"/>
  <c r="D6" i="26"/>
  <c r="C6" i="26"/>
  <c r="B6" i="26"/>
  <c r="AJ5" i="26"/>
  <c r="AD5" i="26"/>
  <c r="AB5" i="26"/>
  <c r="AA5" i="26"/>
  <c r="Y5" i="26"/>
  <c r="T5" i="26"/>
  <c r="P5" i="26"/>
  <c r="J5" i="26"/>
  <c r="K5" i="26" s="1"/>
  <c r="I5" i="26"/>
  <c r="R5" i="26"/>
  <c r="H5" i="26"/>
  <c r="G5" i="26"/>
  <c r="D5" i="26"/>
  <c r="C5" i="26"/>
  <c r="B5" i="26"/>
  <c r="AD4" i="26"/>
  <c r="AB4" i="26"/>
  <c r="AA4" i="26"/>
  <c r="Y4" i="26"/>
  <c r="T4" i="26"/>
  <c r="P4" i="26"/>
  <c r="J4" i="26"/>
  <c r="K4" i="26"/>
  <c r="I4" i="26"/>
  <c r="R4" i="26"/>
  <c r="H4" i="26"/>
  <c r="G4" i="26"/>
  <c r="D4" i="26"/>
  <c r="C4" i="26"/>
  <c r="B4" i="26"/>
  <c r="AD3" i="26"/>
  <c r="AB3" i="26"/>
  <c r="AA3" i="26"/>
  <c r="Y3" i="26"/>
  <c r="T3" i="26"/>
  <c r="P3" i="26"/>
  <c r="J3" i="26"/>
  <c r="K3" i="26"/>
  <c r="I3" i="26"/>
  <c r="R3" i="26" s="1"/>
  <c r="H3" i="26"/>
  <c r="G3" i="26"/>
  <c r="D3" i="26"/>
  <c r="C3" i="26"/>
  <c r="B3" i="26"/>
  <c r="A3" i="26"/>
  <c r="A4" i="26"/>
  <c r="A5" i="26" s="1"/>
  <c r="A6" i="26"/>
  <c r="A7" i="26"/>
  <c r="A8" i="26" s="1"/>
  <c r="A9" i="26" s="1"/>
  <c r="A10" i="26" s="1"/>
  <c r="A11" i="26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D2" i="26"/>
  <c r="AB2" i="26"/>
  <c r="AB315" i="26" s="1"/>
  <c r="AA2" i="26"/>
  <c r="AA315" i="26"/>
  <c r="Y2" i="26"/>
  <c r="Y315" i="26" s="1"/>
  <c r="T2" i="26"/>
  <c r="P2" i="26"/>
  <c r="J2" i="26"/>
  <c r="K2" i="26"/>
  <c r="K315" i="26" s="1"/>
  <c r="I2" i="26"/>
  <c r="R2" i="26" s="1"/>
  <c r="R315" i="26"/>
  <c r="H2" i="26"/>
  <c r="G2" i="26"/>
  <c r="G315" i="26" s="1"/>
  <c r="D2" i="26"/>
  <c r="C2" i="26"/>
  <c r="B2" i="26"/>
  <c r="Y93" i="26"/>
  <c r="Y118" i="26"/>
  <c r="Y77" i="26"/>
  <c r="F503" i="22"/>
  <c r="DG2" i="19"/>
  <c r="C7" i="19"/>
  <c r="E7" i="19"/>
  <c r="M7" i="19"/>
  <c r="N7" i="19"/>
  <c r="T7" i="19"/>
  <c r="T407" i="19" s="1"/>
  <c r="U7" i="19"/>
  <c r="AA7" i="19"/>
  <c r="AB7" i="19"/>
  <c r="AE7" i="19"/>
  <c r="AF7" i="19"/>
  <c r="AL7" i="19"/>
  <c r="AM7" i="19"/>
  <c r="AZ7" i="19"/>
  <c r="BA7" i="19"/>
  <c r="BG7" i="19"/>
  <c r="BH7" i="19"/>
  <c r="BU7" i="19"/>
  <c r="BV7" i="19"/>
  <c r="CB7" i="19"/>
  <c r="CC7" i="19"/>
  <c r="CI7" i="19"/>
  <c r="CJ7" i="19"/>
  <c r="CP7" i="19"/>
  <c r="CQ7" i="19"/>
  <c r="CW7" i="19"/>
  <c r="CW407" i="19" s="1"/>
  <c r="CX7" i="19"/>
  <c r="DB7" i="19"/>
  <c r="DE7" i="19"/>
  <c r="DF7" i="19"/>
  <c r="DG7" i="19"/>
  <c r="B8" i="19"/>
  <c r="B9" i="19"/>
  <c r="B10" i="19"/>
  <c r="B11" i="19" s="1"/>
  <c r="B12" i="19" s="1"/>
  <c r="B13" i="19" s="1"/>
  <c r="B14" i="19" s="1"/>
  <c r="B15" i="19" s="1"/>
  <c r="B16" i="19" s="1"/>
  <c r="B17" i="19" s="1"/>
  <c r="B18" i="19" s="1"/>
  <c r="B19" i="19" s="1"/>
  <c r="B20" i="19" s="1"/>
  <c r="B21" i="19" s="1"/>
  <c r="B22" i="19" s="1"/>
  <c r="B23" i="19" s="1"/>
  <c r="B24" i="19" s="1"/>
  <c r="B25" i="19" s="1"/>
  <c r="B26" i="19" s="1"/>
  <c r="B27" i="19" s="1"/>
  <c r="B28" i="19" s="1"/>
  <c r="B29" i="19" s="1"/>
  <c r="B30" i="19" s="1"/>
  <c r="B31" i="19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9" s="1"/>
  <c r="B67" i="19" s="1"/>
  <c r="B68" i="19" s="1"/>
  <c r="B69" i="19" s="1"/>
  <c r="B70" i="19" s="1"/>
  <c r="B71" i="19" s="1"/>
  <c r="B72" i="19" s="1"/>
  <c r="B73" i="19" s="1"/>
  <c r="B74" i="19" s="1"/>
  <c r="B75" i="19" s="1"/>
  <c r="B76" i="19" s="1"/>
  <c r="B77" i="19" s="1"/>
  <c r="B78" i="19" s="1"/>
  <c r="B79" i="19" s="1"/>
  <c r="B80" i="19" s="1"/>
  <c r="B81" i="19" s="1"/>
  <c r="B82" i="19" s="1"/>
  <c r="B83" i="19" s="1"/>
  <c r="B84" i="19" s="1"/>
  <c r="B85" i="19" s="1"/>
  <c r="B86" i="19" s="1"/>
  <c r="B87" i="19" s="1"/>
  <c r="B88" i="19" s="1"/>
  <c r="B89" i="19" s="1"/>
  <c r="B90" i="19" s="1"/>
  <c r="B91" i="19" s="1"/>
  <c r="B92" i="19" s="1"/>
  <c r="B93" i="19" s="1"/>
  <c r="B94" i="19" s="1"/>
  <c r="B95" i="19" s="1"/>
  <c r="B96" i="19" s="1"/>
  <c r="B97" i="19" s="1"/>
  <c r="B98" i="19" s="1"/>
  <c r="B99" i="19" s="1"/>
  <c r="B100" i="19" s="1"/>
  <c r="B101" i="19" s="1"/>
  <c r="B102" i="19" s="1"/>
  <c r="B103" i="19" s="1"/>
  <c r="B104" i="19" s="1"/>
  <c r="B105" i="19" s="1"/>
  <c r="B106" i="19" s="1"/>
  <c r="B107" i="19" s="1"/>
  <c r="B108" i="19" s="1"/>
  <c r="B109" i="19" s="1"/>
  <c r="B110" i="19" s="1"/>
  <c r="B111" i="19" s="1"/>
  <c r="B112" i="19" s="1"/>
  <c r="B113" i="19" s="1"/>
  <c r="B114" i="19" s="1"/>
  <c r="B115" i="19" s="1"/>
  <c r="B116" i="19" s="1"/>
  <c r="B117" i="19" s="1"/>
  <c r="B118" i="19" s="1"/>
  <c r="B119" i="19" s="1"/>
  <c r="B120" i="19" s="1"/>
  <c r="B121" i="19" s="1"/>
  <c r="B122" i="19" s="1"/>
  <c r="B123" i="19" s="1"/>
  <c r="B124" i="19" s="1"/>
  <c r="B125" i="19" s="1"/>
  <c r="B126" i="19" s="1"/>
  <c r="B127" i="19" s="1"/>
  <c r="B128" i="19" s="1"/>
  <c r="B129" i="19" s="1"/>
  <c r="B130" i="19" s="1"/>
  <c r="B131" i="19" s="1"/>
  <c r="B132" i="19" s="1"/>
  <c r="B133" i="19" s="1"/>
  <c r="B134" i="19" s="1"/>
  <c r="B135" i="19" s="1"/>
  <c r="B136" i="19" s="1"/>
  <c r="B137" i="19" s="1"/>
  <c r="B138" i="19" s="1"/>
  <c r="B139" i="19" s="1"/>
  <c r="B140" i="19" s="1"/>
  <c r="B141" i="19" s="1"/>
  <c r="B142" i="19" s="1"/>
  <c r="B143" i="19" s="1"/>
  <c r="B144" i="19" s="1"/>
  <c r="B145" i="19" s="1"/>
  <c r="B146" i="19" s="1"/>
  <c r="B147" i="19" s="1"/>
  <c r="B148" i="19" s="1"/>
  <c r="B149" i="19" s="1"/>
  <c r="B150" i="19" s="1"/>
  <c r="B151" i="19" s="1"/>
  <c r="B152" i="19" s="1"/>
  <c r="B153" i="19" s="1"/>
  <c r="B154" i="19" s="1"/>
  <c r="B155" i="19" s="1"/>
  <c r="B156" i="19" s="1"/>
  <c r="B157" i="19" s="1"/>
  <c r="B158" i="19" s="1"/>
  <c r="B159" i="19" s="1"/>
  <c r="B160" i="19" s="1"/>
  <c r="B161" i="19" s="1"/>
  <c r="B162" i="19" s="1"/>
  <c r="B163" i="19" s="1"/>
  <c r="B164" i="19" s="1"/>
  <c r="B165" i="19" s="1"/>
  <c r="B166" i="19" s="1"/>
  <c r="B167" i="19" s="1"/>
  <c r="B168" i="19" s="1"/>
  <c r="B169" i="19" s="1"/>
  <c r="B170" i="19" s="1"/>
  <c r="B171" i="19" s="1"/>
  <c r="B172" i="19" s="1"/>
  <c r="B173" i="19" s="1"/>
  <c r="B174" i="19" s="1"/>
  <c r="B175" i="19" s="1"/>
  <c r="B176" i="19" s="1"/>
  <c r="B177" i="19" s="1"/>
  <c r="B178" i="19" s="1"/>
  <c r="B179" i="19" s="1"/>
  <c r="B180" i="19" s="1"/>
  <c r="B181" i="19" s="1"/>
  <c r="B182" i="19" s="1"/>
  <c r="B183" i="19" s="1"/>
  <c r="B184" i="19" s="1"/>
  <c r="B185" i="19" s="1"/>
  <c r="B186" i="19" s="1"/>
  <c r="B187" i="19" s="1"/>
  <c r="B188" i="19" s="1"/>
  <c r="B189" i="19" s="1"/>
  <c r="B190" i="19" s="1"/>
  <c r="B191" i="19" s="1"/>
  <c r="B192" i="19" s="1"/>
  <c r="B193" i="19" s="1"/>
  <c r="B194" i="19" s="1"/>
  <c r="B195" i="19" s="1"/>
  <c r="B196" i="19" s="1"/>
  <c r="B197" i="19" s="1"/>
  <c r="B198" i="19" s="1"/>
  <c r="B199" i="19" s="1"/>
  <c r="B200" i="19" s="1"/>
  <c r="B201" i="19" s="1"/>
  <c r="B202" i="19" s="1"/>
  <c r="B203" i="19" s="1"/>
  <c r="B204" i="19" s="1"/>
  <c r="B205" i="19" s="1"/>
  <c r="B206" i="19" s="1"/>
  <c r="B207" i="19" s="1"/>
  <c r="B208" i="19" s="1"/>
  <c r="B209" i="19" s="1"/>
  <c r="B210" i="19" s="1"/>
  <c r="B211" i="19" s="1"/>
  <c r="B212" i="19" s="1"/>
  <c r="B213" i="19" s="1"/>
  <c r="B214" i="19" s="1"/>
  <c r="B215" i="19" s="1"/>
  <c r="B216" i="19" s="1"/>
  <c r="B217" i="19" s="1"/>
  <c r="B218" i="19" s="1"/>
  <c r="B219" i="19" s="1"/>
  <c r="B220" i="19" s="1"/>
  <c r="B221" i="19" s="1"/>
  <c r="B222" i="19" s="1"/>
  <c r="B223" i="19" s="1"/>
  <c r="B224" i="19" s="1"/>
  <c r="B225" i="19" s="1"/>
  <c r="B226" i="19" s="1"/>
  <c r="B227" i="19" s="1"/>
  <c r="B228" i="19" s="1"/>
  <c r="B229" i="19" s="1"/>
  <c r="B230" i="19" s="1"/>
  <c r="B231" i="19" s="1"/>
  <c r="B232" i="19" s="1"/>
  <c r="B233" i="19" s="1"/>
  <c r="B234" i="19" s="1"/>
  <c r="B235" i="19" s="1"/>
  <c r="B236" i="19" s="1"/>
  <c r="B237" i="19" s="1"/>
  <c r="B238" i="19" s="1"/>
  <c r="B239" i="19" s="1"/>
  <c r="B240" i="19" s="1"/>
  <c r="B241" i="19" s="1"/>
  <c r="B242" i="19" s="1"/>
  <c r="B243" i="19" s="1"/>
  <c r="B244" i="19" s="1"/>
  <c r="B245" i="19" s="1"/>
  <c r="B246" i="19" s="1"/>
  <c r="B247" i="19" s="1"/>
  <c r="B248" i="19" s="1"/>
  <c r="B249" i="19" s="1"/>
  <c r="B250" i="19" s="1"/>
  <c r="B251" i="19" s="1"/>
  <c r="B252" i="19" s="1"/>
  <c r="B253" i="19" s="1"/>
  <c r="B254" i="19" s="1"/>
  <c r="B255" i="19" s="1"/>
  <c r="B256" i="19" s="1"/>
  <c r="B257" i="19" s="1"/>
  <c r="B258" i="19" s="1"/>
  <c r="B259" i="19" s="1"/>
  <c r="B260" i="19" s="1"/>
  <c r="B261" i="19" s="1"/>
  <c r="B262" i="19" s="1"/>
  <c r="B263" i="19" s="1"/>
  <c r="B264" i="19" s="1"/>
  <c r="B265" i="19" s="1"/>
  <c r="B266" i="19" s="1"/>
  <c r="B267" i="19" s="1"/>
  <c r="B268" i="19" s="1"/>
  <c r="B269" i="19" s="1"/>
  <c r="B270" i="19" s="1"/>
  <c r="B271" i="19" s="1"/>
  <c r="B272" i="19" s="1"/>
  <c r="B273" i="19" s="1"/>
  <c r="B274" i="19" s="1"/>
  <c r="B275" i="19" s="1"/>
  <c r="B276" i="19" s="1"/>
  <c r="B277" i="19" s="1"/>
  <c r="B278" i="19" s="1"/>
  <c r="B279" i="19" s="1"/>
  <c r="B280" i="19" s="1"/>
  <c r="B281" i="19" s="1"/>
  <c r="B282" i="19" s="1"/>
  <c r="B283" i="19" s="1"/>
  <c r="B284" i="19" s="1"/>
  <c r="B285" i="19" s="1"/>
  <c r="B286" i="19" s="1"/>
  <c r="B287" i="19" s="1"/>
  <c r="B288" i="19" s="1"/>
  <c r="B289" i="19" s="1"/>
  <c r="B290" i="19" s="1"/>
  <c r="B291" i="19" s="1"/>
  <c r="B292" i="19" s="1"/>
  <c r="B293" i="19" s="1"/>
  <c r="B294" i="19" s="1"/>
  <c r="B295" i="19" s="1"/>
  <c r="B296" i="19" s="1"/>
  <c r="B297" i="19" s="1"/>
  <c r="B298" i="19" s="1"/>
  <c r="B299" i="19" s="1"/>
  <c r="B300" i="19" s="1"/>
  <c r="B301" i="19" s="1"/>
  <c r="B302" i="19" s="1"/>
  <c r="B303" i="19" s="1"/>
  <c r="B304" i="19" s="1"/>
  <c r="B305" i="19" s="1"/>
  <c r="B306" i="19" s="1"/>
  <c r="B307" i="19" s="1"/>
  <c r="B308" i="19" s="1"/>
  <c r="B309" i="19" s="1"/>
  <c r="B310" i="19" s="1"/>
  <c r="B311" i="19" s="1"/>
  <c r="B312" i="19" s="1"/>
  <c r="B313" i="19" s="1"/>
  <c r="B314" i="19" s="1"/>
  <c r="B315" i="19" s="1"/>
  <c r="B316" i="19" s="1"/>
  <c r="B317" i="19" s="1"/>
  <c r="B318" i="19" s="1"/>
  <c r="B319" i="19" s="1"/>
  <c r="B320" i="19" s="1"/>
  <c r="B321" i="19" s="1"/>
  <c r="B322" i="19" s="1"/>
  <c r="B323" i="19" s="1"/>
  <c r="B324" i="19" s="1"/>
  <c r="B325" i="19" s="1"/>
  <c r="B326" i="19" s="1"/>
  <c r="B327" i="19" s="1"/>
  <c r="B328" i="19" s="1"/>
  <c r="B329" i="19" s="1"/>
  <c r="B330" i="19" s="1"/>
  <c r="B331" i="19" s="1"/>
  <c r="B332" i="19" s="1"/>
  <c r="B333" i="19" s="1"/>
  <c r="B334" i="19" s="1"/>
  <c r="B335" i="19" s="1"/>
  <c r="B336" i="19" s="1"/>
  <c r="B337" i="19" s="1"/>
  <c r="B338" i="19" s="1"/>
  <c r="B339" i="19" s="1"/>
  <c r="B340" i="19" s="1"/>
  <c r="B341" i="19" s="1"/>
  <c r="B342" i="19" s="1"/>
  <c r="B343" i="19" s="1"/>
  <c r="B344" i="19" s="1"/>
  <c r="B345" i="19" s="1"/>
  <c r="B346" i="19" s="1"/>
  <c r="B347" i="19" s="1"/>
  <c r="B348" i="19" s="1"/>
  <c r="B349" i="19" s="1"/>
  <c r="B350" i="19" s="1"/>
  <c r="B351" i="19" s="1"/>
  <c r="B352" i="19" s="1"/>
  <c r="B353" i="19" s="1"/>
  <c r="B354" i="19" s="1"/>
  <c r="B355" i="19" s="1"/>
  <c r="B356" i="19" s="1"/>
  <c r="B357" i="19" s="1"/>
  <c r="B358" i="19" s="1"/>
  <c r="B359" i="19" s="1"/>
  <c r="B360" i="19" s="1"/>
  <c r="B361" i="19" s="1"/>
  <c r="B362" i="19" s="1"/>
  <c r="B363" i="19" s="1"/>
  <c r="B364" i="19" s="1"/>
  <c r="B365" i="19" s="1"/>
  <c r="B366" i="19" s="1"/>
  <c r="B367" i="19" s="1"/>
  <c r="B368" i="19" s="1"/>
  <c r="B369" i="19" s="1"/>
  <c r="B370" i="19" s="1"/>
  <c r="B371" i="19" s="1"/>
  <c r="B372" i="19" s="1"/>
  <c r="B373" i="19" s="1"/>
  <c r="B374" i="19" s="1"/>
  <c r="B375" i="19" s="1"/>
  <c r="B376" i="19" s="1"/>
  <c r="B377" i="19" s="1"/>
  <c r="B378" i="19" s="1"/>
  <c r="B379" i="19" s="1"/>
  <c r="B380" i="19" s="1"/>
  <c r="B381" i="19" s="1"/>
  <c r="B382" i="19" s="1"/>
  <c r="B383" i="19" s="1"/>
  <c r="B384" i="19" s="1"/>
  <c r="B385" i="19" s="1"/>
  <c r="B386" i="19" s="1"/>
  <c r="B387" i="19" s="1"/>
  <c r="B388" i="19" s="1"/>
  <c r="B389" i="19" s="1"/>
  <c r="B390" i="19" s="1"/>
  <c r="B391" i="19" s="1"/>
  <c r="B392" i="19" s="1"/>
  <c r="B393" i="19" s="1"/>
  <c r="B394" i="19" s="1"/>
  <c r="B395" i="19" s="1"/>
  <c r="B396" i="19" s="1"/>
  <c r="B397" i="19" s="1"/>
  <c r="B398" i="19" s="1"/>
  <c r="B399" i="19" s="1"/>
  <c r="B400" i="19" s="1"/>
  <c r="B401" i="19" s="1"/>
  <c r="B402" i="19" s="1"/>
  <c r="B403" i="19" s="1"/>
  <c r="B404" i="19" s="1"/>
  <c r="B405" i="19" s="1"/>
  <c r="B406" i="19" s="1"/>
  <c r="C8" i="19"/>
  <c r="E8" i="19"/>
  <c r="F8" i="19"/>
  <c r="M8" i="19"/>
  <c r="N8" i="19"/>
  <c r="T8" i="19"/>
  <c r="U8" i="19"/>
  <c r="AA8" i="19"/>
  <c r="AB8" i="19"/>
  <c r="AE8" i="19"/>
  <c r="AF8" i="19"/>
  <c r="AL8" i="19"/>
  <c r="AL407" i="19" s="1"/>
  <c r="AM8" i="19"/>
  <c r="AZ8" i="19"/>
  <c r="BA8" i="19"/>
  <c r="BG8" i="19"/>
  <c r="BG407" i="19" s="1"/>
  <c r="BH8" i="19"/>
  <c r="BU8" i="19"/>
  <c r="BV8" i="19"/>
  <c r="CB8" i="19"/>
  <c r="CC8" i="19"/>
  <c r="CI8" i="19"/>
  <c r="CJ8" i="19"/>
  <c r="CP8" i="19"/>
  <c r="CP407" i="19" s="1"/>
  <c r="CQ8" i="19"/>
  <c r="CW8" i="19"/>
  <c r="CX8" i="19"/>
  <c r="DB8" i="19"/>
  <c r="DE8" i="19"/>
  <c r="DF8" i="19"/>
  <c r="DG8" i="19"/>
  <c r="C9" i="19"/>
  <c r="E9" i="19"/>
  <c r="M9" i="19"/>
  <c r="N9" i="19"/>
  <c r="T9" i="19"/>
  <c r="DC9" i="19" s="1"/>
  <c r="U9" i="19"/>
  <c r="AA9" i="19"/>
  <c r="AB9" i="19"/>
  <c r="AE9" i="19"/>
  <c r="AF9" i="19"/>
  <c r="AL9" i="19"/>
  <c r="AM9" i="19"/>
  <c r="AZ9" i="19"/>
  <c r="BA9" i="19"/>
  <c r="BG9" i="19"/>
  <c r="BH9" i="19"/>
  <c r="BN9" i="19"/>
  <c r="BO9" i="19"/>
  <c r="BU9" i="19"/>
  <c r="BV9" i="19"/>
  <c r="CB9" i="19"/>
  <c r="CC9" i="19"/>
  <c r="CI9" i="19"/>
  <c r="CJ9" i="19"/>
  <c r="CP9" i="19"/>
  <c r="CQ9" i="19"/>
  <c r="CW9" i="19"/>
  <c r="CX9" i="19"/>
  <c r="DB9" i="19"/>
  <c r="DE9" i="19"/>
  <c r="DF9" i="19"/>
  <c r="DG9" i="19"/>
  <c r="C10" i="19"/>
  <c r="E10" i="19"/>
  <c r="G10" i="19" s="1"/>
  <c r="M10" i="19"/>
  <c r="N10" i="19"/>
  <c r="T10" i="19"/>
  <c r="DC10" i="19" s="1"/>
  <c r="U10" i="19"/>
  <c r="AA10" i="19"/>
  <c r="AB10" i="19"/>
  <c r="AE10" i="19"/>
  <c r="AF10" i="19"/>
  <c r="AL10" i="19"/>
  <c r="AM10" i="19"/>
  <c r="AZ10" i="19"/>
  <c r="BA10" i="19"/>
  <c r="BG10" i="19"/>
  <c r="BH10" i="19"/>
  <c r="BN10" i="19"/>
  <c r="BO10" i="19"/>
  <c r="BU10" i="19"/>
  <c r="BV10" i="19"/>
  <c r="CB10" i="19"/>
  <c r="CC10" i="19"/>
  <c r="CI10" i="19"/>
  <c r="CJ10" i="19"/>
  <c r="CP10" i="19"/>
  <c r="CQ10" i="19"/>
  <c r="CW10" i="19"/>
  <c r="CX10" i="19"/>
  <c r="DB10" i="19"/>
  <c r="DE10" i="19"/>
  <c r="DF10" i="19"/>
  <c r="DG10" i="19"/>
  <c r="C11" i="19"/>
  <c r="E11" i="19"/>
  <c r="M11" i="19"/>
  <c r="N11" i="19"/>
  <c r="T11" i="19"/>
  <c r="U11" i="19"/>
  <c r="AA11" i="19"/>
  <c r="AB11" i="19"/>
  <c r="AE11" i="19"/>
  <c r="AF11" i="19"/>
  <c r="AL11" i="19"/>
  <c r="AM11" i="19"/>
  <c r="AZ11" i="19"/>
  <c r="BA11" i="19"/>
  <c r="BG11" i="19"/>
  <c r="BH11" i="19"/>
  <c r="BU11" i="19"/>
  <c r="BV11" i="19"/>
  <c r="CB11" i="19"/>
  <c r="CC11" i="19"/>
  <c r="CI11" i="19"/>
  <c r="CI407" i="19" s="1"/>
  <c r="CJ11" i="19"/>
  <c r="CP11" i="19"/>
  <c r="CQ11" i="19"/>
  <c r="CW11" i="19"/>
  <c r="CX11" i="19"/>
  <c r="DB11" i="19"/>
  <c r="DE11" i="19"/>
  <c r="DF11" i="19"/>
  <c r="DG11" i="19"/>
  <c r="C12" i="19"/>
  <c r="E12" i="19"/>
  <c r="M12" i="19"/>
  <c r="DC12" i="19" s="1"/>
  <c r="N12" i="19"/>
  <c r="T12" i="19"/>
  <c r="U12" i="19"/>
  <c r="AA12" i="19"/>
  <c r="AB12" i="19"/>
  <c r="AE12" i="19"/>
  <c r="AF12" i="19"/>
  <c r="AL12" i="19"/>
  <c r="AM12" i="19"/>
  <c r="AZ12" i="19"/>
  <c r="BA12" i="19"/>
  <c r="BG12" i="19"/>
  <c r="BH12" i="19"/>
  <c r="BU12" i="19"/>
  <c r="BV12" i="19"/>
  <c r="CB12" i="19"/>
  <c r="CC12" i="19"/>
  <c r="CI12" i="19"/>
  <c r="CJ12" i="19"/>
  <c r="CP12" i="19"/>
  <c r="CQ12" i="19"/>
  <c r="CW12" i="19"/>
  <c r="CX12" i="19"/>
  <c r="DB12" i="19"/>
  <c r="DE12" i="19"/>
  <c r="DF12" i="19"/>
  <c r="DG12" i="19"/>
  <c r="C13" i="19"/>
  <c r="E13" i="19"/>
  <c r="M13" i="19"/>
  <c r="N13" i="19"/>
  <c r="T13" i="19"/>
  <c r="U13" i="19"/>
  <c r="AA13" i="19"/>
  <c r="AB13" i="19"/>
  <c r="AE13" i="19"/>
  <c r="AF13" i="19"/>
  <c r="AL13" i="19"/>
  <c r="AM13" i="19"/>
  <c r="AZ13" i="19"/>
  <c r="BA13" i="19"/>
  <c r="BG13" i="19"/>
  <c r="BH13" i="19"/>
  <c r="BU13" i="19"/>
  <c r="BV13" i="19"/>
  <c r="CB13" i="19"/>
  <c r="CC13" i="19"/>
  <c r="CI13" i="19"/>
  <c r="CJ13" i="19"/>
  <c r="CP13" i="19"/>
  <c r="CQ13" i="19"/>
  <c r="CW13" i="19"/>
  <c r="CX13" i="19"/>
  <c r="DB13" i="19"/>
  <c r="DE13" i="19"/>
  <c r="DF13" i="19"/>
  <c r="DG13" i="19"/>
  <c r="C14" i="19"/>
  <c r="E14" i="19"/>
  <c r="M14" i="19"/>
  <c r="N14" i="19"/>
  <c r="T14" i="19"/>
  <c r="U14" i="19"/>
  <c r="AA14" i="19"/>
  <c r="AB14" i="19"/>
  <c r="AE14" i="19"/>
  <c r="AF14" i="19"/>
  <c r="AL14" i="19"/>
  <c r="AM14" i="19"/>
  <c r="AZ14" i="19"/>
  <c r="BA14" i="19"/>
  <c r="BG14" i="19"/>
  <c r="BH14" i="19"/>
  <c r="BU14" i="19"/>
  <c r="BV14" i="19"/>
  <c r="CB14" i="19"/>
  <c r="CC14" i="19"/>
  <c r="CI14" i="19"/>
  <c r="CJ14" i="19"/>
  <c r="CP14" i="19"/>
  <c r="CQ14" i="19"/>
  <c r="CW14" i="19"/>
  <c r="CX14" i="19"/>
  <c r="DB14" i="19"/>
  <c r="DE14" i="19"/>
  <c r="DF14" i="19"/>
  <c r="DG14" i="19"/>
  <c r="C15" i="19"/>
  <c r="E15" i="19"/>
  <c r="G15" i="19" s="1"/>
  <c r="M15" i="19"/>
  <c r="DC15" i="19" s="1"/>
  <c r="N15" i="19"/>
  <c r="T15" i="19"/>
  <c r="U15" i="19"/>
  <c r="AA15" i="19"/>
  <c r="AB15" i="19"/>
  <c r="AE15" i="19"/>
  <c r="AF15" i="19"/>
  <c r="AL15" i="19"/>
  <c r="AM15" i="19"/>
  <c r="AZ15" i="19"/>
  <c r="BA15" i="19"/>
  <c r="BG15" i="19"/>
  <c r="BH15" i="19"/>
  <c r="BU15" i="19"/>
  <c r="BV15" i="19"/>
  <c r="CB15" i="19"/>
  <c r="CC15" i="19"/>
  <c r="CI15" i="19"/>
  <c r="CJ15" i="19"/>
  <c r="CP15" i="19"/>
  <c r="CQ15" i="19"/>
  <c r="CW15" i="19"/>
  <c r="CX15" i="19"/>
  <c r="DB15" i="19"/>
  <c r="DE15" i="19"/>
  <c r="DF15" i="19"/>
  <c r="DG15" i="19"/>
  <c r="C16" i="19"/>
  <c r="E16" i="19"/>
  <c r="G16" i="19" s="1"/>
  <c r="M16" i="19"/>
  <c r="N16" i="19"/>
  <c r="T16" i="19"/>
  <c r="U16" i="19"/>
  <c r="AA16" i="19"/>
  <c r="AB16" i="19"/>
  <c r="AE16" i="19"/>
  <c r="AF16" i="19"/>
  <c r="AL16" i="19"/>
  <c r="AM16" i="19"/>
  <c r="AZ16" i="19"/>
  <c r="BA16" i="19"/>
  <c r="BG16" i="19"/>
  <c r="BH16" i="19"/>
  <c r="BU16" i="19"/>
  <c r="BV16" i="19"/>
  <c r="CB16" i="19"/>
  <c r="CC16" i="19"/>
  <c r="CI16" i="19"/>
  <c r="CJ16" i="19"/>
  <c r="CP16" i="19"/>
  <c r="CQ16" i="19"/>
  <c r="CW16" i="19"/>
  <c r="CX16" i="19"/>
  <c r="DB16" i="19"/>
  <c r="DE16" i="19"/>
  <c r="DF16" i="19"/>
  <c r="DG16" i="19"/>
  <c r="C17" i="19"/>
  <c r="E17" i="19"/>
  <c r="G17" i="19"/>
  <c r="M17" i="19"/>
  <c r="N17" i="19"/>
  <c r="N407" i="19" s="1"/>
  <c r="T17" i="19"/>
  <c r="U17" i="19"/>
  <c r="AA17" i="19"/>
  <c r="AB17" i="19"/>
  <c r="AE17" i="19"/>
  <c r="AF17" i="19"/>
  <c r="AL17" i="19"/>
  <c r="AM17" i="19"/>
  <c r="AZ17" i="19"/>
  <c r="BA17" i="19"/>
  <c r="BG17" i="19"/>
  <c r="BH17" i="19"/>
  <c r="BU17" i="19"/>
  <c r="BV17" i="19"/>
  <c r="CB17" i="19"/>
  <c r="CC17" i="19"/>
  <c r="CC407" i="19" s="1"/>
  <c r="CI17" i="19"/>
  <c r="CJ17" i="19"/>
  <c r="CP17" i="19"/>
  <c r="CQ17" i="19"/>
  <c r="CW17" i="19"/>
  <c r="CX17" i="19"/>
  <c r="DB17" i="19"/>
  <c r="DE17" i="19"/>
  <c r="DF17" i="19"/>
  <c r="DG17" i="19"/>
  <c r="C18" i="19"/>
  <c r="E18" i="19"/>
  <c r="G18" i="19" s="1"/>
  <c r="M18" i="19"/>
  <c r="N18" i="19"/>
  <c r="T18" i="19"/>
  <c r="U18" i="19"/>
  <c r="AA18" i="19"/>
  <c r="AB18" i="19"/>
  <c r="AE18" i="19"/>
  <c r="AF18" i="19"/>
  <c r="AF407" i="19" s="1"/>
  <c r="AL18" i="19"/>
  <c r="AM18" i="19"/>
  <c r="AZ18" i="19"/>
  <c r="BA18" i="19"/>
  <c r="BA407" i="19" s="1"/>
  <c r="BG18" i="19"/>
  <c r="BH18" i="19"/>
  <c r="BU18" i="19"/>
  <c r="BV18" i="19"/>
  <c r="CB18" i="19"/>
  <c r="CC18" i="19"/>
  <c r="CI18" i="19"/>
  <c r="CJ18" i="19"/>
  <c r="CP18" i="19"/>
  <c r="CQ18" i="19"/>
  <c r="CW18" i="19"/>
  <c r="CX18" i="19"/>
  <c r="DB18" i="19"/>
  <c r="DE18" i="19"/>
  <c r="DF18" i="19"/>
  <c r="DG18" i="19"/>
  <c r="DG407" i="19" s="1"/>
  <c r="C19" i="19"/>
  <c r="E19" i="19"/>
  <c r="M19" i="19"/>
  <c r="N19" i="19"/>
  <c r="T19" i="19"/>
  <c r="U19" i="19"/>
  <c r="AA19" i="19"/>
  <c r="DC19" i="19" s="1"/>
  <c r="AB19" i="19"/>
  <c r="AE19" i="19"/>
  <c r="AF19" i="19"/>
  <c r="AL19" i="19"/>
  <c r="AM19" i="19"/>
  <c r="AZ19" i="19"/>
  <c r="BA19" i="19"/>
  <c r="BG19" i="19"/>
  <c r="BH19" i="19"/>
  <c r="BU19" i="19"/>
  <c r="BV19" i="19"/>
  <c r="CB19" i="19"/>
  <c r="CC19" i="19"/>
  <c r="CI19" i="19"/>
  <c r="CJ19" i="19"/>
  <c r="CP19" i="19"/>
  <c r="CQ19" i="19"/>
  <c r="CW19" i="19"/>
  <c r="CX19" i="19"/>
  <c r="DB19" i="19"/>
  <c r="DE19" i="19"/>
  <c r="DF19" i="19"/>
  <c r="DG19" i="19"/>
  <c r="C20" i="19"/>
  <c r="E20" i="19"/>
  <c r="M20" i="19"/>
  <c r="N20" i="19"/>
  <c r="T20" i="19"/>
  <c r="DC20" i="19" s="1"/>
  <c r="U20" i="19"/>
  <c r="AA20" i="19"/>
  <c r="AB20" i="19"/>
  <c r="AE20" i="19"/>
  <c r="AF20" i="19"/>
  <c r="AL20" i="19"/>
  <c r="AM20" i="19"/>
  <c r="AZ20" i="19"/>
  <c r="BA20" i="19"/>
  <c r="BG20" i="19"/>
  <c r="BH20" i="19"/>
  <c r="BU20" i="19"/>
  <c r="BV20" i="19"/>
  <c r="CB20" i="19"/>
  <c r="CC20" i="19"/>
  <c r="CI20" i="19"/>
  <c r="CJ20" i="19"/>
  <c r="CP20" i="19"/>
  <c r="CQ20" i="19"/>
  <c r="CW20" i="19"/>
  <c r="CX20" i="19"/>
  <c r="DB20" i="19"/>
  <c r="DE20" i="19"/>
  <c r="DF20" i="19"/>
  <c r="DG20" i="19"/>
  <c r="C21" i="19"/>
  <c r="E21" i="19"/>
  <c r="M21" i="19"/>
  <c r="N21" i="19"/>
  <c r="T21" i="19"/>
  <c r="U21" i="19"/>
  <c r="AA21" i="19"/>
  <c r="AB21" i="19"/>
  <c r="AE21" i="19"/>
  <c r="AF21" i="19"/>
  <c r="AL21" i="19"/>
  <c r="AM21" i="19"/>
  <c r="AZ21" i="19"/>
  <c r="BA21" i="19"/>
  <c r="BG21" i="19"/>
  <c r="BH21" i="19"/>
  <c r="BU21" i="19"/>
  <c r="BV21" i="19"/>
  <c r="CB21" i="19"/>
  <c r="CC21" i="19"/>
  <c r="CI21" i="19"/>
  <c r="CJ21" i="19"/>
  <c r="CP21" i="19"/>
  <c r="CQ21" i="19"/>
  <c r="CW21" i="19"/>
  <c r="CX21" i="19"/>
  <c r="DB21" i="19"/>
  <c r="DE21" i="19"/>
  <c r="DF21" i="19"/>
  <c r="DG21" i="19"/>
  <c r="C22" i="19"/>
  <c r="E22" i="19"/>
  <c r="M22" i="19"/>
  <c r="N22" i="19"/>
  <c r="T22" i="19"/>
  <c r="U22" i="19"/>
  <c r="AA22" i="19"/>
  <c r="AB22" i="19"/>
  <c r="AE22" i="19"/>
  <c r="AF22" i="19"/>
  <c r="AL22" i="19"/>
  <c r="AM22" i="19"/>
  <c r="AZ22" i="19"/>
  <c r="BA22" i="19"/>
  <c r="BG22" i="19"/>
  <c r="BH22" i="19"/>
  <c r="BU22" i="19"/>
  <c r="BV22" i="19"/>
  <c r="CB22" i="19"/>
  <c r="CC22" i="19"/>
  <c r="CI22" i="19"/>
  <c r="CJ22" i="19"/>
  <c r="CP22" i="19"/>
  <c r="CQ22" i="19"/>
  <c r="CW22" i="19"/>
  <c r="CX22" i="19"/>
  <c r="DB22" i="19"/>
  <c r="DE22" i="19"/>
  <c r="DF22" i="19"/>
  <c r="DG22" i="19"/>
  <c r="C23" i="19"/>
  <c r="E23" i="19"/>
  <c r="M23" i="19"/>
  <c r="DC23" i="19" s="1"/>
  <c r="N23" i="19"/>
  <c r="T23" i="19"/>
  <c r="U23" i="19"/>
  <c r="AA23" i="19"/>
  <c r="AB23" i="19"/>
  <c r="AE23" i="19"/>
  <c r="AF23" i="19"/>
  <c r="AL23" i="19"/>
  <c r="AM23" i="19"/>
  <c r="AZ23" i="19"/>
  <c r="BA23" i="19"/>
  <c r="BG23" i="19"/>
  <c r="BH23" i="19"/>
  <c r="BU23" i="19"/>
  <c r="BV23" i="19"/>
  <c r="CB23" i="19"/>
  <c r="CC23" i="19"/>
  <c r="CI23" i="19"/>
  <c r="CJ23" i="19"/>
  <c r="CP23" i="19"/>
  <c r="CQ23" i="19"/>
  <c r="CW23" i="19"/>
  <c r="CX23" i="19"/>
  <c r="DB23" i="19"/>
  <c r="DE23" i="19"/>
  <c r="DF23" i="19"/>
  <c r="DG23" i="19"/>
  <c r="C24" i="19"/>
  <c r="E24" i="19"/>
  <c r="M24" i="19"/>
  <c r="N24" i="19"/>
  <c r="T24" i="19"/>
  <c r="U24" i="19"/>
  <c r="AA24" i="19"/>
  <c r="AB24" i="19"/>
  <c r="AE24" i="19"/>
  <c r="AF24" i="19"/>
  <c r="AL24" i="19"/>
  <c r="AM24" i="19"/>
  <c r="AZ24" i="19"/>
  <c r="BA24" i="19"/>
  <c r="BG24" i="19"/>
  <c r="BH24" i="19"/>
  <c r="BU24" i="19"/>
  <c r="BV24" i="19"/>
  <c r="CB24" i="19"/>
  <c r="CC24" i="19"/>
  <c r="CI24" i="19"/>
  <c r="CJ24" i="19"/>
  <c r="CP24" i="19"/>
  <c r="CQ24" i="19"/>
  <c r="CW24" i="19"/>
  <c r="CX24" i="19"/>
  <c r="DB24" i="19"/>
  <c r="DE24" i="19"/>
  <c r="DF24" i="19"/>
  <c r="DG24" i="19"/>
  <c r="C25" i="19"/>
  <c r="E25" i="19"/>
  <c r="M25" i="19"/>
  <c r="N25" i="19"/>
  <c r="T25" i="19"/>
  <c r="U25" i="19"/>
  <c r="AA25" i="19"/>
  <c r="AB25" i="19"/>
  <c r="AE25" i="19"/>
  <c r="AF25" i="19"/>
  <c r="AL25" i="19"/>
  <c r="AM25" i="19"/>
  <c r="AZ25" i="19"/>
  <c r="BA25" i="19"/>
  <c r="BG25" i="19"/>
  <c r="BH25" i="19"/>
  <c r="BU25" i="19"/>
  <c r="BV25" i="19"/>
  <c r="CB25" i="19"/>
  <c r="CC25" i="19"/>
  <c r="CI25" i="19"/>
  <c r="CJ25" i="19"/>
  <c r="CP25" i="19"/>
  <c r="CQ25" i="19"/>
  <c r="CW25" i="19"/>
  <c r="CX25" i="19"/>
  <c r="DB25" i="19"/>
  <c r="DE25" i="19"/>
  <c r="DF25" i="19"/>
  <c r="DG25" i="19"/>
  <c r="C26" i="19"/>
  <c r="E26" i="19"/>
  <c r="M26" i="19"/>
  <c r="N26" i="19"/>
  <c r="T26" i="19"/>
  <c r="U26" i="19"/>
  <c r="AA26" i="19"/>
  <c r="AB26" i="19"/>
  <c r="AE26" i="19"/>
  <c r="AF26" i="19"/>
  <c r="AL26" i="19"/>
  <c r="AM26" i="19"/>
  <c r="AZ26" i="19"/>
  <c r="BA26" i="19"/>
  <c r="BG26" i="19"/>
  <c r="BH26" i="19"/>
  <c r="BU26" i="19"/>
  <c r="BV26" i="19"/>
  <c r="CB26" i="19"/>
  <c r="CC26" i="19"/>
  <c r="CI26" i="19"/>
  <c r="CJ26" i="19"/>
  <c r="CP26" i="19"/>
  <c r="CQ26" i="19"/>
  <c r="CW26" i="19"/>
  <c r="CX26" i="19"/>
  <c r="DB26" i="19"/>
  <c r="DE26" i="19"/>
  <c r="DF26" i="19"/>
  <c r="DG26" i="19"/>
  <c r="C27" i="19"/>
  <c r="E27" i="19"/>
  <c r="M27" i="19"/>
  <c r="N27" i="19"/>
  <c r="T27" i="19"/>
  <c r="U27" i="19"/>
  <c r="AA27" i="19"/>
  <c r="AB27" i="19"/>
  <c r="AE27" i="19"/>
  <c r="AF27" i="19"/>
  <c r="AL27" i="19"/>
  <c r="AM27" i="19"/>
  <c r="AZ27" i="19"/>
  <c r="BA27" i="19"/>
  <c r="BG27" i="19"/>
  <c r="BH27" i="19"/>
  <c r="BU27" i="19"/>
  <c r="BV27" i="19"/>
  <c r="CB27" i="19"/>
  <c r="CC27" i="19"/>
  <c r="CI27" i="19"/>
  <c r="CJ27" i="19"/>
  <c r="CP27" i="19"/>
  <c r="CQ27" i="19"/>
  <c r="CW27" i="19"/>
  <c r="CX27" i="19"/>
  <c r="DB27" i="19"/>
  <c r="DE27" i="19"/>
  <c r="DF27" i="19"/>
  <c r="DG27" i="19"/>
  <c r="C28" i="19"/>
  <c r="E28" i="19"/>
  <c r="M28" i="19"/>
  <c r="N28" i="19"/>
  <c r="T28" i="19"/>
  <c r="U28" i="19"/>
  <c r="AA28" i="19"/>
  <c r="AB28" i="19"/>
  <c r="AE28" i="19"/>
  <c r="AF28" i="19"/>
  <c r="AL28" i="19"/>
  <c r="AM28" i="19"/>
  <c r="AZ28" i="19"/>
  <c r="BA28" i="19"/>
  <c r="BG28" i="19"/>
  <c r="BH28" i="19"/>
  <c r="BU28" i="19"/>
  <c r="BV28" i="19"/>
  <c r="CB28" i="19"/>
  <c r="CI28" i="19"/>
  <c r="CJ28" i="19"/>
  <c r="CP28" i="19"/>
  <c r="CQ28" i="19"/>
  <c r="DD28" i="19" s="1"/>
  <c r="CW28" i="19"/>
  <c r="CX28" i="19"/>
  <c r="DB28" i="19"/>
  <c r="DE28" i="19"/>
  <c r="DF28" i="19"/>
  <c r="DG28" i="19"/>
  <c r="C29" i="19"/>
  <c r="E29" i="19"/>
  <c r="G29" i="19" s="1"/>
  <c r="M29" i="19"/>
  <c r="N29" i="19"/>
  <c r="T29" i="19"/>
  <c r="DC29" i="19" s="1"/>
  <c r="U29" i="19"/>
  <c r="AA29" i="19"/>
  <c r="AB29" i="19"/>
  <c r="DD29" i="19" s="1"/>
  <c r="AE29" i="19"/>
  <c r="AF29" i="19"/>
  <c r="AL29" i="19"/>
  <c r="AM29" i="19"/>
  <c r="AZ29" i="19"/>
  <c r="BA29" i="19"/>
  <c r="BG29" i="19"/>
  <c r="BH29" i="19"/>
  <c r="BU29" i="19"/>
  <c r="BV29" i="19"/>
  <c r="CB29" i="19"/>
  <c r="CC29" i="19"/>
  <c r="CI29" i="19"/>
  <c r="CJ29" i="19"/>
  <c r="CP29" i="19"/>
  <c r="CQ29" i="19"/>
  <c r="CW29" i="19"/>
  <c r="CX29" i="19"/>
  <c r="DB29" i="19"/>
  <c r="DE29" i="19"/>
  <c r="DF29" i="19"/>
  <c r="DG29" i="19"/>
  <c r="C30" i="19"/>
  <c r="E30" i="19"/>
  <c r="F30" i="19" s="1"/>
  <c r="M30" i="19"/>
  <c r="DC30" i="19" s="1"/>
  <c r="N30" i="19"/>
  <c r="T30" i="19"/>
  <c r="U30" i="19"/>
  <c r="AA30" i="19"/>
  <c r="AB30" i="19"/>
  <c r="AE30" i="19"/>
  <c r="AF30" i="19"/>
  <c r="AL30" i="19"/>
  <c r="AM30" i="19"/>
  <c r="AZ30" i="19"/>
  <c r="BA30" i="19"/>
  <c r="BG30" i="19"/>
  <c r="BH30" i="19"/>
  <c r="BU30" i="19"/>
  <c r="BV30" i="19"/>
  <c r="CB30" i="19"/>
  <c r="CC30" i="19"/>
  <c r="CI30" i="19"/>
  <c r="CJ30" i="19"/>
  <c r="CP30" i="19"/>
  <c r="CQ30" i="19"/>
  <c r="CW30" i="19"/>
  <c r="CX30" i="19"/>
  <c r="DB30" i="19"/>
  <c r="DE30" i="19"/>
  <c r="DF30" i="19"/>
  <c r="DG30" i="19"/>
  <c r="C31" i="19"/>
  <c r="E31" i="19"/>
  <c r="F31" i="19"/>
  <c r="M31" i="19"/>
  <c r="N31" i="19"/>
  <c r="T31" i="19"/>
  <c r="U31" i="19"/>
  <c r="AA31" i="19"/>
  <c r="AB31" i="19"/>
  <c r="AE31" i="19"/>
  <c r="AF31" i="19"/>
  <c r="AL31" i="19"/>
  <c r="AM31" i="19"/>
  <c r="AZ31" i="19"/>
  <c r="BA31" i="19"/>
  <c r="BG31" i="19"/>
  <c r="BH31" i="19"/>
  <c r="BU31" i="19"/>
  <c r="BV31" i="19"/>
  <c r="CB31" i="19"/>
  <c r="CC31" i="19"/>
  <c r="CI31" i="19"/>
  <c r="CJ31" i="19"/>
  <c r="CP31" i="19"/>
  <c r="CQ31" i="19"/>
  <c r="CW31" i="19"/>
  <c r="CX31" i="19"/>
  <c r="DB31" i="19"/>
  <c r="DE31" i="19"/>
  <c r="DF31" i="19"/>
  <c r="DG31" i="19"/>
  <c r="C32" i="19"/>
  <c r="E32" i="19"/>
  <c r="G32" i="19"/>
  <c r="M32" i="19"/>
  <c r="N32" i="19"/>
  <c r="T32" i="19"/>
  <c r="U32" i="19"/>
  <c r="AA32" i="19"/>
  <c r="AB32" i="19"/>
  <c r="AE32" i="19"/>
  <c r="AF32" i="19"/>
  <c r="AL32" i="19"/>
  <c r="AM32" i="19"/>
  <c r="AZ32" i="19"/>
  <c r="BA32" i="19"/>
  <c r="BG32" i="19"/>
  <c r="BH32" i="19"/>
  <c r="BU32" i="19"/>
  <c r="BV32" i="19"/>
  <c r="CB32" i="19"/>
  <c r="CC32" i="19"/>
  <c r="CI32" i="19"/>
  <c r="CJ32" i="19"/>
  <c r="CP32" i="19"/>
  <c r="CQ32" i="19"/>
  <c r="CW32" i="19"/>
  <c r="CX32" i="19"/>
  <c r="DB32" i="19"/>
  <c r="DE32" i="19"/>
  <c r="DF32" i="19"/>
  <c r="DG32" i="19"/>
  <c r="C33" i="19"/>
  <c r="E33" i="19"/>
  <c r="G33" i="19" s="1"/>
  <c r="M33" i="19"/>
  <c r="N33" i="19"/>
  <c r="T33" i="19"/>
  <c r="U33" i="19"/>
  <c r="AA33" i="19"/>
  <c r="AB33" i="19"/>
  <c r="AE33" i="19"/>
  <c r="AF33" i="19"/>
  <c r="AL33" i="19"/>
  <c r="AM33" i="19"/>
  <c r="AZ33" i="19"/>
  <c r="BA33" i="19"/>
  <c r="BG33" i="19"/>
  <c r="BH33" i="19"/>
  <c r="BU33" i="19"/>
  <c r="BV33" i="19"/>
  <c r="CB33" i="19"/>
  <c r="CC33" i="19"/>
  <c r="CI33" i="19"/>
  <c r="CJ33" i="19"/>
  <c r="CP33" i="19"/>
  <c r="CQ33" i="19"/>
  <c r="CW33" i="19"/>
  <c r="CX33" i="19"/>
  <c r="DB33" i="19"/>
  <c r="DE33" i="19"/>
  <c r="DF33" i="19"/>
  <c r="DG33" i="19"/>
  <c r="C34" i="19"/>
  <c r="E34" i="19"/>
  <c r="F34" i="19" s="1"/>
  <c r="M34" i="19"/>
  <c r="N34" i="19"/>
  <c r="T34" i="19"/>
  <c r="U34" i="19"/>
  <c r="AA34" i="19"/>
  <c r="AB34" i="19"/>
  <c r="AE34" i="19"/>
  <c r="AF34" i="19"/>
  <c r="AL34" i="19"/>
  <c r="AM34" i="19"/>
  <c r="AZ34" i="19"/>
  <c r="BA34" i="19"/>
  <c r="BG34" i="19"/>
  <c r="BH34" i="19"/>
  <c r="BU34" i="19"/>
  <c r="BV34" i="19"/>
  <c r="CB34" i="19"/>
  <c r="CC34" i="19"/>
  <c r="CI34" i="19"/>
  <c r="CJ34" i="19"/>
  <c r="CP34" i="19"/>
  <c r="CQ34" i="19"/>
  <c r="CW34" i="19"/>
  <c r="CX34" i="19"/>
  <c r="DB34" i="19"/>
  <c r="DE34" i="19"/>
  <c r="DF34" i="19"/>
  <c r="DG34" i="19"/>
  <c r="C35" i="19"/>
  <c r="E35" i="19"/>
  <c r="F35" i="19"/>
  <c r="M35" i="19"/>
  <c r="N35" i="19"/>
  <c r="DD35" i="19" s="1"/>
  <c r="T35" i="19"/>
  <c r="U35" i="19"/>
  <c r="AA35" i="19"/>
  <c r="AB35" i="19"/>
  <c r="AE35" i="19"/>
  <c r="AF35" i="19"/>
  <c r="AL35" i="19"/>
  <c r="AM35" i="19"/>
  <c r="AZ35" i="19"/>
  <c r="BA35" i="19"/>
  <c r="BG35" i="19"/>
  <c r="BH35" i="19"/>
  <c r="BN35" i="19"/>
  <c r="BO35" i="19"/>
  <c r="BU35" i="19"/>
  <c r="BV35" i="19"/>
  <c r="CB35" i="19"/>
  <c r="CC35" i="19"/>
  <c r="CI35" i="19"/>
  <c r="CJ35" i="19"/>
  <c r="CP35" i="19"/>
  <c r="CQ35" i="19"/>
  <c r="CW35" i="19"/>
  <c r="CX35" i="19"/>
  <c r="DB35" i="19"/>
  <c r="DE35" i="19"/>
  <c r="DF35" i="19"/>
  <c r="DG35" i="19"/>
  <c r="C36" i="19"/>
  <c r="E36" i="19"/>
  <c r="M36" i="19"/>
  <c r="N36" i="19"/>
  <c r="T36" i="19"/>
  <c r="U36" i="19"/>
  <c r="AA36" i="19"/>
  <c r="AB36" i="19"/>
  <c r="AE36" i="19"/>
  <c r="AF36" i="19"/>
  <c r="AL36" i="19"/>
  <c r="AM36" i="19"/>
  <c r="AZ36" i="19"/>
  <c r="BA36" i="19"/>
  <c r="BG36" i="19"/>
  <c r="BH36" i="19"/>
  <c r="BU36" i="19"/>
  <c r="BV36" i="19"/>
  <c r="CB36" i="19"/>
  <c r="CC36" i="19"/>
  <c r="CI36" i="19"/>
  <c r="CJ36" i="19"/>
  <c r="CP36" i="19"/>
  <c r="CQ36" i="19"/>
  <c r="CW36" i="19"/>
  <c r="CX36" i="19"/>
  <c r="DB36" i="19"/>
  <c r="DE36" i="19"/>
  <c r="DF36" i="19"/>
  <c r="DG36" i="19"/>
  <c r="C37" i="19"/>
  <c r="E37" i="19"/>
  <c r="M37" i="19"/>
  <c r="N37" i="19"/>
  <c r="T37" i="19"/>
  <c r="U37" i="19"/>
  <c r="AA37" i="19"/>
  <c r="AB37" i="19"/>
  <c r="AE37" i="19"/>
  <c r="AF37" i="19"/>
  <c r="AL37" i="19"/>
  <c r="AM37" i="19"/>
  <c r="AZ37" i="19"/>
  <c r="BA37" i="19"/>
  <c r="BG37" i="19"/>
  <c r="BH37" i="19"/>
  <c r="BU37" i="19"/>
  <c r="BV37" i="19"/>
  <c r="CB37" i="19"/>
  <c r="CC37" i="19"/>
  <c r="CI37" i="19"/>
  <c r="CJ37" i="19"/>
  <c r="CP37" i="19"/>
  <c r="CQ37" i="19"/>
  <c r="CW37" i="19"/>
  <c r="CX37" i="19"/>
  <c r="DB37" i="19"/>
  <c r="DE37" i="19"/>
  <c r="DF37" i="19"/>
  <c r="DG37" i="19"/>
  <c r="C38" i="19"/>
  <c r="E38" i="19"/>
  <c r="F38" i="19" s="1"/>
  <c r="M38" i="19"/>
  <c r="N38" i="19"/>
  <c r="T38" i="19"/>
  <c r="U38" i="19"/>
  <c r="AA38" i="19"/>
  <c r="AB38" i="19"/>
  <c r="AE38" i="19"/>
  <c r="AF38" i="19"/>
  <c r="AL38" i="19"/>
  <c r="AM38" i="19"/>
  <c r="AZ38" i="19"/>
  <c r="BA38" i="19"/>
  <c r="BG38" i="19"/>
  <c r="BH38" i="19"/>
  <c r="BU38" i="19"/>
  <c r="BV38" i="19"/>
  <c r="CB38" i="19"/>
  <c r="CC38" i="19"/>
  <c r="CI38" i="19"/>
  <c r="CJ38" i="19"/>
  <c r="CP38" i="19"/>
  <c r="CQ38" i="19"/>
  <c r="CW38" i="19"/>
  <c r="CX38" i="19"/>
  <c r="DB38" i="19"/>
  <c r="DE38" i="19"/>
  <c r="DF38" i="19"/>
  <c r="DG38" i="19"/>
  <c r="C39" i="19"/>
  <c r="E39" i="19"/>
  <c r="F39" i="19"/>
  <c r="M39" i="19"/>
  <c r="N39" i="19"/>
  <c r="T39" i="19"/>
  <c r="U39" i="19"/>
  <c r="AA39" i="19"/>
  <c r="AB39" i="19"/>
  <c r="AE39" i="19"/>
  <c r="AF39" i="19"/>
  <c r="AL39" i="19"/>
  <c r="AM39" i="19"/>
  <c r="AZ39" i="19"/>
  <c r="BA39" i="19"/>
  <c r="BG39" i="19"/>
  <c r="BH39" i="19"/>
  <c r="BU39" i="19"/>
  <c r="BV39" i="19"/>
  <c r="CB39" i="19"/>
  <c r="CC39" i="19"/>
  <c r="CI39" i="19"/>
  <c r="CJ39" i="19"/>
  <c r="CP39" i="19"/>
  <c r="CQ39" i="19"/>
  <c r="CW39" i="19"/>
  <c r="CX39" i="19"/>
  <c r="DB39" i="19"/>
  <c r="DE39" i="19"/>
  <c r="DF39" i="19"/>
  <c r="DG39" i="19"/>
  <c r="C40" i="19"/>
  <c r="E40" i="19"/>
  <c r="M40" i="19"/>
  <c r="N40" i="19"/>
  <c r="T40" i="19"/>
  <c r="U40" i="19"/>
  <c r="AA40" i="19"/>
  <c r="AB40" i="19"/>
  <c r="DD40" i="19" s="1"/>
  <c r="AE40" i="19"/>
  <c r="AF40" i="19"/>
  <c r="AL40" i="19"/>
  <c r="AM40" i="19"/>
  <c r="AZ40" i="19"/>
  <c r="BA40" i="19"/>
  <c r="BG40" i="19"/>
  <c r="BH40" i="19"/>
  <c r="BU40" i="19"/>
  <c r="BV40" i="19"/>
  <c r="CB40" i="19"/>
  <c r="CC40" i="19"/>
  <c r="CI40" i="19"/>
  <c r="CJ40" i="19"/>
  <c r="CP40" i="19"/>
  <c r="CQ40" i="19"/>
  <c r="CW40" i="19"/>
  <c r="CX40" i="19"/>
  <c r="DB40" i="19"/>
  <c r="DE40" i="19"/>
  <c r="DF40" i="19"/>
  <c r="DG40" i="19"/>
  <c r="C41" i="19"/>
  <c r="E41" i="19"/>
  <c r="M41" i="19"/>
  <c r="N41" i="19"/>
  <c r="T41" i="19"/>
  <c r="U41" i="19"/>
  <c r="AA41" i="19"/>
  <c r="AB41" i="19"/>
  <c r="AE41" i="19"/>
  <c r="AF41" i="19"/>
  <c r="AL41" i="19"/>
  <c r="AM41" i="19"/>
  <c r="AZ41" i="19"/>
  <c r="BA41" i="19"/>
  <c r="BG41" i="19"/>
  <c r="BH41" i="19"/>
  <c r="BU41" i="19"/>
  <c r="BV41" i="19"/>
  <c r="CB41" i="19"/>
  <c r="CC41" i="19"/>
  <c r="CI41" i="19"/>
  <c r="CJ41" i="19"/>
  <c r="CP41" i="19"/>
  <c r="CQ41" i="19"/>
  <c r="CW41" i="19"/>
  <c r="CX41" i="19"/>
  <c r="DB41" i="19"/>
  <c r="DE41" i="19"/>
  <c r="DF41" i="19"/>
  <c r="DG41" i="19"/>
  <c r="C42" i="19"/>
  <c r="E42" i="19"/>
  <c r="M42" i="19"/>
  <c r="N42" i="19"/>
  <c r="T42" i="19"/>
  <c r="U42" i="19"/>
  <c r="AA42" i="19"/>
  <c r="AB42" i="19"/>
  <c r="AE42" i="19"/>
  <c r="AF42" i="19"/>
  <c r="AL42" i="19"/>
  <c r="AM42" i="19"/>
  <c r="AZ42" i="19"/>
  <c r="BA42" i="19"/>
  <c r="BG42" i="19"/>
  <c r="BH42" i="19"/>
  <c r="BU42" i="19"/>
  <c r="BV42" i="19"/>
  <c r="CB42" i="19"/>
  <c r="CC42" i="19"/>
  <c r="CI42" i="19"/>
  <c r="CJ42" i="19"/>
  <c r="CP42" i="19"/>
  <c r="CQ42" i="19"/>
  <c r="CW42" i="19"/>
  <c r="CX42" i="19"/>
  <c r="DB42" i="19"/>
  <c r="DE42" i="19"/>
  <c r="DF42" i="19"/>
  <c r="DG42" i="19"/>
  <c r="C43" i="19"/>
  <c r="E43" i="19"/>
  <c r="M43" i="19"/>
  <c r="N43" i="19"/>
  <c r="T43" i="19"/>
  <c r="U43" i="19"/>
  <c r="AA43" i="19"/>
  <c r="AB43" i="19"/>
  <c r="AE43" i="19"/>
  <c r="AF43" i="19"/>
  <c r="AL43" i="19"/>
  <c r="AM43" i="19"/>
  <c r="AZ43" i="19"/>
  <c r="BA43" i="19"/>
  <c r="BG43" i="19"/>
  <c r="BH43" i="19"/>
  <c r="BU43" i="19"/>
  <c r="BV43" i="19"/>
  <c r="CB43" i="19"/>
  <c r="CC43" i="19"/>
  <c r="CI43" i="19"/>
  <c r="CJ43" i="19"/>
  <c r="CP43" i="19"/>
  <c r="CQ43" i="19"/>
  <c r="CW43" i="19"/>
  <c r="CX43" i="19"/>
  <c r="DB43" i="19"/>
  <c r="DE43" i="19"/>
  <c r="DF43" i="19"/>
  <c r="DG43" i="19"/>
  <c r="C44" i="19"/>
  <c r="E44" i="19"/>
  <c r="G44" i="19" s="1"/>
  <c r="M44" i="19"/>
  <c r="N44" i="19"/>
  <c r="T44" i="19"/>
  <c r="U44" i="19"/>
  <c r="AA44" i="19"/>
  <c r="AB44" i="19"/>
  <c r="AE44" i="19"/>
  <c r="AF44" i="19"/>
  <c r="AL44" i="19"/>
  <c r="AM44" i="19"/>
  <c r="AZ44" i="19"/>
  <c r="BA44" i="19"/>
  <c r="BG44" i="19"/>
  <c r="BH44" i="19"/>
  <c r="BU44" i="19"/>
  <c r="BV44" i="19"/>
  <c r="CB44" i="19"/>
  <c r="CC44" i="19"/>
  <c r="CI44" i="19"/>
  <c r="CJ44" i="19"/>
  <c r="CP44" i="19"/>
  <c r="CQ44" i="19"/>
  <c r="CW44" i="19"/>
  <c r="CX44" i="19"/>
  <c r="DB44" i="19"/>
  <c r="DE44" i="19"/>
  <c r="DF44" i="19"/>
  <c r="DG44" i="19"/>
  <c r="C45" i="19"/>
  <c r="E45" i="19"/>
  <c r="F45" i="19" s="1"/>
  <c r="M45" i="19"/>
  <c r="N45" i="19"/>
  <c r="T45" i="19"/>
  <c r="U45" i="19"/>
  <c r="AA45" i="19"/>
  <c r="AB45" i="19"/>
  <c r="AE45" i="19"/>
  <c r="AF45" i="19"/>
  <c r="AL45" i="19"/>
  <c r="AM45" i="19"/>
  <c r="AZ45" i="19"/>
  <c r="BA45" i="19"/>
  <c r="BG45" i="19"/>
  <c r="BH45" i="19"/>
  <c r="BU45" i="19"/>
  <c r="BV45" i="19"/>
  <c r="CB45" i="19"/>
  <c r="CC45" i="19"/>
  <c r="CI45" i="19"/>
  <c r="CJ45" i="19"/>
  <c r="CP45" i="19"/>
  <c r="CQ45" i="19"/>
  <c r="CW45" i="19"/>
  <c r="CX45" i="19"/>
  <c r="DB45" i="19"/>
  <c r="DE45" i="19"/>
  <c r="DF45" i="19"/>
  <c r="DG45" i="19"/>
  <c r="C46" i="19"/>
  <c r="E46" i="19"/>
  <c r="F46" i="19" s="1"/>
  <c r="M46" i="19"/>
  <c r="N46" i="19"/>
  <c r="T46" i="19"/>
  <c r="U46" i="19"/>
  <c r="AA46" i="19"/>
  <c r="AB46" i="19"/>
  <c r="AE46" i="19"/>
  <c r="AF46" i="19"/>
  <c r="AL46" i="19"/>
  <c r="AM46" i="19"/>
  <c r="AZ46" i="19"/>
  <c r="BA46" i="19"/>
  <c r="BG46" i="19"/>
  <c r="BH46" i="19"/>
  <c r="BU46" i="19"/>
  <c r="BV46" i="19"/>
  <c r="CB46" i="19"/>
  <c r="CI46" i="19"/>
  <c r="CJ46" i="19"/>
  <c r="CP46" i="19"/>
  <c r="DC46" i="19" s="1"/>
  <c r="CQ46" i="19"/>
  <c r="CW46" i="19"/>
  <c r="CX46" i="19"/>
  <c r="DB46" i="19"/>
  <c r="DE46" i="19"/>
  <c r="DF46" i="19"/>
  <c r="DG46" i="19"/>
  <c r="C47" i="19"/>
  <c r="E47" i="19"/>
  <c r="M47" i="19"/>
  <c r="N47" i="19"/>
  <c r="T47" i="19"/>
  <c r="U47" i="19"/>
  <c r="AA47" i="19"/>
  <c r="AB47" i="19"/>
  <c r="AE47" i="19"/>
  <c r="AF47" i="19"/>
  <c r="AL47" i="19"/>
  <c r="AM47" i="19"/>
  <c r="AZ47" i="19"/>
  <c r="BA47" i="19"/>
  <c r="BG47" i="19"/>
  <c r="BH47" i="19"/>
  <c r="BU47" i="19"/>
  <c r="BV47" i="19"/>
  <c r="CB47" i="19"/>
  <c r="CC47" i="19"/>
  <c r="CI47" i="19"/>
  <c r="CJ47" i="19"/>
  <c r="CP47" i="19"/>
  <c r="CQ47" i="19"/>
  <c r="CW47" i="19"/>
  <c r="CX47" i="19"/>
  <c r="DB47" i="19"/>
  <c r="DE47" i="19"/>
  <c r="DF47" i="19"/>
  <c r="DG47" i="19"/>
  <c r="C48" i="19"/>
  <c r="E48" i="19"/>
  <c r="G48" i="19"/>
  <c r="H48" i="19" s="1"/>
  <c r="M48" i="19"/>
  <c r="N48" i="19"/>
  <c r="T48" i="19"/>
  <c r="U48" i="19"/>
  <c r="AA48" i="19"/>
  <c r="AB48" i="19"/>
  <c r="AE48" i="19"/>
  <c r="AF48" i="19"/>
  <c r="AL48" i="19"/>
  <c r="AM48" i="19"/>
  <c r="AZ48" i="19"/>
  <c r="BA48" i="19"/>
  <c r="BG48" i="19"/>
  <c r="BH48" i="19"/>
  <c r="BU48" i="19"/>
  <c r="BV48" i="19"/>
  <c r="CB48" i="19"/>
  <c r="CC48" i="19"/>
  <c r="CI48" i="19"/>
  <c r="CJ48" i="19"/>
  <c r="CP48" i="19"/>
  <c r="CQ48" i="19"/>
  <c r="CW48" i="19"/>
  <c r="CX48" i="19"/>
  <c r="DB48" i="19"/>
  <c r="DE48" i="19"/>
  <c r="DF48" i="19"/>
  <c r="DG48" i="19"/>
  <c r="C49" i="19"/>
  <c r="E49" i="19"/>
  <c r="F49" i="19"/>
  <c r="M49" i="19"/>
  <c r="DC49" i="19" s="1"/>
  <c r="N49" i="19"/>
  <c r="T49" i="19"/>
  <c r="U49" i="19"/>
  <c r="AA49" i="19"/>
  <c r="AB49" i="19"/>
  <c r="AE49" i="19"/>
  <c r="AF49" i="19"/>
  <c r="AL49" i="19"/>
  <c r="AM49" i="19"/>
  <c r="AZ49" i="19"/>
  <c r="BA49" i="19"/>
  <c r="BG49" i="19"/>
  <c r="BH49" i="19"/>
  <c r="BU49" i="19"/>
  <c r="BV49" i="19"/>
  <c r="CB49" i="19"/>
  <c r="CC49" i="19"/>
  <c r="CI49" i="19"/>
  <c r="CJ49" i="19"/>
  <c r="CP49" i="19"/>
  <c r="CQ49" i="19"/>
  <c r="CW49" i="19"/>
  <c r="CX49" i="19"/>
  <c r="DB49" i="19"/>
  <c r="DE49" i="19"/>
  <c r="DF49" i="19"/>
  <c r="DG49" i="19"/>
  <c r="C50" i="19"/>
  <c r="E50" i="19"/>
  <c r="G50" i="19"/>
  <c r="M50" i="19"/>
  <c r="N50" i="19"/>
  <c r="T50" i="19"/>
  <c r="U50" i="19"/>
  <c r="AA50" i="19"/>
  <c r="AB50" i="19"/>
  <c r="AE50" i="19"/>
  <c r="AF50" i="19"/>
  <c r="AL50" i="19"/>
  <c r="AM50" i="19"/>
  <c r="AZ50" i="19"/>
  <c r="BA50" i="19"/>
  <c r="BG50" i="19"/>
  <c r="BH50" i="19"/>
  <c r="BU50" i="19"/>
  <c r="BV50" i="19"/>
  <c r="CB50" i="19"/>
  <c r="CC50" i="19"/>
  <c r="CI50" i="19"/>
  <c r="CJ50" i="19"/>
  <c r="CP50" i="19"/>
  <c r="CQ50" i="19"/>
  <c r="CW50" i="19"/>
  <c r="CX50" i="19"/>
  <c r="DB50" i="19"/>
  <c r="DE50" i="19"/>
  <c r="DF50" i="19"/>
  <c r="DG50" i="19"/>
  <c r="C51" i="19"/>
  <c r="E51" i="19"/>
  <c r="G51" i="19"/>
  <c r="M51" i="19"/>
  <c r="N51" i="19"/>
  <c r="T51" i="19"/>
  <c r="U51" i="19"/>
  <c r="AA51" i="19"/>
  <c r="AB51" i="19"/>
  <c r="AE51" i="19"/>
  <c r="AF51" i="19"/>
  <c r="AL51" i="19"/>
  <c r="AM51" i="19"/>
  <c r="AZ51" i="19"/>
  <c r="BA51" i="19"/>
  <c r="BG51" i="19"/>
  <c r="BH51" i="19"/>
  <c r="BU51" i="19"/>
  <c r="BV51" i="19"/>
  <c r="CB51" i="19"/>
  <c r="CC51" i="19"/>
  <c r="CI51" i="19"/>
  <c r="CJ51" i="19"/>
  <c r="CP51" i="19"/>
  <c r="CQ51" i="19"/>
  <c r="CW51" i="19"/>
  <c r="CX51" i="19"/>
  <c r="DB51" i="19"/>
  <c r="DE51" i="19"/>
  <c r="DF51" i="19"/>
  <c r="DG51" i="19"/>
  <c r="C52" i="19"/>
  <c r="E52" i="19"/>
  <c r="G52" i="19" s="1"/>
  <c r="M52" i="19"/>
  <c r="N52" i="19"/>
  <c r="T52" i="19"/>
  <c r="U52" i="19"/>
  <c r="AA52" i="19"/>
  <c r="AB52" i="19"/>
  <c r="AE52" i="19"/>
  <c r="AF52" i="19"/>
  <c r="AL52" i="19"/>
  <c r="AM52" i="19"/>
  <c r="AZ52" i="19"/>
  <c r="BA52" i="19"/>
  <c r="BG52" i="19"/>
  <c r="BH52" i="19"/>
  <c r="BU52" i="19"/>
  <c r="BV52" i="19"/>
  <c r="CB52" i="19"/>
  <c r="CC52" i="19"/>
  <c r="CI52" i="19"/>
  <c r="CJ52" i="19"/>
  <c r="CP52" i="19"/>
  <c r="CQ52" i="19"/>
  <c r="CW52" i="19"/>
  <c r="CX52" i="19"/>
  <c r="DB52" i="19"/>
  <c r="DE52" i="19"/>
  <c r="DF52" i="19"/>
  <c r="DG52" i="19"/>
  <c r="C53" i="19"/>
  <c r="E53" i="19"/>
  <c r="F53" i="19"/>
  <c r="M53" i="19"/>
  <c r="N53" i="19"/>
  <c r="T53" i="19"/>
  <c r="U53" i="19"/>
  <c r="AA53" i="19"/>
  <c r="AB53" i="19"/>
  <c r="AE53" i="19"/>
  <c r="AF53" i="19"/>
  <c r="AL53" i="19"/>
  <c r="AM53" i="19"/>
  <c r="AZ53" i="19"/>
  <c r="BA53" i="19"/>
  <c r="BG53" i="19"/>
  <c r="BH53" i="19"/>
  <c r="BU53" i="19"/>
  <c r="BV53" i="19"/>
  <c r="CB53" i="19"/>
  <c r="CC53" i="19"/>
  <c r="CI53" i="19"/>
  <c r="CJ53" i="19"/>
  <c r="CP53" i="19"/>
  <c r="CQ53" i="19"/>
  <c r="CW53" i="19"/>
  <c r="CX53" i="19"/>
  <c r="DB53" i="19"/>
  <c r="DE53" i="19"/>
  <c r="DF53" i="19"/>
  <c r="DG53" i="19"/>
  <c r="C54" i="19"/>
  <c r="E54" i="19"/>
  <c r="M54" i="19"/>
  <c r="N54" i="19"/>
  <c r="T54" i="19"/>
  <c r="U54" i="19"/>
  <c r="AA54" i="19"/>
  <c r="AB54" i="19"/>
  <c r="AE54" i="19"/>
  <c r="AF54" i="19"/>
  <c r="AL54" i="19"/>
  <c r="AM54" i="19"/>
  <c r="AZ54" i="19"/>
  <c r="BA54" i="19"/>
  <c r="BG54" i="19"/>
  <c r="BH54" i="19"/>
  <c r="BU54" i="19"/>
  <c r="BV54" i="19"/>
  <c r="CB54" i="19"/>
  <c r="CC54" i="19"/>
  <c r="CI54" i="19"/>
  <c r="CJ54" i="19"/>
  <c r="CP54" i="19"/>
  <c r="CQ54" i="19"/>
  <c r="CW54" i="19"/>
  <c r="CX54" i="19"/>
  <c r="DB54" i="19"/>
  <c r="DE54" i="19"/>
  <c r="DF54" i="19"/>
  <c r="DG54" i="19"/>
  <c r="C55" i="19"/>
  <c r="E55" i="19"/>
  <c r="G55" i="19" s="1"/>
  <c r="M55" i="19"/>
  <c r="N55" i="19"/>
  <c r="T55" i="19"/>
  <c r="U55" i="19"/>
  <c r="AA55" i="19"/>
  <c r="AB55" i="19"/>
  <c r="AE55" i="19"/>
  <c r="AF55" i="19"/>
  <c r="AL55" i="19"/>
  <c r="AM55" i="19"/>
  <c r="AZ55" i="19"/>
  <c r="BA55" i="19"/>
  <c r="BG55" i="19"/>
  <c r="BH55" i="19"/>
  <c r="BU55" i="19"/>
  <c r="BV55" i="19"/>
  <c r="CB55" i="19"/>
  <c r="CC55" i="19"/>
  <c r="CI55" i="19"/>
  <c r="CJ55" i="19"/>
  <c r="CP55" i="19"/>
  <c r="CQ55" i="19"/>
  <c r="CW55" i="19"/>
  <c r="CX55" i="19"/>
  <c r="DB55" i="19"/>
  <c r="DE55" i="19"/>
  <c r="DF55" i="19"/>
  <c r="DG55" i="19"/>
  <c r="C56" i="19"/>
  <c r="E56" i="19"/>
  <c r="M56" i="19"/>
  <c r="N56" i="19"/>
  <c r="T56" i="19"/>
  <c r="U56" i="19"/>
  <c r="AA56" i="19"/>
  <c r="AB56" i="19"/>
  <c r="AE56" i="19"/>
  <c r="AF56" i="19"/>
  <c r="AL56" i="19"/>
  <c r="AM56" i="19"/>
  <c r="AZ56" i="19"/>
  <c r="BA56" i="19"/>
  <c r="BG56" i="19"/>
  <c r="BH56" i="19"/>
  <c r="BU56" i="19"/>
  <c r="BV56" i="19"/>
  <c r="CB56" i="19"/>
  <c r="CC56" i="19"/>
  <c r="CI56" i="19"/>
  <c r="CJ56" i="19"/>
  <c r="CP56" i="19"/>
  <c r="CQ56" i="19"/>
  <c r="CW56" i="19"/>
  <c r="CX56" i="19"/>
  <c r="DB56" i="19"/>
  <c r="DE56" i="19"/>
  <c r="DF56" i="19"/>
  <c r="DG56" i="19"/>
  <c r="C57" i="19"/>
  <c r="E57" i="19"/>
  <c r="G57" i="19"/>
  <c r="M57" i="19"/>
  <c r="N57" i="19"/>
  <c r="T57" i="19"/>
  <c r="U57" i="19"/>
  <c r="AA57" i="19"/>
  <c r="AB57" i="19"/>
  <c r="AE57" i="19"/>
  <c r="AF57" i="19"/>
  <c r="AL57" i="19"/>
  <c r="AM57" i="19"/>
  <c r="AZ57" i="19"/>
  <c r="BA57" i="19"/>
  <c r="BG57" i="19"/>
  <c r="BH57" i="19"/>
  <c r="BU57" i="19"/>
  <c r="BV57" i="19"/>
  <c r="CB57" i="19"/>
  <c r="CI57" i="19"/>
  <c r="CJ57" i="19"/>
  <c r="CP57" i="19"/>
  <c r="CQ57" i="19"/>
  <c r="CW57" i="19"/>
  <c r="CX57" i="19"/>
  <c r="DB57" i="19"/>
  <c r="DE57" i="19"/>
  <c r="DF57" i="19"/>
  <c r="DG57" i="19"/>
  <c r="C58" i="19"/>
  <c r="E58" i="19"/>
  <c r="F58" i="19" s="1"/>
  <c r="M58" i="19"/>
  <c r="N58" i="19"/>
  <c r="T58" i="19"/>
  <c r="U58" i="19"/>
  <c r="AA58" i="19"/>
  <c r="DC58" i="19" s="1"/>
  <c r="AB58" i="19"/>
  <c r="AE58" i="19"/>
  <c r="AF58" i="19"/>
  <c r="AL58" i="19"/>
  <c r="AM58" i="19"/>
  <c r="AZ58" i="19"/>
  <c r="BA58" i="19"/>
  <c r="BG58" i="19"/>
  <c r="BH58" i="19"/>
  <c r="BU58" i="19"/>
  <c r="BV58" i="19"/>
  <c r="CB58" i="19"/>
  <c r="CC58" i="19"/>
  <c r="CI58" i="19"/>
  <c r="CJ58" i="19"/>
  <c r="CP58" i="19"/>
  <c r="CQ58" i="19"/>
  <c r="CW58" i="19"/>
  <c r="CX58" i="19"/>
  <c r="DB58" i="19"/>
  <c r="DE58" i="19"/>
  <c r="DF58" i="19"/>
  <c r="DG58" i="19"/>
  <c r="C59" i="19"/>
  <c r="E59" i="19"/>
  <c r="F59" i="19" s="1"/>
  <c r="M59" i="19"/>
  <c r="N59" i="19"/>
  <c r="T59" i="19"/>
  <c r="U59" i="19"/>
  <c r="AA59" i="19"/>
  <c r="AB59" i="19"/>
  <c r="AE59" i="19"/>
  <c r="AF59" i="19"/>
  <c r="AL59" i="19"/>
  <c r="AM59" i="19"/>
  <c r="AZ59" i="19"/>
  <c r="BA59" i="19"/>
  <c r="BG59" i="19"/>
  <c r="BH59" i="19"/>
  <c r="BU59" i="19"/>
  <c r="BV59" i="19"/>
  <c r="CB59" i="19"/>
  <c r="CC59" i="19"/>
  <c r="CI59" i="19"/>
  <c r="CJ59" i="19"/>
  <c r="CP59" i="19"/>
  <c r="CQ59" i="19"/>
  <c r="CW59" i="19"/>
  <c r="CX59" i="19"/>
  <c r="DB59" i="19"/>
  <c r="DE59" i="19"/>
  <c r="DF59" i="19"/>
  <c r="DG59" i="19"/>
  <c r="C60" i="19"/>
  <c r="E60" i="19"/>
  <c r="G60" i="19"/>
  <c r="M60" i="19"/>
  <c r="N60" i="19"/>
  <c r="T60" i="19"/>
  <c r="U60" i="19"/>
  <c r="AA60" i="19"/>
  <c r="AB60" i="19"/>
  <c r="AE60" i="19"/>
  <c r="AF60" i="19"/>
  <c r="AL60" i="19"/>
  <c r="AM60" i="19"/>
  <c r="AZ60" i="19"/>
  <c r="BA60" i="19"/>
  <c r="BG60" i="19"/>
  <c r="BH60" i="19"/>
  <c r="BU60" i="19"/>
  <c r="BV60" i="19"/>
  <c r="CB60" i="19"/>
  <c r="CC60" i="19"/>
  <c r="CI60" i="19"/>
  <c r="CJ60" i="19"/>
  <c r="CP60" i="19"/>
  <c r="CQ60" i="19"/>
  <c r="CW60" i="19"/>
  <c r="CX60" i="19"/>
  <c r="DB60" i="19"/>
  <c r="DE60" i="19"/>
  <c r="DF60" i="19"/>
  <c r="DG60" i="19"/>
  <c r="C61" i="19"/>
  <c r="E61" i="19"/>
  <c r="M61" i="19"/>
  <c r="N61" i="19"/>
  <c r="T61" i="19"/>
  <c r="U61" i="19"/>
  <c r="AA61" i="19"/>
  <c r="AB61" i="19"/>
  <c r="DD61" i="19" s="1"/>
  <c r="AE61" i="19"/>
  <c r="AF61" i="19"/>
  <c r="AL61" i="19"/>
  <c r="AM61" i="19"/>
  <c r="AZ61" i="19"/>
  <c r="BA61" i="19"/>
  <c r="BG61" i="19"/>
  <c r="BH61" i="19"/>
  <c r="BU61" i="19"/>
  <c r="BV61" i="19"/>
  <c r="CB61" i="19"/>
  <c r="CC61" i="19"/>
  <c r="CI61" i="19"/>
  <c r="CJ61" i="19"/>
  <c r="CP61" i="19"/>
  <c r="CQ61" i="19"/>
  <c r="CW61" i="19"/>
  <c r="CX61" i="19"/>
  <c r="DB61" i="19"/>
  <c r="DE61" i="19"/>
  <c r="DF61" i="19"/>
  <c r="DG61" i="19"/>
  <c r="C62" i="19"/>
  <c r="E62" i="19"/>
  <c r="F62" i="19" s="1"/>
  <c r="M62" i="19"/>
  <c r="N62" i="19"/>
  <c r="T62" i="19"/>
  <c r="U62" i="19"/>
  <c r="AA62" i="19"/>
  <c r="AB62" i="19"/>
  <c r="AE62" i="19"/>
  <c r="AF62" i="19"/>
  <c r="AL62" i="19"/>
  <c r="AM62" i="19"/>
  <c r="AZ62" i="19"/>
  <c r="BA62" i="19"/>
  <c r="BG62" i="19"/>
  <c r="BH62" i="19"/>
  <c r="BU62" i="19"/>
  <c r="BV62" i="19"/>
  <c r="CB62" i="19"/>
  <c r="CC62" i="19"/>
  <c r="CI62" i="19"/>
  <c r="CJ62" i="19"/>
  <c r="CP62" i="19"/>
  <c r="CQ62" i="19"/>
  <c r="CW62" i="19"/>
  <c r="CX62" i="19"/>
  <c r="DB62" i="19"/>
  <c r="DE62" i="19"/>
  <c r="DF62" i="19"/>
  <c r="DG62" i="19"/>
  <c r="C63" i="19"/>
  <c r="E63" i="19"/>
  <c r="M63" i="19"/>
  <c r="N63" i="19"/>
  <c r="T63" i="19"/>
  <c r="U63" i="19"/>
  <c r="AA63" i="19"/>
  <c r="AB63" i="19"/>
  <c r="AE63" i="19"/>
  <c r="AF63" i="19"/>
  <c r="AL63" i="19"/>
  <c r="AM63" i="19"/>
  <c r="AZ63" i="19"/>
  <c r="BA63" i="19"/>
  <c r="BG63" i="19"/>
  <c r="BH63" i="19"/>
  <c r="BU63" i="19"/>
  <c r="BV63" i="19"/>
  <c r="CB63" i="19"/>
  <c r="CC63" i="19"/>
  <c r="CI63" i="19"/>
  <c r="CJ63" i="19"/>
  <c r="CP63" i="19"/>
  <c r="CQ63" i="19"/>
  <c r="CW63" i="19"/>
  <c r="CX63" i="19"/>
  <c r="DB63" i="19"/>
  <c r="DE63" i="19"/>
  <c r="DF63" i="19"/>
  <c r="DG63" i="19"/>
  <c r="C64" i="19"/>
  <c r="E64" i="19"/>
  <c r="F64" i="19"/>
  <c r="M64" i="19"/>
  <c r="N64" i="19"/>
  <c r="T64" i="19"/>
  <c r="U64" i="19"/>
  <c r="AA64" i="19"/>
  <c r="AB64" i="19"/>
  <c r="AE64" i="19"/>
  <c r="AF64" i="19"/>
  <c r="AL64" i="19"/>
  <c r="AM64" i="19"/>
  <c r="AZ64" i="19"/>
  <c r="BA64" i="19"/>
  <c r="BG64" i="19"/>
  <c r="BH64" i="19"/>
  <c r="BU64" i="19"/>
  <c r="BV64" i="19"/>
  <c r="CB64" i="19"/>
  <c r="CC64" i="19"/>
  <c r="CI64" i="19"/>
  <c r="CJ64" i="19"/>
  <c r="CP64" i="19"/>
  <c r="CQ64" i="19"/>
  <c r="CW64" i="19"/>
  <c r="CX64" i="19"/>
  <c r="DB64" i="19"/>
  <c r="DE64" i="19"/>
  <c r="DF64" i="19"/>
  <c r="DG64" i="19"/>
  <c r="C65" i="19"/>
  <c r="E65" i="19"/>
  <c r="G65" i="19" s="1"/>
  <c r="M65" i="19"/>
  <c r="N65" i="19"/>
  <c r="T65" i="19"/>
  <c r="U65" i="19"/>
  <c r="AA65" i="19"/>
  <c r="AB65" i="19"/>
  <c r="AE65" i="19"/>
  <c r="AF65" i="19"/>
  <c r="AL65" i="19"/>
  <c r="AM65" i="19"/>
  <c r="AZ65" i="19"/>
  <c r="BA65" i="19"/>
  <c r="BG65" i="19"/>
  <c r="BH65" i="19"/>
  <c r="BU65" i="19"/>
  <c r="BV65" i="19"/>
  <c r="CB65" i="19"/>
  <c r="CC65" i="19"/>
  <c r="CI65" i="19"/>
  <c r="CJ65" i="19"/>
  <c r="CP65" i="19"/>
  <c r="CQ65" i="19"/>
  <c r="CW65" i="19"/>
  <c r="CX65" i="19"/>
  <c r="DB65" i="19"/>
  <c r="DE65" i="19"/>
  <c r="DF65" i="19"/>
  <c r="DG65" i="19"/>
  <c r="C66" i="19"/>
  <c r="E66" i="19"/>
  <c r="F66" i="19" s="1"/>
  <c r="M66" i="19"/>
  <c r="N66" i="19"/>
  <c r="T66" i="19"/>
  <c r="U66" i="19"/>
  <c r="AA66" i="19"/>
  <c r="AB66" i="19"/>
  <c r="AE66" i="19"/>
  <c r="AF66" i="19"/>
  <c r="AL66" i="19"/>
  <c r="AM66" i="19"/>
  <c r="AZ66" i="19"/>
  <c r="BA66" i="19"/>
  <c r="BG66" i="19"/>
  <c r="BH66" i="19"/>
  <c r="BU66" i="19"/>
  <c r="BV66" i="19"/>
  <c r="CB66" i="19"/>
  <c r="CC66" i="19"/>
  <c r="CI66" i="19"/>
  <c r="CJ66" i="19"/>
  <c r="CP66" i="19"/>
  <c r="CQ66" i="19"/>
  <c r="CW66" i="19"/>
  <c r="CX66" i="19"/>
  <c r="DB66" i="19"/>
  <c r="DE66" i="19"/>
  <c r="DF66" i="19"/>
  <c r="DG66" i="19"/>
  <c r="C67" i="19"/>
  <c r="E67" i="19"/>
  <c r="G67" i="19"/>
  <c r="M67" i="19"/>
  <c r="N67" i="19"/>
  <c r="T67" i="19"/>
  <c r="U67" i="19"/>
  <c r="AA67" i="19"/>
  <c r="AB67" i="19"/>
  <c r="AE67" i="19"/>
  <c r="AF67" i="19"/>
  <c r="AL67" i="19"/>
  <c r="AM67" i="19"/>
  <c r="AZ67" i="19"/>
  <c r="BA67" i="19"/>
  <c r="BG67" i="19"/>
  <c r="BH67" i="19"/>
  <c r="BU67" i="19"/>
  <c r="BV67" i="19"/>
  <c r="CB67" i="19"/>
  <c r="CC67" i="19"/>
  <c r="CI67" i="19"/>
  <c r="CJ67" i="19"/>
  <c r="CP67" i="19"/>
  <c r="CQ67" i="19"/>
  <c r="CW67" i="19"/>
  <c r="CX67" i="19"/>
  <c r="DB67" i="19"/>
  <c r="DE67" i="19"/>
  <c r="DF67" i="19"/>
  <c r="DG67" i="19"/>
  <c r="C68" i="19"/>
  <c r="E68" i="19"/>
  <c r="F68" i="19"/>
  <c r="M68" i="19"/>
  <c r="N68" i="19"/>
  <c r="T68" i="19"/>
  <c r="U68" i="19"/>
  <c r="AA68" i="19"/>
  <c r="AB68" i="19"/>
  <c r="AE68" i="19"/>
  <c r="AF68" i="19"/>
  <c r="AL68" i="19"/>
  <c r="AM68" i="19"/>
  <c r="AZ68" i="19"/>
  <c r="BA68" i="19"/>
  <c r="BG68" i="19"/>
  <c r="BH68" i="19"/>
  <c r="BU68" i="19"/>
  <c r="BV68" i="19"/>
  <c r="CB68" i="19"/>
  <c r="CC68" i="19"/>
  <c r="CI68" i="19"/>
  <c r="CJ68" i="19"/>
  <c r="CP68" i="19"/>
  <c r="CQ68" i="19"/>
  <c r="CW68" i="19"/>
  <c r="CX68" i="19"/>
  <c r="DB68" i="19"/>
  <c r="DE68" i="19"/>
  <c r="DF68" i="19"/>
  <c r="DG68" i="19"/>
  <c r="C69" i="19"/>
  <c r="E69" i="19"/>
  <c r="G69" i="19"/>
  <c r="M69" i="19"/>
  <c r="N69" i="19"/>
  <c r="T69" i="19"/>
  <c r="U69" i="19"/>
  <c r="AA69" i="19"/>
  <c r="AB69" i="19"/>
  <c r="AE69" i="19"/>
  <c r="AF69" i="19"/>
  <c r="AL69" i="19"/>
  <c r="AM69" i="19"/>
  <c r="AZ69" i="19"/>
  <c r="BA69" i="19"/>
  <c r="BG69" i="19"/>
  <c r="BH69" i="19"/>
  <c r="BU69" i="19"/>
  <c r="BV69" i="19"/>
  <c r="CB69" i="19"/>
  <c r="CC69" i="19"/>
  <c r="CI69" i="19"/>
  <c r="CJ69" i="19"/>
  <c r="CP69" i="19"/>
  <c r="CQ69" i="19"/>
  <c r="CW69" i="19"/>
  <c r="CX69" i="19"/>
  <c r="DB69" i="19"/>
  <c r="DE69" i="19"/>
  <c r="DF69" i="19"/>
  <c r="DG69" i="19"/>
  <c r="C70" i="19"/>
  <c r="E70" i="19"/>
  <c r="M70" i="19"/>
  <c r="N70" i="19"/>
  <c r="DD70" i="19" s="1"/>
  <c r="T70" i="19"/>
  <c r="U70" i="19"/>
  <c r="AA70" i="19"/>
  <c r="AB70" i="19"/>
  <c r="AE70" i="19"/>
  <c r="AF70" i="19"/>
  <c r="AL70" i="19"/>
  <c r="AM70" i="19"/>
  <c r="AZ70" i="19"/>
  <c r="BA70" i="19"/>
  <c r="BG70" i="19"/>
  <c r="BH70" i="19"/>
  <c r="BU70" i="19"/>
  <c r="BV70" i="19"/>
  <c r="CB70" i="19"/>
  <c r="CC70" i="19"/>
  <c r="CI70" i="19"/>
  <c r="CJ70" i="19"/>
  <c r="CP70" i="19"/>
  <c r="CQ70" i="19"/>
  <c r="CW70" i="19"/>
  <c r="CX70" i="19"/>
  <c r="DB70" i="19"/>
  <c r="DE70" i="19"/>
  <c r="DF70" i="19"/>
  <c r="DG70" i="19"/>
  <c r="C71" i="19"/>
  <c r="E71" i="19"/>
  <c r="M71" i="19"/>
  <c r="N71" i="19"/>
  <c r="T71" i="19"/>
  <c r="U71" i="19"/>
  <c r="AA71" i="19"/>
  <c r="AB71" i="19"/>
  <c r="AE71" i="19"/>
  <c r="AF71" i="19"/>
  <c r="AL71" i="19"/>
  <c r="AM71" i="19"/>
  <c r="AZ71" i="19"/>
  <c r="BA71" i="19"/>
  <c r="BG71" i="19"/>
  <c r="BH71" i="19"/>
  <c r="BU71" i="19"/>
  <c r="BV71" i="19"/>
  <c r="CB71" i="19"/>
  <c r="CC71" i="19"/>
  <c r="CI71" i="19"/>
  <c r="CJ71" i="19"/>
  <c r="CP71" i="19"/>
  <c r="CQ71" i="19"/>
  <c r="CW71" i="19"/>
  <c r="CX71" i="19"/>
  <c r="DB71" i="19"/>
  <c r="DE71" i="19"/>
  <c r="DF71" i="19"/>
  <c r="DG71" i="19"/>
  <c r="C72" i="19"/>
  <c r="E72" i="19"/>
  <c r="M72" i="19"/>
  <c r="N72" i="19"/>
  <c r="T72" i="19"/>
  <c r="U72" i="19"/>
  <c r="AA72" i="19"/>
  <c r="AB72" i="19"/>
  <c r="AE72" i="19"/>
  <c r="AF72" i="19"/>
  <c r="AL72" i="19"/>
  <c r="AM72" i="19"/>
  <c r="AZ72" i="19"/>
  <c r="BA72" i="19"/>
  <c r="BG72" i="19"/>
  <c r="BH72" i="19"/>
  <c r="BU72" i="19"/>
  <c r="BV72" i="19"/>
  <c r="CB72" i="19"/>
  <c r="CC72" i="19"/>
  <c r="CI72" i="19"/>
  <c r="CJ72" i="19"/>
  <c r="CP72" i="19"/>
  <c r="CQ72" i="19"/>
  <c r="CW72" i="19"/>
  <c r="CX72" i="19"/>
  <c r="DB72" i="19"/>
  <c r="DE72" i="19"/>
  <c r="DF72" i="19"/>
  <c r="DG72" i="19"/>
  <c r="C73" i="19"/>
  <c r="E73" i="19"/>
  <c r="G73" i="19" s="1"/>
  <c r="M73" i="19"/>
  <c r="N73" i="19"/>
  <c r="T73" i="19"/>
  <c r="U73" i="19"/>
  <c r="AA73" i="19"/>
  <c r="AB73" i="19"/>
  <c r="DD73" i="19" s="1"/>
  <c r="AE73" i="19"/>
  <c r="AF73" i="19"/>
  <c r="AL73" i="19"/>
  <c r="AM73" i="19"/>
  <c r="AZ73" i="19"/>
  <c r="BA73" i="19"/>
  <c r="BG73" i="19"/>
  <c r="BH73" i="19"/>
  <c r="BU73" i="19"/>
  <c r="BV73" i="19"/>
  <c r="CB73" i="19"/>
  <c r="CC73" i="19"/>
  <c r="CI73" i="19"/>
  <c r="CJ73" i="19"/>
  <c r="CP73" i="19"/>
  <c r="CQ73" i="19"/>
  <c r="CW73" i="19"/>
  <c r="CX73" i="19"/>
  <c r="DB73" i="19"/>
  <c r="DE73" i="19"/>
  <c r="DF73" i="19"/>
  <c r="DG73" i="19"/>
  <c r="C74" i="19"/>
  <c r="E74" i="19"/>
  <c r="F74" i="19" s="1"/>
  <c r="M74" i="19"/>
  <c r="N74" i="19"/>
  <c r="T74" i="19"/>
  <c r="U74" i="19"/>
  <c r="AA74" i="19"/>
  <c r="AB74" i="19"/>
  <c r="AE74" i="19"/>
  <c r="AF74" i="19"/>
  <c r="AL74" i="19"/>
  <c r="AM74" i="19"/>
  <c r="AZ74" i="19"/>
  <c r="BA74" i="19"/>
  <c r="BG74" i="19"/>
  <c r="BH74" i="19"/>
  <c r="BU74" i="19"/>
  <c r="BV74" i="19"/>
  <c r="CB74" i="19"/>
  <c r="CC74" i="19"/>
  <c r="CI74" i="19"/>
  <c r="CJ74" i="19"/>
  <c r="CP74" i="19"/>
  <c r="CQ74" i="19"/>
  <c r="CW74" i="19"/>
  <c r="CX74" i="19"/>
  <c r="DB74" i="19"/>
  <c r="DE74" i="19"/>
  <c r="DF74" i="19"/>
  <c r="DG74" i="19"/>
  <c r="C75" i="19"/>
  <c r="E75" i="19"/>
  <c r="G75" i="19" s="1"/>
  <c r="M75" i="19"/>
  <c r="N75" i="19"/>
  <c r="T75" i="19"/>
  <c r="U75" i="19"/>
  <c r="AA75" i="19"/>
  <c r="AB75" i="19"/>
  <c r="AE75" i="19"/>
  <c r="AF75" i="19"/>
  <c r="AL75" i="19"/>
  <c r="AM75" i="19"/>
  <c r="AZ75" i="19"/>
  <c r="BA75" i="19"/>
  <c r="BG75" i="19"/>
  <c r="BH75" i="19"/>
  <c r="BU75" i="19"/>
  <c r="BV75" i="19"/>
  <c r="CB75" i="19"/>
  <c r="CC75" i="19"/>
  <c r="CI75" i="19"/>
  <c r="CJ75" i="19"/>
  <c r="CP75" i="19"/>
  <c r="CQ75" i="19"/>
  <c r="CW75" i="19"/>
  <c r="CX75" i="19"/>
  <c r="DB75" i="19"/>
  <c r="DE75" i="19"/>
  <c r="DF75" i="19"/>
  <c r="DG75" i="19"/>
  <c r="C76" i="19"/>
  <c r="E76" i="19"/>
  <c r="F76" i="19" s="1"/>
  <c r="M76" i="19"/>
  <c r="N76" i="19"/>
  <c r="T76" i="19"/>
  <c r="U76" i="19"/>
  <c r="AA76" i="19"/>
  <c r="AB76" i="19"/>
  <c r="AE76" i="19"/>
  <c r="AF76" i="19"/>
  <c r="AL76" i="19"/>
  <c r="AM76" i="19"/>
  <c r="AZ76" i="19"/>
  <c r="BA76" i="19"/>
  <c r="BG76" i="19"/>
  <c r="BH76" i="19"/>
  <c r="BU76" i="19"/>
  <c r="BV76" i="19"/>
  <c r="CB76" i="19"/>
  <c r="CC76" i="19"/>
  <c r="CI76" i="19"/>
  <c r="CJ76" i="19"/>
  <c r="CP76" i="19"/>
  <c r="CQ76" i="19"/>
  <c r="CW76" i="19"/>
  <c r="CX76" i="19"/>
  <c r="DB76" i="19"/>
  <c r="DE76" i="19"/>
  <c r="DF76" i="19"/>
  <c r="DG76" i="19"/>
  <c r="C77" i="19"/>
  <c r="E77" i="19"/>
  <c r="F77" i="19"/>
  <c r="M77" i="19"/>
  <c r="N77" i="19"/>
  <c r="T77" i="19"/>
  <c r="U77" i="19"/>
  <c r="AA77" i="19"/>
  <c r="AB77" i="19"/>
  <c r="AE77" i="19"/>
  <c r="AF77" i="19"/>
  <c r="AL77" i="19"/>
  <c r="AM77" i="19"/>
  <c r="AZ77" i="19"/>
  <c r="BA77" i="19"/>
  <c r="BG77" i="19"/>
  <c r="BH77" i="19"/>
  <c r="BU77" i="19"/>
  <c r="BV77" i="19"/>
  <c r="CB77" i="19"/>
  <c r="CC77" i="19"/>
  <c r="CI77" i="19"/>
  <c r="CJ77" i="19"/>
  <c r="CP77" i="19"/>
  <c r="CQ77" i="19"/>
  <c r="CW77" i="19"/>
  <c r="CX77" i="19"/>
  <c r="DB77" i="19"/>
  <c r="DE77" i="19"/>
  <c r="DF77" i="19"/>
  <c r="DG77" i="19"/>
  <c r="C78" i="19"/>
  <c r="E78" i="19"/>
  <c r="M78" i="19"/>
  <c r="N78" i="19"/>
  <c r="T78" i="19"/>
  <c r="U78" i="19"/>
  <c r="AA78" i="19"/>
  <c r="AB78" i="19"/>
  <c r="AE78" i="19"/>
  <c r="AF78" i="19"/>
  <c r="AL78" i="19"/>
  <c r="AM78" i="19"/>
  <c r="AZ78" i="19"/>
  <c r="BA78" i="19"/>
  <c r="BG78" i="19"/>
  <c r="BH78" i="19"/>
  <c r="BU78" i="19"/>
  <c r="BV78" i="19"/>
  <c r="CB78" i="19"/>
  <c r="CC78" i="19"/>
  <c r="CI78" i="19"/>
  <c r="CJ78" i="19"/>
  <c r="CP78" i="19"/>
  <c r="CQ78" i="19"/>
  <c r="CW78" i="19"/>
  <c r="CX78" i="19"/>
  <c r="DB78" i="19"/>
  <c r="DE78" i="19"/>
  <c r="DF78" i="19"/>
  <c r="DG78" i="19"/>
  <c r="C79" i="19"/>
  <c r="E79" i="19"/>
  <c r="F79" i="19" s="1"/>
  <c r="M79" i="19"/>
  <c r="N79" i="19"/>
  <c r="T79" i="19"/>
  <c r="U79" i="19"/>
  <c r="AA79" i="19"/>
  <c r="AB79" i="19"/>
  <c r="AE79" i="19"/>
  <c r="AF79" i="19"/>
  <c r="AL79" i="19"/>
  <c r="AM79" i="19"/>
  <c r="AZ79" i="19"/>
  <c r="BA79" i="19"/>
  <c r="BG79" i="19"/>
  <c r="BH79" i="19"/>
  <c r="BU79" i="19"/>
  <c r="BV79" i="19"/>
  <c r="CB79" i="19"/>
  <c r="CC79" i="19"/>
  <c r="CI79" i="19"/>
  <c r="CJ79" i="19"/>
  <c r="CP79" i="19"/>
  <c r="CQ79" i="19"/>
  <c r="CW79" i="19"/>
  <c r="CX79" i="19"/>
  <c r="DB79" i="19"/>
  <c r="DE79" i="19"/>
  <c r="DF79" i="19"/>
  <c r="DG79" i="19"/>
  <c r="C80" i="19"/>
  <c r="E80" i="19"/>
  <c r="G80" i="19"/>
  <c r="H80" i="19" s="1"/>
  <c r="I80" i="19" s="1"/>
  <c r="M80" i="19"/>
  <c r="N80" i="19"/>
  <c r="T80" i="19"/>
  <c r="U80" i="19"/>
  <c r="DD80" i="19" s="1"/>
  <c r="AA80" i="19"/>
  <c r="AB80" i="19"/>
  <c r="AE80" i="19"/>
  <c r="AF80" i="19"/>
  <c r="AL80" i="19"/>
  <c r="AM80" i="19"/>
  <c r="AZ80" i="19"/>
  <c r="BA80" i="19"/>
  <c r="BG80" i="19"/>
  <c r="BH80" i="19"/>
  <c r="BU80" i="19"/>
  <c r="BV80" i="19"/>
  <c r="CB80" i="19"/>
  <c r="CC80" i="19"/>
  <c r="CI80" i="19"/>
  <c r="CJ80" i="19"/>
  <c r="CP80" i="19"/>
  <c r="CQ80" i="19"/>
  <c r="CW80" i="19"/>
  <c r="CX80" i="19"/>
  <c r="DB80" i="19"/>
  <c r="DE80" i="19"/>
  <c r="DF80" i="19"/>
  <c r="DG80" i="19"/>
  <c r="C81" i="19"/>
  <c r="E81" i="19"/>
  <c r="F81" i="19" s="1"/>
  <c r="M81" i="19"/>
  <c r="N81" i="19"/>
  <c r="T81" i="19"/>
  <c r="U81" i="19"/>
  <c r="AA81" i="19"/>
  <c r="AB81" i="19"/>
  <c r="AE81" i="19"/>
  <c r="AF81" i="19"/>
  <c r="AL81" i="19"/>
  <c r="AM81" i="19"/>
  <c r="AZ81" i="19"/>
  <c r="BA81" i="19"/>
  <c r="BG81" i="19"/>
  <c r="BH81" i="19"/>
  <c r="BN81" i="19"/>
  <c r="BO81" i="19"/>
  <c r="BU81" i="19"/>
  <c r="BV81" i="19"/>
  <c r="CB81" i="19"/>
  <c r="CC81" i="19"/>
  <c r="CI81" i="19"/>
  <c r="CJ81" i="19"/>
  <c r="CP81" i="19"/>
  <c r="CQ81" i="19"/>
  <c r="CW81" i="19"/>
  <c r="CX81" i="19"/>
  <c r="DB81" i="19"/>
  <c r="DE81" i="19"/>
  <c r="DF81" i="19"/>
  <c r="DG81" i="19"/>
  <c r="C82" i="19"/>
  <c r="E82" i="19"/>
  <c r="F82" i="19" s="1"/>
  <c r="M82" i="19"/>
  <c r="N82" i="19"/>
  <c r="T82" i="19"/>
  <c r="U82" i="19"/>
  <c r="AA82" i="19"/>
  <c r="AB82" i="19"/>
  <c r="AE82" i="19"/>
  <c r="AF82" i="19"/>
  <c r="AL82" i="19"/>
  <c r="AM82" i="19"/>
  <c r="AZ82" i="19"/>
  <c r="BA82" i="19"/>
  <c r="BG82" i="19"/>
  <c r="BH82" i="19"/>
  <c r="BU82" i="19"/>
  <c r="BV82" i="19"/>
  <c r="CB82" i="19"/>
  <c r="CC82" i="19"/>
  <c r="CI82" i="19"/>
  <c r="CJ82" i="19"/>
  <c r="CP82" i="19"/>
  <c r="CQ82" i="19"/>
  <c r="CW82" i="19"/>
  <c r="CX82" i="19"/>
  <c r="DB82" i="19"/>
  <c r="DE82" i="19"/>
  <c r="DF82" i="19"/>
  <c r="DG82" i="19"/>
  <c r="C83" i="19"/>
  <c r="E83" i="19"/>
  <c r="M83" i="19"/>
  <c r="N83" i="19"/>
  <c r="T83" i="19"/>
  <c r="U83" i="19"/>
  <c r="AA83" i="19"/>
  <c r="AB83" i="19"/>
  <c r="AE83" i="19"/>
  <c r="AF83" i="19"/>
  <c r="AL83" i="19"/>
  <c r="AM83" i="19"/>
  <c r="AZ83" i="19"/>
  <c r="BA83" i="19"/>
  <c r="BG83" i="19"/>
  <c r="BH83" i="19"/>
  <c r="BU83" i="19"/>
  <c r="BV83" i="19"/>
  <c r="CB83" i="19"/>
  <c r="CC83" i="19"/>
  <c r="CI83" i="19"/>
  <c r="CJ83" i="19"/>
  <c r="CP83" i="19"/>
  <c r="CQ83" i="19"/>
  <c r="CW83" i="19"/>
  <c r="CX83" i="19"/>
  <c r="DB83" i="19"/>
  <c r="DE83" i="19"/>
  <c r="DF83" i="19"/>
  <c r="DG83" i="19"/>
  <c r="C84" i="19"/>
  <c r="E84" i="19"/>
  <c r="M84" i="19"/>
  <c r="N84" i="19"/>
  <c r="T84" i="19"/>
  <c r="DC84" i="19" s="1"/>
  <c r="U84" i="19"/>
  <c r="AA84" i="19"/>
  <c r="AB84" i="19"/>
  <c r="AE84" i="19"/>
  <c r="AF84" i="19"/>
  <c r="AL84" i="19"/>
  <c r="AM84" i="19"/>
  <c r="AZ84" i="19"/>
  <c r="BA84" i="19"/>
  <c r="BG84" i="19"/>
  <c r="BH84" i="19"/>
  <c r="BU84" i="19"/>
  <c r="BV84" i="19"/>
  <c r="CB84" i="19"/>
  <c r="CC84" i="19"/>
  <c r="CI84" i="19"/>
  <c r="CJ84" i="19"/>
  <c r="CP84" i="19"/>
  <c r="CQ84" i="19"/>
  <c r="CW84" i="19"/>
  <c r="CX84" i="19"/>
  <c r="DB84" i="19"/>
  <c r="DE84" i="19"/>
  <c r="DF84" i="19"/>
  <c r="DG84" i="19"/>
  <c r="C85" i="19"/>
  <c r="E85" i="19"/>
  <c r="F85" i="19"/>
  <c r="H85" i="19" s="1"/>
  <c r="I85" i="19" s="1"/>
  <c r="M85" i="19"/>
  <c r="N85" i="19"/>
  <c r="T85" i="19"/>
  <c r="U85" i="19"/>
  <c r="DD85" i="19" s="1"/>
  <c r="AA85" i="19"/>
  <c r="AB85" i="19"/>
  <c r="AE85" i="19"/>
  <c r="AF85" i="19"/>
  <c r="AL85" i="19"/>
  <c r="AM85" i="19"/>
  <c r="AZ85" i="19"/>
  <c r="BA85" i="19"/>
  <c r="BG85" i="19"/>
  <c r="BH85" i="19"/>
  <c r="BU85" i="19"/>
  <c r="BV85" i="19"/>
  <c r="CB85" i="19"/>
  <c r="CC85" i="19"/>
  <c r="CI85" i="19"/>
  <c r="CJ85" i="19"/>
  <c r="CP85" i="19"/>
  <c r="CQ85" i="19"/>
  <c r="CW85" i="19"/>
  <c r="CX85" i="19"/>
  <c r="DB85" i="19"/>
  <c r="DE85" i="19"/>
  <c r="DF85" i="19"/>
  <c r="DG85" i="19"/>
  <c r="C86" i="19"/>
  <c r="E86" i="19"/>
  <c r="G86" i="19"/>
  <c r="M86" i="19"/>
  <c r="DC86" i="19" s="1"/>
  <c r="N86" i="19"/>
  <c r="T86" i="19"/>
  <c r="U86" i="19"/>
  <c r="AA86" i="19"/>
  <c r="AB86" i="19"/>
  <c r="AE86" i="19"/>
  <c r="AF86" i="19"/>
  <c r="AL86" i="19"/>
  <c r="AM86" i="19"/>
  <c r="AZ86" i="19"/>
  <c r="BA86" i="19"/>
  <c r="BG86" i="19"/>
  <c r="BH86" i="19"/>
  <c r="BU86" i="19"/>
  <c r="BV86" i="19"/>
  <c r="CB86" i="19"/>
  <c r="CC86" i="19"/>
  <c r="CI86" i="19"/>
  <c r="CJ86" i="19"/>
  <c r="CP86" i="19"/>
  <c r="CQ86" i="19"/>
  <c r="CW86" i="19"/>
  <c r="CX86" i="19"/>
  <c r="DB86" i="19"/>
  <c r="DE86" i="19"/>
  <c r="DF86" i="19"/>
  <c r="DG86" i="19"/>
  <c r="C87" i="19"/>
  <c r="E87" i="19"/>
  <c r="M87" i="19"/>
  <c r="N87" i="19"/>
  <c r="T87" i="19"/>
  <c r="U87" i="19"/>
  <c r="AA87" i="19"/>
  <c r="AB87" i="19"/>
  <c r="AE87" i="19"/>
  <c r="AF87" i="19"/>
  <c r="AL87" i="19"/>
  <c r="AM87" i="19"/>
  <c r="AZ87" i="19"/>
  <c r="BA87" i="19"/>
  <c r="BG87" i="19"/>
  <c r="BH87" i="19"/>
  <c r="BU87" i="19"/>
  <c r="BV87" i="19"/>
  <c r="CB87" i="19"/>
  <c r="CC87" i="19"/>
  <c r="CI87" i="19"/>
  <c r="CJ87" i="19"/>
  <c r="CP87" i="19"/>
  <c r="CQ87" i="19"/>
  <c r="CW87" i="19"/>
  <c r="CX87" i="19"/>
  <c r="DB87" i="19"/>
  <c r="DE87" i="19"/>
  <c r="DF87" i="19"/>
  <c r="DG87" i="19"/>
  <c r="C88" i="19"/>
  <c r="E88" i="19"/>
  <c r="G88" i="19"/>
  <c r="H88" i="19" s="1"/>
  <c r="I88" i="19" s="1"/>
  <c r="M88" i="19"/>
  <c r="N88" i="19"/>
  <c r="T88" i="19"/>
  <c r="U88" i="19"/>
  <c r="AA88" i="19"/>
  <c r="AB88" i="19"/>
  <c r="AE88" i="19"/>
  <c r="AF88" i="19"/>
  <c r="AL88" i="19"/>
  <c r="AM88" i="19"/>
  <c r="AZ88" i="19"/>
  <c r="BA88" i="19"/>
  <c r="BG88" i="19"/>
  <c r="BH88" i="19"/>
  <c r="BU88" i="19"/>
  <c r="BV88" i="19"/>
  <c r="CB88" i="19"/>
  <c r="CC88" i="19"/>
  <c r="CI88" i="19"/>
  <c r="CJ88" i="19"/>
  <c r="CP88" i="19"/>
  <c r="CQ88" i="19"/>
  <c r="CW88" i="19"/>
  <c r="CX88" i="19"/>
  <c r="DB88" i="19"/>
  <c r="DE88" i="19"/>
  <c r="DF88" i="19"/>
  <c r="DG88" i="19"/>
  <c r="C89" i="19"/>
  <c r="E89" i="19"/>
  <c r="M89" i="19"/>
  <c r="N89" i="19"/>
  <c r="T89" i="19"/>
  <c r="U89" i="19"/>
  <c r="AA89" i="19"/>
  <c r="AB89" i="19"/>
  <c r="AE89" i="19"/>
  <c r="AF89" i="19"/>
  <c r="AL89" i="19"/>
  <c r="AM89" i="19"/>
  <c r="AZ89" i="19"/>
  <c r="BA89" i="19"/>
  <c r="BG89" i="19"/>
  <c r="BH89" i="19"/>
  <c r="BU89" i="19"/>
  <c r="BV89" i="19"/>
  <c r="CB89" i="19"/>
  <c r="CC89" i="19"/>
  <c r="CI89" i="19"/>
  <c r="CJ89" i="19"/>
  <c r="CP89" i="19"/>
  <c r="CQ89" i="19"/>
  <c r="CW89" i="19"/>
  <c r="CX89" i="19"/>
  <c r="DB89" i="19"/>
  <c r="DE89" i="19"/>
  <c r="DF89" i="19"/>
  <c r="DG89" i="19"/>
  <c r="C90" i="19"/>
  <c r="E90" i="19"/>
  <c r="G90" i="19" s="1"/>
  <c r="M90" i="19"/>
  <c r="N90" i="19"/>
  <c r="T90" i="19"/>
  <c r="U90" i="19"/>
  <c r="AA90" i="19"/>
  <c r="AB90" i="19"/>
  <c r="AE90" i="19"/>
  <c r="AF90" i="19"/>
  <c r="AL90" i="19"/>
  <c r="AM90" i="19"/>
  <c r="AZ90" i="19"/>
  <c r="BA90" i="19"/>
  <c r="BG90" i="19"/>
  <c r="BH90" i="19"/>
  <c r="BU90" i="19"/>
  <c r="BV90" i="19"/>
  <c r="CB90" i="19"/>
  <c r="CC90" i="19"/>
  <c r="CI90" i="19"/>
  <c r="CJ90" i="19"/>
  <c r="CP90" i="19"/>
  <c r="CQ90" i="19"/>
  <c r="CW90" i="19"/>
  <c r="CX90" i="19"/>
  <c r="DB90" i="19"/>
  <c r="DE90" i="19"/>
  <c r="DF90" i="19"/>
  <c r="DG90" i="19"/>
  <c r="C91" i="19"/>
  <c r="E91" i="19"/>
  <c r="F91" i="19"/>
  <c r="H91" i="19" s="1"/>
  <c r="I91" i="19" s="1"/>
  <c r="M91" i="19"/>
  <c r="N91" i="19"/>
  <c r="T91" i="19"/>
  <c r="U91" i="19"/>
  <c r="DD91" i="19" s="1"/>
  <c r="AA91" i="19"/>
  <c r="AB91" i="19"/>
  <c r="AE91" i="19"/>
  <c r="AF91" i="19"/>
  <c r="AL91" i="19"/>
  <c r="AM91" i="19"/>
  <c r="AZ91" i="19"/>
  <c r="BA91" i="19"/>
  <c r="BG91" i="19"/>
  <c r="BH91" i="19"/>
  <c r="BU91" i="19"/>
  <c r="BV91" i="19"/>
  <c r="CB91" i="19"/>
  <c r="CC91" i="19"/>
  <c r="CI91" i="19"/>
  <c r="CJ91" i="19"/>
  <c r="CP91" i="19"/>
  <c r="CQ91" i="19"/>
  <c r="CW91" i="19"/>
  <c r="CX91" i="19"/>
  <c r="DB91" i="19"/>
  <c r="DE91" i="19"/>
  <c r="DF91" i="19"/>
  <c r="DG91" i="19"/>
  <c r="C92" i="19"/>
  <c r="E92" i="19"/>
  <c r="F92" i="19"/>
  <c r="M92" i="19"/>
  <c r="N92" i="19"/>
  <c r="T92" i="19"/>
  <c r="U92" i="19"/>
  <c r="AA92" i="19"/>
  <c r="AB92" i="19"/>
  <c r="AE92" i="19"/>
  <c r="AF92" i="19"/>
  <c r="AL92" i="19"/>
  <c r="AM92" i="19"/>
  <c r="AZ92" i="19"/>
  <c r="BA92" i="19"/>
  <c r="BG92" i="19"/>
  <c r="BH92" i="19"/>
  <c r="BU92" i="19"/>
  <c r="BV92" i="19"/>
  <c r="CB92" i="19"/>
  <c r="CC92" i="19"/>
  <c r="CI92" i="19"/>
  <c r="CJ92" i="19"/>
  <c r="CP92" i="19"/>
  <c r="CQ92" i="19"/>
  <c r="CW92" i="19"/>
  <c r="CX92" i="19"/>
  <c r="DB92" i="19"/>
  <c r="DE92" i="19"/>
  <c r="DF92" i="19"/>
  <c r="DG92" i="19"/>
  <c r="C93" i="19"/>
  <c r="E93" i="19"/>
  <c r="M93" i="19"/>
  <c r="N93" i="19"/>
  <c r="T93" i="19"/>
  <c r="U93" i="19"/>
  <c r="AA93" i="19"/>
  <c r="AB93" i="19"/>
  <c r="AE93" i="19"/>
  <c r="AF93" i="19"/>
  <c r="AL93" i="19"/>
  <c r="AM93" i="19"/>
  <c r="AZ93" i="19"/>
  <c r="BA93" i="19"/>
  <c r="BG93" i="19"/>
  <c r="BH93" i="19"/>
  <c r="BU93" i="19"/>
  <c r="BV93" i="19"/>
  <c r="CB93" i="19"/>
  <c r="CC93" i="19"/>
  <c r="CI93" i="19"/>
  <c r="CJ93" i="19"/>
  <c r="CP93" i="19"/>
  <c r="CQ93" i="19"/>
  <c r="CW93" i="19"/>
  <c r="CX93" i="19"/>
  <c r="DB93" i="19"/>
  <c r="DE93" i="19"/>
  <c r="DF93" i="19"/>
  <c r="DG93" i="19"/>
  <c r="C94" i="19"/>
  <c r="E94" i="19"/>
  <c r="G94" i="19"/>
  <c r="H94" i="19" s="1"/>
  <c r="I94" i="19" s="1"/>
  <c r="M94" i="19"/>
  <c r="N94" i="19"/>
  <c r="T94" i="19"/>
  <c r="U94" i="19"/>
  <c r="DD94" i="19" s="1"/>
  <c r="AA94" i="19"/>
  <c r="AB94" i="19"/>
  <c r="AE94" i="19"/>
  <c r="AF94" i="19"/>
  <c r="AL94" i="19"/>
  <c r="AM94" i="19"/>
  <c r="AZ94" i="19"/>
  <c r="BA94" i="19"/>
  <c r="BG94" i="19"/>
  <c r="BH94" i="19"/>
  <c r="BU94" i="19"/>
  <c r="BV94" i="19"/>
  <c r="CB94" i="19"/>
  <c r="CC94" i="19"/>
  <c r="CI94" i="19"/>
  <c r="CJ94" i="19"/>
  <c r="CP94" i="19"/>
  <c r="CQ94" i="19"/>
  <c r="CW94" i="19"/>
  <c r="CX94" i="19"/>
  <c r="DB94" i="19"/>
  <c r="DE94" i="19"/>
  <c r="DF94" i="19"/>
  <c r="DG94" i="19"/>
  <c r="C95" i="19"/>
  <c r="E95" i="19"/>
  <c r="M95" i="19"/>
  <c r="N95" i="19"/>
  <c r="T95" i="19"/>
  <c r="U95" i="19"/>
  <c r="AA95" i="19"/>
  <c r="AB95" i="19"/>
  <c r="AE95" i="19"/>
  <c r="AF95" i="19"/>
  <c r="AL95" i="19"/>
  <c r="AM95" i="19"/>
  <c r="AZ95" i="19"/>
  <c r="BA95" i="19"/>
  <c r="BG95" i="19"/>
  <c r="BH95" i="19"/>
  <c r="BU95" i="19"/>
  <c r="BV95" i="19"/>
  <c r="CB95" i="19"/>
  <c r="CC95" i="19"/>
  <c r="CI95" i="19"/>
  <c r="CJ95" i="19"/>
  <c r="CP95" i="19"/>
  <c r="CQ95" i="19"/>
  <c r="CW95" i="19"/>
  <c r="CX95" i="19"/>
  <c r="DB95" i="19"/>
  <c r="DE95" i="19"/>
  <c r="DF95" i="19"/>
  <c r="DG95" i="19"/>
  <c r="C96" i="19"/>
  <c r="E96" i="19"/>
  <c r="G96" i="19" s="1"/>
  <c r="M96" i="19"/>
  <c r="N96" i="19"/>
  <c r="T96" i="19"/>
  <c r="U96" i="19"/>
  <c r="AA96" i="19"/>
  <c r="AB96" i="19"/>
  <c r="AE96" i="19"/>
  <c r="AF96" i="19"/>
  <c r="AL96" i="19"/>
  <c r="AM96" i="19"/>
  <c r="AZ96" i="19"/>
  <c r="BA96" i="19"/>
  <c r="BG96" i="19"/>
  <c r="BH96" i="19"/>
  <c r="BU96" i="19"/>
  <c r="BV96" i="19"/>
  <c r="CB96" i="19"/>
  <c r="CC96" i="19"/>
  <c r="CI96" i="19"/>
  <c r="CJ96" i="19"/>
  <c r="CP96" i="19"/>
  <c r="CQ96" i="19"/>
  <c r="CW96" i="19"/>
  <c r="CX96" i="19"/>
  <c r="DB96" i="19"/>
  <c r="DE96" i="19"/>
  <c r="DF96" i="19"/>
  <c r="DG96" i="19"/>
  <c r="C97" i="19"/>
  <c r="E97" i="19"/>
  <c r="F97" i="19"/>
  <c r="M97" i="19"/>
  <c r="N97" i="19"/>
  <c r="T97" i="19"/>
  <c r="U97" i="19"/>
  <c r="AA97" i="19"/>
  <c r="AB97" i="19"/>
  <c r="AE97" i="19"/>
  <c r="AF97" i="19"/>
  <c r="AL97" i="19"/>
  <c r="AM97" i="19"/>
  <c r="AZ97" i="19"/>
  <c r="BA97" i="19"/>
  <c r="BG97" i="19"/>
  <c r="BH97" i="19"/>
  <c r="BU97" i="19"/>
  <c r="BV97" i="19"/>
  <c r="CB97" i="19"/>
  <c r="CC97" i="19"/>
  <c r="CI97" i="19"/>
  <c r="CJ97" i="19"/>
  <c r="CP97" i="19"/>
  <c r="CQ97" i="19"/>
  <c r="CW97" i="19"/>
  <c r="CX97" i="19"/>
  <c r="DB97" i="19"/>
  <c r="DE97" i="19"/>
  <c r="DF97" i="19"/>
  <c r="DG97" i="19"/>
  <c r="C98" i="19"/>
  <c r="E98" i="19"/>
  <c r="M98" i="19"/>
  <c r="N98" i="19"/>
  <c r="T98" i="19"/>
  <c r="U98" i="19"/>
  <c r="AA98" i="19"/>
  <c r="AB98" i="19"/>
  <c r="AE98" i="19"/>
  <c r="AF98" i="19"/>
  <c r="AL98" i="19"/>
  <c r="AM98" i="19"/>
  <c r="AZ98" i="19"/>
  <c r="BA98" i="19"/>
  <c r="BG98" i="19"/>
  <c r="BH98" i="19"/>
  <c r="BU98" i="19"/>
  <c r="BV98" i="19"/>
  <c r="CB98" i="19"/>
  <c r="CC98" i="19"/>
  <c r="CI98" i="19"/>
  <c r="CJ98" i="19"/>
  <c r="CP98" i="19"/>
  <c r="CQ98" i="19"/>
  <c r="CW98" i="19"/>
  <c r="CX98" i="19"/>
  <c r="DB98" i="19"/>
  <c r="DE98" i="19"/>
  <c r="DF98" i="19"/>
  <c r="DG98" i="19"/>
  <c r="C99" i="19"/>
  <c r="E99" i="19"/>
  <c r="F99" i="19" s="1"/>
  <c r="M99" i="19"/>
  <c r="N99" i="19"/>
  <c r="T99" i="19"/>
  <c r="U99" i="19"/>
  <c r="AA99" i="19"/>
  <c r="AB99" i="19"/>
  <c r="AE99" i="19"/>
  <c r="AF99" i="19"/>
  <c r="DD99" i="19" s="1"/>
  <c r="AL99" i="19"/>
  <c r="AM99" i="19"/>
  <c r="AZ99" i="19"/>
  <c r="BA99" i="19"/>
  <c r="BG99" i="19"/>
  <c r="BH99" i="19"/>
  <c r="BU99" i="19"/>
  <c r="BV99" i="19"/>
  <c r="CB99" i="19"/>
  <c r="CC99" i="19"/>
  <c r="CI99" i="19"/>
  <c r="CJ99" i="19"/>
  <c r="CP99" i="19"/>
  <c r="CQ99" i="19"/>
  <c r="CW99" i="19"/>
  <c r="CX99" i="19"/>
  <c r="DB99" i="19"/>
  <c r="DE99" i="19"/>
  <c r="DF99" i="19"/>
  <c r="DG99" i="19"/>
  <c r="C100" i="19"/>
  <c r="E100" i="19"/>
  <c r="M100" i="19"/>
  <c r="N100" i="19"/>
  <c r="T100" i="19"/>
  <c r="U100" i="19"/>
  <c r="AA100" i="19"/>
  <c r="AB100" i="19"/>
  <c r="AE100" i="19"/>
  <c r="AF100" i="19"/>
  <c r="AL100" i="19"/>
  <c r="AM100" i="19"/>
  <c r="AZ100" i="19"/>
  <c r="BA100" i="19"/>
  <c r="BG100" i="19"/>
  <c r="BH100" i="19"/>
  <c r="BU100" i="19"/>
  <c r="BV100" i="19"/>
  <c r="CB100" i="19"/>
  <c r="CC100" i="19"/>
  <c r="CI100" i="19"/>
  <c r="CJ100" i="19"/>
  <c r="CP100" i="19"/>
  <c r="CQ100" i="19"/>
  <c r="CW100" i="19"/>
  <c r="CX100" i="19"/>
  <c r="DB100" i="19"/>
  <c r="DE100" i="19"/>
  <c r="DF100" i="19"/>
  <c r="DG100" i="19"/>
  <c r="C101" i="19"/>
  <c r="E101" i="19"/>
  <c r="F101" i="19" s="1"/>
  <c r="M101" i="19"/>
  <c r="N101" i="19"/>
  <c r="T101" i="19"/>
  <c r="U101" i="19"/>
  <c r="AA101" i="19"/>
  <c r="AB101" i="19"/>
  <c r="AE101" i="19"/>
  <c r="AF101" i="19"/>
  <c r="AL101" i="19"/>
  <c r="AM101" i="19"/>
  <c r="AZ101" i="19"/>
  <c r="BA101" i="19"/>
  <c r="BG101" i="19"/>
  <c r="BH101" i="19"/>
  <c r="BU101" i="19"/>
  <c r="BV101" i="19"/>
  <c r="CB101" i="19"/>
  <c r="CC101" i="19"/>
  <c r="CI101" i="19"/>
  <c r="CJ101" i="19"/>
  <c r="CP101" i="19"/>
  <c r="CQ101" i="19"/>
  <c r="CW101" i="19"/>
  <c r="CX101" i="19"/>
  <c r="DB101" i="19"/>
  <c r="DE101" i="19"/>
  <c r="DF101" i="19"/>
  <c r="DG101" i="19"/>
  <c r="C102" i="19"/>
  <c r="E102" i="19"/>
  <c r="F102" i="19" s="1"/>
  <c r="M102" i="19"/>
  <c r="N102" i="19"/>
  <c r="T102" i="19"/>
  <c r="U102" i="19"/>
  <c r="AA102" i="19"/>
  <c r="AB102" i="19"/>
  <c r="AE102" i="19"/>
  <c r="AF102" i="19"/>
  <c r="AL102" i="19"/>
  <c r="AM102" i="19"/>
  <c r="AZ102" i="19"/>
  <c r="BA102" i="19"/>
  <c r="BG102" i="19"/>
  <c r="BH102" i="19"/>
  <c r="BU102" i="19"/>
  <c r="BV102" i="19"/>
  <c r="CB102" i="19"/>
  <c r="CC102" i="19"/>
  <c r="CI102" i="19"/>
  <c r="CJ102" i="19"/>
  <c r="CP102" i="19"/>
  <c r="CQ102" i="19"/>
  <c r="CW102" i="19"/>
  <c r="CX102" i="19"/>
  <c r="DB102" i="19"/>
  <c r="DE102" i="19"/>
  <c r="DF102" i="19"/>
  <c r="DG102" i="19"/>
  <c r="C103" i="19"/>
  <c r="E103" i="19"/>
  <c r="M103" i="19"/>
  <c r="N103" i="19"/>
  <c r="T103" i="19"/>
  <c r="U103" i="19"/>
  <c r="AA103" i="19"/>
  <c r="AB103" i="19"/>
  <c r="AE103" i="19"/>
  <c r="AF103" i="19"/>
  <c r="AL103" i="19"/>
  <c r="AM103" i="19"/>
  <c r="AZ103" i="19"/>
  <c r="BA103" i="19"/>
  <c r="BG103" i="19"/>
  <c r="BH103" i="19"/>
  <c r="BU103" i="19"/>
  <c r="BV103" i="19"/>
  <c r="CB103" i="19"/>
  <c r="CI103" i="19"/>
  <c r="CJ103" i="19"/>
  <c r="CP103" i="19"/>
  <c r="CQ103" i="19"/>
  <c r="CW103" i="19"/>
  <c r="CX103" i="19"/>
  <c r="DB103" i="19"/>
  <c r="DE103" i="19"/>
  <c r="DF103" i="19"/>
  <c r="DG103" i="19"/>
  <c r="C104" i="19"/>
  <c r="E104" i="19"/>
  <c r="M104" i="19"/>
  <c r="N104" i="19"/>
  <c r="T104" i="19"/>
  <c r="U104" i="19"/>
  <c r="AA104" i="19"/>
  <c r="AB104" i="19"/>
  <c r="AE104" i="19"/>
  <c r="AF104" i="19"/>
  <c r="AL104" i="19"/>
  <c r="AM104" i="19"/>
  <c r="AZ104" i="19"/>
  <c r="BA104" i="19"/>
  <c r="BG104" i="19"/>
  <c r="BH104" i="19"/>
  <c r="BU104" i="19"/>
  <c r="BV104" i="19"/>
  <c r="CB104" i="19"/>
  <c r="CC104" i="19"/>
  <c r="CI104" i="19"/>
  <c r="CJ104" i="19"/>
  <c r="CP104" i="19"/>
  <c r="CQ104" i="19"/>
  <c r="CW104" i="19"/>
  <c r="CX104" i="19"/>
  <c r="DB104" i="19"/>
  <c r="DE104" i="19"/>
  <c r="DF104" i="19"/>
  <c r="DG104" i="19"/>
  <c r="C105" i="19"/>
  <c r="E105" i="19"/>
  <c r="M105" i="19"/>
  <c r="N105" i="19"/>
  <c r="T105" i="19"/>
  <c r="U105" i="19"/>
  <c r="AA105" i="19"/>
  <c r="AB105" i="19"/>
  <c r="AE105" i="19"/>
  <c r="AF105" i="19"/>
  <c r="AL105" i="19"/>
  <c r="AM105" i="19"/>
  <c r="AZ105" i="19"/>
  <c r="BA105" i="19"/>
  <c r="BG105" i="19"/>
  <c r="BH105" i="19"/>
  <c r="BU105" i="19"/>
  <c r="BV105" i="19"/>
  <c r="CB105" i="19"/>
  <c r="CC105" i="19"/>
  <c r="CI105" i="19"/>
  <c r="CJ105" i="19"/>
  <c r="CP105" i="19"/>
  <c r="CQ105" i="19"/>
  <c r="CW105" i="19"/>
  <c r="CX105" i="19"/>
  <c r="DB105" i="19"/>
  <c r="DE105" i="19"/>
  <c r="DF105" i="19"/>
  <c r="DG105" i="19"/>
  <c r="C106" i="19"/>
  <c r="E106" i="19"/>
  <c r="F106" i="19"/>
  <c r="M106" i="19"/>
  <c r="N106" i="19"/>
  <c r="T106" i="19"/>
  <c r="U106" i="19"/>
  <c r="AA106" i="19"/>
  <c r="AB106" i="19"/>
  <c r="AE106" i="19"/>
  <c r="AF106" i="19"/>
  <c r="AL106" i="19"/>
  <c r="AM106" i="19"/>
  <c r="AZ106" i="19"/>
  <c r="BA106" i="19"/>
  <c r="BG106" i="19"/>
  <c r="BH106" i="19"/>
  <c r="BU106" i="19"/>
  <c r="BV106" i="19"/>
  <c r="CB106" i="19"/>
  <c r="CC106" i="19"/>
  <c r="CI106" i="19"/>
  <c r="CJ106" i="19"/>
  <c r="CP106" i="19"/>
  <c r="CQ106" i="19"/>
  <c r="CW106" i="19"/>
  <c r="CX106" i="19"/>
  <c r="DB106" i="19"/>
  <c r="DE106" i="19"/>
  <c r="DF106" i="19"/>
  <c r="DG106" i="19"/>
  <c r="C107" i="19"/>
  <c r="E107" i="19"/>
  <c r="G107" i="19" s="1"/>
  <c r="M107" i="19"/>
  <c r="N107" i="19"/>
  <c r="T107" i="19"/>
  <c r="U107" i="19"/>
  <c r="AA107" i="19"/>
  <c r="AB107" i="19"/>
  <c r="AE107" i="19"/>
  <c r="AF107" i="19"/>
  <c r="AL107" i="19"/>
  <c r="AM107" i="19"/>
  <c r="AZ107" i="19"/>
  <c r="BA107" i="19"/>
  <c r="BG107" i="19"/>
  <c r="BH107" i="19"/>
  <c r="BU107" i="19"/>
  <c r="BV107" i="19"/>
  <c r="CB107" i="19"/>
  <c r="CC107" i="19"/>
  <c r="CI107" i="19"/>
  <c r="CJ107" i="19"/>
  <c r="CP107" i="19"/>
  <c r="CQ107" i="19"/>
  <c r="CW107" i="19"/>
  <c r="CX107" i="19"/>
  <c r="DB107" i="19"/>
  <c r="DE107" i="19"/>
  <c r="DF107" i="19"/>
  <c r="DG107" i="19"/>
  <c r="C108" i="19"/>
  <c r="E108" i="19"/>
  <c r="M108" i="19"/>
  <c r="N108" i="19"/>
  <c r="T108" i="19"/>
  <c r="U108" i="19"/>
  <c r="AA108" i="19"/>
  <c r="AB108" i="19"/>
  <c r="AE108" i="19"/>
  <c r="AF108" i="19"/>
  <c r="AL108" i="19"/>
  <c r="AM108" i="19"/>
  <c r="AZ108" i="19"/>
  <c r="BA108" i="19"/>
  <c r="BG108" i="19"/>
  <c r="BH108" i="19"/>
  <c r="BU108" i="19"/>
  <c r="BV108" i="19"/>
  <c r="CB108" i="19"/>
  <c r="CC108" i="19"/>
  <c r="CI108" i="19"/>
  <c r="CJ108" i="19"/>
  <c r="CP108" i="19"/>
  <c r="CQ108" i="19"/>
  <c r="CW108" i="19"/>
  <c r="CX108" i="19"/>
  <c r="DB108" i="19"/>
  <c r="DE108" i="19"/>
  <c r="DF108" i="19"/>
  <c r="DG108" i="19"/>
  <c r="C109" i="19"/>
  <c r="E109" i="19"/>
  <c r="M109" i="19"/>
  <c r="N109" i="19"/>
  <c r="DD109" i="19" s="1"/>
  <c r="T109" i="19"/>
  <c r="U109" i="19"/>
  <c r="AA109" i="19"/>
  <c r="AB109" i="19"/>
  <c r="AE109" i="19"/>
  <c r="AF109" i="19"/>
  <c r="AL109" i="19"/>
  <c r="AM109" i="19"/>
  <c r="AZ109" i="19"/>
  <c r="BA109" i="19"/>
  <c r="BG109" i="19"/>
  <c r="BH109" i="19"/>
  <c r="BU109" i="19"/>
  <c r="BV109" i="19"/>
  <c r="CB109" i="19"/>
  <c r="CC109" i="19"/>
  <c r="CI109" i="19"/>
  <c r="CJ109" i="19"/>
  <c r="CP109" i="19"/>
  <c r="CQ109" i="19"/>
  <c r="CW109" i="19"/>
  <c r="CX109" i="19"/>
  <c r="DB109" i="19"/>
  <c r="DE109" i="19"/>
  <c r="DF109" i="19"/>
  <c r="DG109" i="19"/>
  <c r="C110" i="19"/>
  <c r="E110" i="19"/>
  <c r="M110" i="19"/>
  <c r="N110" i="19"/>
  <c r="T110" i="19"/>
  <c r="DC110" i="19" s="1"/>
  <c r="U110" i="19"/>
  <c r="AA110" i="19"/>
  <c r="AB110" i="19"/>
  <c r="AE110" i="19"/>
  <c r="AF110" i="19"/>
  <c r="AL110" i="19"/>
  <c r="AM110" i="19"/>
  <c r="AZ110" i="19"/>
  <c r="BA110" i="19"/>
  <c r="BG110" i="19"/>
  <c r="BH110" i="19"/>
  <c r="BU110" i="19"/>
  <c r="BV110" i="19"/>
  <c r="CB110" i="19"/>
  <c r="CC110" i="19"/>
  <c r="CI110" i="19"/>
  <c r="CJ110" i="19"/>
  <c r="CP110" i="19"/>
  <c r="CQ110" i="19"/>
  <c r="CW110" i="19"/>
  <c r="CX110" i="19"/>
  <c r="DB110" i="19"/>
  <c r="DE110" i="19"/>
  <c r="DF110" i="19"/>
  <c r="DG110" i="19"/>
  <c r="C111" i="19"/>
  <c r="E111" i="19"/>
  <c r="M111" i="19"/>
  <c r="N111" i="19"/>
  <c r="T111" i="19"/>
  <c r="U111" i="19"/>
  <c r="AA111" i="19"/>
  <c r="AB111" i="19"/>
  <c r="AE111" i="19"/>
  <c r="AF111" i="19"/>
  <c r="AL111" i="19"/>
  <c r="AM111" i="19"/>
  <c r="AZ111" i="19"/>
  <c r="BA111" i="19"/>
  <c r="BG111" i="19"/>
  <c r="BH111" i="19"/>
  <c r="BU111" i="19"/>
  <c r="BV111" i="19"/>
  <c r="CB111" i="19"/>
  <c r="CC111" i="19"/>
  <c r="CI111" i="19"/>
  <c r="CJ111" i="19"/>
  <c r="CP111" i="19"/>
  <c r="CQ111" i="19"/>
  <c r="CW111" i="19"/>
  <c r="CX111" i="19"/>
  <c r="DB111" i="19"/>
  <c r="DE111" i="19"/>
  <c r="DF111" i="19"/>
  <c r="DG111" i="19"/>
  <c r="C112" i="19"/>
  <c r="E112" i="19"/>
  <c r="M112" i="19"/>
  <c r="N112" i="19"/>
  <c r="T112" i="19"/>
  <c r="DC112" i="19" s="1"/>
  <c r="U112" i="19"/>
  <c r="AA112" i="19"/>
  <c r="AB112" i="19"/>
  <c r="AE112" i="19"/>
  <c r="AF112" i="19"/>
  <c r="AL112" i="19"/>
  <c r="AM112" i="19"/>
  <c r="AZ112" i="19"/>
  <c r="BA112" i="19"/>
  <c r="BG112" i="19"/>
  <c r="BH112" i="19"/>
  <c r="BU112" i="19"/>
  <c r="BV112" i="19"/>
  <c r="CB112" i="19"/>
  <c r="CC112" i="19"/>
  <c r="CI112" i="19"/>
  <c r="CJ112" i="19"/>
  <c r="CP112" i="19"/>
  <c r="CQ112" i="19"/>
  <c r="CW112" i="19"/>
  <c r="CX112" i="19"/>
  <c r="DB112" i="19"/>
  <c r="DE112" i="19"/>
  <c r="DF112" i="19"/>
  <c r="DG112" i="19"/>
  <c r="C113" i="19"/>
  <c r="E113" i="19"/>
  <c r="M113" i="19"/>
  <c r="DC113" i="19" s="1"/>
  <c r="N113" i="19"/>
  <c r="T113" i="19"/>
  <c r="U113" i="19"/>
  <c r="AA113" i="19"/>
  <c r="AB113" i="19"/>
  <c r="AE113" i="19"/>
  <c r="AF113" i="19"/>
  <c r="AL113" i="19"/>
  <c r="AM113" i="19"/>
  <c r="AZ113" i="19"/>
  <c r="BA113" i="19"/>
  <c r="BG113" i="19"/>
  <c r="BH113" i="19"/>
  <c r="BU113" i="19"/>
  <c r="BV113" i="19"/>
  <c r="CB113" i="19"/>
  <c r="CI113" i="19"/>
  <c r="CJ113" i="19"/>
  <c r="CP113" i="19"/>
  <c r="CQ113" i="19"/>
  <c r="DD113" i="19" s="1"/>
  <c r="CW113" i="19"/>
  <c r="CX113" i="19"/>
  <c r="DB113" i="19"/>
  <c r="DE113" i="19"/>
  <c r="DF113" i="19"/>
  <c r="DG113" i="19"/>
  <c r="C114" i="19"/>
  <c r="E114" i="19"/>
  <c r="G114" i="19" s="1"/>
  <c r="M114" i="19"/>
  <c r="N114" i="19"/>
  <c r="T114" i="19"/>
  <c r="U114" i="19"/>
  <c r="AA114" i="19"/>
  <c r="AB114" i="19"/>
  <c r="AE114" i="19"/>
  <c r="AF114" i="19"/>
  <c r="AL114" i="19"/>
  <c r="AM114" i="19"/>
  <c r="AZ114" i="19"/>
  <c r="BA114" i="19"/>
  <c r="BG114" i="19"/>
  <c r="BH114" i="19"/>
  <c r="BU114" i="19"/>
  <c r="BV114" i="19"/>
  <c r="CB114" i="19"/>
  <c r="CC114" i="19"/>
  <c r="CI114" i="19"/>
  <c r="CJ114" i="19"/>
  <c r="CP114" i="19"/>
  <c r="CQ114" i="19"/>
  <c r="CW114" i="19"/>
  <c r="CX114" i="19"/>
  <c r="DB114" i="19"/>
  <c r="DE114" i="19"/>
  <c r="DF114" i="19"/>
  <c r="DG114" i="19"/>
  <c r="C115" i="19"/>
  <c r="E115" i="19"/>
  <c r="G115" i="19"/>
  <c r="H115" i="19" s="1"/>
  <c r="M115" i="19"/>
  <c r="N115" i="19"/>
  <c r="T115" i="19"/>
  <c r="U115" i="19"/>
  <c r="DD115" i="19" s="1"/>
  <c r="AA115" i="19"/>
  <c r="AB115" i="19"/>
  <c r="AE115" i="19"/>
  <c r="AF115" i="19"/>
  <c r="AL115" i="19"/>
  <c r="AM115" i="19"/>
  <c r="AZ115" i="19"/>
  <c r="BA115" i="19"/>
  <c r="BG115" i="19"/>
  <c r="BH115" i="19"/>
  <c r="BU115" i="19"/>
  <c r="BV115" i="19"/>
  <c r="CB115" i="19"/>
  <c r="CC115" i="19"/>
  <c r="CI115" i="19"/>
  <c r="CJ115" i="19"/>
  <c r="CP115" i="19"/>
  <c r="CQ115" i="19"/>
  <c r="CW115" i="19"/>
  <c r="CX115" i="19"/>
  <c r="DB115" i="19"/>
  <c r="DE115" i="19"/>
  <c r="DF115" i="19"/>
  <c r="DG115" i="19"/>
  <c r="C116" i="19"/>
  <c r="E116" i="19"/>
  <c r="F116" i="19"/>
  <c r="M116" i="19"/>
  <c r="N116" i="19"/>
  <c r="T116" i="19"/>
  <c r="U116" i="19"/>
  <c r="AA116" i="19"/>
  <c r="AB116" i="19"/>
  <c r="AE116" i="19"/>
  <c r="AF116" i="19"/>
  <c r="AL116" i="19"/>
  <c r="AM116" i="19"/>
  <c r="AZ116" i="19"/>
  <c r="BA116" i="19"/>
  <c r="BG116" i="19"/>
  <c r="BH116" i="19"/>
  <c r="BU116" i="19"/>
  <c r="BV116" i="19"/>
  <c r="CB116" i="19"/>
  <c r="CC116" i="19"/>
  <c r="CI116" i="19"/>
  <c r="CJ116" i="19"/>
  <c r="CP116" i="19"/>
  <c r="CQ116" i="19"/>
  <c r="CW116" i="19"/>
  <c r="CX116" i="19"/>
  <c r="DB116" i="19"/>
  <c r="DE116" i="19"/>
  <c r="DF116" i="19"/>
  <c r="DG116" i="19"/>
  <c r="C117" i="19"/>
  <c r="E117" i="19"/>
  <c r="M117" i="19"/>
  <c r="N117" i="19"/>
  <c r="T117" i="19"/>
  <c r="U117" i="19"/>
  <c r="AA117" i="19"/>
  <c r="AB117" i="19"/>
  <c r="AE117" i="19"/>
  <c r="AF117" i="19"/>
  <c r="AL117" i="19"/>
  <c r="AM117" i="19"/>
  <c r="AZ117" i="19"/>
  <c r="BA117" i="19"/>
  <c r="BG117" i="19"/>
  <c r="BH117" i="19"/>
  <c r="BU117" i="19"/>
  <c r="BV117" i="19"/>
  <c r="CB117" i="19"/>
  <c r="CC117" i="19"/>
  <c r="CI117" i="19"/>
  <c r="CJ117" i="19"/>
  <c r="CP117" i="19"/>
  <c r="CQ117" i="19"/>
  <c r="CW117" i="19"/>
  <c r="CX117" i="19"/>
  <c r="DB117" i="19"/>
  <c r="DE117" i="19"/>
  <c r="DF117" i="19"/>
  <c r="DG117" i="19"/>
  <c r="C118" i="19"/>
  <c r="E118" i="19"/>
  <c r="F118" i="19"/>
  <c r="M118" i="19"/>
  <c r="N118" i="19"/>
  <c r="T118" i="19"/>
  <c r="U118" i="19"/>
  <c r="AA118" i="19"/>
  <c r="AB118" i="19"/>
  <c r="AE118" i="19"/>
  <c r="AF118" i="19"/>
  <c r="AL118" i="19"/>
  <c r="AM118" i="19"/>
  <c r="AZ118" i="19"/>
  <c r="BA118" i="19"/>
  <c r="BG118" i="19"/>
  <c r="BH118" i="19"/>
  <c r="BU118" i="19"/>
  <c r="BV118" i="19"/>
  <c r="CB118" i="19"/>
  <c r="CC118" i="19"/>
  <c r="CI118" i="19"/>
  <c r="CJ118" i="19"/>
  <c r="CP118" i="19"/>
  <c r="CQ118" i="19"/>
  <c r="CW118" i="19"/>
  <c r="CX118" i="19"/>
  <c r="DB118" i="19"/>
  <c r="DE118" i="19"/>
  <c r="DF118" i="19"/>
  <c r="DG118" i="19"/>
  <c r="C119" i="19"/>
  <c r="E119" i="19"/>
  <c r="M119" i="19"/>
  <c r="N119" i="19"/>
  <c r="T119" i="19"/>
  <c r="U119" i="19"/>
  <c r="AA119" i="19"/>
  <c r="AB119" i="19"/>
  <c r="AE119" i="19"/>
  <c r="AF119" i="19"/>
  <c r="AL119" i="19"/>
  <c r="AM119" i="19"/>
  <c r="AZ119" i="19"/>
  <c r="BA119" i="19"/>
  <c r="BG119" i="19"/>
  <c r="BH119" i="19"/>
  <c r="BU119" i="19"/>
  <c r="BV119" i="19"/>
  <c r="CB119" i="19"/>
  <c r="CI119" i="19"/>
  <c r="CJ119" i="19"/>
  <c r="CP119" i="19"/>
  <c r="CQ119" i="19"/>
  <c r="CW119" i="19"/>
  <c r="CX119" i="19"/>
  <c r="DB119" i="19"/>
  <c r="DE119" i="19"/>
  <c r="DF119" i="19"/>
  <c r="DG119" i="19"/>
  <c r="C120" i="19"/>
  <c r="E120" i="19"/>
  <c r="F120" i="19" s="1"/>
  <c r="M120" i="19"/>
  <c r="N120" i="19"/>
  <c r="T120" i="19"/>
  <c r="U120" i="19"/>
  <c r="AA120" i="19"/>
  <c r="AB120" i="19"/>
  <c r="AE120" i="19"/>
  <c r="AF120" i="19"/>
  <c r="AL120" i="19"/>
  <c r="AM120" i="19"/>
  <c r="AZ120" i="19"/>
  <c r="BA120" i="19"/>
  <c r="BG120" i="19"/>
  <c r="BH120" i="19"/>
  <c r="BU120" i="19"/>
  <c r="BV120" i="19"/>
  <c r="CB120" i="19"/>
  <c r="CC120" i="19"/>
  <c r="CI120" i="19"/>
  <c r="CJ120" i="19"/>
  <c r="CP120" i="19"/>
  <c r="CQ120" i="19"/>
  <c r="CW120" i="19"/>
  <c r="CX120" i="19"/>
  <c r="DB120" i="19"/>
  <c r="DE120" i="19"/>
  <c r="DF120" i="19"/>
  <c r="DG120" i="19"/>
  <c r="C121" i="19"/>
  <c r="E121" i="19"/>
  <c r="G121" i="19"/>
  <c r="M121" i="19"/>
  <c r="N121" i="19"/>
  <c r="T121" i="19"/>
  <c r="U121" i="19"/>
  <c r="AA121" i="19"/>
  <c r="AB121" i="19"/>
  <c r="AE121" i="19"/>
  <c r="AF121" i="19"/>
  <c r="AL121" i="19"/>
  <c r="AM121" i="19"/>
  <c r="AZ121" i="19"/>
  <c r="BA121" i="19"/>
  <c r="BG121" i="19"/>
  <c r="BH121" i="19"/>
  <c r="BU121" i="19"/>
  <c r="BV121" i="19"/>
  <c r="CB121" i="19"/>
  <c r="CC121" i="19"/>
  <c r="CI121" i="19"/>
  <c r="CJ121" i="19"/>
  <c r="CP121" i="19"/>
  <c r="CQ121" i="19"/>
  <c r="CW121" i="19"/>
  <c r="CX121" i="19"/>
  <c r="DB121" i="19"/>
  <c r="DE121" i="19"/>
  <c r="DF121" i="19"/>
  <c r="DG121" i="19"/>
  <c r="C122" i="19"/>
  <c r="E122" i="19"/>
  <c r="F122" i="19" s="1"/>
  <c r="M122" i="19"/>
  <c r="N122" i="19"/>
  <c r="T122" i="19"/>
  <c r="U122" i="19"/>
  <c r="AA122" i="19"/>
  <c r="AB122" i="19"/>
  <c r="AE122" i="19"/>
  <c r="AF122" i="19"/>
  <c r="AL122" i="19"/>
  <c r="AM122" i="19"/>
  <c r="AZ122" i="19"/>
  <c r="BA122" i="19"/>
  <c r="BG122" i="19"/>
  <c r="BH122" i="19"/>
  <c r="BU122" i="19"/>
  <c r="BV122" i="19"/>
  <c r="CB122" i="19"/>
  <c r="CC122" i="19"/>
  <c r="CI122" i="19"/>
  <c r="CJ122" i="19"/>
  <c r="CP122" i="19"/>
  <c r="CQ122" i="19"/>
  <c r="CW122" i="19"/>
  <c r="CX122" i="19"/>
  <c r="DB122" i="19"/>
  <c r="DE122" i="19"/>
  <c r="DF122" i="19"/>
  <c r="DG122" i="19"/>
  <c r="C123" i="19"/>
  <c r="E123" i="19"/>
  <c r="M123" i="19"/>
  <c r="N123" i="19"/>
  <c r="T123" i="19"/>
  <c r="U123" i="19"/>
  <c r="AA123" i="19"/>
  <c r="AB123" i="19"/>
  <c r="AE123" i="19"/>
  <c r="AF123" i="19"/>
  <c r="AL123" i="19"/>
  <c r="AM123" i="19"/>
  <c r="AZ123" i="19"/>
  <c r="BA123" i="19"/>
  <c r="BG123" i="19"/>
  <c r="BH123" i="19"/>
  <c r="BU123" i="19"/>
  <c r="BV123" i="19"/>
  <c r="CB123" i="19"/>
  <c r="CC123" i="19"/>
  <c r="CI123" i="19"/>
  <c r="CJ123" i="19"/>
  <c r="CP123" i="19"/>
  <c r="CQ123" i="19"/>
  <c r="CW123" i="19"/>
  <c r="CX123" i="19"/>
  <c r="DB123" i="19"/>
  <c r="DE123" i="19"/>
  <c r="DF123" i="19"/>
  <c r="DG123" i="19"/>
  <c r="C124" i="19"/>
  <c r="E124" i="19"/>
  <c r="G124" i="19"/>
  <c r="M124" i="19"/>
  <c r="N124" i="19"/>
  <c r="T124" i="19"/>
  <c r="U124" i="19"/>
  <c r="AA124" i="19"/>
  <c r="AB124" i="19"/>
  <c r="AE124" i="19"/>
  <c r="AF124" i="19"/>
  <c r="AL124" i="19"/>
  <c r="AM124" i="19"/>
  <c r="AZ124" i="19"/>
  <c r="BA124" i="19"/>
  <c r="BG124" i="19"/>
  <c r="BH124" i="19"/>
  <c r="BU124" i="19"/>
  <c r="BV124" i="19"/>
  <c r="CB124" i="19"/>
  <c r="CC124" i="19"/>
  <c r="CI124" i="19"/>
  <c r="CJ124" i="19"/>
  <c r="CP124" i="19"/>
  <c r="CQ124" i="19"/>
  <c r="CW124" i="19"/>
  <c r="CX124" i="19"/>
  <c r="DB124" i="19"/>
  <c r="DE124" i="19"/>
  <c r="DF124" i="19"/>
  <c r="DG124" i="19"/>
  <c r="C125" i="19"/>
  <c r="E125" i="19"/>
  <c r="M125" i="19"/>
  <c r="N125" i="19"/>
  <c r="T125" i="19"/>
  <c r="U125" i="19"/>
  <c r="AA125" i="19"/>
  <c r="AB125" i="19"/>
  <c r="AE125" i="19"/>
  <c r="AF125" i="19"/>
  <c r="AL125" i="19"/>
  <c r="AM125" i="19"/>
  <c r="AZ125" i="19"/>
  <c r="BA125" i="19"/>
  <c r="BG125" i="19"/>
  <c r="BH125" i="19"/>
  <c r="BU125" i="19"/>
  <c r="BV125" i="19"/>
  <c r="CB125" i="19"/>
  <c r="CC125" i="19"/>
  <c r="CI125" i="19"/>
  <c r="CJ125" i="19"/>
  <c r="CP125" i="19"/>
  <c r="CQ125" i="19"/>
  <c r="CW125" i="19"/>
  <c r="CX125" i="19"/>
  <c r="DB125" i="19"/>
  <c r="DE125" i="19"/>
  <c r="DF125" i="19"/>
  <c r="DG125" i="19"/>
  <c r="C126" i="19"/>
  <c r="E126" i="19"/>
  <c r="G126" i="19" s="1"/>
  <c r="M126" i="19"/>
  <c r="N126" i="19"/>
  <c r="T126" i="19"/>
  <c r="U126" i="19"/>
  <c r="AA126" i="19"/>
  <c r="AB126" i="19"/>
  <c r="AE126" i="19"/>
  <c r="AF126" i="19"/>
  <c r="AL126" i="19"/>
  <c r="AM126" i="19"/>
  <c r="AZ126" i="19"/>
  <c r="BA126" i="19"/>
  <c r="BG126" i="19"/>
  <c r="BH126" i="19"/>
  <c r="BU126" i="19"/>
  <c r="BV126" i="19"/>
  <c r="CB126" i="19"/>
  <c r="CC126" i="19"/>
  <c r="CI126" i="19"/>
  <c r="CJ126" i="19"/>
  <c r="CP126" i="19"/>
  <c r="CQ126" i="19"/>
  <c r="CW126" i="19"/>
  <c r="CX126" i="19"/>
  <c r="DB126" i="19"/>
  <c r="DE126" i="19"/>
  <c r="DF126" i="19"/>
  <c r="DG126" i="19"/>
  <c r="C127" i="19"/>
  <c r="E127" i="19"/>
  <c r="G127" i="19" s="1"/>
  <c r="M127" i="19"/>
  <c r="N127" i="19"/>
  <c r="T127" i="19"/>
  <c r="U127" i="19"/>
  <c r="AA127" i="19"/>
  <c r="AB127" i="19"/>
  <c r="AE127" i="19"/>
  <c r="AF127" i="19"/>
  <c r="AL127" i="19"/>
  <c r="AM127" i="19"/>
  <c r="AZ127" i="19"/>
  <c r="BA127" i="19"/>
  <c r="BG127" i="19"/>
  <c r="BH127" i="19"/>
  <c r="BU127" i="19"/>
  <c r="BV127" i="19"/>
  <c r="CB127" i="19"/>
  <c r="CC127" i="19"/>
  <c r="CI127" i="19"/>
  <c r="CJ127" i="19"/>
  <c r="CP127" i="19"/>
  <c r="CQ127" i="19"/>
  <c r="CW127" i="19"/>
  <c r="CX127" i="19"/>
  <c r="DB127" i="19"/>
  <c r="DE127" i="19"/>
  <c r="DF127" i="19"/>
  <c r="DG127" i="19"/>
  <c r="C128" i="19"/>
  <c r="E128" i="19"/>
  <c r="G128" i="19" s="1"/>
  <c r="M128" i="19"/>
  <c r="N128" i="19"/>
  <c r="T128" i="19"/>
  <c r="DC128" i="19" s="1"/>
  <c r="U128" i="19"/>
  <c r="AA128" i="19"/>
  <c r="AB128" i="19"/>
  <c r="AE128" i="19"/>
  <c r="AF128" i="19"/>
  <c r="AL128" i="19"/>
  <c r="AM128" i="19"/>
  <c r="AZ128" i="19"/>
  <c r="BA128" i="19"/>
  <c r="BG128" i="19"/>
  <c r="BH128" i="19"/>
  <c r="BU128" i="19"/>
  <c r="BV128" i="19"/>
  <c r="CB128" i="19"/>
  <c r="CC128" i="19"/>
  <c r="CI128" i="19"/>
  <c r="CJ128" i="19"/>
  <c r="CP128" i="19"/>
  <c r="CQ128" i="19"/>
  <c r="CW128" i="19"/>
  <c r="CX128" i="19"/>
  <c r="DB128" i="19"/>
  <c r="DE128" i="19"/>
  <c r="DF128" i="19"/>
  <c r="DG128" i="19"/>
  <c r="C129" i="19"/>
  <c r="E129" i="19"/>
  <c r="M129" i="19"/>
  <c r="N129" i="19"/>
  <c r="T129" i="19"/>
  <c r="U129" i="19"/>
  <c r="AA129" i="19"/>
  <c r="AB129" i="19"/>
  <c r="AE129" i="19"/>
  <c r="AF129" i="19"/>
  <c r="AL129" i="19"/>
  <c r="AM129" i="19"/>
  <c r="AZ129" i="19"/>
  <c r="BA129" i="19"/>
  <c r="BG129" i="19"/>
  <c r="BH129" i="19"/>
  <c r="BU129" i="19"/>
  <c r="BV129" i="19"/>
  <c r="CB129" i="19"/>
  <c r="CC129" i="19"/>
  <c r="CI129" i="19"/>
  <c r="CJ129" i="19"/>
  <c r="CP129" i="19"/>
  <c r="CQ129" i="19"/>
  <c r="CW129" i="19"/>
  <c r="CX129" i="19"/>
  <c r="DB129" i="19"/>
  <c r="DE129" i="19"/>
  <c r="DF129" i="19"/>
  <c r="DG129" i="19"/>
  <c r="C130" i="19"/>
  <c r="E130" i="19"/>
  <c r="F130" i="19" s="1"/>
  <c r="M130" i="19"/>
  <c r="N130" i="19"/>
  <c r="T130" i="19"/>
  <c r="U130" i="19"/>
  <c r="AA130" i="19"/>
  <c r="AB130" i="19"/>
  <c r="AE130" i="19"/>
  <c r="AF130" i="19"/>
  <c r="AL130" i="19"/>
  <c r="AM130" i="19"/>
  <c r="AZ130" i="19"/>
  <c r="BA130" i="19"/>
  <c r="BG130" i="19"/>
  <c r="BH130" i="19"/>
  <c r="BU130" i="19"/>
  <c r="BV130" i="19"/>
  <c r="CB130" i="19"/>
  <c r="CC130" i="19"/>
  <c r="CI130" i="19"/>
  <c r="CJ130" i="19"/>
  <c r="CP130" i="19"/>
  <c r="CQ130" i="19"/>
  <c r="CW130" i="19"/>
  <c r="CX130" i="19"/>
  <c r="DB130" i="19"/>
  <c r="DE130" i="19"/>
  <c r="DF130" i="19"/>
  <c r="DG130" i="19"/>
  <c r="C131" i="19"/>
  <c r="E131" i="19"/>
  <c r="M131" i="19"/>
  <c r="N131" i="19"/>
  <c r="T131" i="19"/>
  <c r="U131" i="19"/>
  <c r="AA131" i="19"/>
  <c r="AB131" i="19"/>
  <c r="AE131" i="19"/>
  <c r="AF131" i="19"/>
  <c r="AL131" i="19"/>
  <c r="AM131" i="19"/>
  <c r="AS131" i="19"/>
  <c r="AT131" i="19"/>
  <c r="AZ131" i="19"/>
  <c r="BA131" i="19"/>
  <c r="BG131" i="19"/>
  <c r="BH131" i="19"/>
  <c r="BU131" i="19"/>
  <c r="BV131" i="19"/>
  <c r="CB131" i="19"/>
  <c r="CI131" i="19"/>
  <c r="CJ131" i="19"/>
  <c r="CP131" i="19"/>
  <c r="CQ131" i="19"/>
  <c r="CW131" i="19"/>
  <c r="CX131" i="19"/>
  <c r="DB131" i="19"/>
  <c r="DE131" i="19"/>
  <c r="DF131" i="19"/>
  <c r="DG131" i="19"/>
  <c r="C132" i="19"/>
  <c r="E132" i="19"/>
  <c r="M132" i="19"/>
  <c r="N132" i="19"/>
  <c r="T132" i="19"/>
  <c r="U132" i="19"/>
  <c r="AA132" i="19"/>
  <c r="AB132" i="19"/>
  <c r="AE132" i="19"/>
  <c r="AF132" i="19"/>
  <c r="AL132" i="19"/>
  <c r="AM132" i="19"/>
  <c r="AZ132" i="19"/>
  <c r="BA132" i="19"/>
  <c r="BG132" i="19"/>
  <c r="BH132" i="19"/>
  <c r="BU132" i="19"/>
  <c r="BV132" i="19"/>
  <c r="CB132" i="19"/>
  <c r="CC132" i="19"/>
  <c r="CI132" i="19"/>
  <c r="CJ132" i="19"/>
  <c r="CP132" i="19"/>
  <c r="CQ132" i="19"/>
  <c r="CW132" i="19"/>
  <c r="CX132" i="19"/>
  <c r="DB132" i="19"/>
  <c r="DE132" i="19"/>
  <c r="DF132" i="19"/>
  <c r="DG132" i="19"/>
  <c r="C133" i="19"/>
  <c r="E133" i="19"/>
  <c r="F133" i="19" s="1"/>
  <c r="M133" i="19"/>
  <c r="N133" i="19"/>
  <c r="T133" i="19"/>
  <c r="U133" i="19"/>
  <c r="AA133" i="19"/>
  <c r="AB133" i="19"/>
  <c r="AE133" i="19"/>
  <c r="AF133" i="19"/>
  <c r="AL133" i="19"/>
  <c r="AM133" i="19"/>
  <c r="AZ133" i="19"/>
  <c r="BA133" i="19"/>
  <c r="BG133" i="19"/>
  <c r="BH133" i="19"/>
  <c r="BU133" i="19"/>
  <c r="BV133" i="19"/>
  <c r="CB133" i="19"/>
  <c r="CC133" i="19"/>
  <c r="CP133" i="19"/>
  <c r="CQ133" i="19"/>
  <c r="CW133" i="19"/>
  <c r="CX133" i="19"/>
  <c r="DB133" i="19"/>
  <c r="DE133" i="19"/>
  <c r="DF133" i="19"/>
  <c r="DG133" i="19"/>
  <c r="C134" i="19"/>
  <c r="E134" i="19"/>
  <c r="F134" i="19" s="1"/>
  <c r="M134" i="19"/>
  <c r="N134" i="19"/>
  <c r="T134" i="19"/>
  <c r="U134" i="19"/>
  <c r="AA134" i="19"/>
  <c r="AB134" i="19"/>
  <c r="AE134" i="19"/>
  <c r="AF134" i="19"/>
  <c r="AL134" i="19"/>
  <c r="AM134" i="19"/>
  <c r="AZ134" i="19"/>
  <c r="BA134" i="19"/>
  <c r="BG134" i="19"/>
  <c r="BH134" i="19"/>
  <c r="BU134" i="19"/>
  <c r="BV134" i="19"/>
  <c r="CB134" i="19"/>
  <c r="CC134" i="19"/>
  <c r="CI134" i="19"/>
  <c r="CJ134" i="19"/>
  <c r="CP134" i="19"/>
  <c r="CQ134" i="19"/>
  <c r="CW134" i="19"/>
  <c r="CX134" i="19"/>
  <c r="DB134" i="19"/>
  <c r="DE134" i="19"/>
  <c r="DF134" i="19"/>
  <c r="DG134" i="19"/>
  <c r="C135" i="19"/>
  <c r="E135" i="19"/>
  <c r="G135" i="19" s="1"/>
  <c r="M135" i="19"/>
  <c r="N135" i="19"/>
  <c r="T135" i="19"/>
  <c r="U135" i="19"/>
  <c r="AA135" i="19"/>
  <c r="AB135" i="19"/>
  <c r="AE135" i="19"/>
  <c r="AF135" i="19"/>
  <c r="AL135" i="19"/>
  <c r="AM135" i="19"/>
  <c r="AZ135" i="19"/>
  <c r="BA135" i="19"/>
  <c r="BG135" i="19"/>
  <c r="BH135" i="19"/>
  <c r="BU135" i="19"/>
  <c r="BV135" i="19"/>
  <c r="CB135" i="19"/>
  <c r="CC135" i="19"/>
  <c r="CI135" i="19"/>
  <c r="CJ135" i="19"/>
  <c r="CP135" i="19"/>
  <c r="CQ135" i="19"/>
  <c r="CW135" i="19"/>
  <c r="CX135" i="19"/>
  <c r="DB135" i="19"/>
  <c r="DE135" i="19"/>
  <c r="DF135" i="19"/>
  <c r="DG135" i="19"/>
  <c r="C136" i="19"/>
  <c r="E136" i="19"/>
  <c r="F136" i="19" s="1"/>
  <c r="M136" i="19"/>
  <c r="N136" i="19"/>
  <c r="T136" i="19"/>
  <c r="U136" i="19"/>
  <c r="AA136" i="19"/>
  <c r="AB136" i="19"/>
  <c r="AE136" i="19"/>
  <c r="AF136" i="19"/>
  <c r="AL136" i="19"/>
  <c r="AM136" i="19"/>
  <c r="AZ136" i="19"/>
  <c r="BA136" i="19"/>
  <c r="BG136" i="19"/>
  <c r="BH136" i="19"/>
  <c r="BU136" i="19"/>
  <c r="BV136" i="19"/>
  <c r="CB136" i="19"/>
  <c r="CC136" i="19"/>
  <c r="CI136" i="19"/>
  <c r="CJ136" i="19"/>
  <c r="CP136" i="19"/>
  <c r="CQ136" i="19"/>
  <c r="CW136" i="19"/>
  <c r="CX136" i="19"/>
  <c r="DB136" i="19"/>
  <c r="DE136" i="19"/>
  <c r="DF136" i="19"/>
  <c r="DG136" i="19"/>
  <c r="C137" i="19"/>
  <c r="E137" i="19"/>
  <c r="F137" i="19" s="1"/>
  <c r="M137" i="19"/>
  <c r="N137" i="19"/>
  <c r="T137" i="19"/>
  <c r="U137" i="19"/>
  <c r="AA137" i="19"/>
  <c r="AB137" i="19"/>
  <c r="AE137" i="19"/>
  <c r="AF137" i="19"/>
  <c r="AL137" i="19"/>
  <c r="AM137" i="19"/>
  <c r="AZ137" i="19"/>
  <c r="BA137" i="19"/>
  <c r="BG137" i="19"/>
  <c r="BH137" i="19"/>
  <c r="BU137" i="19"/>
  <c r="BV137" i="19"/>
  <c r="CB137" i="19"/>
  <c r="CC137" i="19"/>
  <c r="CI137" i="19"/>
  <c r="CJ137" i="19"/>
  <c r="CP137" i="19"/>
  <c r="CQ137" i="19"/>
  <c r="CW137" i="19"/>
  <c r="CX137" i="19"/>
  <c r="DB137" i="19"/>
  <c r="DE137" i="19"/>
  <c r="DF137" i="19"/>
  <c r="DG137" i="19"/>
  <c r="C138" i="19"/>
  <c r="E138" i="19"/>
  <c r="G138" i="19" s="1"/>
  <c r="M138" i="19"/>
  <c r="N138" i="19"/>
  <c r="T138" i="19"/>
  <c r="DC138" i="19" s="1"/>
  <c r="U138" i="19"/>
  <c r="AA138" i="19"/>
  <c r="AB138" i="19"/>
  <c r="AE138" i="19"/>
  <c r="AF138" i="19"/>
  <c r="AL138" i="19"/>
  <c r="AM138" i="19"/>
  <c r="AZ138" i="19"/>
  <c r="BA138" i="19"/>
  <c r="BG138" i="19"/>
  <c r="BH138" i="19"/>
  <c r="BU138" i="19"/>
  <c r="BV138" i="19"/>
  <c r="CB138" i="19"/>
  <c r="CC138" i="19"/>
  <c r="CI138" i="19"/>
  <c r="CJ138" i="19"/>
  <c r="CP138" i="19"/>
  <c r="CQ138" i="19"/>
  <c r="CW138" i="19"/>
  <c r="CX138" i="19"/>
  <c r="DB138" i="19"/>
  <c r="DE138" i="19"/>
  <c r="DF138" i="19"/>
  <c r="DG138" i="19"/>
  <c r="C139" i="19"/>
  <c r="E139" i="19"/>
  <c r="F139" i="19" s="1"/>
  <c r="M139" i="19"/>
  <c r="N139" i="19"/>
  <c r="T139" i="19"/>
  <c r="DC139" i="19" s="1"/>
  <c r="U139" i="19"/>
  <c r="AA139" i="19"/>
  <c r="AB139" i="19"/>
  <c r="AE139" i="19"/>
  <c r="AF139" i="19"/>
  <c r="AL139" i="19"/>
  <c r="AM139" i="19"/>
  <c r="AZ139" i="19"/>
  <c r="BA139" i="19"/>
  <c r="BG139" i="19"/>
  <c r="BH139" i="19"/>
  <c r="BU139" i="19"/>
  <c r="BV139" i="19"/>
  <c r="CB139" i="19"/>
  <c r="CC139" i="19"/>
  <c r="CI139" i="19"/>
  <c r="CJ139" i="19"/>
  <c r="CP139" i="19"/>
  <c r="CQ139" i="19"/>
  <c r="CW139" i="19"/>
  <c r="CX139" i="19"/>
  <c r="DB139" i="19"/>
  <c r="DE139" i="19"/>
  <c r="DF139" i="19"/>
  <c r="DG139" i="19"/>
  <c r="C140" i="19"/>
  <c r="E140" i="19"/>
  <c r="M140" i="19"/>
  <c r="N140" i="19"/>
  <c r="T140" i="19"/>
  <c r="U140" i="19"/>
  <c r="AA140" i="19"/>
  <c r="AB140" i="19"/>
  <c r="AE140" i="19"/>
  <c r="AF140" i="19"/>
  <c r="AL140" i="19"/>
  <c r="AM140" i="19"/>
  <c r="AZ140" i="19"/>
  <c r="BA140" i="19"/>
  <c r="BG140" i="19"/>
  <c r="BH140" i="19"/>
  <c r="BU140" i="19"/>
  <c r="BV140" i="19"/>
  <c r="CB140" i="19"/>
  <c r="CC140" i="19"/>
  <c r="CI140" i="19"/>
  <c r="CJ140" i="19"/>
  <c r="CP140" i="19"/>
  <c r="CQ140" i="19"/>
  <c r="CW140" i="19"/>
  <c r="CX140" i="19"/>
  <c r="DB140" i="19"/>
  <c r="DE140" i="19"/>
  <c r="DF140" i="19"/>
  <c r="DG140" i="19"/>
  <c r="C141" i="19"/>
  <c r="E141" i="19"/>
  <c r="G141" i="19" s="1"/>
  <c r="M141" i="19"/>
  <c r="N141" i="19"/>
  <c r="T141" i="19"/>
  <c r="U141" i="19"/>
  <c r="AA141" i="19"/>
  <c r="AB141" i="19"/>
  <c r="AE141" i="19"/>
  <c r="AF141" i="19"/>
  <c r="AL141" i="19"/>
  <c r="AM141" i="19"/>
  <c r="AZ141" i="19"/>
  <c r="BA141" i="19"/>
  <c r="BG141" i="19"/>
  <c r="BH141" i="19"/>
  <c r="BU141" i="19"/>
  <c r="BV141" i="19"/>
  <c r="CB141" i="19"/>
  <c r="CC141" i="19"/>
  <c r="CI141" i="19"/>
  <c r="CJ141" i="19"/>
  <c r="CP141" i="19"/>
  <c r="CQ141" i="19"/>
  <c r="CW141" i="19"/>
  <c r="CX141" i="19"/>
  <c r="DB141" i="19"/>
  <c r="DE141" i="19"/>
  <c r="DF141" i="19"/>
  <c r="DG141" i="19"/>
  <c r="C142" i="19"/>
  <c r="E142" i="19"/>
  <c r="G142" i="19"/>
  <c r="H142" i="19" s="1"/>
  <c r="I142" i="19" s="1"/>
  <c r="M142" i="19"/>
  <c r="N142" i="19"/>
  <c r="T142" i="19"/>
  <c r="U142" i="19"/>
  <c r="AA142" i="19"/>
  <c r="AB142" i="19"/>
  <c r="AE142" i="19"/>
  <c r="AF142" i="19"/>
  <c r="AL142" i="19"/>
  <c r="AM142" i="19"/>
  <c r="AZ142" i="19"/>
  <c r="BA142" i="19"/>
  <c r="BG142" i="19"/>
  <c r="BH142" i="19"/>
  <c r="BU142" i="19"/>
  <c r="BV142" i="19"/>
  <c r="CB142" i="19"/>
  <c r="CC142" i="19"/>
  <c r="CI142" i="19"/>
  <c r="CJ142" i="19"/>
  <c r="CP142" i="19"/>
  <c r="CQ142" i="19"/>
  <c r="CW142" i="19"/>
  <c r="CX142" i="19"/>
  <c r="DB142" i="19"/>
  <c r="DE142" i="19"/>
  <c r="DF142" i="19"/>
  <c r="DG142" i="19"/>
  <c r="C143" i="19"/>
  <c r="E143" i="19"/>
  <c r="M143" i="19"/>
  <c r="N143" i="19"/>
  <c r="T143" i="19"/>
  <c r="U143" i="19"/>
  <c r="AA143" i="19"/>
  <c r="AB143" i="19"/>
  <c r="AE143" i="19"/>
  <c r="AF143" i="19"/>
  <c r="AL143" i="19"/>
  <c r="AM143" i="19"/>
  <c r="AZ143" i="19"/>
  <c r="BA143" i="19"/>
  <c r="BG143" i="19"/>
  <c r="BH143" i="19"/>
  <c r="BU143" i="19"/>
  <c r="BV143" i="19"/>
  <c r="CB143" i="19"/>
  <c r="CC143" i="19"/>
  <c r="CI143" i="19"/>
  <c r="CJ143" i="19"/>
  <c r="CP143" i="19"/>
  <c r="CQ143" i="19"/>
  <c r="CW143" i="19"/>
  <c r="CX143" i="19"/>
  <c r="DB143" i="19"/>
  <c r="DE143" i="19"/>
  <c r="DF143" i="19"/>
  <c r="DG143" i="19"/>
  <c r="C144" i="19"/>
  <c r="E144" i="19"/>
  <c r="M144" i="19"/>
  <c r="N144" i="19"/>
  <c r="T144" i="19"/>
  <c r="U144" i="19"/>
  <c r="AA144" i="19"/>
  <c r="AB144" i="19"/>
  <c r="AE144" i="19"/>
  <c r="AF144" i="19"/>
  <c r="AL144" i="19"/>
  <c r="AM144" i="19"/>
  <c r="AZ144" i="19"/>
  <c r="BA144" i="19"/>
  <c r="BG144" i="19"/>
  <c r="BH144" i="19"/>
  <c r="BU144" i="19"/>
  <c r="BV144" i="19"/>
  <c r="CB144" i="19"/>
  <c r="CC144" i="19"/>
  <c r="CI144" i="19"/>
  <c r="CJ144" i="19"/>
  <c r="CP144" i="19"/>
  <c r="CQ144" i="19"/>
  <c r="CW144" i="19"/>
  <c r="CX144" i="19"/>
  <c r="DB144" i="19"/>
  <c r="DE144" i="19"/>
  <c r="DF144" i="19"/>
  <c r="DG144" i="19"/>
  <c r="C145" i="19"/>
  <c r="E145" i="19"/>
  <c r="M145" i="19"/>
  <c r="N145" i="19"/>
  <c r="T145" i="19"/>
  <c r="U145" i="19"/>
  <c r="AA145" i="19"/>
  <c r="AB145" i="19"/>
  <c r="AE145" i="19"/>
  <c r="AF145" i="19"/>
  <c r="AL145" i="19"/>
  <c r="AM145" i="19"/>
  <c r="AZ145" i="19"/>
  <c r="BA145" i="19"/>
  <c r="BG145" i="19"/>
  <c r="BH145" i="19"/>
  <c r="BU145" i="19"/>
  <c r="BV145" i="19"/>
  <c r="CB145" i="19"/>
  <c r="CC145" i="19"/>
  <c r="CI145" i="19"/>
  <c r="CJ145" i="19"/>
  <c r="CP145" i="19"/>
  <c r="CQ145" i="19"/>
  <c r="CW145" i="19"/>
  <c r="CX145" i="19"/>
  <c r="DB145" i="19"/>
  <c r="DE145" i="19"/>
  <c r="DF145" i="19"/>
  <c r="DG145" i="19"/>
  <c r="C146" i="19"/>
  <c r="E146" i="19"/>
  <c r="G146" i="19"/>
  <c r="M146" i="19"/>
  <c r="N146" i="19"/>
  <c r="T146" i="19"/>
  <c r="U146" i="19"/>
  <c r="AA146" i="19"/>
  <c r="AB146" i="19"/>
  <c r="AE146" i="19"/>
  <c r="AF146" i="19"/>
  <c r="AL146" i="19"/>
  <c r="AM146" i="19"/>
  <c r="AS146" i="19"/>
  <c r="AT146" i="19"/>
  <c r="AZ146" i="19"/>
  <c r="BA146" i="19"/>
  <c r="BG146" i="19"/>
  <c r="BH146" i="19"/>
  <c r="BU146" i="19"/>
  <c r="BV146" i="19"/>
  <c r="CB146" i="19"/>
  <c r="CC146" i="19"/>
  <c r="CI146" i="19"/>
  <c r="CJ146" i="19"/>
  <c r="CP146" i="19"/>
  <c r="CQ146" i="19"/>
  <c r="CW146" i="19"/>
  <c r="CX146" i="19"/>
  <c r="DB146" i="19"/>
  <c r="DE146" i="19"/>
  <c r="DF146" i="19"/>
  <c r="DG146" i="19"/>
  <c r="C147" i="19"/>
  <c r="E147" i="19"/>
  <c r="F147" i="19" s="1"/>
  <c r="M147" i="19"/>
  <c r="N147" i="19"/>
  <c r="T147" i="19"/>
  <c r="DC147" i="19" s="1"/>
  <c r="U147" i="19"/>
  <c r="AA147" i="19"/>
  <c r="AB147" i="19"/>
  <c r="AE147" i="19"/>
  <c r="AF147" i="19"/>
  <c r="AL147" i="19"/>
  <c r="AM147" i="19"/>
  <c r="AZ147" i="19"/>
  <c r="BA147" i="19"/>
  <c r="BG147" i="19"/>
  <c r="BH147" i="19"/>
  <c r="BU147" i="19"/>
  <c r="BV147" i="19"/>
  <c r="CB147" i="19"/>
  <c r="CC147" i="19"/>
  <c r="CI147" i="19"/>
  <c r="CJ147" i="19"/>
  <c r="CP147" i="19"/>
  <c r="CQ147" i="19"/>
  <c r="CW147" i="19"/>
  <c r="CX147" i="19"/>
  <c r="DB147" i="19"/>
  <c r="DE147" i="19"/>
  <c r="DF147" i="19"/>
  <c r="DG147" i="19"/>
  <c r="C148" i="19"/>
  <c r="E148" i="19"/>
  <c r="M148" i="19"/>
  <c r="N148" i="19"/>
  <c r="T148" i="19"/>
  <c r="U148" i="19"/>
  <c r="AA148" i="19"/>
  <c r="AB148" i="19"/>
  <c r="AE148" i="19"/>
  <c r="AF148" i="19"/>
  <c r="AL148" i="19"/>
  <c r="AM148" i="19"/>
  <c r="AZ148" i="19"/>
  <c r="BA148" i="19"/>
  <c r="BG148" i="19"/>
  <c r="BH148" i="19"/>
  <c r="BU148" i="19"/>
  <c r="BV148" i="19"/>
  <c r="CB148" i="19"/>
  <c r="CC148" i="19"/>
  <c r="CI148" i="19"/>
  <c r="CJ148" i="19"/>
  <c r="CP148" i="19"/>
  <c r="CQ148" i="19"/>
  <c r="CW148" i="19"/>
  <c r="CX148" i="19"/>
  <c r="DB148" i="19"/>
  <c r="DE148" i="19"/>
  <c r="DF148" i="19"/>
  <c r="DG148" i="19"/>
  <c r="C149" i="19"/>
  <c r="E149" i="19"/>
  <c r="F149" i="19" s="1"/>
  <c r="M149" i="19"/>
  <c r="N149" i="19"/>
  <c r="T149" i="19"/>
  <c r="U149" i="19"/>
  <c r="AA149" i="19"/>
  <c r="AB149" i="19"/>
  <c r="AE149" i="19"/>
  <c r="AF149" i="19"/>
  <c r="AL149" i="19"/>
  <c r="AM149" i="19"/>
  <c r="AZ149" i="19"/>
  <c r="BA149" i="19"/>
  <c r="BG149" i="19"/>
  <c r="BH149" i="19"/>
  <c r="BU149" i="19"/>
  <c r="BV149" i="19"/>
  <c r="CB149" i="19"/>
  <c r="CC149" i="19"/>
  <c r="CI149" i="19"/>
  <c r="CJ149" i="19"/>
  <c r="CP149" i="19"/>
  <c r="CQ149" i="19"/>
  <c r="CW149" i="19"/>
  <c r="CX149" i="19"/>
  <c r="DB149" i="19"/>
  <c r="DE149" i="19"/>
  <c r="DF149" i="19"/>
  <c r="DG149" i="19"/>
  <c r="C150" i="19"/>
  <c r="E150" i="19"/>
  <c r="M150" i="19"/>
  <c r="N150" i="19"/>
  <c r="T150" i="19"/>
  <c r="U150" i="19"/>
  <c r="AA150" i="19"/>
  <c r="AB150" i="19"/>
  <c r="AE150" i="19"/>
  <c r="AF150" i="19"/>
  <c r="AL150" i="19"/>
  <c r="AM150" i="19"/>
  <c r="AZ150" i="19"/>
  <c r="BA150" i="19"/>
  <c r="BG150" i="19"/>
  <c r="BH150" i="19"/>
  <c r="BU150" i="19"/>
  <c r="BV150" i="19"/>
  <c r="CB150" i="19"/>
  <c r="CC150" i="19"/>
  <c r="CI150" i="19"/>
  <c r="CJ150" i="19"/>
  <c r="CP150" i="19"/>
  <c r="CQ150" i="19"/>
  <c r="CW150" i="19"/>
  <c r="CX150" i="19"/>
  <c r="DB150" i="19"/>
  <c r="DE150" i="19"/>
  <c r="DF150" i="19"/>
  <c r="DG150" i="19"/>
  <c r="C151" i="19"/>
  <c r="E151" i="19"/>
  <c r="F151" i="19" s="1"/>
  <c r="M151" i="19"/>
  <c r="N151" i="19"/>
  <c r="T151" i="19"/>
  <c r="U151" i="19"/>
  <c r="AA151" i="19"/>
  <c r="AB151" i="19"/>
  <c r="AE151" i="19"/>
  <c r="AF151" i="19"/>
  <c r="AL151" i="19"/>
  <c r="AM151" i="19"/>
  <c r="AZ151" i="19"/>
  <c r="BA151" i="19"/>
  <c r="BG151" i="19"/>
  <c r="BH151" i="19"/>
  <c r="BU151" i="19"/>
  <c r="BV151" i="19"/>
  <c r="CB151" i="19"/>
  <c r="CC151" i="19"/>
  <c r="CI151" i="19"/>
  <c r="CJ151" i="19"/>
  <c r="CP151" i="19"/>
  <c r="CQ151" i="19"/>
  <c r="CW151" i="19"/>
  <c r="CX151" i="19"/>
  <c r="DB151" i="19"/>
  <c r="DE151" i="19"/>
  <c r="DF151" i="19"/>
  <c r="DG151" i="19"/>
  <c r="C152" i="19"/>
  <c r="E152" i="19"/>
  <c r="F152" i="19" s="1"/>
  <c r="M152" i="19"/>
  <c r="N152" i="19"/>
  <c r="T152" i="19"/>
  <c r="U152" i="19"/>
  <c r="AA152" i="19"/>
  <c r="AB152" i="19"/>
  <c r="AE152" i="19"/>
  <c r="AF152" i="19"/>
  <c r="AL152" i="19"/>
  <c r="AM152" i="19"/>
  <c r="AZ152" i="19"/>
  <c r="BA152" i="19"/>
  <c r="BG152" i="19"/>
  <c r="BH152" i="19"/>
  <c r="BU152" i="19"/>
  <c r="BV152" i="19"/>
  <c r="CB152" i="19"/>
  <c r="CC152" i="19"/>
  <c r="CI152" i="19"/>
  <c r="CJ152" i="19"/>
  <c r="CP152" i="19"/>
  <c r="CQ152" i="19"/>
  <c r="CW152" i="19"/>
  <c r="CX152" i="19"/>
  <c r="DB152" i="19"/>
  <c r="DE152" i="19"/>
  <c r="DF152" i="19"/>
  <c r="DG152" i="19"/>
  <c r="C153" i="19"/>
  <c r="E153" i="19"/>
  <c r="G153" i="19"/>
  <c r="M153" i="19"/>
  <c r="N153" i="19"/>
  <c r="T153" i="19"/>
  <c r="U153" i="19"/>
  <c r="AA153" i="19"/>
  <c r="AB153" i="19"/>
  <c r="AE153" i="19"/>
  <c r="AF153" i="19"/>
  <c r="AL153" i="19"/>
  <c r="AM153" i="19"/>
  <c r="AZ153" i="19"/>
  <c r="BA153" i="19"/>
  <c r="BG153" i="19"/>
  <c r="BH153" i="19"/>
  <c r="BU153" i="19"/>
  <c r="BV153" i="19"/>
  <c r="CB153" i="19"/>
  <c r="CC153" i="19"/>
  <c r="CI153" i="19"/>
  <c r="CJ153" i="19"/>
  <c r="CP153" i="19"/>
  <c r="CQ153" i="19"/>
  <c r="CW153" i="19"/>
  <c r="CX153" i="19"/>
  <c r="DB153" i="19"/>
  <c r="DE153" i="19"/>
  <c r="DF153" i="19"/>
  <c r="DG153" i="19"/>
  <c r="C154" i="19"/>
  <c r="E154" i="19"/>
  <c r="M154" i="19"/>
  <c r="N154" i="19"/>
  <c r="T154" i="19"/>
  <c r="U154" i="19"/>
  <c r="AA154" i="19"/>
  <c r="AB154" i="19"/>
  <c r="AE154" i="19"/>
  <c r="AF154" i="19"/>
  <c r="AL154" i="19"/>
  <c r="AM154" i="19"/>
  <c r="AZ154" i="19"/>
  <c r="BA154" i="19"/>
  <c r="BG154" i="19"/>
  <c r="BH154" i="19"/>
  <c r="BU154" i="19"/>
  <c r="BV154" i="19"/>
  <c r="CB154" i="19"/>
  <c r="CC154" i="19"/>
  <c r="CI154" i="19"/>
  <c r="CJ154" i="19"/>
  <c r="CP154" i="19"/>
  <c r="CQ154" i="19"/>
  <c r="CW154" i="19"/>
  <c r="CX154" i="19"/>
  <c r="DB154" i="19"/>
  <c r="DE154" i="19"/>
  <c r="DF154" i="19"/>
  <c r="DG154" i="19"/>
  <c r="C155" i="19"/>
  <c r="E155" i="19"/>
  <c r="G155" i="19" s="1"/>
  <c r="H155" i="19" s="1"/>
  <c r="I155" i="19" s="1"/>
  <c r="M155" i="19"/>
  <c r="N155" i="19"/>
  <c r="T155" i="19"/>
  <c r="U155" i="19"/>
  <c r="AA155" i="19"/>
  <c r="AB155" i="19"/>
  <c r="AE155" i="19"/>
  <c r="AF155" i="19"/>
  <c r="AL155" i="19"/>
  <c r="AM155" i="19"/>
  <c r="AZ155" i="19"/>
  <c r="BA155" i="19"/>
  <c r="BG155" i="19"/>
  <c r="BH155" i="19"/>
  <c r="BU155" i="19"/>
  <c r="BV155" i="19"/>
  <c r="CB155" i="19"/>
  <c r="CC155" i="19"/>
  <c r="CI155" i="19"/>
  <c r="CJ155" i="19"/>
  <c r="CP155" i="19"/>
  <c r="CQ155" i="19"/>
  <c r="CW155" i="19"/>
  <c r="CX155" i="19"/>
  <c r="DB155" i="19"/>
  <c r="DE155" i="19"/>
  <c r="DF155" i="19"/>
  <c r="DG155" i="19"/>
  <c r="C156" i="19"/>
  <c r="E156" i="19"/>
  <c r="M156" i="19"/>
  <c r="N156" i="19"/>
  <c r="T156" i="19"/>
  <c r="U156" i="19"/>
  <c r="AA156" i="19"/>
  <c r="AB156" i="19"/>
  <c r="AE156" i="19"/>
  <c r="AF156" i="19"/>
  <c r="AL156" i="19"/>
  <c r="AM156" i="19"/>
  <c r="AZ156" i="19"/>
  <c r="BA156" i="19"/>
  <c r="BG156" i="19"/>
  <c r="BH156" i="19"/>
  <c r="BU156" i="19"/>
  <c r="BV156" i="19"/>
  <c r="CB156" i="19"/>
  <c r="CC156" i="19"/>
  <c r="CI156" i="19"/>
  <c r="CJ156" i="19"/>
  <c r="CP156" i="19"/>
  <c r="CQ156" i="19"/>
  <c r="CW156" i="19"/>
  <c r="CX156" i="19"/>
  <c r="DB156" i="19"/>
  <c r="DE156" i="19"/>
  <c r="DF156" i="19"/>
  <c r="DG156" i="19"/>
  <c r="C157" i="19"/>
  <c r="E157" i="19"/>
  <c r="M157" i="19"/>
  <c r="N157" i="19"/>
  <c r="T157" i="19"/>
  <c r="U157" i="19"/>
  <c r="DD157" i="19" s="1"/>
  <c r="AA157" i="19"/>
  <c r="AB157" i="19"/>
  <c r="AE157" i="19"/>
  <c r="AF157" i="19"/>
  <c r="AL157" i="19"/>
  <c r="AM157" i="19"/>
  <c r="AZ157" i="19"/>
  <c r="BA157" i="19"/>
  <c r="BG157" i="19"/>
  <c r="BH157" i="19"/>
  <c r="BU157" i="19"/>
  <c r="BV157" i="19"/>
  <c r="CB157" i="19"/>
  <c r="CC157" i="19"/>
  <c r="CI157" i="19"/>
  <c r="CJ157" i="19"/>
  <c r="CP157" i="19"/>
  <c r="CQ157" i="19"/>
  <c r="CW157" i="19"/>
  <c r="CX157" i="19"/>
  <c r="DB157" i="19"/>
  <c r="DE157" i="19"/>
  <c r="DF157" i="19"/>
  <c r="DG157" i="19"/>
  <c r="C158" i="19"/>
  <c r="E158" i="19"/>
  <c r="M158" i="19"/>
  <c r="N158" i="19"/>
  <c r="T158" i="19"/>
  <c r="U158" i="19"/>
  <c r="AA158" i="19"/>
  <c r="AB158" i="19"/>
  <c r="AE158" i="19"/>
  <c r="AF158" i="19"/>
  <c r="AL158" i="19"/>
  <c r="AM158" i="19"/>
  <c r="AZ158" i="19"/>
  <c r="BA158" i="19"/>
  <c r="BG158" i="19"/>
  <c r="BH158" i="19"/>
  <c r="BU158" i="19"/>
  <c r="BV158" i="19"/>
  <c r="CB158" i="19"/>
  <c r="CC158" i="19"/>
  <c r="CI158" i="19"/>
  <c r="CJ158" i="19"/>
  <c r="CP158" i="19"/>
  <c r="CQ158" i="19"/>
  <c r="CW158" i="19"/>
  <c r="CX158" i="19"/>
  <c r="DB158" i="19"/>
  <c r="DE158" i="19"/>
  <c r="DF158" i="19"/>
  <c r="DG158" i="19"/>
  <c r="C159" i="19"/>
  <c r="E159" i="19"/>
  <c r="G159" i="19" s="1"/>
  <c r="M159" i="19"/>
  <c r="N159" i="19"/>
  <c r="T159" i="19"/>
  <c r="U159" i="19"/>
  <c r="AA159" i="19"/>
  <c r="AB159" i="19"/>
  <c r="AE159" i="19"/>
  <c r="AF159" i="19"/>
  <c r="AL159" i="19"/>
  <c r="AM159" i="19"/>
  <c r="AZ159" i="19"/>
  <c r="BA159" i="19"/>
  <c r="BG159" i="19"/>
  <c r="BH159" i="19"/>
  <c r="BU159" i="19"/>
  <c r="BV159" i="19"/>
  <c r="CB159" i="19"/>
  <c r="CC159" i="19"/>
  <c r="CI159" i="19"/>
  <c r="CJ159" i="19"/>
  <c r="CP159" i="19"/>
  <c r="CQ159" i="19"/>
  <c r="CW159" i="19"/>
  <c r="CX159" i="19"/>
  <c r="DB159" i="19"/>
  <c r="DE159" i="19"/>
  <c r="DF159" i="19"/>
  <c r="DG159" i="19"/>
  <c r="C160" i="19"/>
  <c r="E160" i="19"/>
  <c r="F160" i="19" s="1"/>
  <c r="M160" i="19"/>
  <c r="N160" i="19"/>
  <c r="T160" i="19"/>
  <c r="U160" i="19"/>
  <c r="AA160" i="19"/>
  <c r="DC160" i="19" s="1"/>
  <c r="AB160" i="19"/>
  <c r="AE160" i="19"/>
  <c r="AF160" i="19"/>
  <c r="AL160" i="19"/>
  <c r="AM160" i="19"/>
  <c r="AZ160" i="19"/>
  <c r="BA160" i="19"/>
  <c r="BG160" i="19"/>
  <c r="BH160" i="19"/>
  <c r="BU160" i="19"/>
  <c r="BV160" i="19"/>
  <c r="CB160" i="19"/>
  <c r="CC160" i="19"/>
  <c r="CI160" i="19"/>
  <c r="CJ160" i="19"/>
  <c r="CP160" i="19"/>
  <c r="CQ160" i="19"/>
  <c r="CW160" i="19"/>
  <c r="CX160" i="19"/>
  <c r="DB160" i="19"/>
  <c r="DE160" i="19"/>
  <c r="DF160" i="19"/>
  <c r="DG160" i="19"/>
  <c r="C161" i="19"/>
  <c r="E161" i="19"/>
  <c r="F161" i="19" s="1"/>
  <c r="M161" i="19"/>
  <c r="DC161" i="19" s="1"/>
  <c r="N161" i="19"/>
  <c r="T161" i="19"/>
  <c r="U161" i="19"/>
  <c r="AA161" i="19"/>
  <c r="AB161" i="19"/>
  <c r="AE161" i="19"/>
  <c r="AF161" i="19"/>
  <c r="AL161" i="19"/>
  <c r="AM161" i="19"/>
  <c r="AZ161" i="19"/>
  <c r="BA161" i="19"/>
  <c r="BG161" i="19"/>
  <c r="BH161" i="19"/>
  <c r="BU161" i="19"/>
  <c r="BV161" i="19"/>
  <c r="CB161" i="19"/>
  <c r="CC161" i="19"/>
  <c r="CI161" i="19"/>
  <c r="CJ161" i="19"/>
  <c r="CP161" i="19"/>
  <c r="CQ161" i="19"/>
  <c r="CW161" i="19"/>
  <c r="CX161" i="19"/>
  <c r="DB161" i="19"/>
  <c r="DE161" i="19"/>
  <c r="DF161" i="19"/>
  <c r="DG161" i="19"/>
  <c r="C162" i="19"/>
  <c r="E162" i="19"/>
  <c r="F162" i="19" s="1"/>
  <c r="M162" i="19"/>
  <c r="N162" i="19"/>
  <c r="T162" i="19"/>
  <c r="U162" i="19"/>
  <c r="AA162" i="19"/>
  <c r="DC162" i="19" s="1"/>
  <c r="AB162" i="19"/>
  <c r="AE162" i="19"/>
  <c r="AF162" i="19"/>
  <c r="AL162" i="19"/>
  <c r="AM162" i="19"/>
  <c r="AZ162" i="19"/>
  <c r="BA162" i="19"/>
  <c r="BG162" i="19"/>
  <c r="BH162" i="19"/>
  <c r="BU162" i="19"/>
  <c r="BV162" i="19"/>
  <c r="CB162" i="19"/>
  <c r="CC162" i="19"/>
  <c r="CI162" i="19"/>
  <c r="CJ162" i="19"/>
  <c r="CP162" i="19"/>
  <c r="CQ162" i="19"/>
  <c r="CW162" i="19"/>
  <c r="CX162" i="19"/>
  <c r="DB162" i="19"/>
  <c r="DE162" i="19"/>
  <c r="DF162" i="19"/>
  <c r="DG162" i="19"/>
  <c r="C163" i="19"/>
  <c r="E163" i="19"/>
  <c r="F163" i="19" s="1"/>
  <c r="M163" i="19"/>
  <c r="N163" i="19"/>
  <c r="T163" i="19"/>
  <c r="U163" i="19"/>
  <c r="AA163" i="19"/>
  <c r="AB163" i="19"/>
  <c r="AE163" i="19"/>
  <c r="AF163" i="19"/>
  <c r="AL163" i="19"/>
  <c r="AM163" i="19"/>
  <c r="AZ163" i="19"/>
  <c r="BA163" i="19"/>
  <c r="BG163" i="19"/>
  <c r="BH163" i="19"/>
  <c r="BU163" i="19"/>
  <c r="BV163" i="19"/>
  <c r="CB163" i="19"/>
  <c r="CC163" i="19"/>
  <c r="CI163" i="19"/>
  <c r="CJ163" i="19"/>
  <c r="CP163" i="19"/>
  <c r="CQ163" i="19"/>
  <c r="CW163" i="19"/>
  <c r="CX163" i="19"/>
  <c r="DB163" i="19"/>
  <c r="DE163" i="19"/>
  <c r="DF163" i="19"/>
  <c r="DG163" i="19"/>
  <c r="C164" i="19"/>
  <c r="E164" i="19"/>
  <c r="M164" i="19"/>
  <c r="N164" i="19"/>
  <c r="T164" i="19"/>
  <c r="U164" i="19"/>
  <c r="AA164" i="19"/>
  <c r="AB164" i="19"/>
  <c r="AE164" i="19"/>
  <c r="AF164" i="19"/>
  <c r="AL164" i="19"/>
  <c r="AM164" i="19"/>
  <c r="AZ164" i="19"/>
  <c r="BA164" i="19"/>
  <c r="BG164" i="19"/>
  <c r="BH164" i="19"/>
  <c r="BU164" i="19"/>
  <c r="BV164" i="19"/>
  <c r="CB164" i="19"/>
  <c r="CC164" i="19"/>
  <c r="CI164" i="19"/>
  <c r="CJ164" i="19"/>
  <c r="CP164" i="19"/>
  <c r="CQ164" i="19"/>
  <c r="CW164" i="19"/>
  <c r="CX164" i="19"/>
  <c r="DB164" i="19"/>
  <c r="DE164" i="19"/>
  <c r="DF164" i="19"/>
  <c r="DG164" i="19"/>
  <c r="C165" i="19"/>
  <c r="E165" i="19"/>
  <c r="G165" i="19"/>
  <c r="H165" i="19" s="1"/>
  <c r="I165" i="19" s="1"/>
  <c r="M165" i="19"/>
  <c r="N165" i="19"/>
  <c r="T165" i="19"/>
  <c r="U165" i="19"/>
  <c r="AA165" i="19"/>
  <c r="AB165" i="19"/>
  <c r="AE165" i="19"/>
  <c r="AF165" i="19"/>
  <c r="AL165" i="19"/>
  <c r="AM165" i="19"/>
  <c r="AZ165" i="19"/>
  <c r="BA165" i="19"/>
  <c r="BG165" i="19"/>
  <c r="BH165" i="19"/>
  <c r="BU165" i="19"/>
  <c r="BV165" i="19"/>
  <c r="CB165" i="19"/>
  <c r="CC165" i="19"/>
  <c r="CI165" i="19"/>
  <c r="CJ165" i="19"/>
  <c r="CP165" i="19"/>
  <c r="CQ165" i="19"/>
  <c r="CW165" i="19"/>
  <c r="CX165" i="19"/>
  <c r="DB165" i="19"/>
  <c r="DE165" i="19"/>
  <c r="DF165" i="19"/>
  <c r="DG165" i="19"/>
  <c r="C166" i="19"/>
  <c r="E166" i="19"/>
  <c r="F166" i="19"/>
  <c r="M166" i="19"/>
  <c r="N166" i="19"/>
  <c r="T166" i="19"/>
  <c r="U166" i="19"/>
  <c r="AA166" i="19"/>
  <c r="AB166" i="19"/>
  <c r="AE166" i="19"/>
  <c r="AF166" i="19"/>
  <c r="AL166" i="19"/>
  <c r="AM166" i="19"/>
  <c r="AZ166" i="19"/>
  <c r="BA166" i="19"/>
  <c r="BG166" i="19"/>
  <c r="BH166" i="19"/>
  <c r="BU166" i="19"/>
  <c r="BV166" i="19"/>
  <c r="CB166" i="19"/>
  <c r="CC166" i="19"/>
  <c r="CI166" i="19"/>
  <c r="CJ166" i="19"/>
  <c r="CP166" i="19"/>
  <c r="CQ166" i="19"/>
  <c r="CW166" i="19"/>
  <c r="CX166" i="19"/>
  <c r="DB166" i="19"/>
  <c r="DE166" i="19"/>
  <c r="DF166" i="19"/>
  <c r="DG166" i="19"/>
  <c r="C167" i="19"/>
  <c r="E167" i="19"/>
  <c r="G167" i="19" s="1"/>
  <c r="M167" i="19"/>
  <c r="N167" i="19"/>
  <c r="T167" i="19"/>
  <c r="U167" i="19"/>
  <c r="AA167" i="19"/>
  <c r="AB167" i="19"/>
  <c r="AE167" i="19"/>
  <c r="AF167" i="19"/>
  <c r="AL167" i="19"/>
  <c r="AM167" i="19"/>
  <c r="AZ167" i="19"/>
  <c r="BA167" i="19"/>
  <c r="BG167" i="19"/>
  <c r="BH167" i="19"/>
  <c r="BU167" i="19"/>
  <c r="BV167" i="19"/>
  <c r="CB167" i="19"/>
  <c r="CC167" i="19"/>
  <c r="CI167" i="19"/>
  <c r="CJ167" i="19"/>
  <c r="CP167" i="19"/>
  <c r="CQ167" i="19"/>
  <c r="CW167" i="19"/>
  <c r="CX167" i="19"/>
  <c r="DB167" i="19"/>
  <c r="DE167" i="19"/>
  <c r="DF167" i="19"/>
  <c r="DG167" i="19"/>
  <c r="C168" i="19"/>
  <c r="E168" i="19"/>
  <c r="M168" i="19"/>
  <c r="N168" i="19"/>
  <c r="T168" i="19"/>
  <c r="U168" i="19"/>
  <c r="AA168" i="19"/>
  <c r="AB168" i="19"/>
  <c r="AE168" i="19"/>
  <c r="AF168" i="19"/>
  <c r="AL168" i="19"/>
  <c r="AM168" i="19"/>
  <c r="AZ168" i="19"/>
  <c r="BA168" i="19"/>
  <c r="BG168" i="19"/>
  <c r="BH168" i="19"/>
  <c r="BU168" i="19"/>
  <c r="BV168" i="19"/>
  <c r="CB168" i="19"/>
  <c r="CC168" i="19"/>
  <c r="CI168" i="19"/>
  <c r="CJ168" i="19"/>
  <c r="CP168" i="19"/>
  <c r="CQ168" i="19"/>
  <c r="CW168" i="19"/>
  <c r="CX168" i="19"/>
  <c r="DB168" i="19"/>
  <c r="DE168" i="19"/>
  <c r="DF168" i="19"/>
  <c r="DG168" i="19"/>
  <c r="C169" i="19"/>
  <c r="E169" i="19"/>
  <c r="G169" i="19"/>
  <c r="H169" i="19" s="1"/>
  <c r="M169" i="19"/>
  <c r="N169" i="19"/>
  <c r="T169" i="19"/>
  <c r="U169" i="19"/>
  <c r="AA169" i="19"/>
  <c r="AB169" i="19"/>
  <c r="AE169" i="19"/>
  <c r="AF169" i="19"/>
  <c r="AL169" i="19"/>
  <c r="AM169" i="19"/>
  <c r="AZ169" i="19"/>
  <c r="BA169" i="19"/>
  <c r="BG169" i="19"/>
  <c r="BH169" i="19"/>
  <c r="BU169" i="19"/>
  <c r="BV169" i="19"/>
  <c r="CB169" i="19"/>
  <c r="CC169" i="19"/>
  <c r="CI169" i="19"/>
  <c r="CJ169" i="19"/>
  <c r="CP169" i="19"/>
  <c r="CQ169" i="19"/>
  <c r="CW169" i="19"/>
  <c r="CX169" i="19"/>
  <c r="DB169" i="19"/>
  <c r="DE169" i="19"/>
  <c r="DF169" i="19"/>
  <c r="DG169" i="19"/>
  <c r="C170" i="19"/>
  <c r="E170" i="19"/>
  <c r="M170" i="19"/>
  <c r="N170" i="19"/>
  <c r="T170" i="19"/>
  <c r="U170" i="19"/>
  <c r="AA170" i="19"/>
  <c r="AB170" i="19"/>
  <c r="AE170" i="19"/>
  <c r="AF170" i="19"/>
  <c r="AL170" i="19"/>
  <c r="AM170" i="19"/>
  <c r="AZ170" i="19"/>
  <c r="BA170" i="19"/>
  <c r="BG170" i="19"/>
  <c r="BH170" i="19"/>
  <c r="BU170" i="19"/>
  <c r="BV170" i="19"/>
  <c r="CB170" i="19"/>
  <c r="CC170" i="19"/>
  <c r="CI170" i="19"/>
  <c r="CJ170" i="19"/>
  <c r="CP170" i="19"/>
  <c r="CQ170" i="19"/>
  <c r="CW170" i="19"/>
  <c r="CX170" i="19"/>
  <c r="DB170" i="19"/>
  <c r="DE170" i="19"/>
  <c r="DF170" i="19"/>
  <c r="DG170" i="19"/>
  <c r="C171" i="19"/>
  <c r="E171" i="19"/>
  <c r="M171" i="19"/>
  <c r="N171" i="19"/>
  <c r="T171" i="19"/>
  <c r="U171" i="19"/>
  <c r="AA171" i="19"/>
  <c r="AB171" i="19"/>
  <c r="AE171" i="19"/>
  <c r="DC171" i="19" s="1"/>
  <c r="AF171" i="19"/>
  <c r="AL171" i="19"/>
  <c r="AM171" i="19"/>
  <c r="AZ171" i="19"/>
  <c r="BA171" i="19"/>
  <c r="BG171" i="19"/>
  <c r="BH171" i="19"/>
  <c r="BU171" i="19"/>
  <c r="BV171" i="19"/>
  <c r="CB171" i="19"/>
  <c r="CC171" i="19"/>
  <c r="CI171" i="19"/>
  <c r="CJ171" i="19"/>
  <c r="CP171" i="19"/>
  <c r="CQ171" i="19"/>
  <c r="CW171" i="19"/>
  <c r="CX171" i="19"/>
  <c r="DB171" i="19"/>
  <c r="DE171" i="19"/>
  <c r="DF171" i="19"/>
  <c r="DG171" i="19"/>
  <c r="C172" i="19"/>
  <c r="E172" i="19"/>
  <c r="M172" i="19"/>
  <c r="N172" i="19"/>
  <c r="T172" i="19"/>
  <c r="U172" i="19"/>
  <c r="AA172" i="19"/>
  <c r="AB172" i="19"/>
  <c r="AE172" i="19"/>
  <c r="AF172" i="19"/>
  <c r="AL172" i="19"/>
  <c r="AM172" i="19"/>
  <c r="AZ172" i="19"/>
  <c r="BA172" i="19"/>
  <c r="BG172" i="19"/>
  <c r="BH172" i="19"/>
  <c r="BU172" i="19"/>
  <c r="BV172" i="19"/>
  <c r="CB172" i="19"/>
  <c r="CC172" i="19"/>
  <c r="CI172" i="19"/>
  <c r="CJ172" i="19"/>
  <c r="CP172" i="19"/>
  <c r="CQ172" i="19"/>
  <c r="CW172" i="19"/>
  <c r="CX172" i="19"/>
  <c r="DB172" i="19"/>
  <c r="DE172" i="19"/>
  <c r="DF172" i="19"/>
  <c r="DG172" i="19"/>
  <c r="C173" i="19"/>
  <c r="E173" i="19"/>
  <c r="G173" i="19" s="1"/>
  <c r="M173" i="19"/>
  <c r="N173" i="19"/>
  <c r="T173" i="19"/>
  <c r="U173" i="19"/>
  <c r="AA173" i="19"/>
  <c r="AB173" i="19"/>
  <c r="AE173" i="19"/>
  <c r="AF173" i="19"/>
  <c r="AL173" i="19"/>
  <c r="AM173" i="19"/>
  <c r="AZ173" i="19"/>
  <c r="BA173" i="19"/>
  <c r="BG173" i="19"/>
  <c r="BH173" i="19"/>
  <c r="BU173" i="19"/>
  <c r="BV173" i="19"/>
  <c r="CB173" i="19"/>
  <c r="CC173" i="19"/>
  <c r="CI173" i="19"/>
  <c r="CJ173" i="19"/>
  <c r="CP173" i="19"/>
  <c r="CQ173" i="19"/>
  <c r="CW173" i="19"/>
  <c r="CX173" i="19"/>
  <c r="DB173" i="19"/>
  <c r="DE173" i="19"/>
  <c r="DF173" i="19"/>
  <c r="DG173" i="19"/>
  <c r="C174" i="19"/>
  <c r="E174" i="19"/>
  <c r="M174" i="19"/>
  <c r="N174" i="19"/>
  <c r="T174" i="19"/>
  <c r="U174" i="19"/>
  <c r="AA174" i="19"/>
  <c r="AB174" i="19"/>
  <c r="AE174" i="19"/>
  <c r="AF174" i="19"/>
  <c r="AL174" i="19"/>
  <c r="AM174" i="19"/>
  <c r="AZ174" i="19"/>
  <c r="BA174" i="19"/>
  <c r="BG174" i="19"/>
  <c r="BH174" i="19"/>
  <c r="BU174" i="19"/>
  <c r="BV174" i="19"/>
  <c r="CB174" i="19"/>
  <c r="CC174" i="19"/>
  <c r="CI174" i="19"/>
  <c r="CJ174" i="19"/>
  <c r="CP174" i="19"/>
  <c r="CQ174" i="19"/>
  <c r="CW174" i="19"/>
  <c r="CX174" i="19"/>
  <c r="DB174" i="19"/>
  <c r="DE174" i="19"/>
  <c r="DF174" i="19"/>
  <c r="DG174" i="19"/>
  <c r="C175" i="19"/>
  <c r="E175" i="19"/>
  <c r="G175" i="19" s="1"/>
  <c r="M175" i="19"/>
  <c r="DC175" i="19" s="1"/>
  <c r="N175" i="19"/>
  <c r="T175" i="19"/>
  <c r="U175" i="19"/>
  <c r="AA175" i="19"/>
  <c r="AB175" i="19"/>
  <c r="AE175" i="19"/>
  <c r="AF175" i="19"/>
  <c r="AL175" i="19"/>
  <c r="AM175" i="19"/>
  <c r="AZ175" i="19"/>
  <c r="BA175" i="19"/>
  <c r="BG175" i="19"/>
  <c r="BH175" i="19"/>
  <c r="BU175" i="19"/>
  <c r="BV175" i="19"/>
  <c r="CB175" i="19"/>
  <c r="CC175" i="19"/>
  <c r="CI175" i="19"/>
  <c r="CJ175" i="19"/>
  <c r="CP175" i="19"/>
  <c r="CQ175" i="19"/>
  <c r="CW175" i="19"/>
  <c r="CX175" i="19"/>
  <c r="DB175" i="19"/>
  <c r="DE175" i="19"/>
  <c r="DF175" i="19"/>
  <c r="DG175" i="19"/>
  <c r="C176" i="19"/>
  <c r="E176" i="19"/>
  <c r="M176" i="19"/>
  <c r="N176" i="19"/>
  <c r="T176" i="19"/>
  <c r="U176" i="19"/>
  <c r="AA176" i="19"/>
  <c r="AB176" i="19"/>
  <c r="AE176" i="19"/>
  <c r="AF176" i="19"/>
  <c r="AL176" i="19"/>
  <c r="AM176" i="19"/>
  <c r="AZ176" i="19"/>
  <c r="BA176" i="19"/>
  <c r="BG176" i="19"/>
  <c r="BH176" i="19"/>
  <c r="BU176" i="19"/>
  <c r="BV176" i="19"/>
  <c r="CB176" i="19"/>
  <c r="CC176" i="19"/>
  <c r="CI176" i="19"/>
  <c r="CJ176" i="19"/>
  <c r="CP176" i="19"/>
  <c r="CQ176" i="19"/>
  <c r="CW176" i="19"/>
  <c r="CX176" i="19"/>
  <c r="DB176" i="19"/>
  <c r="DE176" i="19"/>
  <c r="DF176" i="19"/>
  <c r="DG176" i="19"/>
  <c r="C177" i="19"/>
  <c r="E177" i="19"/>
  <c r="G177" i="19"/>
  <c r="H177" i="19" s="1"/>
  <c r="I177" i="19" s="1"/>
  <c r="M177" i="19"/>
  <c r="N177" i="19"/>
  <c r="T177" i="19"/>
  <c r="U177" i="19"/>
  <c r="AA177" i="19"/>
  <c r="AB177" i="19"/>
  <c r="AE177" i="19"/>
  <c r="AF177" i="19"/>
  <c r="AL177" i="19"/>
  <c r="AM177" i="19"/>
  <c r="AZ177" i="19"/>
  <c r="BA177" i="19"/>
  <c r="BG177" i="19"/>
  <c r="BH177" i="19"/>
  <c r="BU177" i="19"/>
  <c r="BV177" i="19"/>
  <c r="CB177" i="19"/>
  <c r="CC177" i="19"/>
  <c r="CI177" i="19"/>
  <c r="CJ177" i="19"/>
  <c r="CP177" i="19"/>
  <c r="CQ177" i="19"/>
  <c r="CW177" i="19"/>
  <c r="CX177" i="19"/>
  <c r="DB177" i="19"/>
  <c r="DE177" i="19"/>
  <c r="DF177" i="19"/>
  <c r="DG177" i="19"/>
  <c r="C178" i="19"/>
  <c r="E178" i="19"/>
  <c r="F178" i="19" s="1"/>
  <c r="M178" i="19"/>
  <c r="N178" i="19"/>
  <c r="T178" i="19"/>
  <c r="U178" i="19"/>
  <c r="AA178" i="19"/>
  <c r="AB178" i="19"/>
  <c r="AE178" i="19"/>
  <c r="AF178" i="19"/>
  <c r="AL178" i="19"/>
  <c r="AM178" i="19"/>
  <c r="AZ178" i="19"/>
  <c r="BA178" i="19"/>
  <c r="BG178" i="19"/>
  <c r="BH178" i="19"/>
  <c r="BU178" i="19"/>
  <c r="BV178" i="19"/>
  <c r="CB178" i="19"/>
  <c r="CC178" i="19"/>
  <c r="CI178" i="19"/>
  <c r="CJ178" i="19"/>
  <c r="CP178" i="19"/>
  <c r="CQ178" i="19"/>
  <c r="CW178" i="19"/>
  <c r="CX178" i="19"/>
  <c r="DB178" i="19"/>
  <c r="DE178" i="19"/>
  <c r="DF178" i="19"/>
  <c r="DG178" i="19"/>
  <c r="C179" i="19"/>
  <c r="E179" i="19"/>
  <c r="G179" i="19" s="1"/>
  <c r="M179" i="19"/>
  <c r="N179" i="19"/>
  <c r="T179" i="19"/>
  <c r="U179" i="19"/>
  <c r="AA179" i="19"/>
  <c r="AB179" i="19"/>
  <c r="AE179" i="19"/>
  <c r="AF179" i="19"/>
  <c r="AL179" i="19"/>
  <c r="AM179" i="19"/>
  <c r="AZ179" i="19"/>
  <c r="BA179" i="19"/>
  <c r="BG179" i="19"/>
  <c r="BH179" i="19"/>
  <c r="BU179" i="19"/>
  <c r="BV179" i="19"/>
  <c r="CB179" i="19"/>
  <c r="CC179" i="19"/>
  <c r="CI179" i="19"/>
  <c r="CJ179" i="19"/>
  <c r="CP179" i="19"/>
  <c r="CQ179" i="19"/>
  <c r="CW179" i="19"/>
  <c r="CX179" i="19"/>
  <c r="DB179" i="19"/>
  <c r="DE179" i="19"/>
  <c r="DF179" i="19"/>
  <c r="DG179" i="19"/>
  <c r="C180" i="19"/>
  <c r="E180" i="19"/>
  <c r="M180" i="19"/>
  <c r="N180" i="19"/>
  <c r="T180" i="19"/>
  <c r="U180" i="19"/>
  <c r="AA180" i="19"/>
  <c r="AB180" i="19"/>
  <c r="AE180" i="19"/>
  <c r="AF180" i="19"/>
  <c r="AL180" i="19"/>
  <c r="AM180" i="19"/>
  <c r="AZ180" i="19"/>
  <c r="BA180" i="19"/>
  <c r="BG180" i="19"/>
  <c r="BH180" i="19"/>
  <c r="BU180" i="19"/>
  <c r="BV180" i="19"/>
  <c r="CB180" i="19"/>
  <c r="CC180" i="19"/>
  <c r="CI180" i="19"/>
  <c r="CJ180" i="19"/>
  <c r="CP180" i="19"/>
  <c r="CQ180" i="19"/>
  <c r="CW180" i="19"/>
  <c r="CX180" i="19"/>
  <c r="DB180" i="19"/>
  <c r="DE180" i="19"/>
  <c r="DF180" i="19"/>
  <c r="DG180" i="19"/>
  <c r="C181" i="19"/>
  <c r="E181" i="19"/>
  <c r="M181" i="19"/>
  <c r="N181" i="19"/>
  <c r="T181" i="19"/>
  <c r="U181" i="19"/>
  <c r="AA181" i="19"/>
  <c r="DC181" i="19" s="1"/>
  <c r="AB181" i="19"/>
  <c r="AE181" i="19"/>
  <c r="AF181" i="19"/>
  <c r="AL181" i="19"/>
  <c r="AM181" i="19"/>
  <c r="AS181" i="19"/>
  <c r="AT181" i="19"/>
  <c r="AZ181" i="19"/>
  <c r="BA181" i="19"/>
  <c r="BG181" i="19"/>
  <c r="BH181" i="19"/>
  <c r="BU181" i="19"/>
  <c r="BV181" i="19"/>
  <c r="CB181" i="19"/>
  <c r="CC181" i="19"/>
  <c r="CI181" i="19"/>
  <c r="CJ181" i="19"/>
  <c r="CP181" i="19"/>
  <c r="CQ181" i="19"/>
  <c r="CW181" i="19"/>
  <c r="CX181" i="19"/>
  <c r="DB181" i="19"/>
  <c r="DE181" i="19"/>
  <c r="DF181" i="19"/>
  <c r="DG181" i="19"/>
  <c r="C182" i="19"/>
  <c r="E182" i="19"/>
  <c r="M182" i="19"/>
  <c r="N182" i="19"/>
  <c r="T182" i="19"/>
  <c r="U182" i="19"/>
  <c r="AA182" i="19"/>
  <c r="AB182" i="19"/>
  <c r="AE182" i="19"/>
  <c r="AF182" i="19"/>
  <c r="AL182" i="19"/>
  <c r="AM182" i="19"/>
  <c r="AZ182" i="19"/>
  <c r="BA182" i="19"/>
  <c r="BG182" i="19"/>
  <c r="BH182" i="19"/>
  <c r="BU182" i="19"/>
  <c r="BV182" i="19"/>
  <c r="CB182" i="19"/>
  <c r="CI182" i="19"/>
  <c r="CJ182" i="19"/>
  <c r="CP182" i="19"/>
  <c r="CQ182" i="19"/>
  <c r="CW182" i="19"/>
  <c r="CX182" i="19"/>
  <c r="DB182" i="19"/>
  <c r="DE182" i="19"/>
  <c r="DF182" i="19"/>
  <c r="DG182" i="19"/>
  <c r="C183" i="19"/>
  <c r="E183" i="19"/>
  <c r="M183" i="19"/>
  <c r="N183" i="19"/>
  <c r="T183" i="19"/>
  <c r="U183" i="19"/>
  <c r="AA183" i="19"/>
  <c r="AB183" i="19"/>
  <c r="AE183" i="19"/>
  <c r="AF183" i="19"/>
  <c r="AL183" i="19"/>
  <c r="AM183" i="19"/>
  <c r="AZ183" i="19"/>
  <c r="BA183" i="19"/>
  <c r="BG183" i="19"/>
  <c r="BH183" i="19"/>
  <c r="BU183" i="19"/>
  <c r="BV183" i="19"/>
  <c r="CB183" i="19"/>
  <c r="CI183" i="19"/>
  <c r="CJ183" i="19"/>
  <c r="CP183" i="19"/>
  <c r="DC183" i="19" s="1"/>
  <c r="CQ183" i="19"/>
  <c r="CW183" i="19"/>
  <c r="CX183" i="19"/>
  <c r="DB183" i="19"/>
  <c r="DE183" i="19"/>
  <c r="DF183" i="19"/>
  <c r="DG183" i="19"/>
  <c r="C184" i="19"/>
  <c r="E184" i="19"/>
  <c r="F184" i="19" s="1"/>
  <c r="M184" i="19"/>
  <c r="N184" i="19"/>
  <c r="T184" i="19"/>
  <c r="U184" i="19"/>
  <c r="AA184" i="19"/>
  <c r="AB184" i="19"/>
  <c r="AE184" i="19"/>
  <c r="AF184" i="19"/>
  <c r="AL184" i="19"/>
  <c r="AM184" i="19"/>
  <c r="AZ184" i="19"/>
  <c r="BA184" i="19"/>
  <c r="BG184" i="19"/>
  <c r="BH184" i="19"/>
  <c r="BU184" i="19"/>
  <c r="BV184" i="19"/>
  <c r="CB184" i="19"/>
  <c r="CI184" i="19"/>
  <c r="CJ184" i="19"/>
  <c r="CP184" i="19"/>
  <c r="CQ184" i="19"/>
  <c r="CW184" i="19"/>
  <c r="CX184" i="19"/>
  <c r="DB184" i="19"/>
  <c r="DE184" i="19"/>
  <c r="DF184" i="19"/>
  <c r="DG184" i="19"/>
  <c r="C185" i="19"/>
  <c r="E185" i="19"/>
  <c r="G185" i="19"/>
  <c r="M185" i="19"/>
  <c r="DC185" i="19" s="1"/>
  <c r="N185" i="19"/>
  <c r="T185" i="19"/>
  <c r="U185" i="19"/>
  <c r="AA185" i="19"/>
  <c r="AB185" i="19"/>
  <c r="AE185" i="19"/>
  <c r="AF185" i="19"/>
  <c r="DD185" i="19" s="1"/>
  <c r="AL185" i="19"/>
  <c r="AM185" i="19"/>
  <c r="AZ185" i="19"/>
  <c r="BA185" i="19"/>
  <c r="BG185" i="19"/>
  <c r="BH185" i="19"/>
  <c r="BU185" i="19"/>
  <c r="BV185" i="19"/>
  <c r="CB185" i="19"/>
  <c r="CC185" i="19"/>
  <c r="CI185" i="19"/>
  <c r="CJ185" i="19"/>
  <c r="CP185" i="19"/>
  <c r="CQ185" i="19"/>
  <c r="CW185" i="19"/>
  <c r="CX185" i="19"/>
  <c r="DB185" i="19"/>
  <c r="DE185" i="19"/>
  <c r="DF185" i="19"/>
  <c r="DG185" i="19"/>
  <c r="C186" i="19"/>
  <c r="E186" i="19"/>
  <c r="F186" i="19"/>
  <c r="M186" i="19"/>
  <c r="N186" i="19"/>
  <c r="DD186" i="19" s="1"/>
  <c r="T186" i="19"/>
  <c r="U186" i="19"/>
  <c r="AA186" i="19"/>
  <c r="AB186" i="19"/>
  <c r="AE186" i="19"/>
  <c r="AF186" i="19"/>
  <c r="AL186" i="19"/>
  <c r="AM186" i="19"/>
  <c r="AZ186" i="19"/>
  <c r="BA186" i="19"/>
  <c r="BG186" i="19"/>
  <c r="BH186" i="19"/>
  <c r="BU186" i="19"/>
  <c r="BV186" i="19"/>
  <c r="CB186" i="19"/>
  <c r="CC186" i="19"/>
  <c r="CI186" i="19"/>
  <c r="CJ186" i="19"/>
  <c r="CP186" i="19"/>
  <c r="CQ186" i="19"/>
  <c r="CW186" i="19"/>
  <c r="CX186" i="19"/>
  <c r="DB186" i="19"/>
  <c r="DE186" i="19"/>
  <c r="DF186" i="19"/>
  <c r="DG186" i="19"/>
  <c r="C187" i="19"/>
  <c r="E187" i="19"/>
  <c r="F187" i="19"/>
  <c r="H187" i="19" s="1"/>
  <c r="I187" i="19" s="1"/>
  <c r="M187" i="19"/>
  <c r="N187" i="19"/>
  <c r="T187" i="19"/>
  <c r="U187" i="19"/>
  <c r="AA187" i="19"/>
  <c r="AB187" i="19"/>
  <c r="AE187" i="19"/>
  <c r="AF187" i="19"/>
  <c r="AL187" i="19"/>
  <c r="AM187" i="19"/>
  <c r="AZ187" i="19"/>
  <c r="BA187" i="19"/>
  <c r="BG187" i="19"/>
  <c r="BH187" i="19"/>
  <c r="BU187" i="19"/>
  <c r="BV187" i="19"/>
  <c r="CB187" i="19"/>
  <c r="CI187" i="19"/>
  <c r="CJ187" i="19"/>
  <c r="CP187" i="19"/>
  <c r="CQ187" i="19"/>
  <c r="CW187" i="19"/>
  <c r="CX187" i="19"/>
  <c r="DB187" i="19"/>
  <c r="DE187" i="19"/>
  <c r="DF187" i="19"/>
  <c r="DG187" i="19"/>
  <c r="C188" i="19"/>
  <c r="E188" i="19"/>
  <c r="M188" i="19"/>
  <c r="N188" i="19"/>
  <c r="T188" i="19"/>
  <c r="DC188" i="19" s="1"/>
  <c r="U188" i="19"/>
  <c r="AA188" i="19"/>
  <c r="AB188" i="19"/>
  <c r="AE188" i="19"/>
  <c r="AF188" i="19"/>
  <c r="AL188" i="19"/>
  <c r="AM188" i="19"/>
  <c r="AZ188" i="19"/>
  <c r="BA188" i="19"/>
  <c r="BG188" i="19"/>
  <c r="BH188" i="19"/>
  <c r="BU188" i="19"/>
  <c r="BV188" i="19"/>
  <c r="CB188" i="19"/>
  <c r="CC188" i="19"/>
  <c r="CI188" i="19"/>
  <c r="CJ188" i="19"/>
  <c r="CP188" i="19"/>
  <c r="CQ188" i="19"/>
  <c r="CW188" i="19"/>
  <c r="CX188" i="19"/>
  <c r="DB188" i="19"/>
  <c r="DE188" i="19"/>
  <c r="DF188" i="19"/>
  <c r="DG188" i="19"/>
  <c r="C189" i="19"/>
  <c r="E189" i="19"/>
  <c r="M189" i="19"/>
  <c r="N189" i="19"/>
  <c r="T189" i="19"/>
  <c r="U189" i="19"/>
  <c r="AA189" i="19"/>
  <c r="AB189" i="19"/>
  <c r="AE189" i="19"/>
  <c r="AF189" i="19"/>
  <c r="AL189" i="19"/>
  <c r="AM189" i="19"/>
  <c r="AZ189" i="19"/>
  <c r="BA189" i="19"/>
  <c r="BG189" i="19"/>
  <c r="BH189" i="19"/>
  <c r="BU189" i="19"/>
  <c r="BV189" i="19"/>
  <c r="CB189" i="19"/>
  <c r="CC189" i="19"/>
  <c r="CI189" i="19"/>
  <c r="CJ189" i="19"/>
  <c r="CP189" i="19"/>
  <c r="CQ189" i="19"/>
  <c r="CW189" i="19"/>
  <c r="CX189" i="19"/>
  <c r="DB189" i="19"/>
  <c r="DE189" i="19"/>
  <c r="DF189" i="19"/>
  <c r="DG189" i="19"/>
  <c r="C190" i="19"/>
  <c r="E190" i="19"/>
  <c r="M190" i="19"/>
  <c r="N190" i="19"/>
  <c r="T190" i="19"/>
  <c r="U190" i="19"/>
  <c r="AA190" i="19"/>
  <c r="AB190" i="19"/>
  <c r="AE190" i="19"/>
  <c r="AF190" i="19"/>
  <c r="AL190" i="19"/>
  <c r="AM190" i="19"/>
  <c r="AZ190" i="19"/>
  <c r="BA190" i="19"/>
  <c r="BG190" i="19"/>
  <c r="BH190" i="19"/>
  <c r="BU190" i="19"/>
  <c r="BV190" i="19"/>
  <c r="CB190" i="19"/>
  <c r="CC190" i="19"/>
  <c r="CI190" i="19"/>
  <c r="CJ190" i="19"/>
  <c r="CP190" i="19"/>
  <c r="CQ190" i="19"/>
  <c r="CW190" i="19"/>
  <c r="CX190" i="19"/>
  <c r="DB190" i="19"/>
  <c r="DE190" i="19"/>
  <c r="DF190" i="19"/>
  <c r="DG190" i="19"/>
  <c r="C191" i="19"/>
  <c r="E191" i="19"/>
  <c r="M191" i="19"/>
  <c r="DC191" i="19" s="1"/>
  <c r="N191" i="19"/>
  <c r="T191" i="19"/>
  <c r="U191" i="19"/>
  <c r="AA191" i="19"/>
  <c r="AB191" i="19"/>
  <c r="AE191" i="19"/>
  <c r="AF191" i="19"/>
  <c r="AL191" i="19"/>
  <c r="AM191" i="19"/>
  <c r="AZ191" i="19"/>
  <c r="BA191" i="19"/>
  <c r="BG191" i="19"/>
  <c r="BH191" i="19"/>
  <c r="BU191" i="19"/>
  <c r="BV191" i="19"/>
  <c r="CB191" i="19"/>
  <c r="CC191" i="19"/>
  <c r="CI191" i="19"/>
  <c r="CJ191" i="19"/>
  <c r="CP191" i="19"/>
  <c r="CQ191" i="19"/>
  <c r="CW191" i="19"/>
  <c r="CX191" i="19"/>
  <c r="DB191" i="19"/>
  <c r="DE191" i="19"/>
  <c r="DF191" i="19"/>
  <c r="DG191" i="19"/>
  <c r="C192" i="19"/>
  <c r="E192" i="19"/>
  <c r="M192" i="19"/>
  <c r="N192" i="19"/>
  <c r="T192" i="19"/>
  <c r="U192" i="19"/>
  <c r="AA192" i="19"/>
  <c r="AB192" i="19"/>
  <c r="AE192" i="19"/>
  <c r="AF192" i="19"/>
  <c r="AL192" i="19"/>
  <c r="AM192" i="19"/>
  <c r="AZ192" i="19"/>
  <c r="BA192" i="19"/>
  <c r="BG192" i="19"/>
  <c r="BH192" i="19"/>
  <c r="BU192" i="19"/>
  <c r="BV192" i="19"/>
  <c r="CB192" i="19"/>
  <c r="CC192" i="19"/>
  <c r="CI192" i="19"/>
  <c r="CJ192" i="19"/>
  <c r="CP192" i="19"/>
  <c r="CQ192" i="19"/>
  <c r="CW192" i="19"/>
  <c r="CX192" i="19"/>
  <c r="DB192" i="19"/>
  <c r="DE192" i="19"/>
  <c r="DF192" i="19"/>
  <c r="DG192" i="19"/>
  <c r="C193" i="19"/>
  <c r="E193" i="19"/>
  <c r="G193" i="19"/>
  <c r="M193" i="19"/>
  <c r="N193" i="19"/>
  <c r="T193" i="19"/>
  <c r="U193" i="19"/>
  <c r="DD193" i="19" s="1"/>
  <c r="AA193" i="19"/>
  <c r="AB193" i="19"/>
  <c r="AE193" i="19"/>
  <c r="AF193" i="19"/>
  <c r="AL193" i="19"/>
  <c r="AM193" i="19"/>
  <c r="AZ193" i="19"/>
  <c r="BA193" i="19"/>
  <c r="BG193" i="19"/>
  <c r="BH193" i="19"/>
  <c r="BU193" i="19"/>
  <c r="BV193" i="19"/>
  <c r="CB193" i="19"/>
  <c r="CC193" i="19"/>
  <c r="CI193" i="19"/>
  <c r="CJ193" i="19"/>
  <c r="CP193" i="19"/>
  <c r="CQ193" i="19"/>
  <c r="CW193" i="19"/>
  <c r="CX193" i="19"/>
  <c r="DB193" i="19"/>
  <c r="DE193" i="19"/>
  <c r="DF193" i="19"/>
  <c r="DG193" i="19"/>
  <c r="C194" i="19"/>
  <c r="E194" i="19"/>
  <c r="F194" i="19"/>
  <c r="M194" i="19"/>
  <c r="DC194" i="19" s="1"/>
  <c r="N194" i="19"/>
  <c r="T194" i="19"/>
  <c r="U194" i="19"/>
  <c r="AA194" i="19"/>
  <c r="AB194" i="19"/>
  <c r="AE194" i="19"/>
  <c r="AF194" i="19"/>
  <c r="AL194" i="19"/>
  <c r="AM194" i="19"/>
  <c r="AZ194" i="19"/>
  <c r="BA194" i="19"/>
  <c r="BG194" i="19"/>
  <c r="BH194" i="19"/>
  <c r="BU194" i="19"/>
  <c r="BV194" i="19"/>
  <c r="CB194" i="19"/>
  <c r="CC194" i="19"/>
  <c r="CI194" i="19"/>
  <c r="CJ194" i="19"/>
  <c r="CP194" i="19"/>
  <c r="CQ194" i="19"/>
  <c r="CW194" i="19"/>
  <c r="CX194" i="19"/>
  <c r="DB194" i="19"/>
  <c r="DE194" i="19"/>
  <c r="DF194" i="19"/>
  <c r="DG194" i="19"/>
  <c r="C195" i="19"/>
  <c r="E195" i="19"/>
  <c r="F195" i="19" s="1"/>
  <c r="M195" i="19"/>
  <c r="N195" i="19"/>
  <c r="T195" i="19"/>
  <c r="U195" i="19"/>
  <c r="AA195" i="19"/>
  <c r="AB195" i="19"/>
  <c r="AE195" i="19"/>
  <c r="AF195" i="19"/>
  <c r="AL195" i="19"/>
  <c r="AM195" i="19"/>
  <c r="AZ195" i="19"/>
  <c r="BA195" i="19"/>
  <c r="BG195" i="19"/>
  <c r="BH195" i="19"/>
  <c r="BU195" i="19"/>
  <c r="BV195" i="19"/>
  <c r="CB195" i="19"/>
  <c r="CC195" i="19"/>
  <c r="CI195" i="19"/>
  <c r="CJ195" i="19"/>
  <c r="CP195" i="19"/>
  <c r="CQ195" i="19"/>
  <c r="CW195" i="19"/>
  <c r="CX195" i="19"/>
  <c r="DB195" i="19"/>
  <c r="DE195" i="19"/>
  <c r="DF195" i="19"/>
  <c r="DG195" i="19"/>
  <c r="C196" i="19"/>
  <c r="E196" i="19"/>
  <c r="G196" i="19" s="1"/>
  <c r="M196" i="19"/>
  <c r="N196" i="19"/>
  <c r="T196" i="19"/>
  <c r="DC196" i="19" s="1"/>
  <c r="U196" i="19"/>
  <c r="AA196" i="19"/>
  <c r="AB196" i="19"/>
  <c r="AE196" i="19"/>
  <c r="AF196" i="19"/>
  <c r="AL196" i="19"/>
  <c r="AM196" i="19"/>
  <c r="AZ196" i="19"/>
  <c r="BA196" i="19"/>
  <c r="BG196" i="19"/>
  <c r="BH196" i="19"/>
  <c r="BU196" i="19"/>
  <c r="BV196" i="19"/>
  <c r="CB196" i="19"/>
  <c r="CC196" i="19"/>
  <c r="CI196" i="19"/>
  <c r="CJ196" i="19"/>
  <c r="CP196" i="19"/>
  <c r="CQ196" i="19"/>
  <c r="CW196" i="19"/>
  <c r="CX196" i="19"/>
  <c r="DB196" i="19"/>
  <c r="DE196" i="19"/>
  <c r="DF196" i="19"/>
  <c r="DG196" i="19"/>
  <c r="C197" i="19"/>
  <c r="E197" i="19"/>
  <c r="F197" i="19"/>
  <c r="M197" i="19"/>
  <c r="N197" i="19"/>
  <c r="T197" i="19"/>
  <c r="U197" i="19"/>
  <c r="AA197" i="19"/>
  <c r="AB197" i="19"/>
  <c r="AE197" i="19"/>
  <c r="AF197" i="19"/>
  <c r="AL197" i="19"/>
  <c r="AM197" i="19"/>
  <c r="AZ197" i="19"/>
  <c r="BA197" i="19"/>
  <c r="BG197" i="19"/>
  <c r="BH197" i="19"/>
  <c r="BU197" i="19"/>
  <c r="BV197" i="19"/>
  <c r="CB197" i="19"/>
  <c r="CC197" i="19"/>
  <c r="CI197" i="19"/>
  <c r="CJ197" i="19"/>
  <c r="CP197" i="19"/>
  <c r="CQ197" i="19"/>
  <c r="CW197" i="19"/>
  <c r="CX197" i="19"/>
  <c r="DB197" i="19"/>
  <c r="DE197" i="19"/>
  <c r="DF197" i="19"/>
  <c r="DG197" i="19"/>
  <c r="C198" i="19"/>
  <c r="E198" i="19"/>
  <c r="M198" i="19"/>
  <c r="N198" i="19"/>
  <c r="T198" i="19"/>
  <c r="U198" i="19"/>
  <c r="AA198" i="19"/>
  <c r="AB198" i="19"/>
  <c r="AE198" i="19"/>
  <c r="AF198" i="19"/>
  <c r="AL198" i="19"/>
  <c r="AM198" i="19"/>
  <c r="AZ198" i="19"/>
  <c r="BA198" i="19"/>
  <c r="BG198" i="19"/>
  <c r="BH198" i="19"/>
  <c r="BU198" i="19"/>
  <c r="BV198" i="19"/>
  <c r="CB198" i="19"/>
  <c r="CC198" i="19"/>
  <c r="CI198" i="19"/>
  <c r="CJ198" i="19"/>
  <c r="CP198" i="19"/>
  <c r="CQ198" i="19"/>
  <c r="CW198" i="19"/>
  <c r="CX198" i="19"/>
  <c r="DB198" i="19"/>
  <c r="DE198" i="19"/>
  <c r="DF198" i="19"/>
  <c r="DG198" i="19"/>
  <c r="C199" i="19"/>
  <c r="E199" i="19"/>
  <c r="F199" i="19" s="1"/>
  <c r="M199" i="19"/>
  <c r="N199" i="19"/>
  <c r="DD199" i="19" s="1"/>
  <c r="T199" i="19"/>
  <c r="U199" i="19"/>
  <c r="AA199" i="19"/>
  <c r="AB199" i="19"/>
  <c r="AE199" i="19"/>
  <c r="AF199" i="19"/>
  <c r="AL199" i="19"/>
  <c r="AM199" i="19"/>
  <c r="AZ199" i="19"/>
  <c r="BA199" i="19"/>
  <c r="CC199" i="19"/>
  <c r="CJ199" i="19"/>
  <c r="CW199" i="19"/>
  <c r="CX199" i="19"/>
  <c r="DB199" i="19"/>
  <c r="DE199" i="19"/>
  <c r="DF199" i="19"/>
  <c r="DG199" i="19"/>
  <c r="C200" i="19"/>
  <c r="E200" i="19"/>
  <c r="M200" i="19"/>
  <c r="N200" i="19"/>
  <c r="T200" i="19"/>
  <c r="DC200" i="19" s="1"/>
  <c r="U200" i="19"/>
  <c r="AA200" i="19"/>
  <c r="AB200" i="19"/>
  <c r="AE200" i="19"/>
  <c r="AF200" i="19"/>
  <c r="AL200" i="19"/>
  <c r="AM200" i="19"/>
  <c r="AZ200" i="19"/>
  <c r="BA200" i="19"/>
  <c r="CC200" i="19"/>
  <c r="CJ200" i="19"/>
  <c r="CW200" i="19"/>
  <c r="CX200" i="19"/>
  <c r="DB200" i="19"/>
  <c r="DE200" i="19"/>
  <c r="DF200" i="19"/>
  <c r="DG200" i="19"/>
  <c r="C201" i="19"/>
  <c r="E201" i="19"/>
  <c r="F201" i="19"/>
  <c r="M201" i="19"/>
  <c r="N201" i="19"/>
  <c r="T201" i="19"/>
  <c r="U201" i="19"/>
  <c r="DD201" i="19" s="1"/>
  <c r="AA201" i="19"/>
  <c r="AB201" i="19"/>
  <c r="AE201" i="19"/>
  <c r="AF201" i="19"/>
  <c r="AL201" i="19"/>
  <c r="AM201" i="19"/>
  <c r="AZ201" i="19"/>
  <c r="BA201" i="19"/>
  <c r="CC201" i="19"/>
  <c r="CJ201" i="19"/>
  <c r="CW201" i="19"/>
  <c r="CX201" i="19"/>
  <c r="DB201" i="19"/>
  <c r="DE201" i="19"/>
  <c r="DF201" i="19"/>
  <c r="DG201" i="19"/>
  <c r="C202" i="19"/>
  <c r="E202" i="19"/>
  <c r="G202" i="19" s="1"/>
  <c r="M202" i="19"/>
  <c r="N202" i="19"/>
  <c r="T202" i="19"/>
  <c r="U202" i="19"/>
  <c r="AA202" i="19"/>
  <c r="AB202" i="19"/>
  <c r="AE202" i="19"/>
  <c r="AF202" i="19"/>
  <c r="AL202" i="19"/>
  <c r="AM202" i="19"/>
  <c r="AZ202" i="19"/>
  <c r="BA202" i="19"/>
  <c r="BU202" i="19"/>
  <c r="BV202" i="19"/>
  <c r="CC202" i="19"/>
  <c r="CJ202" i="19"/>
  <c r="CW202" i="19"/>
  <c r="CX202" i="19"/>
  <c r="DB202" i="19"/>
  <c r="DE202" i="19"/>
  <c r="DF202" i="19"/>
  <c r="DG202" i="19"/>
  <c r="C203" i="19"/>
  <c r="E203" i="19"/>
  <c r="M203" i="19"/>
  <c r="N203" i="19"/>
  <c r="T203" i="19"/>
  <c r="U203" i="19"/>
  <c r="AA203" i="19"/>
  <c r="AB203" i="19"/>
  <c r="AE203" i="19"/>
  <c r="AF203" i="19"/>
  <c r="AL203" i="19"/>
  <c r="AM203" i="19"/>
  <c r="AZ203" i="19"/>
  <c r="BA203" i="19"/>
  <c r="CC203" i="19"/>
  <c r="CJ203" i="19"/>
  <c r="CW203" i="19"/>
  <c r="CX203" i="19"/>
  <c r="DB203" i="19"/>
  <c r="DE203" i="19"/>
  <c r="DF203" i="19"/>
  <c r="DG203" i="19"/>
  <c r="C204" i="19"/>
  <c r="E204" i="19"/>
  <c r="F204" i="19" s="1"/>
  <c r="M204" i="19"/>
  <c r="N204" i="19"/>
  <c r="T204" i="19"/>
  <c r="U204" i="19"/>
  <c r="AA204" i="19"/>
  <c r="DC204" i="19" s="1"/>
  <c r="AB204" i="19"/>
  <c r="AE204" i="19"/>
  <c r="AF204" i="19"/>
  <c r="AL204" i="19"/>
  <c r="AM204" i="19"/>
  <c r="AZ204" i="19"/>
  <c r="BA204" i="19"/>
  <c r="BU204" i="19"/>
  <c r="BV204" i="19"/>
  <c r="CC204" i="19"/>
  <c r="CJ204" i="19"/>
  <c r="CW204" i="19"/>
  <c r="CX204" i="19"/>
  <c r="DB204" i="19"/>
  <c r="DE204" i="19"/>
  <c r="DF204" i="19"/>
  <c r="DG204" i="19"/>
  <c r="C205" i="19"/>
  <c r="E205" i="19"/>
  <c r="F205" i="19"/>
  <c r="M205" i="19"/>
  <c r="N205" i="19"/>
  <c r="T205" i="19"/>
  <c r="U205" i="19"/>
  <c r="AA205" i="19"/>
  <c r="AB205" i="19"/>
  <c r="AE205" i="19"/>
  <c r="AF205" i="19"/>
  <c r="AL205" i="19"/>
  <c r="AM205" i="19"/>
  <c r="AZ205" i="19"/>
  <c r="BA205" i="19"/>
  <c r="BG205" i="19"/>
  <c r="BH205" i="19"/>
  <c r="BU205" i="19"/>
  <c r="BV205" i="19"/>
  <c r="CC205" i="19"/>
  <c r="CJ205" i="19"/>
  <c r="CW205" i="19"/>
  <c r="CX205" i="19"/>
  <c r="DB205" i="19"/>
  <c r="DE205" i="19"/>
  <c r="DF205" i="19"/>
  <c r="DG205" i="19"/>
  <c r="C206" i="19"/>
  <c r="E206" i="19"/>
  <c r="M206" i="19"/>
  <c r="N206" i="19"/>
  <c r="T206" i="19"/>
  <c r="U206" i="19"/>
  <c r="AA206" i="19"/>
  <c r="AB206" i="19"/>
  <c r="AE206" i="19"/>
  <c r="AF206" i="19"/>
  <c r="AL206" i="19"/>
  <c r="AM206" i="19"/>
  <c r="AZ206" i="19"/>
  <c r="BA206" i="19"/>
  <c r="CC206" i="19"/>
  <c r="CJ206" i="19"/>
  <c r="CW206" i="19"/>
  <c r="CX206" i="19"/>
  <c r="DB206" i="19"/>
  <c r="DE206" i="19"/>
  <c r="DF206" i="19"/>
  <c r="DG206" i="19"/>
  <c r="C207" i="19"/>
  <c r="E207" i="19"/>
  <c r="M207" i="19"/>
  <c r="N207" i="19"/>
  <c r="T207" i="19"/>
  <c r="U207" i="19"/>
  <c r="AA207" i="19"/>
  <c r="AB207" i="19"/>
  <c r="AE207" i="19"/>
  <c r="AF207" i="19"/>
  <c r="AL207" i="19"/>
  <c r="AM207" i="19"/>
  <c r="AZ207" i="19"/>
  <c r="BA207" i="19"/>
  <c r="CC207" i="19"/>
  <c r="CJ207" i="19"/>
  <c r="CW207" i="19"/>
  <c r="CX207" i="19"/>
  <c r="DB207" i="19"/>
  <c r="DE207" i="19"/>
  <c r="DF207" i="19"/>
  <c r="DG207" i="19"/>
  <c r="C208" i="19"/>
  <c r="E208" i="19"/>
  <c r="M208" i="19"/>
  <c r="N208" i="19"/>
  <c r="T208" i="19"/>
  <c r="U208" i="19"/>
  <c r="AA208" i="19"/>
  <c r="AB208" i="19"/>
  <c r="AE208" i="19"/>
  <c r="AF208" i="19"/>
  <c r="AL208" i="19"/>
  <c r="AM208" i="19"/>
  <c r="AZ208" i="19"/>
  <c r="BA208" i="19"/>
  <c r="CC208" i="19"/>
  <c r="CJ208" i="19"/>
  <c r="CW208" i="19"/>
  <c r="CX208" i="19"/>
  <c r="DB208" i="19"/>
  <c r="DE208" i="19"/>
  <c r="DF208" i="19"/>
  <c r="DG208" i="19"/>
  <c r="C209" i="19"/>
  <c r="E209" i="19"/>
  <c r="M209" i="19"/>
  <c r="N209" i="19"/>
  <c r="T209" i="19"/>
  <c r="U209" i="19"/>
  <c r="AA209" i="19"/>
  <c r="AB209" i="19"/>
  <c r="AE209" i="19"/>
  <c r="AF209" i="19"/>
  <c r="AL209" i="19"/>
  <c r="AM209" i="19"/>
  <c r="AZ209" i="19"/>
  <c r="BA209" i="19"/>
  <c r="CC209" i="19"/>
  <c r="CJ209" i="19"/>
  <c r="CW209" i="19"/>
  <c r="CX209" i="19"/>
  <c r="DB209" i="19"/>
  <c r="DE209" i="19"/>
  <c r="DF209" i="19"/>
  <c r="DG209" i="19"/>
  <c r="C210" i="19"/>
  <c r="E210" i="19"/>
  <c r="F210" i="19"/>
  <c r="H210" i="19" s="1"/>
  <c r="I210" i="19" s="1"/>
  <c r="M210" i="19"/>
  <c r="N210" i="19"/>
  <c r="T210" i="19"/>
  <c r="U210" i="19"/>
  <c r="AA210" i="19"/>
  <c r="AB210" i="19"/>
  <c r="AE210" i="19"/>
  <c r="AF210" i="19"/>
  <c r="AL210" i="19"/>
  <c r="AM210" i="19"/>
  <c r="AZ210" i="19"/>
  <c r="BA210" i="19"/>
  <c r="CC210" i="19"/>
  <c r="CJ210" i="19"/>
  <c r="CW210" i="19"/>
  <c r="CX210" i="19"/>
  <c r="DB210" i="19"/>
  <c r="DE210" i="19"/>
  <c r="DF210" i="19"/>
  <c r="DG210" i="19"/>
  <c r="C211" i="19"/>
  <c r="E211" i="19"/>
  <c r="G211" i="19"/>
  <c r="M211" i="19"/>
  <c r="N211" i="19"/>
  <c r="T211" i="19"/>
  <c r="U211" i="19"/>
  <c r="AA211" i="19"/>
  <c r="AB211" i="19"/>
  <c r="AE211" i="19"/>
  <c r="AF211" i="19"/>
  <c r="AL211" i="19"/>
  <c r="AM211" i="19"/>
  <c r="AZ211" i="19"/>
  <c r="BA211" i="19"/>
  <c r="CC211" i="19"/>
  <c r="CJ211" i="19"/>
  <c r="CW211" i="19"/>
  <c r="CX211" i="19"/>
  <c r="DB211" i="19"/>
  <c r="DE211" i="19"/>
  <c r="DF211" i="19"/>
  <c r="DG211" i="19"/>
  <c r="C212" i="19"/>
  <c r="E212" i="19"/>
  <c r="M212" i="19"/>
  <c r="N212" i="19"/>
  <c r="T212" i="19"/>
  <c r="DC212" i="19" s="1"/>
  <c r="U212" i="19"/>
  <c r="AA212" i="19"/>
  <c r="AB212" i="19"/>
  <c r="AE212" i="19"/>
  <c r="AF212" i="19"/>
  <c r="AL212" i="19"/>
  <c r="AM212" i="19"/>
  <c r="AZ212" i="19"/>
  <c r="BA212" i="19"/>
  <c r="CC212" i="19"/>
  <c r="CJ212" i="19"/>
  <c r="CW212" i="19"/>
  <c r="CX212" i="19"/>
  <c r="DB212" i="19"/>
  <c r="DE212" i="19"/>
  <c r="DF212" i="19"/>
  <c r="DG212" i="19"/>
  <c r="C213" i="19"/>
  <c r="E213" i="19"/>
  <c r="M213" i="19"/>
  <c r="DC213" i="19" s="1"/>
  <c r="N213" i="19"/>
  <c r="T213" i="19"/>
  <c r="U213" i="19"/>
  <c r="AA213" i="19"/>
  <c r="AB213" i="19"/>
  <c r="AE213" i="19"/>
  <c r="AF213" i="19"/>
  <c r="AL213" i="19"/>
  <c r="AM213" i="19"/>
  <c r="AZ213" i="19"/>
  <c r="BA213" i="19"/>
  <c r="CC213" i="19"/>
  <c r="CJ213" i="19"/>
  <c r="CW213" i="19"/>
  <c r="CX213" i="19"/>
  <c r="DB213" i="19"/>
  <c r="DE213" i="19"/>
  <c r="DF213" i="19"/>
  <c r="DG213" i="19"/>
  <c r="C214" i="19"/>
  <c r="E214" i="19"/>
  <c r="F214" i="19"/>
  <c r="M214" i="19"/>
  <c r="N214" i="19"/>
  <c r="T214" i="19"/>
  <c r="U214" i="19"/>
  <c r="AA214" i="19"/>
  <c r="AB214" i="19"/>
  <c r="AE214" i="19"/>
  <c r="AF214" i="19"/>
  <c r="AL214" i="19"/>
  <c r="AM214" i="19"/>
  <c r="AZ214" i="19"/>
  <c r="BA214" i="19"/>
  <c r="CC214" i="19"/>
  <c r="CJ214" i="19"/>
  <c r="CW214" i="19"/>
  <c r="CX214" i="19"/>
  <c r="DB214" i="19"/>
  <c r="DE214" i="19"/>
  <c r="DF214" i="19"/>
  <c r="DG214" i="19"/>
  <c r="C215" i="19"/>
  <c r="E215" i="19"/>
  <c r="M215" i="19"/>
  <c r="N215" i="19"/>
  <c r="T215" i="19"/>
  <c r="U215" i="19"/>
  <c r="AA215" i="19"/>
  <c r="AB215" i="19"/>
  <c r="AE215" i="19"/>
  <c r="AF215" i="19"/>
  <c r="AL215" i="19"/>
  <c r="AM215" i="19"/>
  <c r="AZ215" i="19"/>
  <c r="BA215" i="19"/>
  <c r="CC215" i="19"/>
  <c r="CJ215" i="19"/>
  <c r="CW215" i="19"/>
  <c r="CX215" i="19"/>
  <c r="DB215" i="19"/>
  <c r="DE215" i="19"/>
  <c r="DF215" i="19"/>
  <c r="DG215" i="19"/>
  <c r="C216" i="19"/>
  <c r="E216" i="19"/>
  <c r="M216" i="19"/>
  <c r="N216" i="19"/>
  <c r="T216" i="19"/>
  <c r="U216" i="19"/>
  <c r="AA216" i="19"/>
  <c r="AB216" i="19"/>
  <c r="AE216" i="19"/>
  <c r="AF216" i="19"/>
  <c r="AL216" i="19"/>
  <c r="AM216" i="19"/>
  <c r="AZ216" i="19"/>
  <c r="BA216" i="19"/>
  <c r="CC216" i="19"/>
  <c r="CJ216" i="19"/>
  <c r="CW216" i="19"/>
  <c r="CX216" i="19"/>
  <c r="DB216" i="19"/>
  <c r="DE216" i="19"/>
  <c r="DF216" i="19"/>
  <c r="DG216" i="19"/>
  <c r="C217" i="19"/>
  <c r="E217" i="19"/>
  <c r="M217" i="19"/>
  <c r="N217" i="19"/>
  <c r="T217" i="19"/>
  <c r="U217" i="19"/>
  <c r="AA217" i="19"/>
  <c r="AB217" i="19"/>
  <c r="AE217" i="19"/>
  <c r="AF217" i="19"/>
  <c r="AL217" i="19"/>
  <c r="AM217" i="19"/>
  <c r="AZ217" i="19"/>
  <c r="BA217" i="19"/>
  <c r="CC217" i="19"/>
  <c r="CJ217" i="19"/>
  <c r="CW217" i="19"/>
  <c r="CX217" i="19"/>
  <c r="DB217" i="19"/>
  <c r="DE217" i="19"/>
  <c r="DF217" i="19"/>
  <c r="DG217" i="19"/>
  <c r="C218" i="19"/>
  <c r="E218" i="19"/>
  <c r="G218" i="19" s="1"/>
  <c r="M218" i="19"/>
  <c r="N218" i="19"/>
  <c r="T218" i="19"/>
  <c r="U218" i="19"/>
  <c r="AA218" i="19"/>
  <c r="AB218" i="19"/>
  <c r="AE218" i="19"/>
  <c r="AF218" i="19"/>
  <c r="AL218" i="19"/>
  <c r="AM218" i="19"/>
  <c r="AZ218" i="19"/>
  <c r="BA218" i="19"/>
  <c r="CC218" i="19"/>
  <c r="CJ218" i="19"/>
  <c r="CW218" i="19"/>
  <c r="CX218" i="19"/>
  <c r="DB218" i="19"/>
  <c r="DE218" i="19"/>
  <c r="DF218" i="19"/>
  <c r="DG218" i="19"/>
  <c r="C219" i="19"/>
  <c r="E219" i="19"/>
  <c r="G219" i="19"/>
  <c r="M219" i="19"/>
  <c r="DC219" i="19" s="1"/>
  <c r="N219" i="19"/>
  <c r="T219" i="19"/>
  <c r="U219" i="19"/>
  <c r="AA219" i="19"/>
  <c r="AB219" i="19"/>
  <c r="AE219" i="19"/>
  <c r="AF219" i="19"/>
  <c r="AL219" i="19"/>
  <c r="AM219" i="19"/>
  <c r="AZ219" i="19"/>
  <c r="BA219" i="19"/>
  <c r="CC219" i="19"/>
  <c r="CJ219" i="19"/>
  <c r="CW219" i="19"/>
  <c r="CX219" i="19"/>
  <c r="DB219" i="19"/>
  <c r="DE219" i="19"/>
  <c r="DF219" i="19"/>
  <c r="DG219" i="19"/>
  <c r="C220" i="19"/>
  <c r="E220" i="19"/>
  <c r="F220" i="19"/>
  <c r="M220" i="19"/>
  <c r="N220" i="19"/>
  <c r="T220" i="19"/>
  <c r="U220" i="19"/>
  <c r="AA220" i="19"/>
  <c r="AB220" i="19"/>
  <c r="AE220" i="19"/>
  <c r="AF220" i="19"/>
  <c r="AL220" i="19"/>
  <c r="AM220" i="19"/>
  <c r="AZ220" i="19"/>
  <c r="BA220" i="19"/>
  <c r="CC220" i="19"/>
  <c r="CJ220" i="19"/>
  <c r="CW220" i="19"/>
  <c r="CX220" i="19"/>
  <c r="DB220" i="19"/>
  <c r="DE220" i="19"/>
  <c r="DF220" i="19"/>
  <c r="DG220" i="19"/>
  <c r="C221" i="19"/>
  <c r="E221" i="19"/>
  <c r="G221" i="19" s="1"/>
  <c r="M221" i="19"/>
  <c r="N221" i="19"/>
  <c r="T221" i="19"/>
  <c r="U221" i="19"/>
  <c r="AA221" i="19"/>
  <c r="AB221" i="19"/>
  <c r="AE221" i="19"/>
  <c r="AF221" i="19"/>
  <c r="AL221" i="19"/>
  <c r="AM221" i="19"/>
  <c r="AZ221" i="19"/>
  <c r="BA221" i="19"/>
  <c r="CC221" i="19"/>
  <c r="DD221" i="19" s="1"/>
  <c r="CJ221" i="19"/>
  <c r="CW221" i="19"/>
  <c r="CX221" i="19"/>
  <c r="DB221" i="19"/>
  <c r="DE221" i="19"/>
  <c r="DF221" i="19"/>
  <c r="DG221" i="19"/>
  <c r="C222" i="19"/>
  <c r="E222" i="19"/>
  <c r="F222" i="19" s="1"/>
  <c r="M222" i="19"/>
  <c r="N222" i="19"/>
  <c r="T222" i="19"/>
  <c r="U222" i="19"/>
  <c r="AA222" i="19"/>
  <c r="AB222" i="19"/>
  <c r="AE222" i="19"/>
  <c r="AF222" i="19"/>
  <c r="AL222" i="19"/>
  <c r="AM222" i="19"/>
  <c r="AZ222" i="19"/>
  <c r="BA222" i="19"/>
  <c r="CC222" i="19"/>
  <c r="CJ222" i="19"/>
  <c r="CW222" i="19"/>
  <c r="CX222" i="19"/>
  <c r="DB222" i="19"/>
  <c r="DE222" i="19"/>
  <c r="DF222" i="19"/>
  <c r="DG222" i="19"/>
  <c r="C223" i="19"/>
  <c r="E223" i="19"/>
  <c r="F223" i="19"/>
  <c r="M223" i="19"/>
  <c r="N223" i="19"/>
  <c r="T223" i="19"/>
  <c r="U223" i="19"/>
  <c r="AA223" i="19"/>
  <c r="AB223" i="19"/>
  <c r="AE223" i="19"/>
  <c r="AF223" i="19"/>
  <c r="AL223" i="19"/>
  <c r="AM223" i="19"/>
  <c r="AZ223" i="19"/>
  <c r="BA223" i="19"/>
  <c r="CC223" i="19"/>
  <c r="CJ223" i="19"/>
  <c r="CW223" i="19"/>
  <c r="CX223" i="19"/>
  <c r="DB223" i="19"/>
  <c r="DE223" i="19"/>
  <c r="DF223" i="19"/>
  <c r="DG223" i="19"/>
  <c r="C224" i="19"/>
  <c r="E224" i="19"/>
  <c r="F224" i="19" s="1"/>
  <c r="M224" i="19"/>
  <c r="N224" i="19"/>
  <c r="T224" i="19"/>
  <c r="U224" i="19"/>
  <c r="AA224" i="19"/>
  <c r="AB224" i="19"/>
  <c r="AE224" i="19"/>
  <c r="AF224" i="19"/>
  <c r="AL224" i="19"/>
  <c r="AM224" i="19"/>
  <c r="AZ224" i="19"/>
  <c r="BA224" i="19"/>
  <c r="CC224" i="19"/>
  <c r="CJ224" i="19"/>
  <c r="CW224" i="19"/>
  <c r="CX224" i="19"/>
  <c r="DB224" i="19"/>
  <c r="DE224" i="19"/>
  <c r="DF224" i="19"/>
  <c r="DG224" i="19"/>
  <c r="C225" i="19"/>
  <c r="E225" i="19"/>
  <c r="F225" i="19" s="1"/>
  <c r="M225" i="19"/>
  <c r="N225" i="19"/>
  <c r="T225" i="19"/>
  <c r="U225" i="19"/>
  <c r="AA225" i="19"/>
  <c r="AB225" i="19"/>
  <c r="AE225" i="19"/>
  <c r="AF225" i="19"/>
  <c r="AL225" i="19"/>
  <c r="AM225" i="19"/>
  <c r="AZ225" i="19"/>
  <c r="BA225" i="19"/>
  <c r="CC225" i="19"/>
  <c r="CJ225" i="19"/>
  <c r="CW225" i="19"/>
  <c r="CX225" i="19"/>
  <c r="DB225" i="19"/>
  <c r="DE225" i="19"/>
  <c r="DF225" i="19"/>
  <c r="DG225" i="19"/>
  <c r="C226" i="19"/>
  <c r="E226" i="19"/>
  <c r="M226" i="19"/>
  <c r="N226" i="19"/>
  <c r="T226" i="19"/>
  <c r="U226" i="19"/>
  <c r="AA226" i="19"/>
  <c r="AB226" i="19"/>
  <c r="AE226" i="19"/>
  <c r="AF226" i="19"/>
  <c r="AL226" i="19"/>
  <c r="AM226" i="19"/>
  <c r="AZ226" i="19"/>
  <c r="BA226" i="19"/>
  <c r="CC226" i="19"/>
  <c r="CJ226" i="19"/>
  <c r="CW226" i="19"/>
  <c r="CX226" i="19"/>
  <c r="DB226" i="19"/>
  <c r="DE226" i="19"/>
  <c r="DF226" i="19"/>
  <c r="DG226" i="19"/>
  <c r="C227" i="19"/>
  <c r="E227" i="19"/>
  <c r="G227" i="19" s="1"/>
  <c r="M227" i="19"/>
  <c r="N227" i="19"/>
  <c r="T227" i="19"/>
  <c r="U227" i="19"/>
  <c r="AA227" i="19"/>
  <c r="AB227" i="19"/>
  <c r="AE227" i="19"/>
  <c r="AF227" i="19"/>
  <c r="AL227" i="19"/>
  <c r="AM227" i="19"/>
  <c r="AZ227" i="19"/>
  <c r="BA227" i="19"/>
  <c r="CC227" i="19"/>
  <c r="CJ227" i="19"/>
  <c r="CW227" i="19"/>
  <c r="CX227" i="19"/>
  <c r="DB227" i="19"/>
  <c r="DE227" i="19"/>
  <c r="DF227" i="19"/>
  <c r="DG227" i="19"/>
  <c r="C228" i="19"/>
  <c r="E228" i="19"/>
  <c r="M228" i="19"/>
  <c r="N228" i="19"/>
  <c r="T228" i="19"/>
  <c r="U228" i="19"/>
  <c r="AA228" i="19"/>
  <c r="AB228" i="19"/>
  <c r="AE228" i="19"/>
  <c r="AF228" i="19"/>
  <c r="AL228" i="19"/>
  <c r="AM228" i="19"/>
  <c r="AZ228" i="19"/>
  <c r="BA228" i="19"/>
  <c r="CC228" i="19"/>
  <c r="CJ228" i="19"/>
  <c r="CW228" i="19"/>
  <c r="CX228" i="19"/>
  <c r="DB228" i="19"/>
  <c r="DE228" i="19"/>
  <c r="DF228" i="19"/>
  <c r="DG228" i="19"/>
  <c r="C229" i="19"/>
  <c r="E229" i="19"/>
  <c r="G229" i="19" s="1"/>
  <c r="M229" i="19"/>
  <c r="N229" i="19"/>
  <c r="T229" i="19"/>
  <c r="U229" i="19"/>
  <c r="AA229" i="19"/>
  <c r="AB229" i="19"/>
  <c r="AE229" i="19"/>
  <c r="AF229" i="19"/>
  <c r="AL229" i="19"/>
  <c r="AM229" i="19"/>
  <c r="AZ229" i="19"/>
  <c r="BA229" i="19"/>
  <c r="CC229" i="19"/>
  <c r="CJ229" i="19"/>
  <c r="CW229" i="19"/>
  <c r="CX229" i="19"/>
  <c r="DB229" i="19"/>
  <c r="DE229" i="19"/>
  <c r="DF229" i="19"/>
  <c r="DG229" i="19"/>
  <c r="C230" i="19"/>
  <c r="E230" i="19"/>
  <c r="M230" i="19"/>
  <c r="N230" i="19"/>
  <c r="T230" i="19"/>
  <c r="U230" i="19"/>
  <c r="AA230" i="19"/>
  <c r="AB230" i="19"/>
  <c r="AE230" i="19"/>
  <c r="AF230" i="19"/>
  <c r="AL230" i="19"/>
  <c r="AM230" i="19"/>
  <c r="AZ230" i="19"/>
  <c r="BA230" i="19"/>
  <c r="CC230" i="19"/>
  <c r="CJ230" i="19"/>
  <c r="CW230" i="19"/>
  <c r="CX230" i="19"/>
  <c r="DB230" i="19"/>
  <c r="DE230" i="19"/>
  <c r="DF230" i="19"/>
  <c r="DG230" i="19"/>
  <c r="C231" i="19"/>
  <c r="E231" i="19"/>
  <c r="G231" i="19" s="1"/>
  <c r="M231" i="19"/>
  <c r="N231" i="19"/>
  <c r="T231" i="19"/>
  <c r="U231" i="19"/>
  <c r="AA231" i="19"/>
  <c r="AB231" i="19"/>
  <c r="AE231" i="19"/>
  <c r="AF231" i="19"/>
  <c r="AL231" i="19"/>
  <c r="AM231" i="19"/>
  <c r="AZ231" i="19"/>
  <c r="BA231" i="19"/>
  <c r="CC231" i="19"/>
  <c r="CJ231" i="19"/>
  <c r="CW231" i="19"/>
  <c r="CX231" i="19"/>
  <c r="DB231" i="19"/>
  <c r="DE231" i="19"/>
  <c r="DF231" i="19"/>
  <c r="DG231" i="19"/>
  <c r="C232" i="19"/>
  <c r="E232" i="19"/>
  <c r="F232" i="19" s="1"/>
  <c r="M232" i="19"/>
  <c r="N232" i="19"/>
  <c r="T232" i="19"/>
  <c r="DC232" i="19" s="1"/>
  <c r="U232" i="19"/>
  <c r="AA232" i="19"/>
  <c r="AB232" i="19"/>
  <c r="AE232" i="19"/>
  <c r="AF232" i="19"/>
  <c r="AL232" i="19"/>
  <c r="AM232" i="19"/>
  <c r="AZ232" i="19"/>
  <c r="BA232" i="19"/>
  <c r="CC232" i="19"/>
  <c r="CJ232" i="19"/>
  <c r="CW232" i="19"/>
  <c r="CX232" i="19"/>
  <c r="DB232" i="19"/>
  <c r="DE232" i="19"/>
  <c r="DF232" i="19"/>
  <c r="DG232" i="19"/>
  <c r="C233" i="19"/>
  <c r="E233" i="19"/>
  <c r="F233" i="19"/>
  <c r="M233" i="19"/>
  <c r="N233" i="19"/>
  <c r="T233" i="19"/>
  <c r="U233" i="19"/>
  <c r="AA233" i="19"/>
  <c r="AB233" i="19"/>
  <c r="AE233" i="19"/>
  <c r="AF233" i="19"/>
  <c r="AL233" i="19"/>
  <c r="AM233" i="19"/>
  <c r="AZ233" i="19"/>
  <c r="BA233" i="19"/>
  <c r="CC233" i="19"/>
  <c r="CJ233" i="19"/>
  <c r="CW233" i="19"/>
  <c r="CX233" i="19"/>
  <c r="DB233" i="19"/>
  <c r="DE233" i="19"/>
  <c r="DF233" i="19"/>
  <c r="DG233" i="19"/>
  <c r="C234" i="19"/>
  <c r="E234" i="19"/>
  <c r="F234" i="19"/>
  <c r="M234" i="19"/>
  <c r="N234" i="19"/>
  <c r="T234" i="19"/>
  <c r="U234" i="19"/>
  <c r="AA234" i="19"/>
  <c r="AB234" i="19"/>
  <c r="AE234" i="19"/>
  <c r="AF234" i="19"/>
  <c r="AL234" i="19"/>
  <c r="AM234" i="19"/>
  <c r="AZ234" i="19"/>
  <c r="BA234" i="19"/>
  <c r="CC234" i="19"/>
  <c r="DD234" i="19" s="1"/>
  <c r="CJ234" i="19"/>
  <c r="CW234" i="19"/>
  <c r="CX234" i="19"/>
  <c r="DB234" i="19"/>
  <c r="DE234" i="19"/>
  <c r="DF234" i="19"/>
  <c r="DG234" i="19"/>
  <c r="C235" i="19"/>
  <c r="E235" i="19"/>
  <c r="F235" i="19" s="1"/>
  <c r="M235" i="19"/>
  <c r="N235" i="19"/>
  <c r="T235" i="19"/>
  <c r="U235" i="19"/>
  <c r="AA235" i="19"/>
  <c r="AB235" i="19"/>
  <c r="AE235" i="19"/>
  <c r="AF235" i="19"/>
  <c r="AL235" i="19"/>
  <c r="AM235" i="19"/>
  <c r="AZ235" i="19"/>
  <c r="BA235" i="19"/>
  <c r="CC235" i="19"/>
  <c r="DD235" i="19" s="1"/>
  <c r="CJ235" i="19"/>
  <c r="CW235" i="19"/>
  <c r="CX235" i="19"/>
  <c r="DB235" i="19"/>
  <c r="DE235" i="19"/>
  <c r="DF235" i="19"/>
  <c r="DG235" i="19"/>
  <c r="C236" i="19"/>
  <c r="E236" i="19"/>
  <c r="M236" i="19"/>
  <c r="N236" i="19"/>
  <c r="T236" i="19"/>
  <c r="DC236" i="19" s="1"/>
  <c r="U236" i="19"/>
  <c r="AA236" i="19"/>
  <c r="AB236" i="19"/>
  <c r="AE236" i="19"/>
  <c r="AF236" i="19"/>
  <c r="AL236" i="19"/>
  <c r="AM236" i="19"/>
  <c r="AZ236" i="19"/>
  <c r="BA236" i="19"/>
  <c r="CC236" i="19"/>
  <c r="CJ236" i="19"/>
  <c r="CW236" i="19"/>
  <c r="CX236" i="19"/>
  <c r="DB236" i="19"/>
  <c r="DE236" i="19"/>
  <c r="DF236" i="19"/>
  <c r="DG236" i="19"/>
  <c r="C237" i="19"/>
  <c r="E237" i="19"/>
  <c r="F237" i="19" s="1"/>
  <c r="M237" i="19"/>
  <c r="N237" i="19"/>
  <c r="T237" i="19"/>
  <c r="U237" i="19"/>
  <c r="AA237" i="19"/>
  <c r="AB237" i="19"/>
  <c r="AE237" i="19"/>
  <c r="AF237" i="19"/>
  <c r="AL237" i="19"/>
  <c r="AM237" i="19"/>
  <c r="AZ237" i="19"/>
  <c r="BA237" i="19"/>
  <c r="CC237" i="19"/>
  <c r="CJ237" i="19"/>
  <c r="CW237" i="19"/>
  <c r="CX237" i="19"/>
  <c r="DB237" i="19"/>
  <c r="DE237" i="19"/>
  <c r="DF237" i="19"/>
  <c r="DG237" i="19"/>
  <c r="C238" i="19"/>
  <c r="E238" i="19"/>
  <c r="M238" i="19"/>
  <c r="N238" i="19"/>
  <c r="T238" i="19"/>
  <c r="U238" i="19"/>
  <c r="AA238" i="19"/>
  <c r="AB238" i="19"/>
  <c r="AE238" i="19"/>
  <c r="AF238" i="19"/>
  <c r="AL238" i="19"/>
  <c r="AM238" i="19"/>
  <c r="AZ238" i="19"/>
  <c r="BA238" i="19"/>
  <c r="CC238" i="19"/>
  <c r="DD238" i="19" s="1"/>
  <c r="CJ238" i="19"/>
  <c r="CW238" i="19"/>
  <c r="CX238" i="19"/>
  <c r="DB238" i="19"/>
  <c r="DE238" i="19"/>
  <c r="DF238" i="19"/>
  <c r="DG238" i="19"/>
  <c r="C239" i="19"/>
  <c r="E239" i="19"/>
  <c r="F239" i="19" s="1"/>
  <c r="M239" i="19"/>
  <c r="N239" i="19"/>
  <c r="T239" i="19"/>
  <c r="U239" i="19"/>
  <c r="AA239" i="19"/>
  <c r="AB239" i="19"/>
  <c r="AE239" i="19"/>
  <c r="AF239" i="19"/>
  <c r="AL239" i="19"/>
  <c r="AM239" i="19"/>
  <c r="AZ239" i="19"/>
  <c r="BA239" i="19"/>
  <c r="CC239" i="19"/>
  <c r="CJ239" i="19"/>
  <c r="CW239" i="19"/>
  <c r="CX239" i="19"/>
  <c r="DB239" i="19"/>
  <c r="DE239" i="19"/>
  <c r="DF239" i="19"/>
  <c r="DG239" i="19"/>
  <c r="C240" i="19"/>
  <c r="E240" i="19"/>
  <c r="G240" i="19"/>
  <c r="H240" i="19" s="1"/>
  <c r="I240" i="19" s="1"/>
  <c r="M240" i="19"/>
  <c r="N240" i="19"/>
  <c r="T240" i="19"/>
  <c r="U240" i="19"/>
  <c r="DD240" i="19" s="1"/>
  <c r="AA240" i="19"/>
  <c r="AB240" i="19"/>
  <c r="AE240" i="19"/>
  <c r="AF240" i="19"/>
  <c r="AL240" i="19"/>
  <c r="AM240" i="19"/>
  <c r="AZ240" i="19"/>
  <c r="BA240" i="19"/>
  <c r="CC240" i="19"/>
  <c r="CJ240" i="19"/>
  <c r="CW240" i="19"/>
  <c r="CX240" i="19"/>
  <c r="DB240" i="19"/>
  <c r="DE240" i="19"/>
  <c r="DF240" i="19"/>
  <c r="DG240" i="19"/>
  <c r="C241" i="19"/>
  <c r="E241" i="19"/>
  <c r="F241" i="19"/>
  <c r="M241" i="19"/>
  <c r="DC241" i="19" s="1"/>
  <c r="N241" i="19"/>
  <c r="T241" i="19"/>
  <c r="U241" i="19"/>
  <c r="AA241" i="19"/>
  <c r="AB241" i="19"/>
  <c r="AE241" i="19"/>
  <c r="AF241" i="19"/>
  <c r="AL241" i="19"/>
  <c r="AM241" i="19"/>
  <c r="AZ241" i="19"/>
  <c r="BA241" i="19"/>
  <c r="CC241" i="19"/>
  <c r="CJ241" i="19"/>
  <c r="CW241" i="19"/>
  <c r="CX241" i="19"/>
  <c r="DB241" i="19"/>
  <c r="DE241" i="19"/>
  <c r="DF241" i="19"/>
  <c r="DG241" i="19"/>
  <c r="C242" i="19"/>
  <c r="E242" i="19"/>
  <c r="M242" i="19"/>
  <c r="N242" i="19"/>
  <c r="T242" i="19"/>
  <c r="U242" i="19"/>
  <c r="AA242" i="19"/>
  <c r="AB242" i="19"/>
  <c r="AE242" i="19"/>
  <c r="AF242" i="19"/>
  <c r="AL242" i="19"/>
  <c r="AM242" i="19"/>
  <c r="AZ242" i="19"/>
  <c r="BA242" i="19"/>
  <c r="CC242" i="19"/>
  <c r="DD242" i="19" s="1"/>
  <c r="CJ242" i="19"/>
  <c r="CW242" i="19"/>
  <c r="CX242" i="19"/>
  <c r="DB242" i="19"/>
  <c r="DE242" i="19"/>
  <c r="DF242" i="19"/>
  <c r="DG242" i="19"/>
  <c r="C243" i="19"/>
  <c r="E243" i="19"/>
  <c r="M243" i="19"/>
  <c r="N243" i="19"/>
  <c r="T243" i="19"/>
  <c r="U243" i="19"/>
  <c r="AA243" i="19"/>
  <c r="AB243" i="19"/>
  <c r="AE243" i="19"/>
  <c r="AF243" i="19"/>
  <c r="AL243" i="19"/>
  <c r="AM243" i="19"/>
  <c r="AZ243" i="19"/>
  <c r="BA243" i="19"/>
  <c r="CC243" i="19"/>
  <c r="CJ243" i="19"/>
  <c r="CW243" i="19"/>
  <c r="CX243" i="19"/>
  <c r="DB243" i="19"/>
  <c r="DE243" i="19"/>
  <c r="DF243" i="19"/>
  <c r="DG243" i="19"/>
  <c r="C244" i="19"/>
  <c r="E244" i="19"/>
  <c r="F244" i="19"/>
  <c r="M244" i="19"/>
  <c r="N244" i="19"/>
  <c r="T244" i="19"/>
  <c r="U244" i="19"/>
  <c r="AA244" i="19"/>
  <c r="AB244" i="19"/>
  <c r="AE244" i="19"/>
  <c r="AF244" i="19"/>
  <c r="AL244" i="19"/>
  <c r="AM244" i="19"/>
  <c r="AZ244" i="19"/>
  <c r="BA244" i="19"/>
  <c r="CC244" i="19"/>
  <c r="CJ244" i="19"/>
  <c r="CW244" i="19"/>
  <c r="CX244" i="19"/>
  <c r="DB244" i="19"/>
  <c r="DE244" i="19"/>
  <c r="DF244" i="19"/>
  <c r="DG244" i="19"/>
  <c r="C245" i="19"/>
  <c r="E245" i="19"/>
  <c r="G245" i="19" s="1"/>
  <c r="M245" i="19"/>
  <c r="N245" i="19"/>
  <c r="T245" i="19"/>
  <c r="U245" i="19"/>
  <c r="AA245" i="19"/>
  <c r="AB245" i="19"/>
  <c r="AE245" i="19"/>
  <c r="AF245" i="19"/>
  <c r="AL245" i="19"/>
  <c r="AM245" i="19"/>
  <c r="AZ245" i="19"/>
  <c r="BA245" i="19"/>
  <c r="CC245" i="19"/>
  <c r="CJ245" i="19"/>
  <c r="CW245" i="19"/>
  <c r="CX245" i="19"/>
  <c r="DB245" i="19"/>
  <c r="DE245" i="19"/>
  <c r="DF245" i="19"/>
  <c r="DG245" i="19"/>
  <c r="C246" i="19"/>
  <c r="E246" i="19"/>
  <c r="F246" i="19" s="1"/>
  <c r="M246" i="19"/>
  <c r="N246" i="19"/>
  <c r="T246" i="19"/>
  <c r="U246" i="19"/>
  <c r="AA246" i="19"/>
  <c r="AB246" i="19"/>
  <c r="AE246" i="19"/>
  <c r="AF246" i="19"/>
  <c r="AL246" i="19"/>
  <c r="AM246" i="19"/>
  <c r="AZ246" i="19"/>
  <c r="BA246" i="19"/>
  <c r="CC246" i="19"/>
  <c r="CJ246" i="19"/>
  <c r="CW246" i="19"/>
  <c r="CX246" i="19"/>
  <c r="DB246" i="19"/>
  <c r="DE246" i="19"/>
  <c r="DF246" i="19"/>
  <c r="DG246" i="19"/>
  <c r="C247" i="19"/>
  <c r="E247" i="19"/>
  <c r="F247" i="19" s="1"/>
  <c r="H247" i="19" s="1"/>
  <c r="I247" i="19" s="1"/>
  <c r="M247" i="19"/>
  <c r="N247" i="19"/>
  <c r="T247" i="19"/>
  <c r="U247" i="19"/>
  <c r="AA247" i="19"/>
  <c r="AB247" i="19"/>
  <c r="AE247" i="19"/>
  <c r="AF247" i="19"/>
  <c r="AL247" i="19"/>
  <c r="AM247" i="19"/>
  <c r="AZ247" i="19"/>
  <c r="BA247" i="19"/>
  <c r="CC247" i="19"/>
  <c r="CJ247" i="19"/>
  <c r="CW247" i="19"/>
  <c r="CX247" i="19"/>
  <c r="DB247" i="19"/>
  <c r="DE247" i="19"/>
  <c r="DF247" i="19"/>
  <c r="DG247" i="19"/>
  <c r="C248" i="19"/>
  <c r="E248" i="19"/>
  <c r="G248" i="19" s="1"/>
  <c r="M248" i="19"/>
  <c r="N248" i="19"/>
  <c r="T248" i="19"/>
  <c r="U248" i="19"/>
  <c r="AA248" i="19"/>
  <c r="AB248" i="19"/>
  <c r="AE248" i="19"/>
  <c r="AF248" i="19"/>
  <c r="AL248" i="19"/>
  <c r="AM248" i="19"/>
  <c r="AZ248" i="19"/>
  <c r="BA248" i="19"/>
  <c r="CC248" i="19"/>
  <c r="CJ248" i="19"/>
  <c r="CW248" i="19"/>
  <c r="CX248" i="19"/>
  <c r="DB248" i="19"/>
  <c r="DE248" i="19"/>
  <c r="DF248" i="19"/>
  <c r="DG248" i="19"/>
  <c r="C249" i="19"/>
  <c r="E249" i="19"/>
  <c r="G249" i="19" s="1"/>
  <c r="M249" i="19"/>
  <c r="N249" i="19"/>
  <c r="T249" i="19"/>
  <c r="U249" i="19"/>
  <c r="DD249" i="19" s="1"/>
  <c r="AA249" i="19"/>
  <c r="AB249" i="19"/>
  <c r="AE249" i="19"/>
  <c r="AF249" i="19"/>
  <c r="AL249" i="19"/>
  <c r="AM249" i="19"/>
  <c r="AZ249" i="19"/>
  <c r="BA249" i="19"/>
  <c r="CC249" i="19"/>
  <c r="CJ249" i="19"/>
  <c r="CW249" i="19"/>
  <c r="CX249" i="19"/>
  <c r="DB249" i="19"/>
  <c r="DE249" i="19"/>
  <c r="DF249" i="19"/>
  <c r="DG249" i="19"/>
  <c r="C250" i="19"/>
  <c r="E250" i="19"/>
  <c r="F250" i="19"/>
  <c r="M250" i="19"/>
  <c r="N250" i="19"/>
  <c r="T250" i="19"/>
  <c r="U250" i="19"/>
  <c r="AA250" i="19"/>
  <c r="AB250" i="19"/>
  <c r="AE250" i="19"/>
  <c r="AF250" i="19"/>
  <c r="AL250" i="19"/>
  <c r="AM250" i="19"/>
  <c r="AZ250" i="19"/>
  <c r="BA250" i="19"/>
  <c r="CC250" i="19"/>
  <c r="DD250" i="19" s="1"/>
  <c r="CJ250" i="19"/>
  <c r="CW250" i="19"/>
  <c r="CX250" i="19"/>
  <c r="DB250" i="19"/>
  <c r="DE250" i="19"/>
  <c r="DF250" i="19"/>
  <c r="DG250" i="19"/>
  <c r="C251" i="19"/>
  <c r="E251" i="19"/>
  <c r="M251" i="19"/>
  <c r="N251" i="19"/>
  <c r="T251" i="19"/>
  <c r="U251" i="19"/>
  <c r="AA251" i="19"/>
  <c r="AB251" i="19"/>
  <c r="AE251" i="19"/>
  <c r="AF251" i="19"/>
  <c r="AL251" i="19"/>
  <c r="AM251" i="19"/>
  <c r="AZ251" i="19"/>
  <c r="BA251" i="19"/>
  <c r="CC251" i="19"/>
  <c r="CJ251" i="19"/>
  <c r="CW251" i="19"/>
  <c r="CX251" i="19"/>
  <c r="DB251" i="19"/>
  <c r="DE251" i="19"/>
  <c r="DF251" i="19"/>
  <c r="DG251" i="19"/>
  <c r="C252" i="19"/>
  <c r="E252" i="19"/>
  <c r="M252" i="19"/>
  <c r="DC252" i="19" s="1"/>
  <c r="N252" i="19"/>
  <c r="T252" i="19"/>
  <c r="U252" i="19"/>
  <c r="AA252" i="19"/>
  <c r="AB252" i="19"/>
  <c r="AE252" i="19"/>
  <c r="AF252" i="19"/>
  <c r="AL252" i="19"/>
  <c r="AM252" i="19"/>
  <c r="AZ252" i="19"/>
  <c r="BA252" i="19"/>
  <c r="CC252" i="19"/>
  <c r="CJ252" i="19"/>
  <c r="CW252" i="19"/>
  <c r="CX252" i="19"/>
  <c r="DB252" i="19"/>
  <c r="DE252" i="19"/>
  <c r="DF252" i="19"/>
  <c r="DG252" i="19"/>
  <c r="C253" i="19"/>
  <c r="E253" i="19"/>
  <c r="G253" i="19"/>
  <c r="M253" i="19"/>
  <c r="DC253" i="19" s="1"/>
  <c r="N253" i="19"/>
  <c r="T253" i="19"/>
  <c r="U253" i="19"/>
  <c r="AA253" i="19"/>
  <c r="AB253" i="19"/>
  <c r="AE253" i="19"/>
  <c r="AF253" i="19"/>
  <c r="AL253" i="19"/>
  <c r="AM253" i="19"/>
  <c r="AZ253" i="19"/>
  <c r="BA253" i="19"/>
  <c r="CC253" i="19"/>
  <c r="DD253" i="19" s="1"/>
  <c r="CJ253" i="19"/>
  <c r="CW253" i="19"/>
  <c r="CX253" i="19"/>
  <c r="DB253" i="19"/>
  <c r="DE253" i="19"/>
  <c r="DF253" i="19"/>
  <c r="DG253" i="19"/>
  <c r="C254" i="19"/>
  <c r="E254" i="19"/>
  <c r="G254" i="19" s="1"/>
  <c r="M254" i="19"/>
  <c r="N254" i="19"/>
  <c r="T254" i="19"/>
  <c r="U254" i="19"/>
  <c r="AA254" i="19"/>
  <c r="AB254" i="19"/>
  <c r="AE254" i="19"/>
  <c r="AF254" i="19"/>
  <c r="AL254" i="19"/>
  <c r="AM254" i="19"/>
  <c r="AZ254" i="19"/>
  <c r="BA254" i="19"/>
  <c r="CC254" i="19"/>
  <c r="CJ254" i="19"/>
  <c r="CW254" i="19"/>
  <c r="CX254" i="19"/>
  <c r="DB254" i="19"/>
  <c r="DE254" i="19"/>
  <c r="DF254" i="19"/>
  <c r="DG254" i="19"/>
  <c r="C255" i="19"/>
  <c r="E255" i="19"/>
  <c r="F255" i="19" s="1"/>
  <c r="M255" i="19"/>
  <c r="N255" i="19"/>
  <c r="DD255" i="19" s="1"/>
  <c r="T255" i="19"/>
  <c r="U255" i="19"/>
  <c r="AA255" i="19"/>
  <c r="DC255" i="19" s="1"/>
  <c r="AB255" i="19"/>
  <c r="AE255" i="19"/>
  <c r="AF255" i="19"/>
  <c r="AL255" i="19"/>
  <c r="AM255" i="19"/>
  <c r="AZ255" i="19"/>
  <c r="BA255" i="19"/>
  <c r="CC255" i="19"/>
  <c r="CJ255" i="19"/>
  <c r="CW255" i="19"/>
  <c r="CX255" i="19"/>
  <c r="DB255" i="19"/>
  <c r="DE255" i="19"/>
  <c r="DF255" i="19"/>
  <c r="DG255" i="19"/>
  <c r="C256" i="19"/>
  <c r="E256" i="19"/>
  <c r="F256" i="19" s="1"/>
  <c r="M256" i="19"/>
  <c r="DC256" i="19" s="1"/>
  <c r="N256" i="19"/>
  <c r="T256" i="19"/>
  <c r="U256" i="19"/>
  <c r="AA256" i="19"/>
  <c r="AB256" i="19"/>
  <c r="AE256" i="19"/>
  <c r="AF256" i="19"/>
  <c r="AL256" i="19"/>
  <c r="AM256" i="19"/>
  <c r="AZ256" i="19"/>
  <c r="BA256" i="19"/>
  <c r="CC256" i="19"/>
  <c r="CJ256" i="19"/>
  <c r="CW256" i="19"/>
  <c r="CX256" i="19"/>
  <c r="DB256" i="19"/>
  <c r="DE256" i="19"/>
  <c r="DF256" i="19"/>
  <c r="DG256" i="19"/>
  <c r="C257" i="19"/>
  <c r="E257" i="19"/>
  <c r="M257" i="19"/>
  <c r="N257" i="19"/>
  <c r="T257" i="19"/>
  <c r="U257" i="19"/>
  <c r="AA257" i="19"/>
  <c r="AB257" i="19"/>
  <c r="AE257" i="19"/>
  <c r="AF257" i="19"/>
  <c r="AL257" i="19"/>
  <c r="AM257" i="19"/>
  <c r="AZ257" i="19"/>
  <c r="BA257" i="19"/>
  <c r="CC257" i="19"/>
  <c r="CJ257" i="19"/>
  <c r="CW257" i="19"/>
  <c r="CX257" i="19"/>
  <c r="DB257" i="19"/>
  <c r="DE257" i="19"/>
  <c r="DF257" i="19"/>
  <c r="DG257" i="19"/>
  <c r="C258" i="19"/>
  <c r="E258" i="19"/>
  <c r="M258" i="19"/>
  <c r="N258" i="19"/>
  <c r="T258" i="19"/>
  <c r="U258" i="19"/>
  <c r="AA258" i="19"/>
  <c r="AB258" i="19"/>
  <c r="AE258" i="19"/>
  <c r="AF258" i="19"/>
  <c r="AL258" i="19"/>
  <c r="AM258" i="19"/>
  <c r="AZ258" i="19"/>
  <c r="BA258" i="19"/>
  <c r="CC258" i="19"/>
  <c r="CJ258" i="19"/>
  <c r="CW258" i="19"/>
  <c r="CX258" i="19"/>
  <c r="DB258" i="19"/>
  <c r="DE258" i="19"/>
  <c r="DF258" i="19"/>
  <c r="DG258" i="19"/>
  <c r="C259" i="19"/>
  <c r="E259" i="19"/>
  <c r="M259" i="19"/>
  <c r="N259" i="19"/>
  <c r="T259" i="19"/>
  <c r="U259" i="19"/>
  <c r="AA259" i="19"/>
  <c r="AB259" i="19"/>
  <c r="AE259" i="19"/>
  <c r="AF259" i="19"/>
  <c r="AL259" i="19"/>
  <c r="AM259" i="19"/>
  <c r="AZ259" i="19"/>
  <c r="BA259" i="19"/>
  <c r="CC259" i="19"/>
  <c r="CJ259" i="19"/>
  <c r="CW259" i="19"/>
  <c r="CX259" i="19"/>
  <c r="DB259" i="19"/>
  <c r="DE259" i="19"/>
  <c r="DF259" i="19"/>
  <c r="DG259" i="19"/>
  <c r="C260" i="19"/>
  <c r="E260" i="19"/>
  <c r="M260" i="19"/>
  <c r="N260" i="19"/>
  <c r="T260" i="19"/>
  <c r="U260" i="19"/>
  <c r="AA260" i="19"/>
  <c r="AB260" i="19"/>
  <c r="AE260" i="19"/>
  <c r="AF260" i="19"/>
  <c r="AL260" i="19"/>
  <c r="AM260" i="19"/>
  <c r="AZ260" i="19"/>
  <c r="BA260" i="19"/>
  <c r="CC260" i="19"/>
  <c r="DD260" i="19" s="1"/>
  <c r="CJ260" i="19"/>
  <c r="CW260" i="19"/>
  <c r="CX260" i="19"/>
  <c r="DB260" i="19"/>
  <c r="DE260" i="19"/>
  <c r="DF260" i="19"/>
  <c r="DG260" i="19"/>
  <c r="C261" i="19"/>
  <c r="E261" i="19"/>
  <c r="G261" i="19" s="1"/>
  <c r="M261" i="19"/>
  <c r="N261" i="19"/>
  <c r="T261" i="19"/>
  <c r="U261" i="19"/>
  <c r="AA261" i="19"/>
  <c r="AB261" i="19"/>
  <c r="AE261" i="19"/>
  <c r="AF261" i="19"/>
  <c r="AL261" i="19"/>
  <c r="AM261" i="19"/>
  <c r="AZ261" i="19"/>
  <c r="BA261" i="19"/>
  <c r="CC261" i="19"/>
  <c r="CJ261" i="19"/>
  <c r="CW261" i="19"/>
  <c r="CX261" i="19"/>
  <c r="DB261" i="19"/>
  <c r="DE261" i="19"/>
  <c r="DF261" i="19"/>
  <c r="DG261" i="19"/>
  <c r="C262" i="19"/>
  <c r="E262" i="19"/>
  <c r="F262" i="19"/>
  <c r="M262" i="19"/>
  <c r="N262" i="19"/>
  <c r="T262" i="19"/>
  <c r="U262" i="19"/>
  <c r="AA262" i="19"/>
  <c r="AB262" i="19"/>
  <c r="AE262" i="19"/>
  <c r="AF262" i="19"/>
  <c r="AL262" i="19"/>
  <c r="AM262" i="19"/>
  <c r="AZ262" i="19"/>
  <c r="BA262" i="19"/>
  <c r="CC262" i="19"/>
  <c r="CJ262" i="19"/>
  <c r="CW262" i="19"/>
  <c r="CX262" i="19"/>
  <c r="DB262" i="19"/>
  <c r="DE262" i="19"/>
  <c r="DF262" i="19"/>
  <c r="DG262" i="19"/>
  <c r="C263" i="19"/>
  <c r="E263" i="19"/>
  <c r="M263" i="19"/>
  <c r="N263" i="19"/>
  <c r="T263" i="19"/>
  <c r="U263" i="19"/>
  <c r="AA263" i="19"/>
  <c r="AB263" i="19"/>
  <c r="AE263" i="19"/>
  <c r="AF263" i="19"/>
  <c r="AL263" i="19"/>
  <c r="AM263" i="19"/>
  <c r="AZ263" i="19"/>
  <c r="BA263" i="19"/>
  <c r="CC263" i="19"/>
  <c r="CJ263" i="19"/>
  <c r="CW263" i="19"/>
  <c r="CX263" i="19"/>
  <c r="DB263" i="19"/>
  <c r="DE263" i="19"/>
  <c r="DF263" i="19"/>
  <c r="DG263" i="19"/>
  <c r="C264" i="19"/>
  <c r="E264" i="19"/>
  <c r="M264" i="19"/>
  <c r="N264" i="19"/>
  <c r="T264" i="19"/>
  <c r="U264" i="19"/>
  <c r="AA264" i="19"/>
  <c r="AB264" i="19"/>
  <c r="AE264" i="19"/>
  <c r="AF264" i="19"/>
  <c r="AL264" i="19"/>
  <c r="AM264" i="19"/>
  <c r="AZ264" i="19"/>
  <c r="BA264" i="19"/>
  <c r="CC264" i="19"/>
  <c r="CJ264" i="19"/>
  <c r="CW264" i="19"/>
  <c r="CX264" i="19"/>
  <c r="DB264" i="19"/>
  <c r="DE264" i="19"/>
  <c r="DF264" i="19"/>
  <c r="DG264" i="19"/>
  <c r="C265" i="19"/>
  <c r="E265" i="19"/>
  <c r="F265" i="19"/>
  <c r="M265" i="19"/>
  <c r="N265" i="19"/>
  <c r="T265" i="19"/>
  <c r="U265" i="19"/>
  <c r="AA265" i="19"/>
  <c r="AB265" i="19"/>
  <c r="AE265" i="19"/>
  <c r="AF265" i="19"/>
  <c r="AL265" i="19"/>
  <c r="AM265" i="19"/>
  <c r="AZ265" i="19"/>
  <c r="BA265" i="19"/>
  <c r="CC265" i="19"/>
  <c r="DD265" i="19" s="1"/>
  <c r="CJ265" i="19"/>
  <c r="CW265" i="19"/>
  <c r="CX265" i="19"/>
  <c r="DB265" i="19"/>
  <c r="DE265" i="19"/>
  <c r="DF265" i="19"/>
  <c r="DG265" i="19"/>
  <c r="C266" i="19"/>
  <c r="E266" i="19"/>
  <c r="F266" i="19" s="1"/>
  <c r="M266" i="19"/>
  <c r="N266" i="19"/>
  <c r="T266" i="19"/>
  <c r="U266" i="19"/>
  <c r="AA266" i="19"/>
  <c r="AB266" i="19"/>
  <c r="AE266" i="19"/>
  <c r="AF266" i="19"/>
  <c r="AL266" i="19"/>
  <c r="AM266" i="19"/>
  <c r="AZ266" i="19"/>
  <c r="BA266" i="19"/>
  <c r="CC266" i="19"/>
  <c r="DD266" i="19" s="1"/>
  <c r="CJ266" i="19"/>
  <c r="CW266" i="19"/>
  <c r="CX266" i="19"/>
  <c r="DB266" i="19"/>
  <c r="DE266" i="19"/>
  <c r="DF266" i="19"/>
  <c r="DG266" i="19"/>
  <c r="C267" i="19"/>
  <c r="E267" i="19"/>
  <c r="M267" i="19"/>
  <c r="N267" i="19"/>
  <c r="T267" i="19"/>
  <c r="DC267" i="19" s="1"/>
  <c r="U267" i="19"/>
  <c r="AA267" i="19"/>
  <c r="AB267" i="19"/>
  <c r="AE267" i="19"/>
  <c r="AF267" i="19"/>
  <c r="AL267" i="19"/>
  <c r="AM267" i="19"/>
  <c r="AZ267" i="19"/>
  <c r="BA267" i="19"/>
  <c r="CC267" i="19"/>
  <c r="CJ267" i="19"/>
  <c r="CW267" i="19"/>
  <c r="CX267" i="19"/>
  <c r="DB267" i="19"/>
  <c r="DE267" i="19"/>
  <c r="DF267" i="19"/>
  <c r="DG267" i="19"/>
  <c r="C268" i="19"/>
  <c r="E268" i="19"/>
  <c r="M268" i="19"/>
  <c r="N268" i="19"/>
  <c r="T268" i="19"/>
  <c r="U268" i="19"/>
  <c r="AA268" i="19"/>
  <c r="AB268" i="19"/>
  <c r="AE268" i="19"/>
  <c r="AF268" i="19"/>
  <c r="AL268" i="19"/>
  <c r="AM268" i="19"/>
  <c r="AZ268" i="19"/>
  <c r="BA268" i="19"/>
  <c r="CC268" i="19"/>
  <c r="CJ268" i="19"/>
  <c r="CW268" i="19"/>
  <c r="CX268" i="19"/>
  <c r="DB268" i="19"/>
  <c r="DE268" i="19"/>
  <c r="DF268" i="19"/>
  <c r="DG268" i="19"/>
  <c r="C269" i="19"/>
  <c r="E269" i="19"/>
  <c r="M269" i="19"/>
  <c r="N269" i="19"/>
  <c r="T269" i="19"/>
  <c r="U269" i="19"/>
  <c r="AA269" i="19"/>
  <c r="AB269" i="19"/>
  <c r="AE269" i="19"/>
  <c r="AF269" i="19"/>
  <c r="AL269" i="19"/>
  <c r="AM269" i="19"/>
  <c r="AZ269" i="19"/>
  <c r="BA269" i="19"/>
  <c r="CC269" i="19"/>
  <c r="CJ269" i="19"/>
  <c r="CW269" i="19"/>
  <c r="CX269" i="19"/>
  <c r="DB269" i="19"/>
  <c r="DE269" i="19"/>
  <c r="DF269" i="19"/>
  <c r="DG269" i="19"/>
  <c r="C270" i="19"/>
  <c r="E270" i="19"/>
  <c r="M270" i="19"/>
  <c r="DC270" i="19" s="1"/>
  <c r="N270" i="19"/>
  <c r="T270" i="19"/>
  <c r="U270" i="19"/>
  <c r="AA270" i="19"/>
  <c r="AB270" i="19"/>
  <c r="AE270" i="19"/>
  <c r="AF270" i="19"/>
  <c r="AL270" i="19"/>
  <c r="AM270" i="19"/>
  <c r="AZ270" i="19"/>
  <c r="BA270" i="19"/>
  <c r="CC270" i="19"/>
  <c r="CJ270" i="19"/>
  <c r="CW270" i="19"/>
  <c r="CX270" i="19"/>
  <c r="DB270" i="19"/>
  <c r="DE270" i="19"/>
  <c r="DF270" i="19"/>
  <c r="DG270" i="19"/>
  <c r="C271" i="19"/>
  <c r="E271" i="19"/>
  <c r="M271" i="19"/>
  <c r="N271" i="19"/>
  <c r="T271" i="19"/>
  <c r="U271" i="19"/>
  <c r="AA271" i="19"/>
  <c r="AB271" i="19"/>
  <c r="AE271" i="19"/>
  <c r="AF271" i="19"/>
  <c r="AL271" i="19"/>
  <c r="AM271" i="19"/>
  <c r="AZ271" i="19"/>
  <c r="BA271" i="19"/>
  <c r="CC271" i="19"/>
  <c r="CJ271" i="19"/>
  <c r="CW271" i="19"/>
  <c r="CX271" i="19"/>
  <c r="DB271" i="19"/>
  <c r="DE271" i="19"/>
  <c r="DF271" i="19"/>
  <c r="DG271" i="19"/>
  <c r="C272" i="19"/>
  <c r="E272" i="19"/>
  <c r="G272" i="19"/>
  <c r="M272" i="19"/>
  <c r="N272" i="19"/>
  <c r="T272" i="19"/>
  <c r="U272" i="19"/>
  <c r="AA272" i="19"/>
  <c r="AB272" i="19"/>
  <c r="AE272" i="19"/>
  <c r="DC272" i="19" s="1"/>
  <c r="AF272" i="19"/>
  <c r="AL272" i="19"/>
  <c r="AM272" i="19"/>
  <c r="AZ272" i="19"/>
  <c r="BA272" i="19"/>
  <c r="CC272" i="19"/>
  <c r="CJ272" i="19"/>
  <c r="CW272" i="19"/>
  <c r="CX272" i="19"/>
  <c r="DB272" i="19"/>
  <c r="DE272" i="19"/>
  <c r="DF272" i="19"/>
  <c r="DG272" i="19"/>
  <c r="C273" i="19"/>
  <c r="E273" i="19"/>
  <c r="M273" i="19"/>
  <c r="N273" i="19"/>
  <c r="T273" i="19"/>
  <c r="U273" i="19"/>
  <c r="AA273" i="19"/>
  <c r="AB273" i="19"/>
  <c r="AE273" i="19"/>
  <c r="AF273" i="19"/>
  <c r="AL273" i="19"/>
  <c r="AM273" i="19"/>
  <c r="AZ273" i="19"/>
  <c r="BA273" i="19"/>
  <c r="CC273" i="19"/>
  <c r="DD273" i="19" s="1"/>
  <c r="CJ273" i="19"/>
  <c r="CW273" i="19"/>
  <c r="CX273" i="19"/>
  <c r="DB273" i="19"/>
  <c r="DE273" i="19"/>
  <c r="DF273" i="19"/>
  <c r="DG273" i="19"/>
  <c r="C274" i="19"/>
  <c r="E274" i="19"/>
  <c r="G274" i="19" s="1"/>
  <c r="M274" i="19"/>
  <c r="N274" i="19"/>
  <c r="T274" i="19"/>
  <c r="U274" i="19"/>
  <c r="AA274" i="19"/>
  <c r="AB274" i="19"/>
  <c r="AE274" i="19"/>
  <c r="AF274" i="19"/>
  <c r="AL274" i="19"/>
  <c r="AM274" i="19"/>
  <c r="AZ274" i="19"/>
  <c r="BA274" i="19"/>
  <c r="CC274" i="19"/>
  <c r="DD274" i="19" s="1"/>
  <c r="CJ274" i="19"/>
  <c r="CW274" i="19"/>
  <c r="CX274" i="19"/>
  <c r="DB274" i="19"/>
  <c r="DE274" i="19"/>
  <c r="DF274" i="19"/>
  <c r="DG274" i="19"/>
  <c r="C275" i="19"/>
  <c r="E275" i="19"/>
  <c r="G275" i="19" s="1"/>
  <c r="M275" i="19"/>
  <c r="N275" i="19"/>
  <c r="T275" i="19"/>
  <c r="U275" i="19"/>
  <c r="AA275" i="19"/>
  <c r="AB275" i="19"/>
  <c r="AE275" i="19"/>
  <c r="AF275" i="19"/>
  <c r="AL275" i="19"/>
  <c r="AM275" i="19"/>
  <c r="AZ275" i="19"/>
  <c r="BA275" i="19"/>
  <c r="CC275" i="19"/>
  <c r="CJ275" i="19"/>
  <c r="CW275" i="19"/>
  <c r="CX275" i="19"/>
  <c r="DB275" i="19"/>
  <c r="DE275" i="19"/>
  <c r="DF275" i="19"/>
  <c r="DG275" i="19"/>
  <c r="C276" i="19"/>
  <c r="E276" i="19"/>
  <c r="F276" i="19"/>
  <c r="M276" i="19"/>
  <c r="N276" i="19"/>
  <c r="T276" i="19"/>
  <c r="U276" i="19"/>
  <c r="AA276" i="19"/>
  <c r="AB276" i="19"/>
  <c r="AE276" i="19"/>
  <c r="AF276" i="19"/>
  <c r="AL276" i="19"/>
  <c r="AM276" i="19"/>
  <c r="AZ276" i="19"/>
  <c r="BA276" i="19"/>
  <c r="CC276" i="19"/>
  <c r="CJ276" i="19"/>
  <c r="CW276" i="19"/>
  <c r="CX276" i="19"/>
  <c r="DB276" i="19"/>
  <c r="DE276" i="19"/>
  <c r="DF276" i="19"/>
  <c r="DG276" i="19"/>
  <c r="C277" i="19"/>
  <c r="E277" i="19"/>
  <c r="M277" i="19"/>
  <c r="N277" i="19"/>
  <c r="T277" i="19"/>
  <c r="U277" i="19"/>
  <c r="AA277" i="19"/>
  <c r="AB277" i="19"/>
  <c r="AE277" i="19"/>
  <c r="AF277" i="19"/>
  <c r="AL277" i="19"/>
  <c r="AM277" i="19"/>
  <c r="AZ277" i="19"/>
  <c r="BA277" i="19"/>
  <c r="CC277" i="19"/>
  <c r="CJ277" i="19"/>
  <c r="CW277" i="19"/>
  <c r="CX277" i="19"/>
  <c r="DB277" i="19"/>
  <c r="DE277" i="19"/>
  <c r="DF277" i="19"/>
  <c r="DG277" i="19"/>
  <c r="C278" i="19"/>
  <c r="E278" i="19"/>
  <c r="F278" i="19" s="1"/>
  <c r="M278" i="19"/>
  <c r="N278" i="19"/>
  <c r="DD278" i="19" s="1"/>
  <c r="T278" i="19"/>
  <c r="U278" i="19"/>
  <c r="AA278" i="19"/>
  <c r="AB278" i="19"/>
  <c r="AE278" i="19"/>
  <c r="AF278" i="19"/>
  <c r="AL278" i="19"/>
  <c r="AM278" i="19"/>
  <c r="AZ278" i="19"/>
  <c r="BA278" i="19"/>
  <c r="CC278" i="19"/>
  <c r="CJ278" i="19"/>
  <c r="CW278" i="19"/>
  <c r="CX278" i="19"/>
  <c r="DB278" i="19"/>
  <c r="DE278" i="19"/>
  <c r="DF278" i="19"/>
  <c r="DG278" i="19"/>
  <c r="C279" i="19"/>
  <c r="E279" i="19"/>
  <c r="G279" i="19" s="1"/>
  <c r="H279" i="19" s="1"/>
  <c r="I279" i="19" s="1"/>
  <c r="M279" i="19"/>
  <c r="N279" i="19"/>
  <c r="T279" i="19"/>
  <c r="U279" i="19"/>
  <c r="DD279" i="19" s="1"/>
  <c r="AA279" i="19"/>
  <c r="AB279" i="19"/>
  <c r="AE279" i="19"/>
  <c r="AF279" i="19"/>
  <c r="AL279" i="19"/>
  <c r="AM279" i="19"/>
  <c r="AZ279" i="19"/>
  <c r="BA279" i="19"/>
  <c r="CC279" i="19"/>
  <c r="CJ279" i="19"/>
  <c r="CW279" i="19"/>
  <c r="CX279" i="19"/>
  <c r="DB279" i="19"/>
  <c r="DE279" i="19"/>
  <c r="DF279" i="19"/>
  <c r="DG279" i="19"/>
  <c r="C280" i="19"/>
  <c r="E280" i="19"/>
  <c r="F280" i="19" s="1"/>
  <c r="M280" i="19"/>
  <c r="N280" i="19"/>
  <c r="T280" i="19"/>
  <c r="U280" i="19"/>
  <c r="AA280" i="19"/>
  <c r="AB280" i="19"/>
  <c r="AE280" i="19"/>
  <c r="AF280" i="19"/>
  <c r="AL280" i="19"/>
  <c r="AM280" i="19"/>
  <c r="AZ280" i="19"/>
  <c r="BA280" i="19"/>
  <c r="CC280" i="19"/>
  <c r="CJ280" i="19"/>
  <c r="CW280" i="19"/>
  <c r="CX280" i="19"/>
  <c r="DB280" i="19"/>
  <c r="DE280" i="19"/>
  <c r="DF280" i="19"/>
  <c r="DG280" i="19"/>
  <c r="C281" i="19"/>
  <c r="E281" i="19"/>
  <c r="M281" i="19"/>
  <c r="N281" i="19"/>
  <c r="T281" i="19"/>
  <c r="U281" i="19"/>
  <c r="AA281" i="19"/>
  <c r="AB281" i="19"/>
  <c r="AE281" i="19"/>
  <c r="AF281" i="19"/>
  <c r="AL281" i="19"/>
  <c r="AM281" i="19"/>
  <c r="AZ281" i="19"/>
  <c r="BA281" i="19"/>
  <c r="CC281" i="19"/>
  <c r="CJ281" i="19"/>
  <c r="CW281" i="19"/>
  <c r="CX281" i="19"/>
  <c r="DB281" i="19"/>
  <c r="DE281" i="19"/>
  <c r="DF281" i="19"/>
  <c r="DG281" i="19"/>
  <c r="C282" i="19"/>
  <c r="E282" i="19"/>
  <c r="G282" i="19" s="1"/>
  <c r="M282" i="19"/>
  <c r="N282" i="19"/>
  <c r="T282" i="19"/>
  <c r="U282" i="19"/>
  <c r="AA282" i="19"/>
  <c r="AB282" i="19"/>
  <c r="AE282" i="19"/>
  <c r="AF282" i="19"/>
  <c r="AL282" i="19"/>
  <c r="AM282" i="19"/>
  <c r="AZ282" i="19"/>
  <c r="BA282" i="19"/>
  <c r="CC282" i="19"/>
  <c r="CJ282" i="19"/>
  <c r="CW282" i="19"/>
  <c r="CX282" i="19"/>
  <c r="DB282" i="19"/>
  <c r="DE282" i="19"/>
  <c r="DF282" i="19"/>
  <c r="DG282" i="19"/>
  <c r="C283" i="19"/>
  <c r="E283" i="19"/>
  <c r="G283" i="19"/>
  <c r="H283" i="19" s="1"/>
  <c r="I283" i="19" s="1"/>
  <c r="M283" i="19"/>
  <c r="N283" i="19"/>
  <c r="T283" i="19"/>
  <c r="U283" i="19"/>
  <c r="AA283" i="19"/>
  <c r="AB283" i="19"/>
  <c r="AE283" i="19"/>
  <c r="AF283" i="19"/>
  <c r="AL283" i="19"/>
  <c r="AM283" i="19"/>
  <c r="AZ283" i="19"/>
  <c r="BA283" i="19"/>
  <c r="CC283" i="19"/>
  <c r="CJ283" i="19"/>
  <c r="CW283" i="19"/>
  <c r="CX283" i="19"/>
  <c r="DB283" i="19"/>
  <c r="DE283" i="19"/>
  <c r="DF283" i="19"/>
  <c r="DG283" i="19"/>
  <c r="C284" i="19"/>
  <c r="E284" i="19"/>
  <c r="F284" i="19" s="1"/>
  <c r="M284" i="19"/>
  <c r="N284" i="19"/>
  <c r="T284" i="19"/>
  <c r="U284" i="19"/>
  <c r="AA284" i="19"/>
  <c r="AB284" i="19"/>
  <c r="AE284" i="19"/>
  <c r="AF284" i="19"/>
  <c r="AL284" i="19"/>
  <c r="AM284" i="19"/>
  <c r="AZ284" i="19"/>
  <c r="BA284" i="19"/>
  <c r="CC284" i="19"/>
  <c r="CJ284" i="19"/>
  <c r="CW284" i="19"/>
  <c r="CX284" i="19"/>
  <c r="DB284" i="19"/>
  <c r="DE284" i="19"/>
  <c r="DF284" i="19"/>
  <c r="DG284" i="19"/>
  <c r="C285" i="19"/>
  <c r="E285" i="19"/>
  <c r="F285" i="19" s="1"/>
  <c r="M285" i="19"/>
  <c r="N285" i="19"/>
  <c r="T285" i="19"/>
  <c r="U285" i="19"/>
  <c r="AA285" i="19"/>
  <c r="AB285" i="19"/>
  <c r="AE285" i="19"/>
  <c r="AF285" i="19"/>
  <c r="AL285" i="19"/>
  <c r="AM285" i="19"/>
  <c r="AZ285" i="19"/>
  <c r="BA285" i="19"/>
  <c r="CC285" i="19"/>
  <c r="CJ285" i="19"/>
  <c r="CW285" i="19"/>
  <c r="CX285" i="19"/>
  <c r="DB285" i="19"/>
  <c r="DE285" i="19"/>
  <c r="DF285" i="19"/>
  <c r="DG285" i="19"/>
  <c r="C286" i="19"/>
  <c r="E286" i="19"/>
  <c r="G286" i="19" s="1"/>
  <c r="M286" i="19"/>
  <c r="N286" i="19"/>
  <c r="T286" i="19"/>
  <c r="U286" i="19"/>
  <c r="AA286" i="19"/>
  <c r="AB286" i="19"/>
  <c r="AE286" i="19"/>
  <c r="AF286" i="19"/>
  <c r="AL286" i="19"/>
  <c r="AM286" i="19"/>
  <c r="AZ286" i="19"/>
  <c r="BA286" i="19"/>
  <c r="CC286" i="19"/>
  <c r="CJ286" i="19"/>
  <c r="CW286" i="19"/>
  <c r="CX286" i="19"/>
  <c r="DB286" i="19"/>
  <c r="DE286" i="19"/>
  <c r="DF286" i="19"/>
  <c r="DG286" i="19"/>
  <c r="C287" i="19"/>
  <c r="E287" i="19"/>
  <c r="M287" i="19"/>
  <c r="N287" i="19"/>
  <c r="T287" i="19"/>
  <c r="U287" i="19"/>
  <c r="AA287" i="19"/>
  <c r="AB287" i="19"/>
  <c r="AE287" i="19"/>
  <c r="AF287" i="19"/>
  <c r="DD287" i="19" s="1"/>
  <c r="AL287" i="19"/>
  <c r="AM287" i="19"/>
  <c r="AZ287" i="19"/>
  <c r="BA287" i="19"/>
  <c r="CC287" i="19"/>
  <c r="CJ287" i="19"/>
  <c r="CW287" i="19"/>
  <c r="CX287" i="19"/>
  <c r="DB287" i="19"/>
  <c r="DE287" i="19"/>
  <c r="DF287" i="19"/>
  <c r="DG287" i="19"/>
  <c r="C288" i="19"/>
  <c r="E288" i="19"/>
  <c r="G288" i="19" s="1"/>
  <c r="M288" i="19"/>
  <c r="N288" i="19"/>
  <c r="T288" i="19"/>
  <c r="U288" i="19"/>
  <c r="AA288" i="19"/>
  <c r="AB288" i="19"/>
  <c r="AE288" i="19"/>
  <c r="AF288" i="19"/>
  <c r="AL288" i="19"/>
  <c r="AM288" i="19"/>
  <c r="AZ288" i="19"/>
  <c r="BA288" i="19"/>
  <c r="CC288" i="19"/>
  <c r="CJ288" i="19"/>
  <c r="CW288" i="19"/>
  <c r="CX288" i="19"/>
  <c r="DB288" i="19"/>
  <c r="DE288" i="19"/>
  <c r="DF288" i="19"/>
  <c r="DG288" i="19"/>
  <c r="C289" i="19"/>
  <c r="E289" i="19"/>
  <c r="F289" i="19" s="1"/>
  <c r="M289" i="19"/>
  <c r="N289" i="19"/>
  <c r="T289" i="19"/>
  <c r="U289" i="19"/>
  <c r="AA289" i="19"/>
  <c r="AB289" i="19"/>
  <c r="AE289" i="19"/>
  <c r="AF289" i="19"/>
  <c r="AL289" i="19"/>
  <c r="AM289" i="19"/>
  <c r="AZ289" i="19"/>
  <c r="BA289" i="19"/>
  <c r="CC289" i="19"/>
  <c r="CJ289" i="19"/>
  <c r="CW289" i="19"/>
  <c r="CX289" i="19"/>
  <c r="DB289" i="19"/>
  <c r="DE289" i="19"/>
  <c r="DF289" i="19"/>
  <c r="DG289" i="19"/>
  <c r="C290" i="19"/>
  <c r="E290" i="19"/>
  <c r="G290" i="19" s="1"/>
  <c r="M290" i="19"/>
  <c r="N290" i="19"/>
  <c r="T290" i="19"/>
  <c r="U290" i="19"/>
  <c r="AA290" i="19"/>
  <c r="AB290" i="19"/>
  <c r="AE290" i="19"/>
  <c r="AF290" i="19"/>
  <c r="AL290" i="19"/>
  <c r="AM290" i="19"/>
  <c r="AZ290" i="19"/>
  <c r="BA290" i="19"/>
  <c r="CC290" i="19"/>
  <c r="CJ290" i="19"/>
  <c r="CW290" i="19"/>
  <c r="CX290" i="19"/>
  <c r="DB290" i="19"/>
  <c r="DE290" i="19"/>
  <c r="DF290" i="19"/>
  <c r="DG290" i="19"/>
  <c r="C291" i="19"/>
  <c r="E291" i="19"/>
  <c r="M291" i="19"/>
  <c r="DC291" i="19" s="1"/>
  <c r="N291" i="19"/>
  <c r="T291" i="19"/>
  <c r="U291" i="19"/>
  <c r="AA291" i="19"/>
  <c r="AB291" i="19"/>
  <c r="AE291" i="19"/>
  <c r="AF291" i="19"/>
  <c r="AL291" i="19"/>
  <c r="AM291" i="19"/>
  <c r="AZ291" i="19"/>
  <c r="BA291" i="19"/>
  <c r="CC291" i="19"/>
  <c r="DD291" i="19" s="1"/>
  <c r="CJ291" i="19"/>
  <c r="CW291" i="19"/>
  <c r="CX291" i="19"/>
  <c r="DB291" i="19"/>
  <c r="DE291" i="19"/>
  <c r="DF291" i="19"/>
  <c r="DG291" i="19"/>
  <c r="C292" i="19"/>
  <c r="E292" i="19"/>
  <c r="F292" i="19" s="1"/>
  <c r="M292" i="19"/>
  <c r="N292" i="19"/>
  <c r="T292" i="19"/>
  <c r="U292" i="19"/>
  <c r="AA292" i="19"/>
  <c r="AB292" i="19"/>
  <c r="AE292" i="19"/>
  <c r="AF292" i="19"/>
  <c r="AL292" i="19"/>
  <c r="AM292" i="19"/>
  <c r="AZ292" i="19"/>
  <c r="BA292" i="19"/>
  <c r="CC292" i="19"/>
  <c r="CJ292" i="19"/>
  <c r="CW292" i="19"/>
  <c r="CX292" i="19"/>
  <c r="DB292" i="19"/>
  <c r="DE292" i="19"/>
  <c r="DF292" i="19"/>
  <c r="DG292" i="19"/>
  <c r="C293" i="19"/>
  <c r="E293" i="19"/>
  <c r="M293" i="19"/>
  <c r="DC293" i="19" s="1"/>
  <c r="N293" i="19"/>
  <c r="T293" i="19"/>
  <c r="U293" i="19"/>
  <c r="AA293" i="19"/>
  <c r="AB293" i="19"/>
  <c r="AE293" i="19"/>
  <c r="AF293" i="19"/>
  <c r="DD293" i="19" s="1"/>
  <c r="AL293" i="19"/>
  <c r="AM293" i="19"/>
  <c r="AZ293" i="19"/>
  <c r="BA293" i="19"/>
  <c r="CC293" i="19"/>
  <c r="CJ293" i="19"/>
  <c r="CW293" i="19"/>
  <c r="CX293" i="19"/>
  <c r="DB293" i="19"/>
  <c r="DE293" i="19"/>
  <c r="DF293" i="19"/>
  <c r="DG293" i="19"/>
  <c r="C294" i="19"/>
  <c r="E294" i="19"/>
  <c r="F294" i="19"/>
  <c r="M294" i="19"/>
  <c r="DC294" i="19" s="1"/>
  <c r="N294" i="19"/>
  <c r="T294" i="19"/>
  <c r="U294" i="19"/>
  <c r="AA294" i="19"/>
  <c r="AB294" i="19"/>
  <c r="AE294" i="19"/>
  <c r="AF294" i="19"/>
  <c r="AL294" i="19"/>
  <c r="AM294" i="19"/>
  <c r="AZ294" i="19"/>
  <c r="BA294" i="19"/>
  <c r="CC294" i="19"/>
  <c r="CJ294" i="19"/>
  <c r="CW294" i="19"/>
  <c r="CX294" i="19"/>
  <c r="DB294" i="19"/>
  <c r="DE294" i="19"/>
  <c r="DF294" i="19"/>
  <c r="DG294" i="19"/>
  <c r="C295" i="19"/>
  <c r="E295" i="19"/>
  <c r="F295" i="19"/>
  <c r="M295" i="19"/>
  <c r="N295" i="19"/>
  <c r="T295" i="19"/>
  <c r="U295" i="19"/>
  <c r="AA295" i="19"/>
  <c r="AB295" i="19"/>
  <c r="AE295" i="19"/>
  <c r="AF295" i="19"/>
  <c r="AL295" i="19"/>
  <c r="AM295" i="19"/>
  <c r="AZ295" i="19"/>
  <c r="BA295" i="19"/>
  <c r="CC295" i="19"/>
  <c r="CJ295" i="19"/>
  <c r="CW295" i="19"/>
  <c r="CX295" i="19"/>
  <c r="DB295" i="19"/>
  <c r="DE295" i="19"/>
  <c r="DF295" i="19"/>
  <c r="DG295" i="19"/>
  <c r="C296" i="19"/>
  <c r="E296" i="19"/>
  <c r="F296" i="19"/>
  <c r="M296" i="19"/>
  <c r="N296" i="19"/>
  <c r="T296" i="19"/>
  <c r="U296" i="19"/>
  <c r="AA296" i="19"/>
  <c r="AB296" i="19"/>
  <c r="AE296" i="19"/>
  <c r="AF296" i="19"/>
  <c r="AL296" i="19"/>
  <c r="AM296" i="19"/>
  <c r="AZ296" i="19"/>
  <c r="BA296" i="19"/>
  <c r="CC296" i="19"/>
  <c r="CJ296" i="19"/>
  <c r="CW296" i="19"/>
  <c r="CX296" i="19"/>
  <c r="DB296" i="19"/>
  <c r="DE296" i="19"/>
  <c r="DF296" i="19"/>
  <c r="DG296" i="19"/>
  <c r="C297" i="19"/>
  <c r="E297" i="19"/>
  <c r="M297" i="19"/>
  <c r="N297" i="19"/>
  <c r="T297" i="19"/>
  <c r="U297" i="19"/>
  <c r="AA297" i="19"/>
  <c r="AB297" i="19"/>
  <c r="AE297" i="19"/>
  <c r="AF297" i="19"/>
  <c r="AL297" i="19"/>
  <c r="AM297" i="19"/>
  <c r="AZ297" i="19"/>
  <c r="BA297" i="19"/>
  <c r="CC297" i="19"/>
  <c r="CJ297" i="19"/>
  <c r="CW297" i="19"/>
  <c r="CX297" i="19"/>
  <c r="DB297" i="19"/>
  <c r="DE297" i="19"/>
  <c r="DF297" i="19"/>
  <c r="DG297" i="19"/>
  <c r="C298" i="19"/>
  <c r="E298" i="19"/>
  <c r="F298" i="19"/>
  <c r="M298" i="19"/>
  <c r="N298" i="19"/>
  <c r="T298" i="19"/>
  <c r="U298" i="19"/>
  <c r="AA298" i="19"/>
  <c r="AB298" i="19"/>
  <c r="AE298" i="19"/>
  <c r="AF298" i="19"/>
  <c r="AL298" i="19"/>
  <c r="AM298" i="19"/>
  <c r="AZ298" i="19"/>
  <c r="BA298" i="19"/>
  <c r="CC298" i="19"/>
  <c r="CJ298" i="19"/>
  <c r="CW298" i="19"/>
  <c r="CX298" i="19"/>
  <c r="DB298" i="19"/>
  <c r="DE298" i="19"/>
  <c r="DF298" i="19"/>
  <c r="DG298" i="19"/>
  <c r="C299" i="19"/>
  <c r="E299" i="19"/>
  <c r="M299" i="19"/>
  <c r="N299" i="19"/>
  <c r="T299" i="19"/>
  <c r="U299" i="19"/>
  <c r="AA299" i="19"/>
  <c r="AB299" i="19"/>
  <c r="AE299" i="19"/>
  <c r="AF299" i="19"/>
  <c r="AL299" i="19"/>
  <c r="AM299" i="19"/>
  <c r="AZ299" i="19"/>
  <c r="BA299" i="19"/>
  <c r="CC299" i="19"/>
  <c r="CJ299" i="19"/>
  <c r="CW299" i="19"/>
  <c r="CX299" i="19"/>
  <c r="DB299" i="19"/>
  <c r="DE299" i="19"/>
  <c r="DF299" i="19"/>
  <c r="DG299" i="19"/>
  <c r="C300" i="19"/>
  <c r="E300" i="19"/>
  <c r="F300" i="19" s="1"/>
  <c r="M300" i="19"/>
  <c r="N300" i="19"/>
  <c r="T300" i="19"/>
  <c r="U300" i="19"/>
  <c r="AA300" i="19"/>
  <c r="AB300" i="19"/>
  <c r="AE300" i="19"/>
  <c r="AF300" i="19"/>
  <c r="AL300" i="19"/>
  <c r="AM300" i="19"/>
  <c r="AZ300" i="19"/>
  <c r="BA300" i="19"/>
  <c r="CC300" i="19"/>
  <c r="CJ300" i="19"/>
  <c r="CW300" i="19"/>
  <c r="CX300" i="19"/>
  <c r="DB300" i="19"/>
  <c r="DE300" i="19"/>
  <c r="DF300" i="19"/>
  <c r="DG300" i="19"/>
  <c r="C301" i="19"/>
  <c r="E301" i="19"/>
  <c r="G301" i="19" s="1"/>
  <c r="M301" i="19"/>
  <c r="N301" i="19"/>
  <c r="T301" i="19"/>
  <c r="U301" i="19"/>
  <c r="DD301" i="19" s="1"/>
  <c r="AA301" i="19"/>
  <c r="AB301" i="19"/>
  <c r="AE301" i="19"/>
  <c r="AF301" i="19"/>
  <c r="AL301" i="19"/>
  <c r="AM301" i="19"/>
  <c r="AZ301" i="19"/>
  <c r="BA301" i="19"/>
  <c r="CC301" i="19"/>
  <c r="CJ301" i="19"/>
  <c r="CW301" i="19"/>
  <c r="CX301" i="19"/>
  <c r="DB301" i="19"/>
  <c r="DE301" i="19"/>
  <c r="DF301" i="19"/>
  <c r="DG301" i="19"/>
  <c r="C302" i="19"/>
  <c r="E302" i="19"/>
  <c r="F302" i="19" s="1"/>
  <c r="H302" i="19" s="1"/>
  <c r="I302" i="19" s="1"/>
  <c r="M302" i="19"/>
  <c r="N302" i="19"/>
  <c r="T302" i="19"/>
  <c r="U302" i="19"/>
  <c r="AA302" i="19"/>
  <c r="AB302" i="19"/>
  <c r="AE302" i="19"/>
  <c r="AF302" i="19"/>
  <c r="AL302" i="19"/>
  <c r="AM302" i="19"/>
  <c r="AZ302" i="19"/>
  <c r="BA302" i="19"/>
  <c r="CC302" i="19"/>
  <c r="CJ302" i="19"/>
  <c r="CW302" i="19"/>
  <c r="CX302" i="19"/>
  <c r="DB302" i="19"/>
  <c r="DE302" i="19"/>
  <c r="DF302" i="19"/>
  <c r="DG302" i="19"/>
  <c r="C303" i="19"/>
  <c r="E303" i="19"/>
  <c r="F303" i="19" s="1"/>
  <c r="M303" i="19"/>
  <c r="N303" i="19"/>
  <c r="T303" i="19"/>
  <c r="U303" i="19"/>
  <c r="AA303" i="19"/>
  <c r="AB303" i="19"/>
  <c r="AE303" i="19"/>
  <c r="AF303" i="19"/>
  <c r="AL303" i="19"/>
  <c r="AM303" i="19"/>
  <c r="AZ303" i="19"/>
  <c r="BA303" i="19"/>
  <c r="CC303" i="19"/>
  <c r="CJ303" i="19"/>
  <c r="CW303" i="19"/>
  <c r="CX303" i="19"/>
  <c r="DB303" i="19"/>
  <c r="DE303" i="19"/>
  <c r="DF303" i="19"/>
  <c r="DG303" i="19"/>
  <c r="C304" i="19"/>
  <c r="E304" i="19"/>
  <c r="M304" i="19"/>
  <c r="N304" i="19"/>
  <c r="T304" i="19"/>
  <c r="U304" i="19"/>
  <c r="AA304" i="19"/>
  <c r="AB304" i="19"/>
  <c r="AE304" i="19"/>
  <c r="AF304" i="19"/>
  <c r="AL304" i="19"/>
  <c r="AM304" i="19"/>
  <c r="AZ304" i="19"/>
  <c r="BA304" i="19"/>
  <c r="CC304" i="19"/>
  <c r="CJ304" i="19"/>
  <c r="CW304" i="19"/>
  <c r="CX304" i="19"/>
  <c r="DB304" i="19"/>
  <c r="DE304" i="19"/>
  <c r="DF304" i="19"/>
  <c r="DG304" i="19"/>
  <c r="C305" i="19"/>
  <c r="E305" i="19"/>
  <c r="M305" i="19"/>
  <c r="N305" i="19"/>
  <c r="T305" i="19"/>
  <c r="U305" i="19"/>
  <c r="AA305" i="19"/>
  <c r="AB305" i="19"/>
  <c r="AE305" i="19"/>
  <c r="AF305" i="19"/>
  <c r="AL305" i="19"/>
  <c r="AM305" i="19"/>
  <c r="AZ305" i="19"/>
  <c r="BA305" i="19"/>
  <c r="CC305" i="19"/>
  <c r="CJ305" i="19"/>
  <c r="CW305" i="19"/>
  <c r="CX305" i="19"/>
  <c r="DB305" i="19"/>
  <c r="DE305" i="19"/>
  <c r="DF305" i="19"/>
  <c r="DG305" i="19"/>
  <c r="C306" i="19"/>
  <c r="E306" i="19"/>
  <c r="M306" i="19"/>
  <c r="N306" i="19"/>
  <c r="T306" i="19"/>
  <c r="U306" i="19"/>
  <c r="AA306" i="19"/>
  <c r="AB306" i="19"/>
  <c r="AE306" i="19"/>
  <c r="AF306" i="19"/>
  <c r="AL306" i="19"/>
  <c r="AM306" i="19"/>
  <c r="AZ306" i="19"/>
  <c r="BA306" i="19"/>
  <c r="CC306" i="19"/>
  <c r="CJ306" i="19"/>
  <c r="CW306" i="19"/>
  <c r="CX306" i="19"/>
  <c r="DB306" i="19"/>
  <c r="DE306" i="19"/>
  <c r="DF306" i="19"/>
  <c r="DG306" i="19"/>
  <c r="C307" i="19"/>
  <c r="E307" i="19"/>
  <c r="M307" i="19"/>
  <c r="N307" i="19"/>
  <c r="T307" i="19"/>
  <c r="U307" i="19"/>
  <c r="AA307" i="19"/>
  <c r="AB307" i="19"/>
  <c r="AE307" i="19"/>
  <c r="AF307" i="19"/>
  <c r="AL307" i="19"/>
  <c r="AM307" i="19"/>
  <c r="AZ307" i="19"/>
  <c r="BA307" i="19"/>
  <c r="CC307" i="19"/>
  <c r="DD307" i="19" s="1"/>
  <c r="CJ307" i="19"/>
  <c r="CW307" i="19"/>
  <c r="CX307" i="19"/>
  <c r="DB307" i="19"/>
  <c r="DE307" i="19"/>
  <c r="DF307" i="19"/>
  <c r="DG307" i="19"/>
  <c r="C308" i="19"/>
  <c r="E308" i="19"/>
  <c r="G308" i="19" s="1"/>
  <c r="M308" i="19"/>
  <c r="N308" i="19"/>
  <c r="T308" i="19"/>
  <c r="U308" i="19"/>
  <c r="AA308" i="19"/>
  <c r="AB308" i="19"/>
  <c r="AE308" i="19"/>
  <c r="AF308" i="19"/>
  <c r="AL308" i="19"/>
  <c r="AM308" i="19"/>
  <c r="AZ308" i="19"/>
  <c r="BA308" i="19"/>
  <c r="CC308" i="19"/>
  <c r="CJ308" i="19"/>
  <c r="CW308" i="19"/>
  <c r="CX308" i="19"/>
  <c r="DB308" i="19"/>
  <c r="DE308" i="19"/>
  <c r="DF308" i="19"/>
  <c r="DG308" i="19"/>
  <c r="C309" i="19"/>
  <c r="E309" i="19"/>
  <c r="G309" i="19" s="1"/>
  <c r="M309" i="19"/>
  <c r="N309" i="19"/>
  <c r="T309" i="19"/>
  <c r="U309" i="19"/>
  <c r="AA309" i="19"/>
  <c r="AB309" i="19"/>
  <c r="AE309" i="19"/>
  <c r="AF309" i="19"/>
  <c r="AL309" i="19"/>
  <c r="AM309" i="19"/>
  <c r="AZ309" i="19"/>
  <c r="BA309" i="19"/>
  <c r="CC309" i="19"/>
  <c r="CJ309" i="19"/>
  <c r="CW309" i="19"/>
  <c r="CX309" i="19"/>
  <c r="DB309" i="19"/>
  <c r="DE309" i="19"/>
  <c r="DF309" i="19"/>
  <c r="DG309" i="19"/>
  <c r="C310" i="19"/>
  <c r="E310" i="19"/>
  <c r="M310" i="19"/>
  <c r="N310" i="19"/>
  <c r="T310" i="19"/>
  <c r="U310" i="19"/>
  <c r="AA310" i="19"/>
  <c r="AB310" i="19"/>
  <c r="DD310" i="19" s="1"/>
  <c r="AE310" i="19"/>
  <c r="AF310" i="19"/>
  <c r="AL310" i="19"/>
  <c r="AM310" i="19"/>
  <c r="AZ310" i="19"/>
  <c r="BA310" i="19"/>
  <c r="CC310" i="19"/>
  <c r="CJ310" i="19"/>
  <c r="CW310" i="19"/>
  <c r="CX310" i="19"/>
  <c r="DB310" i="19"/>
  <c r="DE310" i="19"/>
  <c r="DF310" i="19"/>
  <c r="DG310" i="19"/>
  <c r="C311" i="19"/>
  <c r="E311" i="19"/>
  <c r="M311" i="19"/>
  <c r="N311" i="19"/>
  <c r="T311" i="19"/>
  <c r="U311" i="19"/>
  <c r="AA311" i="19"/>
  <c r="AB311" i="19"/>
  <c r="AE311" i="19"/>
  <c r="AF311" i="19"/>
  <c r="AL311" i="19"/>
  <c r="AM311" i="19"/>
  <c r="AZ311" i="19"/>
  <c r="BA311" i="19"/>
  <c r="CC311" i="19"/>
  <c r="CJ311" i="19"/>
  <c r="CW311" i="19"/>
  <c r="CX311" i="19"/>
  <c r="DB311" i="19"/>
  <c r="DE311" i="19"/>
  <c r="DF311" i="19"/>
  <c r="DG311" i="19"/>
  <c r="C312" i="19"/>
  <c r="E312" i="19"/>
  <c r="G312" i="19"/>
  <c r="H312" i="19" s="1"/>
  <c r="I312" i="19" s="1"/>
  <c r="M312" i="19"/>
  <c r="N312" i="19"/>
  <c r="T312" i="19"/>
  <c r="U312" i="19"/>
  <c r="AA312" i="19"/>
  <c r="AB312" i="19"/>
  <c r="AE312" i="19"/>
  <c r="AF312" i="19"/>
  <c r="AL312" i="19"/>
  <c r="AM312" i="19"/>
  <c r="AZ312" i="19"/>
  <c r="BA312" i="19"/>
  <c r="CC312" i="19"/>
  <c r="CJ312" i="19"/>
  <c r="CW312" i="19"/>
  <c r="CX312" i="19"/>
  <c r="DB312" i="19"/>
  <c r="DE312" i="19"/>
  <c r="DF312" i="19"/>
  <c r="DG312" i="19"/>
  <c r="C313" i="19"/>
  <c r="E313" i="19"/>
  <c r="F313" i="19" s="1"/>
  <c r="M313" i="19"/>
  <c r="N313" i="19"/>
  <c r="DD313" i="19" s="1"/>
  <c r="T313" i="19"/>
  <c r="U313" i="19"/>
  <c r="AA313" i="19"/>
  <c r="AB313" i="19"/>
  <c r="AE313" i="19"/>
  <c r="AF313" i="19"/>
  <c r="AL313" i="19"/>
  <c r="AM313" i="19"/>
  <c r="AZ313" i="19"/>
  <c r="BA313" i="19"/>
  <c r="CC313" i="19"/>
  <c r="CJ313" i="19"/>
  <c r="CW313" i="19"/>
  <c r="CX313" i="19"/>
  <c r="DB313" i="19"/>
  <c r="DE313" i="19"/>
  <c r="DF313" i="19"/>
  <c r="DG313" i="19"/>
  <c r="C314" i="19"/>
  <c r="E314" i="19"/>
  <c r="G314" i="19" s="1"/>
  <c r="M314" i="19"/>
  <c r="N314" i="19"/>
  <c r="T314" i="19"/>
  <c r="U314" i="19"/>
  <c r="AA314" i="19"/>
  <c r="AB314" i="19"/>
  <c r="AE314" i="19"/>
  <c r="AF314" i="19"/>
  <c r="AL314" i="19"/>
  <c r="AM314" i="19"/>
  <c r="AZ314" i="19"/>
  <c r="BA314" i="19"/>
  <c r="CC314" i="19"/>
  <c r="CJ314" i="19"/>
  <c r="CW314" i="19"/>
  <c r="CX314" i="19"/>
  <c r="DB314" i="19"/>
  <c r="DE314" i="19"/>
  <c r="DF314" i="19"/>
  <c r="DG314" i="19"/>
  <c r="C315" i="19"/>
  <c r="E315" i="19"/>
  <c r="F315" i="19"/>
  <c r="M315" i="19"/>
  <c r="DC315" i="19" s="1"/>
  <c r="N315" i="19"/>
  <c r="T315" i="19"/>
  <c r="U315" i="19"/>
  <c r="AA315" i="19"/>
  <c r="AB315" i="19"/>
  <c r="AE315" i="19"/>
  <c r="AF315" i="19"/>
  <c r="AL315" i="19"/>
  <c r="AM315" i="19"/>
  <c r="AZ315" i="19"/>
  <c r="BA315" i="19"/>
  <c r="CC315" i="19"/>
  <c r="CJ315" i="19"/>
  <c r="CW315" i="19"/>
  <c r="CX315" i="19"/>
  <c r="DB315" i="19"/>
  <c r="DE315" i="19"/>
  <c r="DF315" i="19"/>
  <c r="DG315" i="19"/>
  <c r="C316" i="19"/>
  <c r="E316" i="19"/>
  <c r="M316" i="19"/>
  <c r="N316" i="19"/>
  <c r="T316" i="19"/>
  <c r="U316" i="19"/>
  <c r="AA316" i="19"/>
  <c r="AB316" i="19"/>
  <c r="AE316" i="19"/>
  <c r="AF316" i="19"/>
  <c r="AL316" i="19"/>
  <c r="AM316" i="19"/>
  <c r="AZ316" i="19"/>
  <c r="BA316" i="19"/>
  <c r="CC316" i="19"/>
  <c r="DD316" i="19" s="1"/>
  <c r="CJ316" i="19"/>
  <c r="CW316" i="19"/>
  <c r="CX316" i="19"/>
  <c r="DB316" i="19"/>
  <c r="DE316" i="19"/>
  <c r="DF316" i="19"/>
  <c r="DG316" i="19"/>
  <c r="C317" i="19"/>
  <c r="E317" i="19"/>
  <c r="M317" i="19"/>
  <c r="N317" i="19"/>
  <c r="T317" i="19"/>
  <c r="U317" i="19"/>
  <c r="AA317" i="19"/>
  <c r="AB317" i="19"/>
  <c r="AE317" i="19"/>
  <c r="AF317" i="19"/>
  <c r="AL317" i="19"/>
  <c r="AM317" i="19"/>
  <c r="AZ317" i="19"/>
  <c r="BA317" i="19"/>
  <c r="CC317" i="19"/>
  <c r="CJ317" i="19"/>
  <c r="CW317" i="19"/>
  <c r="CX317" i="19"/>
  <c r="DB317" i="19"/>
  <c r="DE317" i="19"/>
  <c r="DF317" i="19"/>
  <c r="DG317" i="19"/>
  <c r="C318" i="19"/>
  <c r="E318" i="19"/>
  <c r="M318" i="19"/>
  <c r="N318" i="19"/>
  <c r="T318" i="19"/>
  <c r="U318" i="19"/>
  <c r="AA318" i="19"/>
  <c r="AB318" i="19"/>
  <c r="AE318" i="19"/>
  <c r="AF318" i="19"/>
  <c r="AL318" i="19"/>
  <c r="AM318" i="19"/>
  <c r="AZ318" i="19"/>
  <c r="BA318" i="19"/>
  <c r="CC318" i="19"/>
  <c r="DD318" i="19" s="1"/>
  <c r="CJ318" i="19"/>
  <c r="CW318" i="19"/>
  <c r="CX318" i="19"/>
  <c r="DB318" i="19"/>
  <c r="DE318" i="19"/>
  <c r="DF318" i="19"/>
  <c r="DG318" i="19"/>
  <c r="C319" i="19"/>
  <c r="E319" i="19"/>
  <c r="G319" i="19" s="1"/>
  <c r="M319" i="19"/>
  <c r="N319" i="19"/>
  <c r="T319" i="19"/>
  <c r="U319" i="19"/>
  <c r="AA319" i="19"/>
  <c r="AB319" i="19"/>
  <c r="AE319" i="19"/>
  <c r="AF319" i="19"/>
  <c r="AL319" i="19"/>
  <c r="AM319" i="19"/>
  <c r="AZ319" i="19"/>
  <c r="BA319" i="19"/>
  <c r="CC319" i="19"/>
  <c r="CJ319" i="19"/>
  <c r="CW319" i="19"/>
  <c r="CX319" i="19"/>
  <c r="DB319" i="19"/>
  <c r="DE319" i="19"/>
  <c r="DF319" i="19"/>
  <c r="DG319" i="19"/>
  <c r="C320" i="19"/>
  <c r="E320" i="19"/>
  <c r="M320" i="19"/>
  <c r="N320" i="19"/>
  <c r="T320" i="19"/>
  <c r="U320" i="19"/>
  <c r="AA320" i="19"/>
  <c r="AB320" i="19"/>
  <c r="AE320" i="19"/>
  <c r="AF320" i="19"/>
  <c r="AL320" i="19"/>
  <c r="AM320" i="19"/>
  <c r="AZ320" i="19"/>
  <c r="BA320" i="19"/>
  <c r="CC320" i="19"/>
  <c r="DD320" i="19" s="1"/>
  <c r="CJ320" i="19"/>
  <c r="CW320" i="19"/>
  <c r="CX320" i="19"/>
  <c r="DB320" i="19"/>
  <c r="DE320" i="19"/>
  <c r="DF320" i="19"/>
  <c r="DG320" i="19"/>
  <c r="C321" i="19"/>
  <c r="E321" i="19"/>
  <c r="G321" i="19" s="1"/>
  <c r="M321" i="19"/>
  <c r="DC321" i="19" s="1"/>
  <c r="N321" i="19"/>
  <c r="T321" i="19"/>
  <c r="U321" i="19"/>
  <c r="AA321" i="19"/>
  <c r="AB321" i="19"/>
  <c r="AE321" i="19"/>
  <c r="AF321" i="19"/>
  <c r="AL321" i="19"/>
  <c r="AM321" i="19"/>
  <c r="AZ321" i="19"/>
  <c r="BA321" i="19"/>
  <c r="CC321" i="19"/>
  <c r="DD321" i="19" s="1"/>
  <c r="CJ321" i="19"/>
  <c r="CW321" i="19"/>
  <c r="CX321" i="19"/>
  <c r="DB321" i="19"/>
  <c r="DE321" i="19"/>
  <c r="DF321" i="19"/>
  <c r="DG321" i="19"/>
  <c r="C322" i="19"/>
  <c r="E322" i="19"/>
  <c r="F322" i="19" s="1"/>
  <c r="M322" i="19"/>
  <c r="N322" i="19"/>
  <c r="T322" i="19"/>
  <c r="U322" i="19"/>
  <c r="AA322" i="19"/>
  <c r="AB322" i="19"/>
  <c r="AE322" i="19"/>
  <c r="AF322" i="19"/>
  <c r="AL322" i="19"/>
  <c r="AM322" i="19"/>
  <c r="AZ322" i="19"/>
  <c r="BA322" i="19"/>
  <c r="CC322" i="19"/>
  <c r="CJ322" i="19"/>
  <c r="CW322" i="19"/>
  <c r="CX322" i="19"/>
  <c r="DB322" i="19"/>
  <c r="DE322" i="19"/>
  <c r="DF322" i="19"/>
  <c r="DG322" i="19"/>
  <c r="C323" i="19"/>
  <c r="E323" i="19"/>
  <c r="M323" i="19"/>
  <c r="DC323" i="19" s="1"/>
  <c r="N323" i="19"/>
  <c r="T323" i="19"/>
  <c r="U323" i="19"/>
  <c r="AA323" i="19"/>
  <c r="AB323" i="19"/>
  <c r="AE323" i="19"/>
  <c r="AF323" i="19"/>
  <c r="AL323" i="19"/>
  <c r="AM323" i="19"/>
  <c r="AZ323" i="19"/>
  <c r="BA323" i="19"/>
  <c r="CC323" i="19"/>
  <c r="DD323" i="19" s="1"/>
  <c r="CJ323" i="19"/>
  <c r="CW323" i="19"/>
  <c r="CX323" i="19"/>
  <c r="DB323" i="19"/>
  <c r="DE323" i="19"/>
  <c r="DF323" i="19"/>
  <c r="DG323" i="19"/>
  <c r="C324" i="19"/>
  <c r="E324" i="19"/>
  <c r="M324" i="19"/>
  <c r="N324" i="19"/>
  <c r="T324" i="19"/>
  <c r="U324" i="19"/>
  <c r="AA324" i="19"/>
  <c r="AB324" i="19"/>
  <c r="AE324" i="19"/>
  <c r="AF324" i="19"/>
  <c r="AL324" i="19"/>
  <c r="AM324" i="19"/>
  <c r="AZ324" i="19"/>
  <c r="BA324" i="19"/>
  <c r="CC324" i="19"/>
  <c r="CJ324" i="19"/>
  <c r="CW324" i="19"/>
  <c r="CX324" i="19"/>
  <c r="DB324" i="19"/>
  <c r="DE324" i="19"/>
  <c r="DF324" i="19"/>
  <c r="DG324" i="19"/>
  <c r="C325" i="19"/>
  <c r="E325" i="19"/>
  <c r="G325" i="19"/>
  <c r="H325" i="19" s="1"/>
  <c r="I325" i="19" s="1"/>
  <c r="M325" i="19"/>
  <c r="N325" i="19"/>
  <c r="T325" i="19"/>
  <c r="U325" i="19"/>
  <c r="AA325" i="19"/>
  <c r="AB325" i="19"/>
  <c r="AE325" i="19"/>
  <c r="AF325" i="19"/>
  <c r="AL325" i="19"/>
  <c r="AM325" i="19"/>
  <c r="AZ325" i="19"/>
  <c r="BA325" i="19"/>
  <c r="CC325" i="19"/>
  <c r="CJ325" i="19"/>
  <c r="CW325" i="19"/>
  <c r="CX325" i="19"/>
  <c r="DB325" i="19"/>
  <c r="DE325" i="19"/>
  <c r="DF325" i="19"/>
  <c r="DG325" i="19"/>
  <c r="C326" i="19"/>
  <c r="E326" i="19"/>
  <c r="F326" i="19"/>
  <c r="M326" i="19"/>
  <c r="DC326" i="19" s="1"/>
  <c r="N326" i="19"/>
  <c r="T326" i="19"/>
  <c r="U326" i="19"/>
  <c r="AA326" i="19"/>
  <c r="AB326" i="19"/>
  <c r="AE326" i="19"/>
  <c r="AF326" i="19"/>
  <c r="AL326" i="19"/>
  <c r="AM326" i="19"/>
  <c r="AZ326" i="19"/>
  <c r="BA326" i="19"/>
  <c r="CC326" i="19"/>
  <c r="DD326" i="19" s="1"/>
  <c r="CJ326" i="19"/>
  <c r="CW326" i="19"/>
  <c r="CX326" i="19"/>
  <c r="DB326" i="19"/>
  <c r="DE326" i="19"/>
  <c r="DF326" i="19"/>
  <c r="DG326" i="19"/>
  <c r="C327" i="19"/>
  <c r="E327" i="19"/>
  <c r="G327" i="19" s="1"/>
  <c r="M327" i="19"/>
  <c r="N327" i="19"/>
  <c r="T327" i="19"/>
  <c r="U327" i="19"/>
  <c r="AA327" i="19"/>
  <c r="AB327" i="19"/>
  <c r="AE327" i="19"/>
  <c r="AF327" i="19"/>
  <c r="AL327" i="19"/>
  <c r="AM327" i="19"/>
  <c r="AZ327" i="19"/>
  <c r="BA327" i="19"/>
  <c r="CC327" i="19"/>
  <c r="DD327" i="19" s="1"/>
  <c r="CJ327" i="19"/>
  <c r="CW327" i="19"/>
  <c r="CX327" i="19"/>
  <c r="DB327" i="19"/>
  <c r="DE327" i="19"/>
  <c r="DF327" i="19"/>
  <c r="DG327" i="19"/>
  <c r="C328" i="19"/>
  <c r="E328" i="19"/>
  <c r="F328" i="19" s="1"/>
  <c r="M328" i="19"/>
  <c r="N328" i="19"/>
  <c r="T328" i="19"/>
  <c r="U328" i="19"/>
  <c r="AA328" i="19"/>
  <c r="AB328" i="19"/>
  <c r="AE328" i="19"/>
  <c r="AF328" i="19"/>
  <c r="AL328" i="19"/>
  <c r="AM328" i="19"/>
  <c r="AZ328" i="19"/>
  <c r="BA328" i="19"/>
  <c r="CC328" i="19"/>
  <c r="CJ328" i="19"/>
  <c r="CW328" i="19"/>
  <c r="CX328" i="19"/>
  <c r="DB328" i="19"/>
  <c r="DE328" i="19"/>
  <c r="DF328" i="19"/>
  <c r="DG328" i="19"/>
  <c r="C329" i="19"/>
  <c r="E329" i="19"/>
  <c r="G329" i="19"/>
  <c r="M329" i="19"/>
  <c r="N329" i="19"/>
  <c r="T329" i="19"/>
  <c r="U329" i="19"/>
  <c r="DD329" i="19" s="1"/>
  <c r="AA329" i="19"/>
  <c r="AB329" i="19"/>
  <c r="AE329" i="19"/>
  <c r="AF329" i="19"/>
  <c r="AL329" i="19"/>
  <c r="AM329" i="19"/>
  <c r="AZ329" i="19"/>
  <c r="BA329" i="19"/>
  <c r="CC329" i="19"/>
  <c r="CJ329" i="19"/>
  <c r="CW329" i="19"/>
  <c r="CX329" i="19"/>
  <c r="DB329" i="19"/>
  <c r="DE329" i="19"/>
  <c r="DF329" i="19"/>
  <c r="DG329" i="19"/>
  <c r="C330" i="19"/>
  <c r="E330" i="19"/>
  <c r="G330" i="19"/>
  <c r="M330" i="19"/>
  <c r="N330" i="19"/>
  <c r="T330" i="19"/>
  <c r="U330" i="19"/>
  <c r="AA330" i="19"/>
  <c r="AB330" i="19"/>
  <c r="AE330" i="19"/>
  <c r="AF330" i="19"/>
  <c r="AL330" i="19"/>
  <c r="AM330" i="19"/>
  <c r="AZ330" i="19"/>
  <c r="BA330" i="19"/>
  <c r="CC330" i="19"/>
  <c r="CJ330" i="19"/>
  <c r="CW330" i="19"/>
  <c r="CX330" i="19"/>
  <c r="DB330" i="19"/>
  <c r="DE330" i="19"/>
  <c r="DF330" i="19"/>
  <c r="DG330" i="19"/>
  <c r="C331" i="19"/>
  <c r="E331" i="19"/>
  <c r="M331" i="19"/>
  <c r="N331" i="19"/>
  <c r="T331" i="19"/>
  <c r="U331" i="19"/>
  <c r="AA331" i="19"/>
  <c r="AB331" i="19"/>
  <c r="AE331" i="19"/>
  <c r="AF331" i="19"/>
  <c r="AL331" i="19"/>
  <c r="AM331" i="19"/>
  <c r="AZ331" i="19"/>
  <c r="BA331" i="19"/>
  <c r="CC331" i="19"/>
  <c r="CJ331" i="19"/>
  <c r="CW331" i="19"/>
  <c r="CX331" i="19"/>
  <c r="DB331" i="19"/>
  <c r="DE331" i="19"/>
  <c r="DF331" i="19"/>
  <c r="DG331" i="19"/>
  <c r="C332" i="19"/>
  <c r="E332" i="19"/>
  <c r="F332" i="19"/>
  <c r="M332" i="19"/>
  <c r="N332" i="19"/>
  <c r="T332" i="19"/>
  <c r="U332" i="19"/>
  <c r="AA332" i="19"/>
  <c r="AB332" i="19"/>
  <c r="AE332" i="19"/>
  <c r="AF332" i="19"/>
  <c r="AL332" i="19"/>
  <c r="AM332" i="19"/>
  <c r="AZ332" i="19"/>
  <c r="BA332" i="19"/>
  <c r="CC332" i="19"/>
  <c r="CJ332" i="19"/>
  <c r="CW332" i="19"/>
  <c r="CX332" i="19"/>
  <c r="DB332" i="19"/>
  <c r="DE332" i="19"/>
  <c r="DF332" i="19"/>
  <c r="DG332" i="19"/>
  <c r="C333" i="19"/>
  <c r="E333" i="19"/>
  <c r="G333" i="19"/>
  <c r="M333" i="19"/>
  <c r="N333" i="19"/>
  <c r="T333" i="19"/>
  <c r="U333" i="19"/>
  <c r="AA333" i="19"/>
  <c r="AB333" i="19"/>
  <c r="AE333" i="19"/>
  <c r="AF333" i="19"/>
  <c r="AL333" i="19"/>
  <c r="AM333" i="19"/>
  <c r="AZ333" i="19"/>
  <c r="BA333" i="19"/>
  <c r="CC333" i="19"/>
  <c r="DD333" i="19" s="1"/>
  <c r="CJ333" i="19"/>
  <c r="CW333" i="19"/>
  <c r="CX333" i="19"/>
  <c r="DB333" i="19"/>
  <c r="DE333" i="19"/>
  <c r="DF333" i="19"/>
  <c r="DG333" i="19"/>
  <c r="C334" i="19"/>
  <c r="E334" i="19"/>
  <c r="G334" i="19" s="1"/>
  <c r="M334" i="19"/>
  <c r="DC334" i="19" s="1"/>
  <c r="N334" i="19"/>
  <c r="T334" i="19"/>
  <c r="U334" i="19"/>
  <c r="AA334" i="19"/>
  <c r="AB334" i="19"/>
  <c r="AE334" i="19"/>
  <c r="AF334" i="19"/>
  <c r="AL334" i="19"/>
  <c r="AM334" i="19"/>
  <c r="AZ334" i="19"/>
  <c r="BA334" i="19"/>
  <c r="CC334" i="19"/>
  <c r="DD334" i="19" s="1"/>
  <c r="CJ334" i="19"/>
  <c r="CW334" i="19"/>
  <c r="CX334" i="19"/>
  <c r="DB334" i="19"/>
  <c r="DE334" i="19"/>
  <c r="DF334" i="19"/>
  <c r="DG334" i="19"/>
  <c r="C335" i="19"/>
  <c r="E335" i="19"/>
  <c r="G335" i="19" s="1"/>
  <c r="M335" i="19"/>
  <c r="N335" i="19"/>
  <c r="T335" i="19"/>
  <c r="DC335" i="19" s="1"/>
  <c r="U335" i="19"/>
  <c r="AA335" i="19"/>
  <c r="AB335" i="19"/>
  <c r="AE335" i="19"/>
  <c r="AF335" i="19"/>
  <c r="AL335" i="19"/>
  <c r="AM335" i="19"/>
  <c r="AZ335" i="19"/>
  <c r="BA335" i="19"/>
  <c r="CC335" i="19"/>
  <c r="CJ335" i="19"/>
  <c r="CW335" i="19"/>
  <c r="CX335" i="19"/>
  <c r="DB335" i="19"/>
  <c r="DE335" i="19"/>
  <c r="DF335" i="19"/>
  <c r="DG335" i="19"/>
  <c r="C336" i="19"/>
  <c r="E336" i="19"/>
  <c r="F336" i="19"/>
  <c r="M336" i="19"/>
  <c r="N336" i="19"/>
  <c r="T336" i="19"/>
  <c r="U336" i="19"/>
  <c r="AA336" i="19"/>
  <c r="AB336" i="19"/>
  <c r="AE336" i="19"/>
  <c r="AF336" i="19"/>
  <c r="AL336" i="19"/>
  <c r="AM336" i="19"/>
  <c r="AZ336" i="19"/>
  <c r="BA336" i="19"/>
  <c r="CC336" i="19"/>
  <c r="CJ336" i="19"/>
  <c r="CW336" i="19"/>
  <c r="CX336" i="19"/>
  <c r="DB336" i="19"/>
  <c r="DE336" i="19"/>
  <c r="DF336" i="19"/>
  <c r="DG336" i="19"/>
  <c r="C337" i="19"/>
  <c r="E337" i="19"/>
  <c r="M337" i="19"/>
  <c r="N337" i="19"/>
  <c r="T337" i="19"/>
  <c r="U337" i="19"/>
  <c r="AA337" i="19"/>
  <c r="AB337" i="19"/>
  <c r="AE337" i="19"/>
  <c r="AF337" i="19"/>
  <c r="AL337" i="19"/>
  <c r="AM337" i="19"/>
  <c r="AZ337" i="19"/>
  <c r="BA337" i="19"/>
  <c r="CC337" i="19"/>
  <c r="CJ337" i="19"/>
  <c r="CW337" i="19"/>
  <c r="CX337" i="19"/>
  <c r="DB337" i="19"/>
  <c r="DE337" i="19"/>
  <c r="DF337" i="19"/>
  <c r="DG337" i="19"/>
  <c r="C338" i="19"/>
  <c r="E338" i="19"/>
  <c r="G338" i="19" s="1"/>
  <c r="H338" i="19" s="1"/>
  <c r="I338" i="19" s="1"/>
  <c r="M338" i="19"/>
  <c r="N338" i="19"/>
  <c r="T338" i="19"/>
  <c r="U338" i="19"/>
  <c r="AA338" i="19"/>
  <c r="AB338" i="19"/>
  <c r="AE338" i="19"/>
  <c r="AF338" i="19"/>
  <c r="AL338" i="19"/>
  <c r="AM338" i="19"/>
  <c r="AZ338" i="19"/>
  <c r="BA338" i="19"/>
  <c r="CC338" i="19"/>
  <c r="CJ338" i="19"/>
  <c r="CW338" i="19"/>
  <c r="CX338" i="19"/>
  <c r="DB338" i="19"/>
  <c r="DE338" i="19"/>
  <c r="DF338" i="19"/>
  <c r="DG338" i="19"/>
  <c r="C339" i="19"/>
  <c r="E339" i="19"/>
  <c r="G339" i="19"/>
  <c r="M339" i="19"/>
  <c r="N339" i="19"/>
  <c r="T339" i="19"/>
  <c r="U339" i="19"/>
  <c r="AA339" i="19"/>
  <c r="AB339" i="19"/>
  <c r="AE339" i="19"/>
  <c r="AF339" i="19"/>
  <c r="AL339" i="19"/>
  <c r="AM339" i="19"/>
  <c r="AZ339" i="19"/>
  <c r="BA339" i="19"/>
  <c r="CC339" i="19"/>
  <c r="CJ339" i="19"/>
  <c r="CW339" i="19"/>
  <c r="CX339" i="19"/>
  <c r="DB339" i="19"/>
  <c r="DE339" i="19"/>
  <c r="DF339" i="19"/>
  <c r="DG339" i="19"/>
  <c r="C340" i="19"/>
  <c r="E340" i="19"/>
  <c r="M340" i="19"/>
  <c r="N340" i="19"/>
  <c r="T340" i="19"/>
  <c r="U340" i="19"/>
  <c r="AA340" i="19"/>
  <c r="AB340" i="19"/>
  <c r="AE340" i="19"/>
  <c r="AF340" i="19"/>
  <c r="AL340" i="19"/>
  <c r="AM340" i="19"/>
  <c r="AZ340" i="19"/>
  <c r="BA340" i="19"/>
  <c r="CC340" i="19"/>
  <c r="DD340" i="19" s="1"/>
  <c r="CJ340" i="19"/>
  <c r="CW340" i="19"/>
  <c r="CX340" i="19"/>
  <c r="DB340" i="19"/>
  <c r="DE340" i="19"/>
  <c r="DF340" i="19"/>
  <c r="DG340" i="19"/>
  <c r="C341" i="19"/>
  <c r="E341" i="19"/>
  <c r="M341" i="19"/>
  <c r="N341" i="19"/>
  <c r="T341" i="19"/>
  <c r="U341" i="19"/>
  <c r="AA341" i="19"/>
  <c r="AB341" i="19"/>
  <c r="AE341" i="19"/>
  <c r="AF341" i="19"/>
  <c r="AL341" i="19"/>
  <c r="AM341" i="19"/>
  <c r="AZ341" i="19"/>
  <c r="BA341" i="19"/>
  <c r="CC341" i="19"/>
  <c r="CJ341" i="19"/>
  <c r="CW341" i="19"/>
  <c r="CX341" i="19"/>
  <c r="DB341" i="19"/>
  <c r="DE341" i="19"/>
  <c r="DF341" i="19"/>
  <c r="DG341" i="19"/>
  <c r="C342" i="19"/>
  <c r="E342" i="19"/>
  <c r="M342" i="19"/>
  <c r="DC342" i="19" s="1"/>
  <c r="N342" i="19"/>
  <c r="T342" i="19"/>
  <c r="U342" i="19"/>
  <c r="AA342" i="19"/>
  <c r="AB342" i="19"/>
  <c r="AE342" i="19"/>
  <c r="AF342" i="19"/>
  <c r="AL342" i="19"/>
  <c r="AM342" i="19"/>
  <c r="AZ342" i="19"/>
  <c r="BA342" i="19"/>
  <c r="CC342" i="19"/>
  <c r="DD342" i="19" s="1"/>
  <c r="CJ342" i="19"/>
  <c r="CW342" i="19"/>
  <c r="CX342" i="19"/>
  <c r="DB342" i="19"/>
  <c r="DE342" i="19"/>
  <c r="DF342" i="19"/>
  <c r="DG342" i="19"/>
  <c r="C343" i="19"/>
  <c r="E343" i="19"/>
  <c r="G343" i="19" s="1"/>
  <c r="M343" i="19"/>
  <c r="N343" i="19"/>
  <c r="T343" i="19"/>
  <c r="U343" i="19"/>
  <c r="AA343" i="19"/>
  <c r="AB343" i="19"/>
  <c r="AE343" i="19"/>
  <c r="AF343" i="19"/>
  <c r="AL343" i="19"/>
  <c r="AM343" i="19"/>
  <c r="AZ343" i="19"/>
  <c r="BA343" i="19"/>
  <c r="CC343" i="19"/>
  <c r="CJ343" i="19"/>
  <c r="CW343" i="19"/>
  <c r="CX343" i="19"/>
  <c r="DB343" i="19"/>
  <c r="DE343" i="19"/>
  <c r="DF343" i="19"/>
  <c r="DG343" i="19"/>
  <c r="C344" i="19"/>
  <c r="E344" i="19"/>
  <c r="M344" i="19"/>
  <c r="N344" i="19"/>
  <c r="T344" i="19"/>
  <c r="U344" i="19"/>
  <c r="AA344" i="19"/>
  <c r="AB344" i="19"/>
  <c r="AE344" i="19"/>
  <c r="AF344" i="19"/>
  <c r="AL344" i="19"/>
  <c r="AM344" i="19"/>
  <c r="AZ344" i="19"/>
  <c r="BA344" i="19"/>
  <c r="CC344" i="19"/>
  <c r="DD344" i="19" s="1"/>
  <c r="CJ344" i="19"/>
  <c r="CW344" i="19"/>
  <c r="CX344" i="19"/>
  <c r="DB344" i="19"/>
  <c r="DE344" i="19"/>
  <c r="DF344" i="19"/>
  <c r="DG344" i="19"/>
  <c r="C345" i="19"/>
  <c r="E345" i="19"/>
  <c r="M345" i="19"/>
  <c r="N345" i="19"/>
  <c r="T345" i="19"/>
  <c r="DC345" i="19" s="1"/>
  <c r="U345" i="19"/>
  <c r="AA345" i="19"/>
  <c r="AB345" i="19"/>
  <c r="AE345" i="19"/>
  <c r="AF345" i="19"/>
  <c r="AL345" i="19"/>
  <c r="AM345" i="19"/>
  <c r="AZ345" i="19"/>
  <c r="BA345" i="19"/>
  <c r="CC345" i="19"/>
  <c r="CJ345" i="19"/>
  <c r="CW345" i="19"/>
  <c r="CX345" i="19"/>
  <c r="DB345" i="19"/>
  <c r="DE345" i="19"/>
  <c r="DF345" i="19"/>
  <c r="DG345" i="19"/>
  <c r="C346" i="19"/>
  <c r="E346" i="19"/>
  <c r="G346" i="19"/>
  <c r="M346" i="19"/>
  <c r="N346" i="19"/>
  <c r="T346" i="19"/>
  <c r="U346" i="19"/>
  <c r="AA346" i="19"/>
  <c r="AB346" i="19"/>
  <c r="AE346" i="19"/>
  <c r="AF346" i="19"/>
  <c r="AL346" i="19"/>
  <c r="AM346" i="19"/>
  <c r="AZ346" i="19"/>
  <c r="BA346" i="19"/>
  <c r="CC346" i="19"/>
  <c r="CJ346" i="19"/>
  <c r="CW346" i="19"/>
  <c r="CX346" i="19"/>
  <c r="DB346" i="19"/>
  <c r="DE346" i="19"/>
  <c r="DF346" i="19"/>
  <c r="DG346" i="19"/>
  <c r="C347" i="19"/>
  <c r="E347" i="19"/>
  <c r="F347" i="19"/>
  <c r="M347" i="19"/>
  <c r="N347" i="19"/>
  <c r="T347" i="19"/>
  <c r="U347" i="19"/>
  <c r="AA347" i="19"/>
  <c r="AB347" i="19"/>
  <c r="AE347" i="19"/>
  <c r="AF347" i="19"/>
  <c r="AL347" i="19"/>
  <c r="AM347" i="19"/>
  <c r="AZ347" i="19"/>
  <c r="BA347" i="19"/>
  <c r="CC347" i="19"/>
  <c r="CJ347" i="19"/>
  <c r="CW347" i="19"/>
  <c r="CX347" i="19"/>
  <c r="DB347" i="19"/>
  <c r="DE347" i="19"/>
  <c r="DF347" i="19"/>
  <c r="DG347" i="19"/>
  <c r="C348" i="19"/>
  <c r="E348" i="19"/>
  <c r="M348" i="19"/>
  <c r="N348" i="19"/>
  <c r="T348" i="19"/>
  <c r="U348" i="19"/>
  <c r="AA348" i="19"/>
  <c r="AB348" i="19"/>
  <c r="AE348" i="19"/>
  <c r="AF348" i="19"/>
  <c r="AL348" i="19"/>
  <c r="AM348" i="19"/>
  <c r="AZ348" i="19"/>
  <c r="BA348" i="19"/>
  <c r="CC348" i="19"/>
  <c r="DD348" i="19" s="1"/>
  <c r="CJ348" i="19"/>
  <c r="CW348" i="19"/>
  <c r="CX348" i="19"/>
  <c r="DB348" i="19"/>
  <c r="DE348" i="19"/>
  <c r="DF348" i="19"/>
  <c r="DG348" i="19"/>
  <c r="C349" i="19"/>
  <c r="E349" i="19"/>
  <c r="M349" i="19"/>
  <c r="N349" i="19"/>
  <c r="T349" i="19"/>
  <c r="U349" i="19"/>
  <c r="AA349" i="19"/>
  <c r="AB349" i="19"/>
  <c r="AE349" i="19"/>
  <c r="AF349" i="19"/>
  <c r="AL349" i="19"/>
  <c r="AM349" i="19"/>
  <c r="AZ349" i="19"/>
  <c r="BA349" i="19"/>
  <c r="CC349" i="19"/>
  <c r="CJ349" i="19"/>
  <c r="CW349" i="19"/>
  <c r="CX349" i="19"/>
  <c r="DB349" i="19"/>
  <c r="DE349" i="19"/>
  <c r="DF349" i="19"/>
  <c r="DG349" i="19"/>
  <c r="C350" i="19"/>
  <c r="E350" i="19"/>
  <c r="G350" i="19"/>
  <c r="H350" i="19" s="1"/>
  <c r="I350" i="19" s="1"/>
  <c r="M350" i="19"/>
  <c r="N350" i="19"/>
  <c r="T350" i="19"/>
  <c r="U350" i="19"/>
  <c r="AA350" i="19"/>
  <c r="AB350" i="19"/>
  <c r="AE350" i="19"/>
  <c r="DC350" i="19" s="1"/>
  <c r="AF350" i="19"/>
  <c r="AL350" i="19"/>
  <c r="AM350" i="19"/>
  <c r="AZ350" i="19"/>
  <c r="BA350" i="19"/>
  <c r="CC350" i="19"/>
  <c r="CJ350" i="19"/>
  <c r="CW350" i="19"/>
  <c r="CX350" i="19"/>
  <c r="DB350" i="19"/>
  <c r="DE350" i="19"/>
  <c r="DF350" i="19"/>
  <c r="DG350" i="19"/>
  <c r="C351" i="19"/>
  <c r="E351" i="19"/>
  <c r="F351" i="19"/>
  <c r="M351" i="19"/>
  <c r="N351" i="19"/>
  <c r="T351" i="19"/>
  <c r="U351" i="19"/>
  <c r="DD351" i="19" s="1"/>
  <c r="AA351" i="19"/>
  <c r="AB351" i="19"/>
  <c r="AE351" i="19"/>
  <c r="AF351" i="19"/>
  <c r="AL351" i="19"/>
  <c r="AM351" i="19"/>
  <c r="AZ351" i="19"/>
  <c r="BA351" i="19"/>
  <c r="CC351" i="19"/>
  <c r="CJ351" i="19"/>
  <c r="CW351" i="19"/>
  <c r="CX351" i="19"/>
  <c r="DB351" i="19"/>
  <c r="DE351" i="19"/>
  <c r="DF351" i="19"/>
  <c r="DG351" i="19"/>
  <c r="C352" i="19"/>
  <c r="E352" i="19"/>
  <c r="F352" i="19" s="1"/>
  <c r="M352" i="19"/>
  <c r="N352" i="19"/>
  <c r="DD352" i="19" s="1"/>
  <c r="T352" i="19"/>
  <c r="U352" i="19"/>
  <c r="AA352" i="19"/>
  <c r="AB352" i="19"/>
  <c r="AE352" i="19"/>
  <c r="AF352" i="19"/>
  <c r="AL352" i="19"/>
  <c r="AM352" i="19"/>
  <c r="AZ352" i="19"/>
  <c r="BA352" i="19"/>
  <c r="CC352" i="19"/>
  <c r="CJ352" i="19"/>
  <c r="CW352" i="19"/>
  <c r="CX352" i="19"/>
  <c r="DB352" i="19"/>
  <c r="DE352" i="19"/>
  <c r="DF352" i="19"/>
  <c r="DG352" i="19"/>
  <c r="C353" i="19"/>
  <c r="E353" i="19"/>
  <c r="F353" i="19" s="1"/>
  <c r="M353" i="19"/>
  <c r="N353" i="19"/>
  <c r="T353" i="19"/>
  <c r="U353" i="19"/>
  <c r="AA353" i="19"/>
  <c r="AB353" i="19"/>
  <c r="AE353" i="19"/>
  <c r="AF353" i="19"/>
  <c r="AL353" i="19"/>
  <c r="AM353" i="19"/>
  <c r="AZ353" i="19"/>
  <c r="BA353" i="19"/>
  <c r="CC353" i="19"/>
  <c r="CJ353" i="19"/>
  <c r="CW353" i="19"/>
  <c r="CX353" i="19"/>
  <c r="DB353" i="19"/>
  <c r="DE353" i="19"/>
  <c r="DF353" i="19"/>
  <c r="DG353" i="19"/>
  <c r="C354" i="19"/>
  <c r="E354" i="19"/>
  <c r="F354" i="19"/>
  <c r="M354" i="19"/>
  <c r="N354" i="19"/>
  <c r="T354" i="19"/>
  <c r="U354" i="19"/>
  <c r="AA354" i="19"/>
  <c r="AB354" i="19"/>
  <c r="AE354" i="19"/>
  <c r="AF354" i="19"/>
  <c r="AL354" i="19"/>
  <c r="AM354" i="19"/>
  <c r="AZ354" i="19"/>
  <c r="BA354" i="19"/>
  <c r="CC354" i="19"/>
  <c r="DD354" i="19" s="1"/>
  <c r="CJ354" i="19"/>
  <c r="CW354" i="19"/>
  <c r="CX354" i="19"/>
  <c r="DB354" i="19"/>
  <c r="DE354" i="19"/>
  <c r="DF354" i="19"/>
  <c r="DG354" i="19"/>
  <c r="C355" i="19"/>
  <c r="E355" i="19"/>
  <c r="F355" i="19" s="1"/>
  <c r="M355" i="19"/>
  <c r="DC355" i="19" s="1"/>
  <c r="N355" i="19"/>
  <c r="T355" i="19"/>
  <c r="U355" i="19"/>
  <c r="AA355" i="19"/>
  <c r="AB355" i="19"/>
  <c r="AE355" i="19"/>
  <c r="AF355" i="19"/>
  <c r="AL355" i="19"/>
  <c r="AM355" i="19"/>
  <c r="AZ355" i="19"/>
  <c r="BA355" i="19"/>
  <c r="CC355" i="19"/>
  <c r="CJ355" i="19"/>
  <c r="CW355" i="19"/>
  <c r="CX355" i="19"/>
  <c r="DB355" i="19"/>
  <c r="DE355" i="19"/>
  <c r="DF355" i="19"/>
  <c r="DG355" i="19"/>
  <c r="C356" i="19"/>
  <c r="E356" i="19"/>
  <c r="M356" i="19"/>
  <c r="N356" i="19"/>
  <c r="T356" i="19"/>
  <c r="U356" i="19"/>
  <c r="AA356" i="19"/>
  <c r="AB356" i="19"/>
  <c r="AE356" i="19"/>
  <c r="AF356" i="19"/>
  <c r="AL356" i="19"/>
  <c r="AM356" i="19"/>
  <c r="AZ356" i="19"/>
  <c r="BA356" i="19"/>
  <c r="CC356" i="19"/>
  <c r="CJ356" i="19"/>
  <c r="CW356" i="19"/>
  <c r="CX356" i="19"/>
  <c r="DB356" i="19"/>
  <c r="DE356" i="19"/>
  <c r="DF356" i="19"/>
  <c r="DG356" i="19"/>
  <c r="C357" i="19"/>
  <c r="E357" i="19"/>
  <c r="M357" i="19"/>
  <c r="DC357" i="19" s="1"/>
  <c r="N357" i="19"/>
  <c r="T357" i="19"/>
  <c r="U357" i="19"/>
  <c r="AA357" i="19"/>
  <c r="AB357" i="19"/>
  <c r="AE357" i="19"/>
  <c r="AF357" i="19"/>
  <c r="AL357" i="19"/>
  <c r="AM357" i="19"/>
  <c r="AZ357" i="19"/>
  <c r="BA357" i="19"/>
  <c r="CC357" i="19"/>
  <c r="CJ357" i="19"/>
  <c r="CW357" i="19"/>
  <c r="CX357" i="19"/>
  <c r="DB357" i="19"/>
  <c r="DE357" i="19"/>
  <c r="DF357" i="19"/>
  <c r="DG357" i="19"/>
  <c r="C358" i="19"/>
  <c r="E358" i="19"/>
  <c r="G358" i="19" s="1"/>
  <c r="M358" i="19"/>
  <c r="N358" i="19"/>
  <c r="T358" i="19"/>
  <c r="U358" i="19"/>
  <c r="AA358" i="19"/>
  <c r="AB358" i="19"/>
  <c r="AE358" i="19"/>
  <c r="AF358" i="19"/>
  <c r="AL358" i="19"/>
  <c r="AM358" i="19"/>
  <c r="AZ358" i="19"/>
  <c r="BA358" i="19"/>
  <c r="CC358" i="19"/>
  <c r="CJ358" i="19"/>
  <c r="CW358" i="19"/>
  <c r="CX358" i="19"/>
  <c r="DB358" i="19"/>
  <c r="DE358" i="19"/>
  <c r="DF358" i="19"/>
  <c r="DG358" i="19"/>
  <c r="C359" i="19"/>
  <c r="E359" i="19"/>
  <c r="G359" i="19"/>
  <c r="M359" i="19"/>
  <c r="N359" i="19"/>
  <c r="T359" i="19"/>
  <c r="U359" i="19"/>
  <c r="AA359" i="19"/>
  <c r="AB359" i="19"/>
  <c r="AE359" i="19"/>
  <c r="AF359" i="19"/>
  <c r="AL359" i="19"/>
  <c r="AM359" i="19"/>
  <c r="AZ359" i="19"/>
  <c r="BA359" i="19"/>
  <c r="CC359" i="19"/>
  <c r="CJ359" i="19"/>
  <c r="CW359" i="19"/>
  <c r="CX359" i="19"/>
  <c r="DB359" i="19"/>
  <c r="DE359" i="19"/>
  <c r="DF359" i="19"/>
  <c r="DG359" i="19"/>
  <c r="C360" i="19"/>
  <c r="E360" i="19"/>
  <c r="F360" i="19"/>
  <c r="M360" i="19"/>
  <c r="N360" i="19"/>
  <c r="T360" i="19"/>
  <c r="U360" i="19"/>
  <c r="AA360" i="19"/>
  <c r="AB360" i="19"/>
  <c r="AE360" i="19"/>
  <c r="AF360" i="19"/>
  <c r="AL360" i="19"/>
  <c r="AM360" i="19"/>
  <c r="AZ360" i="19"/>
  <c r="BA360" i="19"/>
  <c r="CC360" i="19"/>
  <c r="DD360" i="19" s="1"/>
  <c r="CJ360" i="19"/>
  <c r="CW360" i="19"/>
  <c r="CX360" i="19"/>
  <c r="DB360" i="19"/>
  <c r="DE360" i="19"/>
  <c r="DF360" i="19"/>
  <c r="DG360" i="19"/>
  <c r="C361" i="19"/>
  <c r="E361" i="19"/>
  <c r="M361" i="19"/>
  <c r="N361" i="19"/>
  <c r="T361" i="19"/>
  <c r="U361" i="19"/>
  <c r="AA361" i="19"/>
  <c r="DC361" i="19" s="1"/>
  <c r="AB361" i="19"/>
  <c r="AE361" i="19"/>
  <c r="AF361" i="19"/>
  <c r="AL361" i="19"/>
  <c r="AM361" i="19"/>
  <c r="AZ361" i="19"/>
  <c r="BA361" i="19"/>
  <c r="CC361" i="19"/>
  <c r="CJ361" i="19"/>
  <c r="CW361" i="19"/>
  <c r="CX361" i="19"/>
  <c r="DB361" i="19"/>
  <c r="DE361" i="19"/>
  <c r="DF361" i="19"/>
  <c r="DG361" i="19"/>
  <c r="C362" i="19"/>
  <c r="E362" i="19"/>
  <c r="M362" i="19"/>
  <c r="N362" i="19"/>
  <c r="T362" i="19"/>
  <c r="U362" i="19"/>
  <c r="AA362" i="19"/>
  <c r="AB362" i="19"/>
  <c r="AE362" i="19"/>
  <c r="AF362" i="19"/>
  <c r="AL362" i="19"/>
  <c r="AM362" i="19"/>
  <c r="AZ362" i="19"/>
  <c r="BA362" i="19"/>
  <c r="CC362" i="19"/>
  <c r="CJ362" i="19"/>
  <c r="CW362" i="19"/>
  <c r="CX362" i="19"/>
  <c r="DB362" i="19"/>
  <c r="DE362" i="19"/>
  <c r="DF362" i="19"/>
  <c r="DG362" i="19"/>
  <c r="C363" i="19"/>
  <c r="E363" i="19"/>
  <c r="G363" i="19" s="1"/>
  <c r="M363" i="19"/>
  <c r="N363" i="19"/>
  <c r="T363" i="19"/>
  <c r="U363" i="19"/>
  <c r="AA363" i="19"/>
  <c r="AB363" i="19"/>
  <c r="AE363" i="19"/>
  <c r="AF363" i="19"/>
  <c r="AL363" i="19"/>
  <c r="AM363" i="19"/>
  <c r="AZ363" i="19"/>
  <c r="BA363" i="19"/>
  <c r="CC363" i="19"/>
  <c r="CJ363" i="19"/>
  <c r="CW363" i="19"/>
  <c r="CX363" i="19"/>
  <c r="DB363" i="19"/>
  <c r="DE363" i="19"/>
  <c r="DF363" i="19"/>
  <c r="DG363" i="19"/>
  <c r="C364" i="19"/>
  <c r="E364" i="19"/>
  <c r="G364" i="19" s="1"/>
  <c r="M364" i="19"/>
  <c r="N364" i="19"/>
  <c r="T364" i="19"/>
  <c r="U364" i="19"/>
  <c r="AA364" i="19"/>
  <c r="AB364" i="19"/>
  <c r="AE364" i="19"/>
  <c r="AF364" i="19"/>
  <c r="AL364" i="19"/>
  <c r="AM364" i="19"/>
  <c r="AZ364" i="19"/>
  <c r="BA364" i="19"/>
  <c r="CC364" i="19"/>
  <c r="CJ364" i="19"/>
  <c r="CW364" i="19"/>
  <c r="CX364" i="19"/>
  <c r="DB364" i="19"/>
  <c r="DE364" i="19"/>
  <c r="DF364" i="19"/>
  <c r="DG364" i="19"/>
  <c r="C365" i="19"/>
  <c r="E365" i="19"/>
  <c r="M365" i="19"/>
  <c r="N365" i="19"/>
  <c r="T365" i="19"/>
  <c r="U365" i="19"/>
  <c r="AA365" i="19"/>
  <c r="AB365" i="19"/>
  <c r="AE365" i="19"/>
  <c r="AF365" i="19"/>
  <c r="AL365" i="19"/>
  <c r="AM365" i="19"/>
  <c r="AZ365" i="19"/>
  <c r="BA365" i="19"/>
  <c r="CC365" i="19"/>
  <c r="CJ365" i="19"/>
  <c r="CW365" i="19"/>
  <c r="CX365" i="19"/>
  <c r="DB365" i="19"/>
  <c r="DE365" i="19"/>
  <c r="DF365" i="19"/>
  <c r="DG365" i="19"/>
  <c r="C366" i="19"/>
  <c r="E366" i="19"/>
  <c r="M366" i="19"/>
  <c r="N366" i="19"/>
  <c r="T366" i="19"/>
  <c r="U366" i="19"/>
  <c r="AA366" i="19"/>
  <c r="AB366" i="19"/>
  <c r="AE366" i="19"/>
  <c r="AF366" i="19"/>
  <c r="AL366" i="19"/>
  <c r="AM366" i="19"/>
  <c r="AZ366" i="19"/>
  <c r="BA366" i="19"/>
  <c r="CC366" i="19"/>
  <c r="CJ366" i="19"/>
  <c r="CW366" i="19"/>
  <c r="CX366" i="19"/>
  <c r="DB366" i="19"/>
  <c r="DE366" i="19"/>
  <c r="DF366" i="19"/>
  <c r="DG366" i="19"/>
  <c r="C367" i="19"/>
  <c r="E367" i="19"/>
  <c r="M367" i="19"/>
  <c r="N367" i="19"/>
  <c r="T367" i="19"/>
  <c r="U367" i="19"/>
  <c r="AA367" i="19"/>
  <c r="AB367" i="19"/>
  <c r="AE367" i="19"/>
  <c r="AF367" i="19"/>
  <c r="AL367" i="19"/>
  <c r="AM367" i="19"/>
  <c r="AZ367" i="19"/>
  <c r="BA367" i="19"/>
  <c r="CC367" i="19"/>
  <c r="CJ367" i="19"/>
  <c r="CW367" i="19"/>
  <c r="CX367" i="19"/>
  <c r="DB367" i="19"/>
  <c r="DE367" i="19"/>
  <c r="DF367" i="19"/>
  <c r="DG367" i="19"/>
  <c r="C368" i="19"/>
  <c r="E368" i="19"/>
  <c r="M368" i="19"/>
  <c r="N368" i="19"/>
  <c r="T368" i="19"/>
  <c r="DC368" i="19" s="1"/>
  <c r="U368" i="19"/>
  <c r="AA368" i="19"/>
  <c r="AB368" i="19"/>
  <c r="AE368" i="19"/>
  <c r="AF368" i="19"/>
  <c r="AL368" i="19"/>
  <c r="AM368" i="19"/>
  <c r="AZ368" i="19"/>
  <c r="BA368" i="19"/>
  <c r="CC368" i="19"/>
  <c r="CJ368" i="19"/>
  <c r="CW368" i="19"/>
  <c r="CX368" i="19"/>
  <c r="DB368" i="19"/>
  <c r="DE368" i="19"/>
  <c r="DF368" i="19"/>
  <c r="DG368" i="19"/>
  <c r="C369" i="19"/>
  <c r="E369" i="19"/>
  <c r="M369" i="19"/>
  <c r="DC369" i="19" s="1"/>
  <c r="N369" i="19"/>
  <c r="T369" i="19"/>
  <c r="U369" i="19"/>
  <c r="AA369" i="19"/>
  <c r="AB369" i="19"/>
  <c r="AE369" i="19"/>
  <c r="AF369" i="19"/>
  <c r="AL369" i="19"/>
  <c r="AM369" i="19"/>
  <c r="AZ369" i="19"/>
  <c r="BA369" i="19"/>
  <c r="CC369" i="19"/>
  <c r="CJ369" i="19"/>
  <c r="CW369" i="19"/>
  <c r="CX369" i="19"/>
  <c r="DB369" i="19"/>
  <c r="DE369" i="19"/>
  <c r="DF369" i="19"/>
  <c r="DG369" i="19"/>
  <c r="C370" i="19"/>
  <c r="E370" i="19"/>
  <c r="M370" i="19"/>
  <c r="N370" i="19"/>
  <c r="T370" i="19"/>
  <c r="U370" i="19"/>
  <c r="AA370" i="19"/>
  <c r="AB370" i="19"/>
  <c r="AE370" i="19"/>
  <c r="AF370" i="19"/>
  <c r="AL370" i="19"/>
  <c r="AM370" i="19"/>
  <c r="AZ370" i="19"/>
  <c r="BA370" i="19"/>
  <c r="CC370" i="19"/>
  <c r="CJ370" i="19"/>
  <c r="CW370" i="19"/>
  <c r="CX370" i="19"/>
  <c r="DB370" i="19"/>
  <c r="DE370" i="19"/>
  <c r="DF370" i="19"/>
  <c r="DG370" i="19"/>
  <c r="C371" i="19"/>
  <c r="E371" i="19"/>
  <c r="M371" i="19"/>
  <c r="N371" i="19"/>
  <c r="T371" i="19"/>
  <c r="U371" i="19"/>
  <c r="AA371" i="19"/>
  <c r="AB371" i="19"/>
  <c r="AE371" i="19"/>
  <c r="AF371" i="19"/>
  <c r="AL371" i="19"/>
  <c r="AM371" i="19"/>
  <c r="AZ371" i="19"/>
  <c r="BA371" i="19"/>
  <c r="CC371" i="19"/>
  <c r="CJ371" i="19"/>
  <c r="CW371" i="19"/>
  <c r="CX371" i="19"/>
  <c r="DB371" i="19"/>
  <c r="DE371" i="19"/>
  <c r="DF371" i="19"/>
  <c r="DG371" i="19"/>
  <c r="C372" i="19"/>
  <c r="E372" i="19"/>
  <c r="G372" i="19" s="1"/>
  <c r="M372" i="19"/>
  <c r="N372" i="19"/>
  <c r="T372" i="19"/>
  <c r="U372" i="19"/>
  <c r="AA372" i="19"/>
  <c r="AB372" i="19"/>
  <c r="AE372" i="19"/>
  <c r="AF372" i="19"/>
  <c r="AL372" i="19"/>
  <c r="AM372" i="19"/>
  <c r="AZ372" i="19"/>
  <c r="BA372" i="19"/>
  <c r="CC372" i="19"/>
  <c r="CJ372" i="19"/>
  <c r="CW372" i="19"/>
  <c r="CX372" i="19"/>
  <c r="DB372" i="19"/>
  <c r="DE372" i="19"/>
  <c r="DF372" i="19"/>
  <c r="DG372" i="19"/>
  <c r="C373" i="19"/>
  <c r="E373" i="19"/>
  <c r="F373" i="19" s="1"/>
  <c r="M373" i="19"/>
  <c r="N373" i="19"/>
  <c r="T373" i="19"/>
  <c r="U373" i="19"/>
  <c r="AA373" i="19"/>
  <c r="AB373" i="19"/>
  <c r="AE373" i="19"/>
  <c r="AF373" i="19"/>
  <c r="AL373" i="19"/>
  <c r="AM373" i="19"/>
  <c r="AZ373" i="19"/>
  <c r="BA373" i="19"/>
  <c r="CC373" i="19"/>
  <c r="CJ373" i="19"/>
  <c r="CW373" i="19"/>
  <c r="CX373" i="19"/>
  <c r="DB373" i="19"/>
  <c r="DE373" i="19"/>
  <c r="DF373" i="19"/>
  <c r="DG373" i="19"/>
  <c r="C374" i="19"/>
  <c r="E374" i="19"/>
  <c r="F374" i="19" s="1"/>
  <c r="M374" i="19"/>
  <c r="N374" i="19"/>
  <c r="T374" i="19"/>
  <c r="U374" i="19"/>
  <c r="AA374" i="19"/>
  <c r="AB374" i="19"/>
  <c r="AE374" i="19"/>
  <c r="AF374" i="19"/>
  <c r="AL374" i="19"/>
  <c r="AM374" i="19"/>
  <c r="AZ374" i="19"/>
  <c r="BA374" i="19"/>
  <c r="CC374" i="19"/>
  <c r="CJ374" i="19"/>
  <c r="CW374" i="19"/>
  <c r="CX374" i="19"/>
  <c r="DB374" i="19"/>
  <c r="DE374" i="19"/>
  <c r="DF374" i="19"/>
  <c r="DG374" i="19"/>
  <c r="C375" i="19"/>
  <c r="E375" i="19"/>
  <c r="M375" i="19"/>
  <c r="DC375" i="19" s="1"/>
  <c r="N375" i="19"/>
  <c r="T375" i="19"/>
  <c r="U375" i="19"/>
  <c r="AA375" i="19"/>
  <c r="AB375" i="19"/>
  <c r="AE375" i="19"/>
  <c r="AF375" i="19"/>
  <c r="AL375" i="19"/>
  <c r="AM375" i="19"/>
  <c r="AZ375" i="19"/>
  <c r="BA375" i="19"/>
  <c r="CC375" i="19"/>
  <c r="DD375" i="19" s="1"/>
  <c r="CJ375" i="19"/>
  <c r="CW375" i="19"/>
  <c r="CX375" i="19"/>
  <c r="DB375" i="19"/>
  <c r="DE375" i="19"/>
  <c r="DF375" i="19"/>
  <c r="DG375" i="19"/>
  <c r="C376" i="19"/>
  <c r="E376" i="19"/>
  <c r="F376" i="19" s="1"/>
  <c r="M376" i="19"/>
  <c r="N376" i="19"/>
  <c r="T376" i="19"/>
  <c r="U376" i="19"/>
  <c r="AA376" i="19"/>
  <c r="AB376" i="19"/>
  <c r="AE376" i="19"/>
  <c r="AF376" i="19"/>
  <c r="AL376" i="19"/>
  <c r="AM376" i="19"/>
  <c r="AZ376" i="19"/>
  <c r="BA376" i="19"/>
  <c r="CC376" i="19"/>
  <c r="CJ376" i="19"/>
  <c r="CW376" i="19"/>
  <c r="CX376" i="19"/>
  <c r="DB376" i="19"/>
  <c r="DE376" i="19"/>
  <c r="DF376" i="19"/>
  <c r="DG376" i="19"/>
  <c r="C377" i="19"/>
  <c r="E377" i="19"/>
  <c r="M377" i="19"/>
  <c r="N377" i="19"/>
  <c r="T377" i="19"/>
  <c r="U377" i="19"/>
  <c r="AA377" i="19"/>
  <c r="AB377" i="19"/>
  <c r="AE377" i="19"/>
  <c r="AF377" i="19"/>
  <c r="AL377" i="19"/>
  <c r="AM377" i="19"/>
  <c r="AZ377" i="19"/>
  <c r="BA377" i="19"/>
  <c r="CC377" i="19"/>
  <c r="DD377" i="19" s="1"/>
  <c r="CJ377" i="19"/>
  <c r="CW377" i="19"/>
  <c r="CX377" i="19"/>
  <c r="DB377" i="19"/>
  <c r="DE377" i="19"/>
  <c r="DF377" i="19"/>
  <c r="DG377" i="19"/>
  <c r="C378" i="19"/>
  <c r="E378" i="19"/>
  <c r="F378" i="19" s="1"/>
  <c r="M378" i="19"/>
  <c r="N378" i="19"/>
  <c r="T378" i="19"/>
  <c r="U378" i="19"/>
  <c r="AA378" i="19"/>
  <c r="AB378" i="19"/>
  <c r="AE378" i="19"/>
  <c r="AF378" i="19"/>
  <c r="AL378" i="19"/>
  <c r="AM378" i="19"/>
  <c r="AZ378" i="19"/>
  <c r="BA378" i="19"/>
  <c r="CC378" i="19"/>
  <c r="DD378" i="19" s="1"/>
  <c r="CJ378" i="19"/>
  <c r="CW378" i="19"/>
  <c r="CX378" i="19"/>
  <c r="DB378" i="19"/>
  <c r="DE378" i="19"/>
  <c r="DF378" i="19"/>
  <c r="DG378" i="19"/>
  <c r="C379" i="19"/>
  <c r="E379" i="19"/>
  <c r="F379" i="19" s="1"/>
  <c r="M379" i="19"/>
  <c r="DC379" i="19" s="1"/>
  <c r="N379" i="19"/>
  <c r="T379" i="19"/>
  <c r="U379" i="19"/>
  <c r="AA379" i="19"/>
  <c r="AB379" i="19"/>
  <c r="AE379" i="19"/>
  <c r="AF379" i="19"/>
  <c r="DD379" i="19" s="1"/>
  <c r="AL379" i="19"/>
  <c r="AM379" i="19"/>
  <c r="AZ379" i="19"/>
  <c r="BA379" i="19"/>
  <c r="CC379" i="19"/>
  <c r="CJ379" i="19"/>
  <c r="CW379" i="19"/>
  <c r="CX379" i="19"/>
  <c r="DB379" i="19"/>
  <c r="DE379" i="19"/>
  <c r="DF379" i="19"/>
  <c r="DG379" i="19"/>
  <c r="C380" i="19"/>
  <c r="E380" i="19"/>
  <c r="F380" i="19" s="1"/>
  <c r="M380" i="19"/>
  <c r="N380" i="19"/>
  <c r="T380" i="19"/>
  <c r="U380" i="19"/>
  <c r="AA380" i="19"/>
  <c r="AB380" i="19"/>
  <c r="AE380" i="19"/>
  <c r="AF380" i="19"/>
  <c r="AL380" i="19"/>
  <c r="AM380" i="19"/>
  <c r="AZ380" i="19"/>
  <c r="BA380" i="19"/>
  <c r="CC380" i="19"/>
  <c r="CJ380" i="19"/>
  <c r="CW380" i="19"/>
  <c r="CX380" i="19"/>
  <c r="DB380" i="19"/>
  <c r="DE380" i="19"/>
  <c r="DF380" i="19"/>
  <c r="DG380" i="19"/>
  <c r="C381" i="19"/>
  <c r="E381" i="19"/>
  <c r="G381" i="19" s="1"/>
  <c r="M381" i="19"/>
  <c r="N381" i="19"/>
  <c r="T381" i="19"/>
  <c r="U381" i="19"/>
  <c r="DD381" i="19" s="1"/>
  <c r="AA381" i="19"/>
  <c r="AB381" i="19"/>
  <c r="AE381" i="19"/>
  <c r="AF381" i="19"/>
  <c r="AL381" i="19"/>
  <c r="AM381" i="19"/>
  <c r="AZ381" i="19"/>
  <c r="BA381" i="19"/>
  <c r="CC381" i="19"/>
  <c r="CJ381" i="19"/>
  <c r="CW381" i="19"/>
  <c r="CX381" i="19"/>
  <c r="DB381" i="19"/>
  <c r="DE381" i="19"/>
  <c r="DF381" i="19"/>
  <c r="DG381" i="19"/>
  <c r="C382" i="19"/>
  <c r="E382" i="19"/>
  <c r="F382" i="19"/>
  <c r="M382" i="19"/>
  <c r="N382" i="19"/>
  <c r="T382" i="19"/>
  <c r="U382" i="19"/>
  <c r="AA382" i="19"/>
  <c r="AB382" i="19"/>
  <c r="AE382" i="19"/>
  <c r="AF382" i="19"/>
  <c r="AL382" i="19"/>
  <c r="AM382" i="19"/>
  <c r="AZ382" i="19"/>
  <c r="BA382" i="19"/>
  <c r="CC382" i="19"/>
  <c r="DD382" i="19" s="1"/>
  <c r="CJ382" i="19"/>
  <c r="CW382" i="19"/>
  <c r="CX382" i="19"/>
  <c r="DB382" i="19"/>
  <c r="DE382" i="19"/>
  <c r="DF382" i="19"/>
  <c r="DG382" i="19"/>
  <c r="C383" i="19"/>
  <c r="E383" i="19"/>
  <c r="M383" i="19"/>
  <c r="N383" i="19"/>
  <c r="T383" i="19"/>
  <c r="U383" i="19"/>
  <c r="AA383" i="19"/>
  <c r="AB383" i="19"/>
  <c r="AE383" i="19"/>
  <c r="AF383" i="19"/>
  <c r="AL383" i="19"/>
  <c r="AM383" i="19"/>
  <c r="AZ383" i="19"/>
  <c r="BA383" i="19"/>
  <c r="CC383" i="19"/>
  <c r="CJ383" i="19"/>
  <c r="CW383" i="19"/>
  <c r="CX383" i="19"/>
  <c r="DB383" i="19"/>
  <c r="DE383" i="19"/>
  <c r="DF383" i="19"/>
  <c r="DG383" i="19"/>
  <c r="C384" i="19"/>
  <c r="E384" i="19"/>
  <c r="F384" i="19"/>
  <c r="H384" i="19" s="1"/>
  <c r="I384" i="19" s="1"/>
  <c r="M384" i="19"/>
  <c r="N384" i="19"/>
  <c r="T384" i="19"/>
  <c r="U384" i="19"/>
  <c r="DD384" i="19" s="1"/>
  <c r="AA384" i="19"/>
  <c r="AB384" i="19"/>
  <c r="AE384" i="19"/>
  <c r="AF384" i="19"/>
  <c r="AL384" i="19"/>
  <c r="AM384" i="19"/>
  <c r="AZ384" i="19"/>
  <c r="BA384" i="19"/>
  <c r="CC384" i="19"/>
  <c r="CJ384" i="19"/>
  <c r="CW384" i="19"/>
  <c r="CX384" i="19"/>
  <c r="DB384" i="19"/>
  <c r="DE384" i="19"/>
  <c r="DF384" i="19"/>
  <c r="DG384" i="19"/>
  <c r="C385" i="19"/>
  <c r="E385" i="19"/>
  <c r="M385" i="19"/>
  <c r="N385" i="19"/>
  <c r="DD385" i="19" s="1"/>
  <c r="T385" i="19"/>
  <c r="U385" i="19"/>
  <c r="AA385" i="19"/>
  <c r="AB385" i="19"/>
  <c r="AE385" i="19"/>
  <c r="AF385" i="19"/>
  <c r="AL385" i="19"/>
  <c r="AM385" i="19"/>
  <c r="AZ385" i="19"/>
  <c r="BA385" i="19"/>
  <c r="CC385" i="19"/>
  <c r="CJ385" i="19"/>
  <c r="CW385" i="19"/>
  <c r="CX385" i="19"/>
  <c r="DB385" i="19"/>
  <c r="DE385" i="19"/>
  <c r="DF385" i="19"/>
  <c r="DG385" i="19"/>
  <c r="C386" i="19"/>
  <c r="E386" i="19"/>
  <c r="F386" i="19" s="1"/>
  <c r="M386" i="19"/>
  <c r="N386" i="19"/>
  <c r="T386" i="19"/>
  <c r="U386" i="19"/>
  <c r="AA386" i="19"/>
  <c r="AB386" i="19"/>
  <c r="AE386" i="19"/>
  <c r="AF386" i="19"/>
  <c r="AL386" i="19"/>
  <c r="AM386" i="19"/>
  <c r="AZ386" i="19"/>
  <c r="BA386" i="19"/>
  <c r="CC386" i="19"/>
  <c r="CJ386" i="19"/>
  <c r="CW386" i="19"/>
  <c r="CX386" i="19"/>
  <c r="DB386" i="19"/>
  <c r="DE386" i="19"/>
  <c r="DF386" i="19"/>
  <c r="DG386" i="19"/>
  <c r="C387" i="19"/>
  <c r="E387" i="19"/>
  <c r="M387" i="19"/>
  <c r="N387" i="19"/>
  <c r="T387" i="19"/>
  <c r="U387" i="19"/>
  <c r="AA387" i="19"/>
  <c r="AB387" i="19"/>
  <c r="AE387" i="19"/>
  <c r="AF387" i="19"/>
  <c r="AL387" i="19"/>
  <c r="AM387" i="19"/>
  <c r="AZ387" i="19"/>
  <c r="BA387" i="19"/>
  <c r="CC387" i="19"/>
  <c r="DD387" i="19"/>
  <c r="CJ387" i="19"/>
  <c r="CW387" i="19"/>
  <c r="CX387" i="19"/>
  <c r="DB387" i="19"/>
  <c r="DE387" i="19"/>
  <c r="DF387" i="19"/>
  <c r="DG387" i="19"/>
  <c r="C388" i="19"/>
  <c r="E388" i="19"/>
  <c r="F388" i="19" s="1"/>
  <c r="M388" i="19"/>
  <c r="N388" i="19"/>
  <c r="T388" i="19"/>
  <c r="U388" i="19"/>
  <c r="AA388" i="19"/>
  <c r="AB388" i="19"/>
  <c r="AE388" i="19"/>
  <c r="AF388" i="19"/>
  <c r="AL388" i="19"/>
  <c r="AM388" i="19"/>
  <c r="AZ388" i="19"/>
  <c r="BA388" i="19"/>
  <c r="CC388" i="19"/>
  <c r="CJ388" i="19"/>
  <c r="CW388" i="19"/>
  <c r="CX388" i="19"/>
  <c r="DB388" i="19"/>
  <c r="DE388" i="19"/>
  <c r="DF388" i="19"/>
  <c r="DG388" i="19"/>
  <c r="C389" i="19"/>
  <c r="E389" i="19"/>
  <c r="G389" i="19" s="1"/>
  <c r="M389" i="19"/>
  <c r="N389" i="19"/>
  <c r="T389" i="19"/>
  <c r="U389" i="19"/>
  <c r="AA389" i="19"/>
  <c r="AB389" i="19"/>
  <c r="AE389" i="19"/>
  <c r="AF389" i="19"/>
  <c r="AL389" i="19"/>
  <c r="AM389" i="19"/>
  <c r="AZ389" i="19"/>
  <c r="BA389" i="19"/>
  <c r="CC389" i="19"/>
  <c r="CJ389" i="19"/>
  <c r="CW389" i="19"/>
  <c r="CX389" i="19"/>
  <c r="DB389" i="19"/>
  <c r="DE389" i="19"/>
  <c r="DF389" i="19"/>
  <c r="DG389" i="19"/>
  <c r="C390" i="19"/>
  <c r="E390" i="19"/>
  <c r="G390" i="19"/>
  <c r="M390" i="19"/>
  <c r="N390" i="19"/>
  <c r="T390" i="19"/>
  <c r="U390" i="19"/>
  <c r="DD390" i="19" s="1"/>
  <c r="AA390" i="19"/>
  <c r="AB390" i="19"/>
  <c r="AE390" i="19"/>
  <c r="AF390" i="19"/>
  <c r="AL390" i="19"/>
  <c r="AM390" i="19"/>
  <c r="AZ390" i="19"/>
  <c r="BA390" i="19"/>
  <c r="CC390" i="19"/>
  <c r="CJ390" i="19"/>
  <c r="CW390" i="19"/>
  <c r="CX390" i="19"/>
  <c r="DB390" i="19"/>
  <c r="DE390" i="19"/>
  <c r="DF390" i="19"/>
  <c r="DG390" i="19"/>
  <c r="C391" i="19"/>
  <c r="E391" i="19"/>
  <c r="M391" i="19"/>
  <c r="N391" i="19"/>
  <c r="T391" i="19"/>
  <c r="U391" i="19"/>
  <c r="AA391" i="19"/>
  <c r="AB391" i="19"/>
  <c r="AE391" i="19"/>
  <c r="AF391" i="19"/>
  <c r="AL391" i="19"/>
  <c r="AM391" i="19"/>
  <c r="AZ391" i="19"/>
  <c r="BA391" i="19"/>
  <c r="CC391" i="19"/>
  <c r="CJ391" i="19"/>
  <c r="CW391" i="19"/>
  <c r="CX391" i="19"/>
  <c r="DB391" i="19"/>
  <c r="DE391" i="19"/>
  <c r="DF391" i="19"/>
  <c r="DG391" i="19"/>
  <c r="C392" i="19"/>
  <c r="E392" i="19"/>
  <c r="G392" i="19" s="1"/>
  <c r="M392" i="19"/>
  <c r="N392" i="19"/>
  <c r="T392" i="19"/>
  <c r="U392" i="19"/>
  <c r="AA392" i="19"/>
  <c r="AB392" i="19"/>
  <c r="AE392" i="19"/>
  <c r="AF392" i="19"/>
  <c r="AL392" i="19"/>
  <c r="AM392" i="19"/>
  <c r="AZ392" i="19"/>
  <c r="BA392" i="19"/>
  <c r="CC392" i="19"/>
  <c r="CJ392" i="19"/>
  <c r="CW392" i="19"/>
  <c r="CX392" i="19"/>
  <c r="DB392" i="19"/>
  <c r="DE392" i="19"/>
  <c r="DF392" i="19"/>
  <c r="DG392" i="19"/>
  <c r="C393" i="19"/>
  <c r="E393" i="19"/>
  <c r="G393" i="19"/>
  <c r="M393" i="19"/>
  <c r="N393" i="19"/>
  <c r="T393" i="19"/>
  <c r="U393" i="19"/>
  <c r="AA393" i="19"/>
  <c r="AB393" i="19"/>
  <c r="AE393" i="19"/>
  <c r="AF393" i="19"/>
  <c r="AL393" i="19"/>
  <c r="AM393" i="19"/>
  <c r="AZ393" i="19"/>
  <c r="BA393" i="19"/>
  <c r="CC393" i="19"/>
  <c r="CJ393" i="19"/>
  <c r="CW393" i="19"/>
  <c r="DC393" i="19" s="1"/>
  <c r="CX393" i="19"/>
  <c r="DB393" i="19"/>
  <c r="DE393" i="19"/>
  <c r="DF393" i="19"/>
  <c r="DG393" i="19"/>
  <c r="C394" i="19"/>
  <c r="E394" i="19"/>
  <c r="M394" i="19"/>
  <c r="DC394" i="19" s="1"/>
  <c r="N394" i="19"/>
  <c r="T394" i="19"/>
  <c r="U394" i="19"/>
  <c r="AA394" i="19"/>
  <c r="AB394" i="19"/>
  <c r="AE394" i="19"/>
  <c r="AF394" i="19"/>
  <c r="AL394" i="19"/>
  <c r="AM394" i="19"/>
  <c r="AZ394" i="19"/>
  <c r="BA394" i="19"/>
  <c r="CC394" i="19"/>
  <c r="CJ394" i="19"/>
  <c r="CW394" i="19"/>
  <c r="CX394" i="19"/>
  <c r="DB394" i="19"/>
  <c r="DE394" i="19"/>
  <c r="DF394" i="19"/>
  <c r="DG394" i="19"/>
  <c r="C395" i="19"/>
  <c r="E395" i="19"/>
  <c r="M395" i="19"/>
  <c r="N395" i="19"/>
  <c r="T395" i="19"/>
  <c r="DC395" i="19" s="1"/>
  <c r="U395" i="19"/>
  <c r="AA395" i="19"/>
  <c r="AB395" i="19"/>
  <c r="AE395" i="19"/>
  <c r="AF395" i="19"/>
  <c r="AL395" i="19"/>
  <c r="AM395" i="19"/>
  <c r="AZ395" i="19"/>
  <c r="BA395" i="19"/>
  <c r="CC395" i="19"/>
  <c r="CJ395" i="19"/>
  <c r="CW395" i="19"/>
  <c r="CX395" i="19"/>
  <c r="DB395" i="19"/>
  <c r="DE395" i="19"/>
  <c r="DF395" i="19"/>
  <c r="DG395" i="19"/>
  <c r="C396" i="19"/>
  <c r="E396" i="19"/>
  <c r="M396" i="19"/>
  <c r="N396" i="19"/>
  <c r="T396" i="19"/>
  <c r="U396" i="19"/>
  <c r="AA396" i="19"/>
  <c r="AB396" i="19"/>
  <c r="AE396" i="19"/>
  <c r="AF396" i="19"/>
  <c r="AL396" i="19"/>
  <c r="AM396" i="19"/>
  <c r="AZ396" i="19"/>
  <c r="BA396" i="19"/>
  <c r="CC396" i="19"/>
  <c r="DD396" i="19" s="1"/>
  <c r="CJ396" i="19"/>
  <c r="CW396" i="19"/>
  <c r="CX396" i="19"/>
  <c r="DB396" i="19"/>
  <c r="DE396" i="19"/>
  <c r="DF396" i="19"/>
  <c r="DG396" i="19"/>
  <c r="C397" i="19"/>
  <c r="E397" i="19"/>
  <c r="M397" i="19"/>
  <c r="N397" i="19"/>
  <c r="T397" i="19"/>
  <c r="DC397" i="19" s="1"/>
  <c r="U397" i="19"/>
  <c r="AA397" i="19"/>
  <c r="AB397" i="19"/>
  <c r="AE397" i="19"/>
  <c r="AF397" i="19"/>
  <c r="AL397" i="19"/>
  <c r="AM397" i="19"/>
  <c r="AZ397" i="19"/>
  <c r="BA397" i="19"/>
  <c r="CC397" i="19"/>
  <c r="CJ397" i="19"/>
  <c r="CW397" i="19"/>
  <c r="CX397" i="19"/>
  <c r="DB397" i="19"/>
  <c r="DE397" i="19"/>
  <c r="DF397" i="19"/>
  <c r="DG397" i="19"/>
  <c r="C398" i="19"/>
  <c r="E398" i="19"/>
  <c r="M398" i="19"/>
  <c r="DC398" i="19" s="1"/>
  <c r="N398" i="19"/>
  <c r="T398" i="19"/>
  <c r="U398" i="19"/>
  <c r="AA398" i="19"/>
  <c r="AB398" i="19"/>
  <c r="AE398" i="19"/>
  <c r="AF398" i="19"/>
  <c r="AL398" i="19"/>
  <c r="AM398" i="19"/>
  <c r="AZ398" i="19"/>
  <c r="BA398" i="19"/>
  <c r="CC398" i="19"/>
  <c r="DD398" i="19" s="1"/>
  <c r="CJ398" i="19"/>
  <c r="CW398" i="19"/>
  <c r="CX398" i="19"/>
  <c r="DB398" i="19"/>
  <c r="DE398" i="19"/>
  <c r="DF398" i="19"/>
  <c r="DG398" i="19"/>
  <c r="C399" i="19"/>
  <c r="E399" i="19"/>
  <c r="M399" i="19"/>
  <c r="N399" i="19"/>
  <c r="T399" i="19"/>
  <c r="U399" i="19"/>
  <c r="AA399" i="19"/>
  <c r="AB399" i="19"/>
  <c r="AE399" i="19"/>
  <c r="AF399" i="19"/>
  <c r="AL399" i="19"/>
  <c r="AM399" i="19"/>
  <c r="AZ399" i="19"/>
  <c r="BA399" i="19"/>
  <c r="CC399" i="19"/>
  <c r="CJ399" i="19"/>
  <c r="CW399" i="19"/>
  <c r="CX399" i="19"/>
  <c r="DB399" i="19"/>
  <c r="DE399" i="19"/>
  <c r="DF399" i="19"/>
  <c r="DG399" i="19"/>
  <c r="C400" i="19"/>
  <c r="E400" i="19"/>
  <c r="F400" i="19"/>
  <c r="M400" i="19"/>
  <c r="N400" i="19"/>
  <c r="T400" i="19"/>
  <c r="U400" i="19"/>
  <c r="AA400" i="19"/>
  <c r="AB400" i="19"/>
  <c r="AE400" i="19"/>
  <c r="AF400" i="19"/>
  <c r="AL400" i="19"/>
  <c r="AM400" i="19"/>
  <c r="AZ400" i="19"/>
  <c r="BA400" i="19"/>
  <c r="CC400" i="19"/>
  <c r="CJ400" i="19"/>
  <c r="CW400" i="19"/>
  <c r="CX400" i="19"/>
  <c r="DB400" i="19"/>
  <c r="DE400" i="19"/>
  <c r="DF400" i="19"/>
  <c r="DG400" i="19"/>
  <c r="C401" i="19"/>
  <c r="E401" i="19"/>
  <c r="F401" i="19" s="1"/>
  <c r="M401" i="19"/>
  <c r="N401" i="19"/>
  <c r="T401" i="19"/>
  <c r="U401" i="19"/>
  <c r="AA401" i="19"/>
  <c r="AB401" i="19"/>
  <c r="AE401" i="19"/>
  <c r="AF401" i="19"/>
  <c r="AL401" i="19"/>
  <c r="AM401" i="19"/>
  <c r="AZ401" i="19"/>
  <c r="BA401" i="19"/>
  <c r="CC401" i="19"/>
  <c r="CJ401" i="19"/>
  <c r="CW401" i="19"/>
  <c r="CX401" i="19"/>
  <c r="DB401" i="19"/>
  <c r="DE401" i="19"/>
  <c r="DF401" i="19"/>
  <c r="DG401" i="19"/>
  <c r="C402" i="19"/>
  <c r="E402" i="19"/>
  <c r="F402" i="19" s="1"/>
  <c r="M402" i="19"/>
  <c r="N402" i="19"/>
  <c r="DD402" i="19" s="1"/>
  <c r="T402" i="19"/>
  <c r="U402" i="19"/>
  <c r="AA402" i="19"/>
  <c r="AB402" i="19"/>
  <c r="AE402" i="19"/>
  <c r="AF402" i="19"/>
  <c r="AL402" i="19"/>
  <c r="AM402" i="19"/>
  <c r="AZ402" i="19"/>
  <c r="BA402" i="19"/>
  <c r="CC402" i="19"/>
  <c r="CJ402" i="19"/>
  <c r="CW402" i="19"/>
  <c r="CX402" i="19"/>
  <c r="DB402" i="19"/>
  <c r="DE402" i="19"/>
  <c r="DF402" i="19"/>
  <c r="DG402" i="19"/>
  <c r="C403" i="19"/>
  <c r="E403" i="19"/>
  <c r="G403" i="19" s="1"/>
  <c r="M403" i="19"/>
  <c r="N403" i="19"/>
  <c r="T403" i="19"/>
  <c r="U403" i="19"/>
  <c r="AA403" i="19"/>
  <c r="AB403" i="19"/>
  <c r="AE403" i="19"/>
  <c r="AF403" i="19"/>
  <c r="AL403" i="19"/>
  <c r="AM403" i="19"/>
  <c r="AZ403" i="19"/>
  <c r="BA403" i="19"/>
  <c r="CC403" i="19"/>
  <c r="CJ403" i="19"/>
  <c r="CW403" i="19"/>
  <c r="CX403" i="19"/>
  <c r="DB403" i="19"/>
  <c r="DE403" i="19"/>
  <c r="DF403" i="19"/>
  <c r="DG403" i="19"/>
  <c r="C404" i="19"/>
  <c r="E404" i="19"/>
  <c r="M404" i="19"/>
  <c r="N404" i="19"/>
  <c r="T404" i="19"/>
  <c r="U404" i="19"/>
  <c r="AA404" i="19"/>
  <c r="AB404" i="19"/>
  <c r="AE404" i="19"/>
  <c r="AF404" i="19"/>
  <c r="AL404" i="19"/>
  <c r="AM404" i="19"/>
  <c r="AZ404" i="19"/>
  <c r="BA404" i="19"/>
  <c r="CC404" i="19"/>
  <c r="DD404" i="19" s="1"/>
  <c r="CJ404" i="19"/>
  <c r="CW404" i="19"/>
  <c r="CX404" i="19"/>
  <c r="DB404" i="19"/>
  <c r="DE404" i="19"/>
  <c r="DF404" i="19"/>
  <c r="DG404" i="19"/>
  <c r="C405" i="19"/>
  <c r="E405" i="19"/>
  <c r="G405" i="19" s="1"/>
  <c r="M405" i="19"/>
  <c r="N405" i="19"/>
  <c r="T405" i="19"/>
  <c r="U405" i="19"/>
  <c r="AA405" i="19"/>
  <c r="AB405" i="19"/>
  <c r="AE405" i="19"/>
  <c r="AF405" i="19"/>
  <c r="AL405" i="19"/>
  <c r="AM405" i="19"/>
  <c r="AZ405" i="19"/>
  <c r="BA405" i="19"/>
  <c r="CC405" i="19"/>
  <c r="CJ405" i="19"/>
  <c r="CW405" i="19"/>
  <c r="CX405" i="19"/>
  <c r="DB405" i="19"/>
  <c r="DE405" i="19"/>
  <c r="DF405" i="19"/>
  <c r="DG405" i="19"/>
  <c r="C406" i="19"/>
  <c r="E406" i="19"/>
  <c r="F406" i="19"/>
  <c r="H406" i="19" s="1"/>
  <c r="M406" i="19"/>
  <c r="N406" i="19"/>
  <c r="T406" i="19"/>
  <c r="U406" i="19"/>
  <c r="AA406" i="19"/>
  <c r="AB406" i="19"/>
  <c r="AE406" i="19"/>
  <c r="AF406" i="19"/>
  <c r="AL406" i="19"/>
  <c r="AM406" i="19"/>
  <c r="AZ406" i="19"/>
  <c r="BA406" i="19"/>
  <c r="CC406" i="19"/>
  <c r="CJ406" i="19"/>
  <c r="CW406" i="19"/>
  <c r="CX406" i="19"/>
  <c r="DB406" i="19"/>
  <c r="DE406" i="19"/>
  <c r="DF406" i="19"/>
  <c r="DG406" i="19"/>
  <c r="J407" i="19"/>
  <c r="L407" i="19"/>
  <c r="O407" i="19"/>
  <c r="P407" i="19"/>
  <c r="Q407" i="19"/>
  <c r="R407" i="19"/>
  <c r="S407" i="19"/>
  <c r="V407" i="19"/>
  <c r="W407" i="19"/>
  <c r="X407" i="19"/>
  <c r="Y407" i="19"/>
  <c r="Z407" i="19"/>
  <c r="AC407" i="19"/>
  <c r="AD407" i="19"/>
  <c r="AG407" i="19"/>
  <c r="AH407" i="19"/>
  <c r="AI407" i="19"/>
  <c r="AJ407" i="19"/>
  <c r="AK407" i="19"/>
  <c r="AN407" i="19"/>
  <c r="AO407" i="19"/>
  <c r="AP407" i="19"/>
  <c r="AQ407" i="19"/>
  <c r="AR407" i="19"/>
  <c r="AU407" i="19"/>
  <c r="AV407" i="19"/>
  <c r="AW407" i="19"/>
  <c r="AX407" i="19"/>
  <c r="AY407" i="19"/>
  <c r="BB407" i="19"/>
  <c r="BC407" i="19"/>
  <c r="BD407" i="19"/>
  <c r="BE407" i="19"/>
  <c r="BF407" i="19"/>
  <c r="BI407" i="19"/>
  <c r="BJ407" i="19"/>
  <c r="BK407" i="19"/>
  <c r="BL407" i="19"/>
  <c r="BM407" i="19"/>
  <c r="BP407" i="19"/>
  <c r="BQ407" i="19"/>
  <c r="BR407" i="19"/>
  <c r="BS407" i="19"/>
  <c r="BT407" i="19"/>
  <c r="BW407" i="19"/>
  <c r="BX407" i="19"/>
  <c r="BY407" i="19"/>
  <c r="BZ407" i="19"/>
  <c r="CA407" i="19"/>
  <c r="CD407" i="19"/>
  <c r="CE407" i="19"/>
  <c r="CF407" i="19"/>
  <c r="CG407" i="19"/>
  <c r="CH407" i="19"/>
  <c r="CK407" i="19"/>
  <c r="CL407" i="19"/>
  <c r="CM407" i="19"/>
  <c r="CN407" i="19"/>
  <c r="CO407" i="19"/>
  <c r="CR407" i="19"/>
  <c r="CS407" i="19"/>
  <c r="CT407" i="19"/>
  <c r="CU407" i="19"/>
  <c r="CV407" i="19"/>
  <c r="CY407" i="19"/>
  <c r="CZ407" i="19"/>
  <c r="DA407" i="19"/>
  <c r="H21" i="26"/>
  <c r="G229" i="26"/>
  <c r="AB287" i="26"/>
  <c r="AB66" i="26"/>
  <c r="AB232" i="26"/>
  <c r="AB67" i="26"/>
  <c r="I72" i="26"/>
  <c r="R72" i="26"/>
  <c r="AB73" i="26"/>
  <c r="AB79" i="26"/>
  <c r="AB86" i="26"/>
  <c r="I95" i="26"/>
  <c r="R95" i="26"/>
  <c r="U95" i="26" s="1"/>
  <c r="AB102" i="26"/>
  <c r="Y171" i="26"/>
  <c r="I105" i="26"/>
  <c r="R105" i="26"/>
  <c r="U105" i="26" s="1"/>
  <c r="AE105" i="26" s="1"/>
  <c r="Y105" i="26"/>
  <c r="AB62" i="26"/>
  <c r="AB106" i="26"/>
  <c r="G7" i="26"/>
  <c r="AB112" i="26"/>
  <c r="I120" i="26"/>
  <c r="R120" i="26"/>
  <c r="AB124" i="26"/>
  <c r="H186" i="26"/>
  <c r="AB199" i="26"/>
  <c r="I201" i="26"/>
  <c r="R201" i="26"/>
  <c r="Y106" i="26"/>
  <c r="G86" i="26"/>
  <c r="AL262" i="26"/>
  <c r="AK262" i="26"/>
  <c r="AM262" i="26" s="1"/>
  <c r="AB23" i="26"/>
  <c r="AB258" i="26"/>
  <c r="AB263" i="26"/>
  <c r="AB75" i="26"/>
  <c r="AB14" i="26"/>
  <c r="AB273" i="26"/>
  <c r="AB279" i="26"/>
  <c r="AB261" i="26"/>
  <c r="AB285" i="26"/>
  <c r="AB291" i="26"/>
  <c r="I292" i="26"/>
  <c r="R292" i="26" s="1"/>
  <c r="U292" i="26" s="1"/>
  <c r="AB293" i="26"/>
  <c r="AB259" i="26"/>
  <c r="AB42" i="26"/>
  <c r="AB205" i="26"/>
  <c r="AB298" i="26"/>
  <c r="AB201" i="26"/>
  <c r="AB53" i="26"/>
  <c r="I302" i="26"/>
  <c r="R302" i="26" s="1"/>
  <c r="AB302" i="26"/>
  <c r="AB87" i="26"/>
  <c r="AB88" i="26"/>
  <c r="I312" i="26"/>
  <c r="R312" i="26"/>
  <c r="AB312" i="26"/>
  <c r="AB206" i="26"/>
  <c r="AB314" i="26"/>
  <c r="AB29" i="26"/>
  <c r="AB272" i="26"/>
  <c r="AB275" i="26"/>
  <c r="AB286" i="26"/>
  <c r="Y308" i="26"/>
  <c r="Y297" i="26"/>
  <c r="Y263" i="26"/>
  <c r="Y248" i="26"/>
  <c r="Y212" i="26"/>
  <c r="T240" i="26"/>
  <c r="Y309" i="26"/>
  <c r="Y252" i="26"/>
  <c r="G251" i="26"/>
  <c r="Y242" i="26"/>
  <c r="G240" i="26"/>
  <c r="AB105" i="26"/>
  <c r="Y295" i="26"/>
  <c r="Y271" i="26"/>
  <c r="G208" i="26"/>
  <c r="Y57" i="26"/>
  <c r="Y92" i="26"/>
  <c r="G93" i="26"/>
  <c r="Y100" i="26"/>
  <c r="Y103" i="26"/>
  <c r="R107" i="26"/>
  <c r="G122" i="26"/>
  <c r="Y131" i="26"/>
  <c r="Y211" i="26"/>
  <c r="AE211" i="26" s="1"/>
  <c r="H30" i="26"/>
  <c r="Y60" i="26"/>
  <c r="Y84" i="26"/>
  <c r="G87" i="26"/>
  <c r="Y99" i="26"/>
  <c r="G107" i="26"/>
  <c r="Y115" i="26"/>
  <c r="Y216" i="26"/>
  <c r="AE216" i="26" s="1"/>
  <c r="AI216" i="26" s="1"/>
  <c r="J87" i="26"/>
  <c r="K87" i="26"/>
  <c r="Y87" i="26"/>
  <c r="Y91" i="26"/>
  <c r="AB303" i="26"/>
  <c r="AB270" i="26"/>
  <c r="AB268" i="26"/>
  <c r="AB266" i="26"/>
  <c r="I311" i="26"/>
  <c r="R311" i="26"/>
  <c r="U311" i="26" s="1"/>
  <c r="X311" i="26" s="1"/>
  <c r="AF311" i="26" s="1"/>
  <c r="AN311" i="26" s="1"/>
  <c r="AB197" i="26"/>
  <c r="I254" i="26"/>
  <c r="R254" i="26" s="1"/>
  <c r="U254" i="26" s="1"/>
  <c r="I251" i="26"/>
  <c r="R251" i="26" s="1"/>
  <c r="AB260" i="26"/>
  <c r="AB65" i="26"/>
  <c r="AB90" i="26"/>
  <c r="AB283" i="26"/>
  <c r="I291" i="26"/>
  <c r="R291" i="26"/>
  <c r="U291" i="26" s="1"/>
  <c r="G186" i="26"/>
  <c r="G124" i="26"/>
  <c r="G36" i="26"/>
  <c r="AB309" i="26"/>
  <c r="AB306" i="26"/>
  <c r="AB217" i="26"/>
  <c r="AB264" i="26"/>
  <c r="AB254" i="26"/>
  <c r="AB289" i="26"/>
  <c r="AB307" i="26"/>
  <c r="Y83" i="26"/>
  <c r="Y124" i="26"/>
  <c r="Y107" i="26"/>
  <c r="G8" i="26"/>
  <c r="AB294" i="26"/>
  <c r="Z4" i="26"/>
  <c r="Z230" i="26"/>
  <c r="Z208" i="26"/>
  <c r="Z255" i="26"/>
  <c r="Z250" i="26"/>
  <c r="AB262" i="26"/>
  <c r="Z280" i="26"/>
  <c r="Z310" i="26"/>
  <c r="AL48" i="26"/>
  <c r="AK48" i="26" s="1"/>
  <c r="AM48" i="26" s="1"/>
  <c r="Y104" i="26"/>
  <c r="AB48" i="26"/>
  <c r="AB311" i="26"/>
  <c r="Z77" i="26"/>
  <c r="Z81" i="26"/>
  <c r="AL304" i="26"/>
  <c r="AK304" i="26"/>
  <c r="AM304" i="26" s="1"/>
  <c r="Z128" i="26"/>
  <c r="Z2" i="26"/>
  <c r="Z315" i="26" s="1"/>
  <c r="Z232" i="26"/>
  <c r="Z203" i="26"/>
  <c r="Z287" i="26"/>
  <c r="Z37" i="26"/>
  <c r="Z140" i="26"/>
  <c r="Z222" i="26"/>
  <c r="Z243" i="26"/>
  <c r="Z186" i="26"/>
  <c r="AL212" i="26"/>
  <c r="AK212" i="26"/>
  <c r="AM212" i="26"/>
  <c r="Z147" i="26"/>
  <c r="Z225" i="26"/>
  <c r="Z154" i="26"/>
  <c r="Z262" i="26"/>
  <c r="Z52" i="26"/>
  <c r="Z117" i="26"/>
  <c r="Z178" i="26"/>
  <c r="Z34" i="26"/>
  <c r="Z302" i="26"/>
  <c r="Z235" i="26"/>
  <c r="Z297" i="26"/>
  <c r="Z126" i="26"/>
  <c r="Z212" i="26"/>
  <c r="AB239" i="26"/>
  <c r="Z46" i="26"/>
  <c r="Z227" i="26"/>
  <c r="Z14" i="26"/>
  <c r="Z118" i="26"/>
  <c r="Z93" i="26"/>
  <c r="Z180" i="26"/>
  <c r="Z251" i="26"/>
  <c r="Z23" i="26"/>
  <c r="Z259" i="26"/>
  <c r="Z210" i="26"/>
  <c r="Z157" i="26"/>
  <c r="Z224" i="26"/>
  <c r="AL258" i="26"/>
  <c r="AK258" i="26"/>
  <c r="AM258" i="26" s="1"/>
  <c r="Z127" i="26"/>
  <c r="Z245" i="26"/>
  <c r="Y114" i="26"/>
  <c r="AE114" i="26" s="1"/>
  <c r="AI114" i="26" s="1"/>
  <c r="Z61" i="26"/>
  <c r="Z209" i="26"/>
  <c r="Z27" i="26"/>
  <c r="AL263" i="26"/>
  <c r="AK263" i="26" s="1"/>
  <c r="AM263" i="26" s="1"/>
  <c r="Z216" i="26"/>
  <c r="Z5" i="26"/>
  <c r="Z22" i="26"/>
  <c r="Z194" i="26"/>
  <c r="Z103" i="26"/>
  <c r="AB183" i="26"/>
  <c r="Y240" i="26"/>
  <c r="Z238" i="26"/>
  <c r="Z113" i="26"/>
  <c r="Z92" i="26"/>
  <c r="Z217" i="26"/>
  <c r="Z233" i="26"/>
  <c r="Z137" i="26"/>
  <c r="Z207" i="26"/>
  <c r="Z35" i="26"/>
  <c r="Z43" i="26"/>
  <c r="Z139" i="26"/>
  <c r="AL154" i="26"/>
  <c r="AK154" i="26"/>
  <c r="AM154" i="26" s="1"/>
  <c r="AL254" i="26"/>
  <c r="AK254" i="26"/>
  <c r="AM254" i="26" s="1"/>
  <c r="Z33" i="26"/>
  <c r="AL223" i="26"/>
  <c r="AK223" i="26"/>
  <c r="AM223" i="26" s="1"/>
  <c r="Z226" i="26"/>
  <c r="Z99" i="26"/>
  <c r="Z256" i="26"/>
  <c r="Z244" i="26"/>
  <c r="Z198" i="26"/>
  <c r="Z109" i="26"/>
  <c r="Z18" i="26"/>
  <c r="Z124" i="26"/>
  <c r="Z70" i="26"/>
  <c r="Y70" i="26"/>
  <c r="Z45" i="26"/>
  <c r="Z13" i="26"/>
  <c r="Z220" i="26"/>
  <c r="Z145" i="26"/>
  <c r="Z143" i="26"/>
  <c r="Z95" i="26"/>
  <c r="H168" i="26"/>
  <c r="Z56" i="26"/>
  <c r="Z3" i="26"/>
  <c r="Z64" i="26"/>
  <c r="Z131" i="26"/>
  <c r="Z267" i="26"/>
  <c r="Z148" i="26"/>
  <c r="Z229" i="26"/>
  <c r="Z162" i="26"/>
  <c r="Z30" i="26"/>
  <c r="AL44" i="26"/>
  <c r="AK44" i="26" s="1"/>
  <c r="AM44" i="26" s="1"/>
  <c r="AL206" i="26"/>
  <c r="AK206" i="26" s="1"/>
  <c r="AM206" i="26" s="1"/>
  <c r="AL302" i="26"/>
  <c r="AK302" i="26"/>
  <c r="AM302" i="26" s="1"/>
  <c r="Y56" i="26"/>
  <c r="G152" i="26"/>
  <c r="Y205" i="26"/>
  <c r="AB310" i="26"/>
  <c r="Z200" i="26"/>
  <c r="Y239" i="26"/>
  <c r="AB158" i="26"/>
  <c r="Z164" i="26"/>
  <c r="Z62" i="26"/>
  <c r="Z12" i="26"/>
  <c r="Z44" i="26"/>
  <c r="Z24" i="26"/>
  <c r="Z53" i="26"/>
  <c r="AL100" i="26"/>
  <c r="AK100" i="26"/>
  <c r="AM100" i="26" s="1"/>
  <c r="Z276" i="26"/>
  <c r="Z196" i="26"/>
  <c r="AL69" i="26"/>
  <c r="AK69" i="26" s="1"/>
  <c r="AM69" i="26"/>
  <c r="Y185" i="26"/>
  <c r="Z206" i="26"/>
  <c r="AL291" i="26"/>
  <c r="AK291" i="26"/>
  <c r="AM291" i="26" s="1"/>
  <c r="Z261" i="26"/>
  <c r="Z94" i="26"/>
  <c r="Z219" i="26"/>
  <c r="Z146" i="26"/>
  <c r="Z202" i="26"/>
  <c r="Z156" i="26"/>
  <c r="Z179" i="26"/>
  <c r="AL279" i="26"/>
  <c r="AK279" i="26"/>
  <c r="AM279" i="26"/>
  <c r="Z20" i="26"/>
  <c r="Z193" i="26"/>
  <c r="Z204" i="26"/>
  <c r="AL157" i="26"/>
  <c r="AK157" i="26" s="1"/>
  <c r="AM157" i="26" s="1"/>
  <c r="AL118" i="26"/>
  <c r="AK118" i="26" s="1"/>
  <c r="AM118" i="26"/>
  <c r="AB113" i="26"/>
  <c r="Z59" i="26"/>
  <c r="Y40" i="26"/>
  <c r="Y139" i="26"/>
  <c r="AE139" i="26" s="1"/>
  <c r="AI139" i="26" s="1"/>
  <c r="Y260" i="26"/>
  <c r="Z89" i="26"/>
  <c r="Z247" i="26"/>
  <c r="Z51" i="26"/>
  <c r="Z218" i="26"/>
  <c r="Z108" i="26"/>
  <c r="Z253" i="26"/>
  <c r="Z158" i="26"/>
  <c r="Z197" i="26"/>
  <c r="Z165" i="26"/>
  <c r="Z159" i="26"/>
  <c r="Z120" i="26"/>
  <c r="Z214" i="26"/>
  <c r="Z136" i="26"/>
  <c r="Z55" i="26"/>
  <c r="Z172" i="26"/>
  <c r="Z130" i="26"/>
  <c r="Z150" i="26"/>
  <c r="Z97" i="26"/>
  <c r="Z47" i="26"/>
  <c r="Z116" i="26"/>
  <c r="Z122" i="26"/>
  <c r="Z231" i="26"/>
  <c r="Z173" i="26"/>
  <c r="Y7" i="26"/>
  <c r="AB269" i="26"/>
  <c r="Y78" i="26"/>
  <c r="Z298" i="26"/>
  <c r="Z101" i="26"/>
  <c r="Z166" i="26"/>
  <c r="Z67" i="26"/>
  <c r="Z199" i="26"/>
  <c r="Z142" i="26"/>
  <c r="Z201" i="26"/>
  <c r="Z26" i="26"/>
  <c r="AL4" i="26"/>
  <c r="AK4" i="26" s="1"/>
  <c r="AM4" i="26" s="1"/>
  <c r="Z141" i="26"/>
  <c r="Z153" i="26"/>
  <c r="Z96" i="26"/>
  <c r="Y88" i="26"/>
  <c r="AB78" i="26"/>
  <c r="AB51" i="26"/>
  <c r="Z75" i="26"/>
  <c r="Y29" i="26"/>
  <c r="AL18" i="26"/>
  <c r="AK18" i="26" s="1"/>
  <c r="AM18" i="26" s="1"/>
  <c r="Z264" i="26"/>
  <c r="Y75" i="26"/>
  <c r="AB109" i="26"/>
  <c r="Y49" i="26"/>
  <c r="Y223" i="26"/>
  <c r="Z8" i="26"/>
  <c r="Z9" i="26"/>
  <c r="AB253" i="26"/>
  <c r="AL89" i="26"/>
  <c r="AK89" i="26" s="1"/>
  <c r="AM89" i="26" s="1"/>
  <c r="Z182" i="26"/>
  <c r="Z125" i="26"/>
  <c r="Z169" i="26"/>
  <c r="AB35" i="26"/>
  <c r="Y46" i="26"/>
  <c r="Y62" i="26"/>
  <c r="Y65" i="26"/>
  <c r="Y86" i="26"/>
  <c r="Y95" i="26"/>
  <c r="Y191" i="26"/>
  <c r="AB236" i="26"/>
  <c r="Y280" i="26"/>
  <c r="Y41" i="26"/>
  <c r="Y147" i="26"/>
  <c r="Y190" i="26"/>
  <c r="Z111" i="26"/>
  <c r="AL37" i="26"/>
  <c r="AK37" i="26"/>
  <c r="AM37" i="26" s="1"/>
  <c r="AB54" i="26"/>
  <c r="AB70" i="26"/>
  <c r="G78" i="26"/>
  <c r="AB108" i="26"/>
  <c r="Y143" i="26"/>
  <c r="AE143" i="26" s="1"/>
  <c r="AI143" i="26" s="1"/>
  <c r="AB162" i="26"/>
  <c r="Y208" i="26"/>
  <c r="AB214" i="26"/>
  <c r="AB131" i="26"/>
  <c r="AF131" i="26" s="1"/>
  <c r="AN131" i="26" s="1"/>
  <c r="AB81" i="26"/>
  <c r="Z249" i="26"/>
  <c r="Z163" i="26"/>
  <c r="Z66" i="26"/>
  <c r="Z257" i="26"/>
  <c r="Z80" i="26"/>
  <c r="Z237" i="26"/>
  <c r="Z181" i="26"/>
  <c r="Z167" i="26"/>
  <c r="Z132" i="26"/>
  <c r="AL104" i="26"/>
  <c r="AK104" i="26"/>
  <c r="AM104" i="26" s="1"/>
  <c r="AB104" i="26"/>
  <c r="AB61" i="26"/>
  <c r="AB305" i="26"/>
  <c r="AB89" i="26"/>
  <c r="Z123" i="26"/>
  <c r="Z134" i="26"/>
  <c r="Z160" i="26"/>
  <c r="Z211" i="26"/>
  <c r="Z91" i="26"/>
  <c r="AB227" i="26"/>
  <c r="AB280" i="26"/>
  <c r="AB85" i="26"/>
  <c r="AB271" i="26"/>
  <c r="AB154" i="26"/>
  <c r="Z72" i="26"/>
  <c r="AL123" i="26"/>
  <c r="AK123" i="26"/>
  <c r="AM123" i="26"/>
  <c r="AB247" i="26"/>
  <c r="AB290" i="26"/>
  <c r="AB8" i="26"/>
  <c r="Z129" i="26"/>
  <c r="AL80" i="26"/>
  <c r="AK80" i="26" s="1"/>
  <c r="AM80" i="26"/>
  <c r="AB24" i="26"/>
  <c r="Z192" i="26"/>
  <c r="AB126" i="26"/>
  <c r="AL299" i="26"/>
  <c r="AK299" i="26" s="1"/>
  <c r="AM299" i="26" s="1"/>
  <c r="AB200" i="26"/>
  <c r="AB221" i="26"/>
  <c r="AB238" i="26"/>
  <c r="AB100" i="26"/>
  <c r="AB148" i="26"/>
  <c r="AB94" i="26"/>
  <c r="Z282" i="26"/>
  <c r="AB26" i="26"/>
  <c r="AB284" i="26"/>
  <c r="AB218" i="26"/>
  <c r="AB40" i="26"/>
  <c r="AB117" i="26"/>
  <c r="AB224" i="26"/>
  <c r="AB296" i="26"/>
  <c r="AB191" i="26"/>
  <c r="AB288" i="26"/>
  <c r="AB140" i="26"/>
  <c r="AB278" i="26"/>
  <c r="AB225" i="26"/>
  <c r="AB107" i="26"/>
  <c r="AB213" i="26"/>
  <c r="Z304" i="26"/>
  <c r="Z293" i="26"/>
  <c r="Z241" i="26"/>
  <c r="Z135" i="26"/>
  <c r="Z100" i="26"/>
  <c r="Z87" i="26"/>
  <c r="Z82" i="26"/>
  <c r="AB50" i="26"/>
  <c r="AB76" i="26"/>
  <c r="AB20" i="26"/>
  <c r="AB103" i="26"/>
  <c r="Z314" i="26"/>
  <c r="Z312" i="26"/>
  <c r="Z305" i="26"/>
  <c r="Z294" i="26"/>
  <c r="Z151" i="26"/>
  <c r="AB195" i="26"/>
  <c r="AL7" i="26"/>
  <c r="AK7" i="26"/>
  <c r="AM7" i="26" s="1"/>
  <c r="AL56" i="26"/>
  <c r="AK56" i="26"/>
  <c r="AM56" i="26" s="1"/>
  <c r="Z79" i="26"/>
  <c r="Z54" i="26"/>
  <c r="Z50" i="26"/>
  <c r="Z48" i="26"/>
  <c r="AL282" i="26"/>
  <c r="AK282" i="26"/>
  <c r="AM282" i="26"/>
  <c r="Z265" i="26"/>
  <c r="Z252" i="26"/>
  <c r="Z246" i="26"/>
  <c r="Z242" i="26"/>
  <c r="Z189" i="26"/>
  <c r="Z168" i="26"/>
  <c r="Z57" i="26"/>
  <c r="Z32" i="26"/>
  <c r="Z31" i="26"/>
  <c r="Z28" i="26"/>
  <c r="AB211" i="26"/>
  <c r="AB230" i="26"/>
  <c r="AL94" i="26"/>
  <c r="AK94" i="26" s="1"/>
  <c r="AM94" i="26"/>
  <c r="AL98" i="26"/>
  <c r="AK98" i="26"/>
  <c r="AM98" i="26" s="1"/>
  <c r="Z313" i="26"/>
  <c r="Z311" i="26"/>
  <c r="Z307" i="26"/>
  <c r="Z300" i="26"/>
  <c r="AB297" i="26"/>
  <c r="Z296" i="26"/>
  <c r="Z290" i="26"/>
  <c r="Z286" i="26"/>
  <c r="Z277" i="26"/>
  <c r="Z270" i="26"/>
  <c r="Z215" i="26"/>
  <c r="Z184" i="26"/>
  <c r="Z176" i="26"/>
  <c r="Z174" i="26"/>
  <c r="Z149" i="26"/>
  <c r="Z138" i="26"/>
  <c r="Z73" i="26"/>
  <c r="AB59" i="26"/>
  <c r="Z42" i="26"/>
  <c r="Z39" i="26"/>
  <c r="Z25" i="26"/>
  <c r="Z15" i="26"/>
  <c r="Z283" i="26"/>
  <c r="Z98" i="26"/>
  <c r="AB313" i="26"/>
  <c r="Z306" i="26"/>
  <c r="AB304" i="26"/>
  <c r="AB301" i="26"/>
  <c r="Z292" i="26"/>
  <c r="Z288" i="26"/>
  <c r="AB281" i="26"/>
  <c r="Z273" i="26"/>
  <c r="Z272" i="26"/>
  <c r="Z269" i="26"/>
  <c r="Z266" i="26"/>
  <c r="Z236" i="26"/>
  <c r="Z188" i="26"/>
  <c r="Z161" i="26"/>
  <c r="Z155" i="26"/>
  <c r="Z102" i="26"/>
  <c r="Z19" i="26"/>
  <c r="Z258" i="26"/>
  <c r="Z71" i="26"/>
  <c r="Z213" i="26"/>
  <c r="Z299" i="26"/>
  <c r="Z291" i="26"/>
  <c r="Z284" i="26"/>
  <c r="Z278" i="26"/>
  <c r="AB274" i="26"/>
  <c r="Z254" i="26"/>
  <c r="Z177" i="26"/>
  <c r="Z152" i="26"/>
  <c r="Z144" i="26"/>
  <c r="Z110" i="26"/>
  <c r="Z76" i="26"/>
  <c r="Z63" i="26"/>
  <c r="Z11" i="26"/>
  <c r="Z83" i="26"/>
  <c r="Z84" i="26"/>
  <c r="AB295" i="26"/>
  <c r="AB292" i="26"/>
  <c r="Z281" i="26"/>
  <c r="AB277" i="26"/>
  <c r="AB276" i="26"/>
  <c r="Z275" i="26"/>
  <c r="Z263" i="26"/>
  <c r="Z195" i="26"/>
  <c r="Z187" i="26"/>
  <c r="Z183" i="26"/>
  <c r="Z119" i="26"/>
  <c r="Z90" i="26"/>
  <c r="Z85" i="26"/>
  <c r="Z69" i="26"/>
  <c r="Z68" i="26"/>
  <c r="Z29" i="26"/>
  <c r="Z21" i="26"/>
  <c r="Z17" i="26"/>
  <c r="AL250" i="26"/>
  <c r="AK250" i="26" s="1"/>
  <c r="AM250" i="26" s="1"/>
  <c r="Z268" i="26"/>
  <c r="Z49" i="26"/>
  <c r="Z38" i="26"/>
  <c r="Z248" i="26"/>
  <c r="AB308" i="26"/>
  <c r="Z303" i="26"/>
  <c r="AB300" i="26"/>
  <c r="AB299" i="26"/>
  <c r="Z289" i="26"/>
  <c r="Z285" i="26"/>
  <c r="Z279" i="26"/>
  <c r="AB267" i="26"/>
  <c r="AB265" i="26"/>
  <c r="Z228" i="26"/>
  <c r="Z221" i="26"/>
  <c r="Z175" i="26"/>
  <c r="Z170" i="26"/>
  <c r="Z133" i="26"/>
  <c r="Z121" i="26"/>
  <c r="Z115" i="26"/>
  <c r="Z112" i="26"/>
  <c r="Z74" i="26"/>
  <c r="Z58" i="26"/>
  <c r="Z36" i="26"/>
  <c r="Z10" i="26"/>
  <c r="Z234" i="26"/>
  <c r="Z105" i="26"/>
  <c r="Z301" i="26"/>
  <c r="Z274" i="26"/>
  <c r="AL260" i="26"/>
  <c r="AK260" i="26"/>
  <c r="AM260" i="26" s="1"/>
  <c r="AL182" i="26"/>
  <c r="AK182" i="26"/>
  <c r="AM182" i="26" s="1"/>
  <c r="Z171" i="26"/>
  <c r="AL264" i="26"/>
  <c r="AK264" i="26"/>
  <c r="AM264" i="26" s="1"/>
  <c r="AL117" i="26"/>
  <c r="AK117" i="26"/>
  <c r="AM117" i="26"/>
  <c r="AL224" i="26"/>
  <c r="AK224" i="26" s="1"/>
  <c r="AM224" i="26"/>
  <c r="AL63" i="26"/>
  <c r="AK63" i="26"/>
  <c r="AM63" i="26" s="1"/>
  <c r="Z205" i="26"/>
  <c r="AL153" i="26"/>
  <c r="AK153" i="26" s="1"/>
  <c r="AM153" i="26"/>
  <c r="AL23" i="26"/>
  <c r="AK23" i="26"/>
  <c r="AM23" i="26" s="1"/>
  <c r="AL287" i="26"/>
  <c r="AK287" i="26" s="1"/>
  <c r="AM287" i="26"/>
  <c r="AL270" i="26"/>
  <c r="AK270" i="26"/>
  <c r="AM270" i="26" s="1"/>
  <c r="AL67" i="26"/>
  <c r="AK67" i="26" s="1"/>
  <c r="AM67" i="26"/>
  <c r="AL143" i="26"/>
  <c r="AK143" i="26"/>
  <c r="AM143" i="26" s="1"/>
  <c r="AL135" i="26"/>
  <c r="AK135" i="26" s="1"/>
  <c r="AM135" i="26"/>
  <c r="AL33" i="26"/>
  <c r="AK33" i="26"/>
  <c r="AM33" i="26" s="1"/>
  <c r="Z40" i="26"/>
  <c r="AL181" i="26"/>
  <c r="AK181" i="26"/>
  <c r="AM181" i="26" s="1"/>
  <c r="Z185" i="26"/>
  <c r="AL9" i="26"/>
  <c r="AK9" i="26"/>
  <c r="AM9" i="26" s="1"/>
  <c r="AL210" i="26"/>
  <c r="AK210" i="26" s="1"/>
  <c r="AM210" i="26"/>
  <c r="AL275" i="26"/>
  <c r="AK275" i="26"/>
  <c r="AM275" i="26" s="1"/>
  <c r="AL247" i="26"/>
  <c r="AK247" i="26" s="1"/>
  <c r="AM247" i="26"/>
  <c r="AL257" i="26"/>
  <c r="AK257" i="26"/>
  <c r="AM257" i="26" s="1"/>
  <c r="AL112" i="26"/>
  <c r="AK112" i="26" s="1"/>
  <c r="AM112" i="26"/>
  <c r="AL34" i="26"/>
  <c r="AK34" i="26"/>
  <c r="AM34" i="26" s="1"/>
  <c r="AL294" i="26"/>
  <c r="AK294" i="26" s="1"/>
  <c r="AM294" i="26"/>
  <c r="AL197" i="26"/>
  <c r="AK197" i="26"/>
  <c r="AM197" i="26" s="1"/>
  <c r="AL241" i="26"/>
  <c r="AK241" i="26" s="1"/>
  <c r="AM241" i="26"/>
  <c r="AL160" i="26"/>
  <c r="AK160" i="26"/>
  <c r="AM160" i="26" s="1"/>
  <c r="AL297" i="26"/>
  <c r="AK297" i="26" s="1"/>
  <c r="AM297" i="26"/>
  <c r="AL60" i="26"/>
  <c r="AK60" i="26"/>
  <c r="AM60" i="26" s="1"/>
  <c r="Z16" i="26"/>
  <c r="AL222" i="26"/>
  <c r="AK222" i="26" s="1"/>
  <c r="AM222" i="26" s="1"/>
  <c r="AL99" i="26"/>
  <c r="AK99" i="26" s="1"/>
  <c r="AM99" i="26" s="1"/>
  <c r="AL196" i="26"/>
  <c r="AK196" i="26"/>
  <c r="AM196" i="26" s="1"/>
  <c r="AL268" i="26"/>
  <c r="AK268" i="26" s="1"/>
  <c r="AM268" i="26" s="1"/>
  <c r="AL239" i="26"/>
  <c r="AK239" i="26"/>
  <c r="AM239" i="26" s="1"/>
  <c r="AL115" i="26"/>
  <c r="AK115" i="26" s="1"/>
  <c r="AM115" i="26"/>
  <c r="AL151" i="26"/>
  <c r="AK151" i="26"/>
  <c r="AM151" i="26" s="1"/>
  <c r="AL106" i="26"/>
  <c r="AK106" i="26" s="1"/>
  <c r="AM106" i="26"/>
  <c r="AL147" i="26"/>
  <c r="AK147" i="26" s="1"/>
  <c r="AM147" i="26" s="1"/>
  <c r="AL39" i="26"/>
  <c r="AK39" i="26" s="1"/>
  <c r="AM39" i="26" s="1"/>
  <c r="AL272" i="26"/>
  <c r="AK272" i="26"/>
  <c r="AM272" i="26" s="1"/>
  <c r="AL65" i="26"/>
  <c r="AK65" i="26" s="1"/>
  <c r="AM65" i="26" s="1"/>
  <c r="AL220" i="26"/>
  <c r="AK220" i="26"/>
  <c r="AM220" i="26" s="1"/>
  <c r="AL194" i="26"/>
  <c r="AK194" i="26" s="1"/>
  <c r="AM194" i="26"/>
  <c r="AL269" i="26"/>
  <c r="AK269" i="26"/>
  <c r="AM269" i="26" s="1"/>
  <c r="AL202" i="26"/>
  <c r="AK202" i="26" s="1"/>
  <c r="AM202" i="26"/>
  <c r="AL114" i="26"/>
  <c r="AK114" i="26" s="1"/>
  <c r="AM114" i="26" s="1"/>
  <c r="AL150" i="26"/>
  <c r="AK150" i="26" s="1"/>
  <c r="AM150" i="26" s="1"/>
  <c r="AL57" i="26"/>
  <c r="AK57" i="26"/>
  <c r="AM57" i="26" s="1"/>
  <c r="Z41" i="26"/>
  <c r="AL244" i="26"/>
  <c r="AK244" i="26"/>
  <c r="AM244" i="26" s="1"/>
  <c r="AL103" i="26"/>
  <c r="AK103" i="26" s="1"/>
  <c r="AM103" i="26" s="1"/>
  <c r="AL201" i="26"/>
  <c r="AK201" i="26"/>
  <c r="AM201" i="26" s="1"/>
  <c r="AL192" i="26"/>
  <c r="AK192" i="26" s="1"/>
  <c r="AM192" i="26"/>
  <c r="Z223" i="26"/>
  <c r="Z106" i="26"/>
  <c r="AL253" i="26"/>
  <c r="AK253" i="26"/>
  <c r="AM253" i="26" s="1"/>
  <c r="AL8" i="26"/>
  <c r="AK8" i="26"/>
  <c r="AM8" i="26" s="1"/>
  <c r="AL185" i="26"/>
  <c r="AK185" i="26"/>
  <c r="AM185" i="26"/>
  <c r="AL145" i="26"/>
  <c r="AK145" i="26" s="1"/>
  <c r="AM145" i="26"/>
  <c r="AL306" i="26"/>
  <c r="AK306" i="26"/>
  <c r="AM306" i="26" s="1"/>
  <c r="AL308" i="26"/>
  <c r="AK308" i="26"/>
  <c r="AM308" i="26"/>
  <c r="AL120" i="26"/>
  <c r="AK120" i="26"/>
  <c r="AM120" i="26"/>
  <c r="AL204" i="26"/>
  <c r="AK204" i="26" s="1"/>
  <c r="AM204" i="26"/>
  <c r="AL166" i="26"/>
  <c r="AK166" i="26"/>
  <c r="AM166" i="26" s="1"/>
  <c r="AL6" i="26"/>
  <c r="AK6" i="26"/>
  <c r="AM6" i="26" s="1"/>
  <c r="AL237" i="26"/>
  <c r="AK237" i="26"/>
  <c r="AM237" i="26"/>
  <c r="AL134" i="26"/>
  <c r="AK134" i="26" s="1"/>
  <c r="AM134" i="26"/>
  <c r="Z260" i="26"/>
  <c r="AL24" i="26"/>
  <c r="AK24" i="26" s="1"/>
  <c r="AM24" i="26" s="1"/>
  <c r="AL136" i="26"/>
  <c r="AK136" i="26"/>
  <c r="AM136" i="26" s="1"/>
  <c r="AL144" i="26"/>
  <c r="AK144" i="26" s="1"/>
  <c r="AM144" i="26"/>
  <c r="Z86" i="26"/>
  <c r="AL17" i="26"/>
  <c r="AK17" i="26" s="1"/>
  <c r="AM17" i="26" s="1"/>
  <c r="AL242" i="26"/>
  <c r="AK242" i="26"/>
  <c r="AM242" i="26" s="1"/>
  <c r="AL59" i="26"/>
  <c r="AK59" i="26" s="1"/>
  <c r="AM59" i="26" s="1"/>
  <c r="AL230" i="26"/>
  <c r="AK230" i="26" s="1"/>
  <c r="AM230" i="26" s="1"/>
  <c r="AL184" i="26"/>
  <c r="AK184" i="26"/>
  <c r="AM184" i="26" s="1"/>
  <c r="Z239" i="26"/>
  <c r="AL243" i="26"/>
  <c r="AK243" i="26"/>
  <c r="AM243" i="26" s="1"/>
  <c r="AL313" i="26"/>
  <c r="AK313" i="26"/>
  <c r="AM313" i="26"/>
  <c r="AL88" i="26"/>
  <c r="AK88" i="26" s="1"/>
  <c r="AM88" i="26" s="1"/>
  <c r="Z114" i="26"/>
  <c r="AL189" i="26"/>
  <c r="AK189" i="26" s="1"/>
  <c r="AM189" i="26"/>
  <c r="AL14" i="26"/>
  <c r="AK14" i="26"/>
  <c r="AM14" i="26" s="1"/>
  <c r="AL207" i="26"/>
  <c r="AK207" i="26"/>
  <c r="AM207" i="26" s="1"/>
  <c r="AL121" i="26"/>
  <c r="AK121" i="26"/>
  <c r="AM121" i="26"/>
  <c r="AL218" i="26"/>
  <c r="AK218" i="26" s="1"/>
  <c r="AM218" i="26"/>
  <c r="AL28" i="26"/>
  <c r="AK28" i="26"/>
  <c r="AM28" i="26" s="1"/>
  <c r="AL165" i="26"/>
  <c r="AK165" i="26"/>
  <c r="AM165" i="26"/>
  <c r="AL152" i="26"/>
  <c r="AK152" i="26"/>
  <c r="AM152" i="26"/>
  <c r="AL205" i="26"/>
  <c r="AK205" i="26" s="1"/>
  <c r="AM205" i="26"/>
  <c r="AL259" i="26"/>
  <c r="AK259" i="26"/>
  <c r="AM259" i="26" s="1"/>
  <c r="AL163" i="26"/>
  <c r="AK163" i="26"/>
  <c r="AM163" i="26" s="1"/>
  <c r="AL248" i="26"/>
  <c r="AK248" i="26"/>
  <c r="AM248" i="26"/>
  <c r="AL305" i="26"/>
  <c r="AK305" i="26" s="1"/>
  <c r="AM305" i="26"/>
  <c r="AL46" i="26"/>
  <c r="AK46" i="26"/>
  <c r="AM46" i="26" s="1"/>
  <c r="AL227" i="26"/>
  <c r="AK227" i="26"/>
  <c r="AM227" i="26" s="1"/>
  <c r="AL211" i="26"/>
  <c r="AK211" i="26"/>
  <c r="AM211" i="26"/>
  <c r="AL213" i="26"/>
  <c r="AK213" i="26" s="1"/>
  <c r="AM213" i="26"/>
  <c r="AL191" i="26"/>
  <c r="AK191" i="26"/>
  <c r="AM191" i="26" s="1"/>
  <c r="AL246" i="26"/>
  <c r="AK246" i="26"/>
  <c r="AM246" i="26" s="1"/>
  <c r="AL307" i="26"/>
  <c r="AK307" i="26"/>
  <c r="AM307" i="26" s="1"/>
  <c r="Z78" i="26"/>
  <c r="AL84" i="26"/>
  <c r="AK84" i="26"/>
  <c r="AM84" i="26" s="1"/>
  <c r="AL225" i="26"/>
  <c r="AK225" i="26" s="1"/>
  <c r="AM225" i="26"/>
  <c r="AL219" i="26"/>
  <c r="AK219" i="26" s="1"/>
  <c r="AM219" i="26" s="1"/>
  <c r="AL164" i="26"/>
  <c r="AK164" i="26"/>
  <c r="AM164" i="26"/>
  <c r="AL10" i="26"/>
  <c r="AK10" i="26"/>
  <c r="AM10" i="26"/>
  <c r="AL11" i="26"/>
  <c r="AK11" i="26" s="1"/>
  <c r="AM11" i="26" s="1"/>
  <c r="AL169" i="26"/>
  <c r="AK169" i="26"/>
  <c r="AM169" i="26" s="1"/>
  <c r="AL215" i="26"/>
  <c r="AK215" i="26" s="1"/>
  <c r="AM215" i="26" s="1"/>
  <c r="AL198" i="26"/>
  <c r="AK198" i="26"/>
  <c r="AM198" i="26"/>
  <c r="AL271" i="26"/>
  <c r="AK271" i="26" s="1"/>
  <c r="AM271" i="26"/>
  <c r="Z190" i="26"/>
  <c r="AL266" i="26"/>
  <c r="AK266" i="26" s="1"/>
  <c r="AM266" i="26" s="1"/>
  <c r="AL137" i="26"/>
  <c r="AK137" i="26"/>
  <c r="AM137" i="26" s="1"/>
  <c r="AL265" i="26"/>
  <c r="AK265" i="26" s="1"/>
  <c r="AM265" i="26"/>
  <c r="AL183" i="26"/>
  <c r="AK183" i="26"/>
  <c r="AM183" i="26" s="1"/>
  <c r="AL300" i="26"/>
  <c r="AK300" i="26" s="1"/>
  <c r="AM300" i="26"/>
  <c r="AL193" i="26"/>
  <c r="AK193" i="26" s="1"/>
  <c r="AM193" i="26" s="1"/>
  <c r="AL309" i="26"/>
  <c r="AK309" i="26"/>
  <c r="AM309" i="26"/>
  <c r="AL301" i="26"/>
  <c r="AK301" i="26"/>
  <c r="AM301" i="26"/>
  <c r="AL122" i="26"/>
  <c r="AK122" i="26" s="1"/>
  <c r="AM122" i="26" s="1"/>
  <c r="AL138" i="26"/>
  <c r="AK138" i="26"/>
  <c r="AM138" i="26" s="1"/>
  <c r="AL233" i="26"/>
  <c r="AK233" i="26" s="1"/>
  <c r="AM233" i="26"/>
  <c r="AL311" i="26"/>
  <c r="AK311" i="26"/>
  <c r="AM311" i="26" s="1"/>
  <c r="AL200" i="26"/>
  <c r="AK200" i="26" s="1"/>
  <c r="AM200" i="26"/>
  <c r="AL256" i="26"/>
  <c r="AK256" i="26" s="1"/>
  <c r="AM256" i="26" s="1"/>
  <c r="AL278" i="26"/>
  <c r="AK278" i="26"/>
  <c r="AM278" i="26"/>
  <c r="AL42" i="26"/>
  <c r="AK42" i="26"/>
  <c r="AM42" i="26"/>
  <c r="Z6" i="26"/>
  <c r="AL238" i="26"/>
  <c r="AK238" i="26"/>
  <c r="AM238" i="26"/>
  <c r="AL119" i="26"/>
  <c r="AK119" i="26" s="1"/>
  <c r="AM119" i="26" s="1"/>
  <c r="AL245" i="26"/>
  <c r="AK245" i="26"/>
  <c r="AM245" i="26" s="1"/>
  <c r="AL3" i="26"/>
  <c r="AK3" i="26" s="1"/>
  <c r="AM3" i="26"/>
  <c r="AL148" i="26"/>
  <c r="AK148" i="26"/>
  <c r="AM148" i="26" s="1"/>
  <c r="AL284" i="26"/>
  <c r="AK284" i="26" s="1"/>
  <c r="AM284" i="26"/>
  <c r="AL229" i="26"/>
  <c r="AK229" i="26" s="1"/>
  <c r="AM229" i="26" s="1"/>
  <c r="AL70" i="26"/>
  <c r="AK70" i="26"/>
  <c r="AM70" i="26"/>
  <c r="AL203" i="26"/>
  <c r="AK203" i="26"/>
  <c r="AM203" i="26"/>
  <c r="AL232" i="26"/>
  <c r="AK232" i="26" s="1"/>
  <c r="AM232" i="26" s="1"/>
  <c r="AL27" i="26"/>
  <c r="AK27" i="26"/>
  <c r="AM27" i="26" s="1"/>
  <c r="AL12" i="26"/>
  <c r="AK12" i="26" s="1"/>
  <c r="AM12" i="26"/>
  <c r="AL208" i="26"/>
  <c r="AK208" i="26"/>
  <c r="AM208" i="26" s="1"/>
  <c r="AL38" i="26"/>
  <c r="AK38" i="26" s="1"/>
  <c r="AM38" i="26"/>
  <c r="AL105" i="26"/>
  <c r="AK105" i="26" s="1"/>
  <c r="AM105" i="26" s="1"/>
  <c r="AL292" i="26"/>
  <c r="AK292" i="26"/>
  <c r="AM292" i="26"/>
  <c r="AL214" i="26"/>
  <c r="AK214" i="26"/>
  <c r="AM214" i="26"/>
  <c r="Z60" i="26"/>
  <c r="AF60" i="26" s="1"/>
  <c r="AN60" i="26" s="1"/>
  <c r="AL36" i="26"/>
  <c r="AK36" i="26"/>
  <c r="AM36" i="26"/>
  <c r="AL68" i="26"/>
  <c r="AK68" i="26" s="1"/>
  <c r="AM68" i="26" s="1"/>
  <c r="Z240" i="26"/>
  <c r="AL314" i="26"/>
  <c r="AK314" i="26" s="1"/>
  <c r="AM314" i="26"/>
  <c r="Z271" i="26"/>
  <c r="Z65" i="26"/>
  <c r="Z191" i="26"/>
  <c r="Z88" i="26"/>
  <c r="Z104" i="26"/>
  <c r="Z7" i="26"/>
  <c r="Z107" i="26"/>
  <c r="Z308" i="26"/>
  <c r="AL2" i="26"/>
  <c r="AK2" i="26"/>
  <c r="AM2" i="26" s="1"/>
  <c r="AM315" i="26" s="1"/>
  <c r="Z295" i="26"/>
  <c r="AL180" i="26"/>
  <c r="AK180" i="26" s="1"/>
  <c r="AM180" i="26"/>
  <c r="Z309" i="26"/>
  <c r="AL86" i="26"/>
  <c r="AK86" i="26" s="1"/>
  <c r="AM86" i="26"/>
  <c r="G40" i="26"/>
  <c r="AL228" i="26"/>
  <c r="AK228" i="26" s="1"/>
  <c r="AM228" i="26"/>
  <c r="AL179" i="26"/>
  <c r="AK179" i="26"/>
  <c r="AM179" i="26" s="1"/>
  <c r="AL132" i="26"/>
  <c r="AK132" i="26" s="1"/>
  <c r="AM132" i="26"/>
  <c r="AL40" i="26"/>
  <c r="AK40" i="26" s="1"/>
  <c r="AM40" i="26" s="1"/>
  <c r="AL290" i="26"/>
  <c r="AK290" i="26" s="1"/>
  <c r="AM290" i="26" s="1"/>
  <c r="AL209" i="26"/>
  <c r="AK209" i="26"/>
  <c r="AM209" i="26" s="1"/>
  <c r="AL312" i="26"/>
  <c r="AK312" i="26" s="1"/>
  <c r="AM312" i="26" s="1"/>
  <c r="AL140" i="26"/>
  <c r="AK140" i="26"/>
  <c r="AM140" i="26" s="1"/>
  <c r="AL108" i="26"/>
  <c r="AK108" i="26" s="1"/>
  <c r="AM108" i="26"/>
  <c r="AL276" i="26"/>
  <c r="AK276" i="26"/>
  <c r="AM276" i="26" s="1"/>
  <c r="AL131" i="26"/>
  <c r="AK131" i="26" s="1"/>
  <c r="AM131" i="26"/>
  <c r="AL41" i="26"/>
  <c r="AK41" i="26" s="1"/>
  <c r="AM41" i="26" s="1"/>
  <c r="AL289" i="26"/>
  <c r="AK289" i="26" s="1"/>
  <c r="AM289" i="26" s="1"/>
  <c r="AL85" i="26"/>
  <c r="AK85" i="26"/>
  <c r="AM85" i="26" s="1"/>
  <c r="AL310" i="26"/>
  <c r="AK310" i="26" s="1"/>
  <c r="AM310" i="26" s="1"/>
  <c r="H18" i="26"/>
  <c r="H152" i="26"/>
  <c r="G56" i="26"/>
  <c r="H229" i="26"/>
  <c r="G179" i="26"/>
  <c r="AN316" i="26"/>
  <c r="AL124" i="26"/>
  <c r="AK124" i="26"/>
  <c r="AM124" i="26"/>
  <c r="AL19" i="26"/>
  <c r="AK19" i="26" s="1"/>
  <c r="AM19" i="26" s="1"/>
  <c r="G98" i="26"/>
  <c r="AL102" i="26"/>
  <c r="AK102" i="26" s="1"/>
  <c r="AM102" i="26"/>
  <c r="AL45" i="26"/>
  <c r="AK45" i="26"/>
  <c r="AM45" i="26"/>
  <c r="AL125" i="26"/>
  <c r="AK125" i="26"/>
  <c r="AM125" i="26"/>
  <c r="DC77" i="19"/>
  <c r="DD71" i="19"/>
  <c r="DC54" i="19"/>
  <c r="DD134" i="19"/>
  <c r="DC61" i="19"/>
  <c r="DC122" i="19"/>
  <c r="DC115" i="19"/>
  <c r="DD147" i="19"/>
  <c r="DC52" i="19"/>
  <c r="DD30" i="19"/>
  <c r="DC225" i="19"/>
  <c r="DD66" i="19"/>
  <c r="DC21" i="19"/>
  <c r="DD16" i="19"/>
  <c r="AL52" i="26"/>
  <c r="AK52" i="26"/>
  <c r="AM52" i="26" s="1"/>
  <c r="DD19" i="19"/>
  <c r="DD47" i="19"/>
  <c r="DC98" i="19"/>
  <c r="G33" i="26"/>
  <c r="DC179" i="19"/>
  <c r="DD332" i="19"/>
  <c r="DD322" i="19"/>
  <c r="DD98" i="19"/>
  <c r="DC312" i="19"/>
  <c r="DD92" i="19"/>
  <c r="DC45" i="19"/>
  <c r="DD10" i="19"/>
  <c r="BO407" i="19"/>
  <c r="DD58" i="19"/>
  <c r="DC187" i="19"/>
  <c r="AL109" i="26"/>
  <c r="AK109" i="26" s="1"/>
  <c r="AM109" i="26" s="1"/>
  <c r="DD139" i="19"/>
  <c r="DC132" i="19"/>
  <c r="AL5" i="26"/>
  <c r="AK5" i="26"/>
  <c r="AM5" i="26" s="1"/>
  <c r="DC228" i="19"/>
  <c r="DD120" i="19"/>
  <c r="DC68" i="19"/>
  <c r="G57" i="26"/>
  <c r="DC348" i="19"/>
  <c r="DD218" i="19"/>
  <c r="DD192" i="19"/>
  <c r="DC103" i="19"/>
  <c r="AT129" i="26"/>
  <c r="DD270" i="19"/>
  <c r="DD227" i="19"/>
  <c r="DD196" i="19"/>
  <c r="DD138" i="19"/>
  <c r="AS407" i="19"/>
  <c r="AT75" i="26"/>
  <c r="DC406" i="19"/>
  <c r="DC404" i="19"/>
  <c r="DD251" i="19"/>
  <c r="DD198" i="19"/>
  <c r="DD174" i="19"/>
  <c r="DD155" i="19"/>
  <c r="DD133" i="19"/>
  <c r="DC130" i="19"/>
  <c r="DC125" i="19"/>
  <c r="DC119" i="19"/>
  <c r="DD114" i="19"/>
  <c r="DD102" i="19"/>
  <c r="DD96" i="19"/>
  <c r="DD90" i="19"/>
  <c r="DD86" i="19"/>
  <c r="DD78" i="19"/>
  <c r="DD65" i="19"/>
  <c r="DC51" i="19"/>
  <c r="DC48" i="19"/>
  <c r="DC47" i="19"/>
  <c r="DC24" i="19"/>
  <c r="DD164" i="19"/>
  <c r="DD160" i="19"/>
  <c r="DC366" i="19"/>
  <c r="DC362" i="19"/>
  <c r="DC358" i="19"/>
  <c r="DC317" i="19"/>
  <c r="DC310" i="19"/>
  <c r="DC307" i="19"/>
  <c r="DD172" i="19"/>
  <c r="DD305" i="19"/>
  <c r="DD241" i="19"/>
  <c r="DC64" i="19"/>
  <c r="DC63" i="19"/>
  <c r="DC62" i="19"/>
  <c r="DD56" i="19"/>
  <c r="DC40" i="19"/>
  <c r="DC34" i="19"/>
  <c r="DC31" i="19"/>
  <c r="DD27" i="19"/>
  <c r="DD25" i="19"/>
  <c r="DD22" i="19"/>
  <c r="DD14" i="19"/>
  <c r="DD9" i="19"/>
  <c r="AT95" i="26"/>
  <c r="DD403" i="19"/>
  <c r="DD388" i="19"/>
  <c r="DD373" i="19"/>
  <c r="DD338" i="19"/>
  <c r="DD324" i="19"/>
  <c r="DC302" i="19"/>
  <c r="DD298" i="19"/>
  <c r="DD296" i="19"/>
  <c r="DD292" i="19"/>
  <c r="DD290" i="19"/>
  <c r="DC289" i="19"/>
  <c r="DD286" i="19"/>
  <c r="DC277" i="19"/>
  <c r="DC276" i="19"/>
  <c r="DC274" i="19"/>
  <c r="DC269" i="19"/>
  <c r="DC263" i="19"/>
  <c r="DC259" i="19"/>
  <c r="DC240" i="19"/>
  <c r="DC224" i="19"/>
  <c r="DC218" i="19"/>
  <c r="DC208" i="19"/>
  <c r="DC207" i="19"/>
  <c r="DC206" i="19"/>
  <c r="DC203" i="19"/>
  <c r="DC201" i="19"/>
  <c r="DC195" i="19"/>
  <c r="DC180" i="19"/>
  <c r="DC170" i="19"/>
  <c r="DC168" i="19"/>
  <c r="DC163" i="19"/>
  <c r="DC157" i="19"/>
  <c r="DC156" i="19"/>
  <c r="DC152" i="19"/>
  <c r="DC149" i="19"/>
  <c r="DC133" i="19"/>
  <c r="DD127" i="19"/>
  <c r="DD126" i="19"/>
  <c r="DD125" i="19"/>
  <c r="DD112" i="19"/>
  <c r="DD110" i="19"/>
  <c r="DD105" i="19"/>
  <c r="G105" i="26"/>
  <c r="G168" i="26"/>
  <c r="DC405" i="19"/>
  <c r="DC402" i="19"/>
  <c r="DD395" i="19"/>
  <c r="DD365" i="19"/>
  <c r="DD355" i="19"/>
  <c r="DD335" i="19"/>
  <c r="DD331" i="19"/>
  <c r="DD330" i="19"/>
  <c r="DD328" i="19"/>
  <c r="DD315" i="19"/>
  <c r="DD311" i="19"/>
  <c r="DC305" i="19"/>
  <c r="DC304" i="19"/>
  <c r="DC298" i="19"/>
  <c r="DC295" i="19"/>
  <c r="DC288" i="19"/>
  <c r="DC287" i="19"/>
  <c r="DC286" i="19"/>
  <c r="DC285" i="19"/>
  <c r="DC283" i="19"/>
  <c r="DC281" i="19"/>
  <c r="DC280" i="19"/>
  <c r="DC268" i="19"/>
  <c r="DC264" i="19"/>
  <c r="DC262" i="19"/>
  <c r="DC258" i="19"/>
  <c r="DC254" i="19"/>
  <c r="DC250" i="19"/>
  <c r="DC247" i="19"/>
  <c r="DC245" i="19"/>
  <c r="DC244" i="19"/>
  <c r="DC237" i="19"/>
  <c r="DC233" i="19"/>
  <c r="DC226" i="19"/>
  <c r="DC217" i="19"/>
  <c r="DC216" i="19"/>
  <c r="DC214" i="19"/>
  <c r="DC210" i="19"/>
  <c r="DC205" i="19"/>
  <c r="DC202" i="19"/>
  <c r="DC178" i="19"/>
  <c r="DC177" i="19"/>
  <c r="DC158" i="19"/>
  <c r="DC153" i="19"/>
  <c r="DC150" i="19"/>
  <c r="DC146" i="19"/>
  <c r="DC143" i="19"/>
  <c r="DC142" i="19"/>
  <c r="DC137" i="19"/>
  <c r="DC136" i="19"/>
  <c r="DD123" i="19"/>
  <c r="DC117" i="19"/>
  <c r="DD108" i="19"/>
  <c r="DD104" i="19"/>
  <c r="DC374" i="19"/>
  <c r="DC373" i="19"/>
  <c r="DC372" i="19"/>
  <c r="DC371" i="19"/>
  <c r="DC370" i="19"/>
  <c r="DC367" i="19"/>
  <c r="DC364" i="19"/>
  <c r="DC356" i="19"/>
  <c r="DC353" i="19"/>
  <c r="DC352" i="19"/>
  <c r="DC344" i="19"/>
  <c r="DC329" i="19"/>
  <c r="DC328" i="19"/>
  <c r="DC327" i="19"/>
  <c r="DC314" i="19"/>
  <c r="DD299" i="19"/>
  <c r="DD289" i="19"/>
  <c r="DD282" i="19"/>
  <c r="DD277" i="19"/>
  <c r="DD276" i="19"/>
  <c r="DD272" i="19"/>
  <c r="DD269" i="19"/>
  <c r="DD262" i="19"/>
  <c r="DD261" i="19"/>
  <c r="DD256" i="19"/>
  <c r="DD254" i="19"/>
  <c r="DD248" i="19"/>
  <c r="DD246" i="19"/>
  <c r="DD243" i="19"/>
  <c r="BU407" i="19"/>
  <c r="DC401" i="19"/>
  <c r="DC391" i="19"/>
  <c r="DC387" i="19"/>
  <c r="DD405" i="19"/>
  <c r="DD401" i="19"/>
  <c r="DD399" i="19"/>
  <c r="DD391" i="19"/>
  <c r="DD389" i="19"/>
  <c r="DD383" i="19"/>
  <c r="DD369" i="19"/>
  <c r="DD358" i="19"/>
  <c r="DD357" i="19"/>
  <c r="DD336" i="19"/>
  <c r="DD319" i="19"/>
  <c r="DD317" i="19"/>
  <c r="DD309" i="19"/>
  <c r="DD306" i="19"/>
  <c r="DC303" i="19"/>
  <c r="DC301" i="19"/>
  <c r="DC300" i="19"/>
  <c r="DC299" i="19"/>
  <c r="DC296" i="19"/>
  <c r="DC292" i="19"/>
  <c r="DC284" i="19"/>
  <c r="DC279" i="19"/>
  <c r="DC278" i="19"/>
  <c r="DC273" i="19"/>
  <c r="DC260" i="19"/>
  <c r="DC257" i="19"/>
  <c r="DC249" i="19"/>
  <c r="DC248" i="19"/>
  <c r="DC242" i="19"/>
  <c r="DC239" i="19"/>
  <c r="DC234" i="19"/>
  <c r="DC221" i="19"/>
  <c r="DC215" i="19"/>
  <c r="DC211" i="19"/>
  <c r="DC199" i="19"/>
  <c r="DC198" i="19"/>
  <c r="DC197" i="19"/>
  <c r="DC172" i="19"/>
  <c r="DC169" i="19"/>
  <c r="DC159" i="19"/>
  <c r="DC154" i="19"/>
  <c r="DC144" i="19"/>
  <c r="DC134" i="19"/>
  <c r="DD130" i="19"/>
  <c r="DD129" i="19"/>
  <c r="DD128" i="19"/>
  <c r="DD124" i="19"/>
  <c r="DD122" i="19"/>
  <c r="DC116" i="19"/>
  <c r="DD111" i="19"/>
  <c r="DD107" i="19"/>
  <c r="DD106" i="19"/>
  <c r="DC363" i="19"/>
  <c r="DC359" i="19"/>
  <c r="DC351" i="19"/>
  <c r="DD346" i="19"/>
  <c r="DC337" i="19"/>
  <c r="DC332" i="19"/>
  <c r="DC325" i="19"/>
  <c r="DC319" i="19"/>
  <c r="DC313" i="19"/>
  <c r="DD304" i="19"/>
  <c r="DD297" i="19"/>
  <c r="DD288" i="19"/>
  <c r="DD275" i="19"/>
  <c r="DD271" i="19"/>
  <c r="DD268" i="19"/>
  <c r="DD264" i="19"/>
  <c r="DD263" i="19"/>
  <c r="DD258" i="19"/>
  <c r="DD245" i="19"/>
  <c r="DD239" i="19"/>
  <c r="DD237" i="19"/>
  <c r="DD236" i="19"/>
  <c r="DD232" i="19"/>
  <c r="DD231" i="19"/>
  <c r="DD230" i="19"/>
  <c r="DD229" i="19"/>
  <c r="DD214" i="19"/>
  <c r="DD210" i="19"/>
  <c r="DD204" i="19"/>
  <c r="DD103" i="19"/>
  <c r="DD101" i="19"/>
  <c r="DD100" i="19"/>
  <c r="DD97" i="19"/>
  <c r="DD93" i="19"/>
  <c r="DD88" i="19"/>
  <c r="DD87" i="19"/>
  <c r="DD84" i="19"/>
  <c r="DD83" i="19"/>
  <c r="DD82" i="19"/>
  <c r="DD79" i="19"/>
  <c r="DD76" i="19"/>
  <c r="DD75" i="19"/>
  <c r="DD72" i="19"/>
  <c r="DD68" i="19"/>
  <c r="DD67" i="19"/>
  <c r="DD64" i="19"/>
  <c r="DD63" i="19"/>
  <c r="DD59" i="19"/>
  <c r="DC56" i="19"/>
  <c r="DC55" i="19"/>
  <c r="DC53" i="19"/>
  <c r="DD45" i="19"/>
  <c r="DD44" i="19"/>
  <c r="DD41" i="19"/>
  <c r="DD39" i="19"/>
  <c r="DD37" i="19"/>
  <c r="DD33" i="19"/>
  <c r="DD32" i="19"/>
  <c r="DC28" i="19"/>
  <c r="DC26" i="19"/>
  <c r="DC25" i="19"/>
  <c r="DC18" i="19"/>
  <c r="DC17" i="19"/>
  <c r="DC14" i="19"/>
  <c r="DC13" i="19"/>
  <c r="DD220" i="19"/>
  <c r="DD219" i="19"/>
  <c r="DD213" i="19"/>
  <c r="DD212" i="19"/>
  <c r="DD211" i="19"/>
  <c r="DD207" i="19"/>
  <c r="DD195" i="19"/>
  <c r="DD191" i="19"/>
  <c r="DD190" i="19"/>
  <c r="DD188" i="19"/>
  <c r="DC184" i="19"/>
  <c r="DD184" i="19"/>
  <c r="DD175" i="19"/>
  <c r="DD173" i="19"/>
  <c r="DD170" i="19"/>
  <c r="DD168" i="19"/>
  <c r="DD165" i="19"/>
  <c r="DD156" i="19"/>
  <c r="DD150" i="19"/>
  <c r="DD149" i="19"/>
  <c r="DD148" i="19"/>
  <c r="DD145" i="19"/>
  <c r="DD144" i="19"/>
  <c r="DD136" i="19"/>
  <c r="DC127" i="19"/>
  <c r="DC126" i="19"/>
  <c r="DC124" i="19"/>
  <c r="DC121" i="19"/>
  <c r="DD116" i="19"/>
  <c r="DC111" i="19"/>
  <c r="DC106" i="19"/>
  <c r="DC104" i="19"/>
  <c r="DC100" i="19"/>
  <c r="DC99" i="19"/>
  <c r="DC97" i="19"/>
  <c r="DC96" i="19"/>
  <c r="DC94" i="19"/>
  <c r="DC93" i="19"/>
  <c r="DC89" i="19"/>
  <c r="DC80" i="19"/>
  <c r="DC75" i="19"/>
  <c r="DC66" i="19"/>
  <c r="DC57" i="19"/>
  <c r="DD55" i="19"/>
  <c r="DD51" i="19"/>
  <c r="DE407" i="19"/>
  <c r="DC42" i="19"/>
  <c r="DC41" i="19"/>
  <c r="DC39" i="19"/>
  <c r="DC35" i="19"/>
  <c r="DC33" i="19"/>
  <c r="DD13" i="19"/>
  <c r="DD12" i="19"/>
  <c r="DD11" i="19"/>
  <c r="DC7" i="19"/>
  <c r="DC346" i="19"/>
  <c r="DD345" i="19"/>
  <c r="DD341" i="19"/>
  <c r="DC341" i="19"/>
  <c r="DC338" i="19"/>
  <c r="DC336" i="19"/>
  <c r="DC331" i="19"/>
  <c r="DC318" i="19"/>
  <c r="DC316" i="19"/>
  <c r="DD228" i="19"/>
  <c r="DD224" i="19"/>
  <c r="DD223" i="19"/>
  <c r="DD222" i="19"/>
  <c r="DD215" i="19"/>
  <c r="DD209" i="19"/>
  <c r="DD208" i="19"/>
  <c r="DD202" i="19"/>
  <c r="DD200" i="19"/>
  <c r="DD194" i="19"/>
  <c r="DD189" i="19"/>
  <c r="DD183" i="19"/>
  <c r="DD182" i="19"/>
  <c r="DD179" i="19"/>
  <c r="DD176" i="19"/>
  <c r="DD171" i="19"/>
  <c r="DD167" i="19"/>
  <c r="DD166" i="19"/>
  <c r="DD161" i="19"/>
  <c r="DD152" i="19"/>
  <c r="DD151" i="19"/>
  <c r="DD146" i="19"/>
  <c r="DD141" i="19"/>
  <c r="DD140" i="19"/>
  <c r="DD137" i="19"/>
  <c r="DD132" i="19"/>
  <c r="DC131" i="19"/>
  <c r="DD118" i="19"/>
  <c r="DD117" i="19"/>
  <c r="DC108" i="19"/>
  <c r="DC107" i="19"/>
  <c r="DC102" i="19"/>
  <c r="DC101" i="19"/>
  <c r="DC95" i="19"/>
  <c r="DC91" i="19"/>
  <c r="DC88" i="19"/>
  <c r="DC85" i="19"/>
  <c r="DC79" i="19"/>
  <c r="DC76" i="19"/>
  <c r="DC74" i="19"/>
  <c r="DC73" i="19"/>
  <c r="DC72" i="19"/>
  <c r="DC70" i="19"/>
  <c r="DC65" i="19"/>
  <c r="DC59" i="19"/>
  <c r="CB407" i="19"/>
  <c r="DD54" i="19"/>
  <c r="DD53" i="19"/>
  <c r="DD52" i="19"/>
  <c r="DD50" i="19"/>
  <c r="DC44" i="19"/>
  <c r="DC38" i="19"/>
  <c r="DC37" i="19"/>
  <c r="DC32" i="19"/>
  <c r="DD26" i="19"/>
  <c r="DD23" i="19"/>
  <c r="DD21" i="19"/>
  <c r="DD8" i="19"/>
  <c r="AE407" i="19"/>
  <c r="DC400" i="19"/>
  <c r="DC392" i="19"/>
  <c r="DC390" i="19"/>
  <c r="DC388" i="19"/>
  <c r="DC386" i="19"/>
  <c r="DC385" i="19"/>
  <c r="DC384" i="19"/>
  <c r="DC381" i="19"/>
  <c r="DD380" i="19"/>
  <c r="DC380" i="19"/>
  <c r="DD376" i="19"/>
  <c r="DD374" i="19"/>
  <c r="DD372" i="19"/>
  <c r="DD371" i="19"/>
  <c r="DD366" i="19"/>
  <c r="DD364" i="19"/>
  <c r="DD361" i="19"/>
  <c r="DD356" i="19"/>
  <c r="DD349" i="19"/>
  <c r="DD347" i="19"/>
  <c r="DD343" i="19"/>
  <c r="DD312" i="19"/>
  <c r="DD308" i="19"/>
  <c r="AT155" i="26"/>
  <c r="G122" i="19"/>
  <c r="H122" i="19" s="1"/>
  <c r="I122" i="19" s="1"/>
  <c r="G225" i="19"/>
  <c r="H225" i="19" s="1"/>
  <c r="I225" i="19" s="1"/>
  <c r="DD135" i="19"/>
  <c r="DD119" i="19"/>
  <c r="DC43" i="19"/>
  <c r="AL155" i="26"/>
  <c r="AK155" i="26"/>
  <c r="AM155" i="26" s="1"/>
  <c r="DD281" i="19"/>
  <c r="DD267" i="19"/>
  <c r="DC220" i="19"/>
  <c r="DC145" i="19"/>
  <c r="AT407" i="19"/>
  <c r="AT124" i="26"/>
  <c r="DD181" i="19"/>
  <c r="DD368" i="19"/>
  <c r="DD363" i="19"/>
  <c r="DD350" i="19"/>
  <c r="DD259" i="19"/>
  <c r="DC123" i="19"/>
  <c r="DC81" i="19"/>
  <c r="AT30" i="26"/>
  <c r="DD397" i="19"/>
  <c r="DD394" i="19"/>
  <c r="DD294" i="19"/>
  <c r="DC135" i="19"/>
  <c r="DD131" i="19"/>
  <c r="DD46" i="19"/>
  <c r="G282" i="26"/>
  <c r="AL315" i="26"/>
  <c r="F48" i="19"/>
  <c r="I48" i="19"/>
  <c r="F60" i="19"/>
  <c r="H60" i="19" s="1"/>
  <c r="I60" i="19" s="1"/>
  <c r="U156" i="26"/>
  <c r="V156" i="26"/>
  <c r="X156" i="26" s="1"/>
  <c r="AF156" i="26" s="1"/>
  <c r="AN156" i="26" s="1"/>
  <c r="U195" i="26"/>
  <c r="U223" i="26"/>
  <c r="V223" i="26" s="1"/>
  <c r="W223" i="26"/>
  <c r="AT223" i="26"/>
  <c r="U224" i="26"/>
  <c r="AE224" i="26"/>
  <c r="AI224" i="26"/>
  <c r="U299" i="26"/>
  <c r="U303" i="26"/>
  <c r="W303" i="26"/>
  <c r="AT303" i="26" s="1"/>
  <c r="U313" i="26"/>
  <c r="V313" i="26"/>
  <c r="G58" i="19"/>
  <c r="H58" i="19" s="1"/>
  <c r="I58" i="19"/>
  <c r="G161" i="19"/>
  <c r="H161" i="19"/>
  <c r="I161" i="19" s="1"/>
  <c r="G151" i="19"/>
  <c r="H151" i="19"/>
  <c r="I151" i="19"/>
  <c r="U237" i="26"/>
  <c r="V237" i="26"/>
  <c r="G82" i="19"/>
  <c r="H82" i="19"/>
  <c r="I82" i="19" s="1"/>
  <c r="F33" i="19"/>
  <c r="H33" i="19"/>
  <c r="I33" i="19" s="1"/>
  <c r="G401" i="19"/>
  <c r="H401" i="19" s="1"/>
  <c r="I401" i="19"/>
  <c r="F372" i="19"/>
  <c r="F325" i="19"/>
  <c r="G184" i="19"/>
  <c r="H184" i="19"/>
  <c r="I184" i="19"/>
  <c r="U13" i="26"/>
  <c r="V13" i="26" s="1"/>
  <c r="U16" i="26"/>
  <c r="W16" i="26"/>
  <c r="AT16" i="26"/>
  <c r="U131" i="26"/>
  <c r="V131" i="26"/>
  <c r="X131" i="26"/>
  <c r="U193" i="26"/>
  <c r="V193" i="26" s="1"/>
  <c r="F169" i="19"/>
  <c r="I169" i="19"/>
  <c r="F339" i="19"/>
  <c r="H339" i="19" s="1"/>
  <c r="I339" i="19" s="1"/>
  <c r="G360" i="19"/>
  <c r="H360" i="19" s="1"/>
  <c r="I360" i="19" s="1"/>
  <c r="F329" i="19"/>
  <c r="H329" i="19"/>
  <c r="I329" i="19" s="1"/>
  <c r="F319" i="19"/>
  <c r="H319" i="19" s="1"/>
  <c r="I319" i="19" s="1"/>
  <c r="U204" i="26"/>
  <c r="AE204" i="26" s="1"/>
  <c r="V204" i="26"/>
  <c r="G376" i="19"/>
  <c r="H376" i="19"/>
  <c r="I376" i="19"/>
  <c r="Q292" i="26"/>
  <c r="F55" i="19"/>
  <c r="H55" i="19" s="1"/>
  <c r="I55" i="19"/>
  <c r="F321" i="19"/>
  <c r="H321" i="19" s="1"/>
  <c r="I321" i="19" s="1"/>
  <c r="F333" i="19"/>
  <c r="H333" i="19"/>
  <c r="I333" i="19"/>
  <c r="G64" i="19"/>
  <c r="H64" i="19"/>
  <c r="I64" i="19"/>
  <c r="Q297" i="26"/>
  <c r="G102" i="19"/>
  <c r="H102" i="19"/>
  <c r="I102" i="19"/>
  <c r="I315" i="26"/>
  <c r="G244" i="19"/>
  <c r="H244" i="19" s="1"/>
  <c r="I244" i="19"/>
  <c r="F272" i="19"/>
  <c r="H272" i="19"/>
  <c r="I272" i="19" s="1"/>
  <c r="F29" i="19"/>
  <c r="H29" i="19"/>
  <c r="I29" i="19" s="1"/>
  <c r="F153" i="19"/>
  <c r="H153" i="19"/>
  <c r="I153" i="19" s="1"/>
  <c r="G133" i="19"/>
  <c r="F146" i="19"/>
  <c r="H146" i="19" s="1"/>
  <c r="I146" i="19" s="1"/>
  <c r="F335" i="19"/>
  <c r="H335" i="19"/>
  <c r="I335" i="19"/>
  <c r="U30" i="26"/>
  <c r="V30" i="26"/>
  <c r="X30" i="26"/>
  <c r="AF30" i="26"/>
  <c r="AN30" i="26" s="1"/>
  <c r="U102" i="26"/>
  <c r="Q105" i="26"/>
  <c r="U152" i="26"/>
  <c r="W152" i="26"/>
  <c r="AT152" i="26" s="1"/>
  <c r="Q163" i="26"/>
  <c r="Q194" i="26"/>
  <c r="U207" i="26"/>
  <c r="V207" i="26" s="1"/>
  <c r="G92" i="19"/>
  <c r="H92" i="19" s="1"/>
  <c r="I92" i="19" s="1"/>
  <c r="F274" i="19"/>
  <c r="H274" i="19" s="1"/>
  <c r="I274" i="19" s="1"/>
  <c r="F196" i="19"/>
  <c r="H196" i="19"/>
  <c r="I196" i="19" s="1"/>
  <c r="G352" i="19"/>
  <c r="H352" i="19"/>
  <c r="I352" i="19"/>
  <c r="F52" i="19"/>
  <c r="Q8" i="26"/>
  <c r="U24" i="26"/>
  <c r="AE24" i="26" s="1"/>
  <c r="AI24" i="26"/>
  <c r="G99" i="19"/>
  <c r="H99" i="19"/>
  <c r="I99" i="19" s="1"/>
  <c r="G296" i="19"/>
  <c r="H296" i="19"/>
  <c r="I296" i="19" s="1"/>
  <c r="F390" i="19"/>
  <c r="H390" i="19"/>
  <c r="I390" i="19"/>
  <c r="G384" i="19"/>
  <c r="Q22" i="26"/>
  <c r="U184" i="26"/>
  <c r="V184" i="26" s="1"/>
  <c r="U185" i="26"/>
  <c r="V185" i="26"/>
  <c r="U191" i="26"/>
  <c r="AE191" i="26" s="1"/>
  <c r="AI191" i="26" s="1"/>
  <c r="U216" i="26"/>
  <c r="U221" i="26"/>
  <c r="Q227" i="26"/>
  <c r="Q271" i="26"/>
  <c r="U284" i="26"/>
  <c r="Q299" i="26"/>
  <c r="U305" i="26"/>
  <c r="W305" i="26" s="1"/>
  <c r="AT305" i="26"/>
  <c r="U97" i="26"/>
  <c r="W97" i="26" s="1"/>
  <c r="AT97" i="26" s="1"/>
  <c r="F51" i="19"/>
  <c r="H51" i="19"/>
  <c r="I51" i="19"/>
  <c r="G382" i="19"/>
  <c r="H382" i="19" s="1"/>
  <c r="I382" i="19" s="1"/>
  <c r="F343" i="19"/>
  <c r="H343" i="19"/>
  <c r="I343" i="19" s="1"/>
  <c r="F193" i="19"/>
  <c r="U19" i="26"/>
  <c r="AE19" i="26"/>
  <c r="AI19" i="26" s="1"/>
  <c r="U27" i="26"/>
  <c r="U37" i="26"/>
  <c r="U67" i="26"/>
  <c r="W67" i="26" s="1"/>
  <c r="V67" i="26"/>
  <c r="Q160" i="26"/>
  <c r="Q222" i="26"/>
  <c r="F275" i="19"/>
  <c r="H275" i="19" s="1"/>
  <c r="I275" i="19" s="1"/>
  <c r="F229" i="19"/>
  <c r="H229" i="19"/>
  <c r="I229" i="19"/>
  <c r="G239" i="19"/>
  <c r="H239" i="19"/>
  <c r="I239" i="19"/>
  <c r="U104" i="26"/>
  <c r="W104" i="26" s="1"/>
  <c r="AT104" i="26" s="1"/>
  <c r="G355" i="19"/>
  <c r="H355" i="19"/>
  <c r="I355" i="19" s="1"/>
  <c r="G235" i="19"/>
  <c r="H235" i="19" s="1"/>
  <c r="I235" i="19" s="1"/>
  <c r="G322" i="19"/>
  <c r="H322" i="19"/>
  <c r="I322" i="19"/>
  <c r="F86" i="19"/>
  <c r="H86" i="19" s="1"/>
  <c r="I86" i="19"/>
  <c r="G255" i="19"/>
  <c r="H255" i="19"/>
  <c r="I255" i="19" s="1"/>
  <c r="F334" i="19"/>
  <c r="H334" i="19"/>
  <c r="I334" i="19"/>
  <c r="G223" i="19"/>
  <c r="H223" i="19" s="1"/>
  <c r="I223" i="19" s="1"/>
  <c r="Q311" i="26"/>
  <c r="Q65" i="26"/>
  <c r="Q72" i="26"/>
  <c r="Q139" i="26"/>
  <c r="U142" i="26"/>
  <c r="V142" i="26" s="1"/>
  <c r="R145" i="26"/>
  <c r="Q145" i="26"/>
  <c r="U150" i="26"/>
  <c r="W150" i="26"/>
  <c r="AT150" i="26" s="1"/>
  <c r="Q151" i="26"/>
  <c r="Q152" i="26"/>
  <c r="Q180" i="26"/>
  <c r="Q181" i="26"/>
  <c r="Q183" i="26"/>
  <c r="Q184" i="26"/>
  <c r="U196" i="26"/>
  <c r="U199" i="26"/>
  <c r="AE199" i="26" s="1"/>
  <c r="AI199" i="26"/>
  <c r="Q209" i="26"/>
  <c r="G241" i="19"/>
  <c r="H241" i="19" s="1"/>
  <c r="I241" i="19"/>
  <c r="Q87" i="26"/>
  <c r="G351" i="19"/>
  <c r="H351" i="19" s="1"/>
  <c r="I351" i="19" s="1"/>
  <c r="G178" i="19"/>
  <c r="H178" i="19"/>
  <c r="I178" i="19" s="1"/>
  <c r="F403" i="19"/>
  <c r="F221" i="19"/>
  <c r="H221" i="19" s="1"/>
  <c r="I221" i="19" s="1"/>
  <c r="G201" i="19"/>
  <c r="H201" i="19"/>
  <c r="I201" i="19" s="1"/>
  <c r="F185" i="19"/>
  <c r="H185" i="19"/>
  <c r="I185" i="19"/>
  <c r="F211" i="19"/>
  <c r="H211" i="19" s="1"/>
  <c r="I211" i="19" s="1"/>
  <c r="G373" i="19"/>
  <c r="H373" i="19"/>
  <c r="I373" i="19" s="1"/>
  <c r="U83" i="26"/>
  <c r="U112" i="26"/>
  <c r="W112" i="26"/>
  <c r="AT112" i="26" s="1"/>
  <c r="U136" i="26"/>
  <c r="V136" i="26" s="1"/>
  <c r="Q192" i="26"/>
  <c r="Q202" i="26"/>
  <c r="G130" i="19"/>
  <c r="H130" i="19" s="1"/>
  <c r="I130" i="19"/>
  <c r="G137" i="19"/>
  <c r="H137" i="19"/>
  <c r="I137" i="19" s="1"/>
  <c r="F219" i="19"/>
  <c r="H219" i="19"/>
  <c r="I219" i="19" s="1"/>
  <c r="F128" i="19"/>
  <c r="H128" i="19"/>
  <c r="I128" i="19"/>
  <c r="F290" i="19"/>
  <c r="G298" i="19"/>
  <c r="H298" i="19"/>
  <c r="I298" i="19" s="1"/>
  <c r="G237" i="19"/>
  <c r="H237" i="19"/>
  <c r="I237" i="19" s="1"/>
  <c r="G205" i="19"/>
  <c r="H205" i="19" s="1"/>
  <c r="I205" i="19" s="1"/>
  <c r="F261" i="19"/>
  <c r="H261" i="19"/>
  <c r="I261" i="19" s="1"/>
  <c r="F75" i="19"/>
  <c r="G31" i="19"/>
  <c r="H31" i="19"/>
  <c r="I31" i="19" s="1"/>
  <c r="G62" i="19"/>
  <c r="H62" i="19" s="1"/>
  <c r="I62" i="19" s="1"/>
  <c r="F50" i="19"/>
  <c r="H50" i="19" s="1"/>
  <c r="I50" i="19" s="1"/>
  <c r="F67" i="19"/>
  <c r="H67" i="19"/>
  <c r="I67" i="19" s="1"/>
  <c r="G187" i="19"/>
  <c r="F309" i="19"/>
  <c r="H309" i="19" s="1"/>
  <c r="I309" i="19" s="1"/>
  <c r="G77" i="19"/>
  <c r="H77" i="19"/>
  <c r="I77" i="19" s="1"/>
  <c r="G262" i="19"/>
  <c r="H262" i="19" s="1"/>
  <c r="I262" i="19" s="1"/>
  <c r="F57" i="19"/>
  <c r="H57" i="19"/>
  <c r="I57" i="19" s="1"/>
  <c r="G313" i="19"/>
  <c r="H313" i="19" s="1"/>
  <c r="I313" i="19" s="1"/>
  <c r="F138" i="19"/>
  <c r="H138" i="19"/>
  <c r="I138" i="19" s="1"/>
  <c r="G116" i="19"/>
  <c r="H116" i="19"/>
  <c r="I116" i="19"/>
  <c r="F282" i="19"/>
  <c r="G118" i="19"/>
  <c r="H118" i="19"/>
  <c r="I118" i="19" s="1"/>
  <c r="G400" i="19"/>
  <c r="H400" i="19" s="1"/>
  <c r="I400" i="19" s="1"/>
  <c r="F141" i="19"/>
  <c r="H141" i="19"/>
  <c r="I141" i="19" s="1"/>
  <c r="U50" i="26"/>
  <c r="V50" i="26" s="1"/>
  <c r="F253" i="19"/>
  <c r="H253" i="19"/>
  <c r="I253" i="19" s="1"/>
  <c r="F69" i="19"/>
  <c r="H69" i="19"/>
  <c r="I69" i="19" s="1"/>
  <c r="G326" i="19"/>
  <c r="H326" i="19" s="1"/>
  <c r="I326" i="19"/>
  <c r="G388" i="19"/>
  <c r="H388" i="19" s="1"/>
  <c r="I388" i="19" s="1"/>
  <c r="F308" i="19"/>
  <c r="H308" i="19"/>
  <c r="I308" i="19"/>
  <c r="F245" i="19"/>
  <c r="F73" i="19"/>
  <c r="H73" i="19"/>
  <c r="I73" i="19"/>
  <c r="G294" i="19"/>
  <c r="H294" i="19"/>
  <c r="I294" i="19"/>
  <c r="F288" i="19"/>
  <c r="H288" i="19" s="1"/>
  <c r="I288" i="19" s="1"/>
  <c r="G139" i="19"/>
  <c r="H139" i="19" s="1"/>
  <c r="I139" i="19"/>
  <c r="G302" i="19"/>
  <c r="G336" i="19"/>
  <c r="G328" i="19"/>
  <c r="H328" i="19" s="1"/>
  <c r="I328" i="19" s="1"/>
  <c r="F88" i="19"/>
  <c r="G280" i="19"/>
  <c r="H280" i="19" s="1"/>
  <c r="I280" i="19" s="1"/>
  <c r="F16" i="19"/>
  <c r="H16" i="19" s="1"/>
  <c r="I16" i="19" s="1"/>
  <c r="G45" i="19"/>
  <c r="H45" i="19" s="1"/>
  <c r="I45" i="19"/>
  <c r="G347" i="19"/>
  <c r="H347" i="19"/>
  <c r="I347" i="19" s="1"/>
  <c r="F286" i="19"/>
  <c r="G292" i="19"/>
  <c r="H292" i="19" s="1"/>
  <c r="I292" i="19" s="1"/>
  <c r="F330" i="19"/>
  <c r="H330" i="19"/>
  <c r="I330" i="19"/>
  <c r="F65" i="19"/>
  <c r="H65" i="19" s="1"/>
  <c r="I65" i="19" s="1"/>
  <c r="G8" i="19"/>
  <c r="H8" i="19" s="1"/>
  <c r="I8" i="19" s="1"/>
  <c r="G300" i="19"/>
  <c r="H300" i="19" s="1"/>
  <c r="I300" i="19"/>
  <c r="U197" i="26"/>
  <c r="AE197" i="26" s="1"/>
  <c r="AI197" i="26" s="1"/>
  <c r="Q198" i="26"/>
  <c r="U208" i="26"/>
  <c r="U220" i="26"/>
  <c r="V220" i="26" s="1"/>
  <c r="U245" i="26"/>
  <c r="V245" i="26"/>
  <c r="X245" i="26" s="1"/>
  <c r="AF245" i="26" s="1"/>
  <c r="AN245" i="26" s="1"/>
  <c r="Q251" i="26"/>
  <c r="G284" i="19"/>
  <c r="H284" i="19" s="1"/>
  <c r="I284" i="19" s="1"/>
  <c r="U22" i="26"/>
  <c r="AE22" i="26" s="1"/>
  <c r="V22" i="26"/>
  <c r="F312" i="19"/>
  <c r="F359" i="19"/>
  <c r="G106" i="19"/>
  <c r="H106" i="19" s="1"/>
  <c r="I106" i="19" s="1"/>
  <c r="G195" i="19"/>
  <c r="H195" i="19"/>
  <c r="I195" i="19" s="1"/>
  <c r="G39" i="19"/>
  <c r="H39" i="19" s="1"/>
  <c r="I39" i="19" s="1"/>
  <c r="G197" i="19"/>
  <c r="H197" i="19"/>
  <c r="I197" i="19" s="1"/>
  <c r="G34" i="19"/>
  <c r="H34" i="19" s="1"/>
  <c r="I34" i="19"/>
  <c r="G332" i="19"/>
  <c r="H332" i="19"/>
  <c r="I332" i="19" s="1"/>
  <c r="F94" i="19"/>
  <c r="G278" i="19"/>
  <c r="H278" i="19" s="1"/>
  <c r="I278" i="19" s="1"/>
  <c r="G79" i="19"/>
  <c r="H79" i="19" s="1"/>
  <c r="I79" i="19" s="1"/>
  <c r="F135" i="19"/>
  <c r="G53" i="19"/>
  <c r="H53" i="19"/>
  <c r="I53" i="19" s="1"/>
  <c r="F231" i="19"/>
  <c r="H231" i="19" s="1"/>
  <c r="I231" i="19" s="1"/>
  <c r="G380" i="19"/>
  <c r="H380" i="19"/>
  <c r="I380" i="19"/>
  <c r="G265" i="19"/>
  <c r="H265" i="19" s="1"/>
  <c r="I265" i="19"/>
  <c r="G233" i="19"/>
  <c r="H233" i="19"/>
  <c r="I233" i="19" s="1"/>
  <c r="U4" i="26"/>
  <c r="V4" i="26"/>
  <c r="U12" i="26"/>
  <c r="Q24" i="26"/>
  <c r="U42" i="26"/>
  <c r="AE42" i="26"/>
  <c r="AI42" i="26" s="1"/>
  <c r="U43" i="26"/>
  <c r="V43" i="26" s="1"/>
  <c r="Q47" i="26"/>
  <c r="U51" i="26"/>
  <c r="W51" i="26" s="1"/>
  <c r="AT51" i="26" s="1"/>
  <c r="U57" i="26"/>
  <c r="AE57" i="26"/>
  <c r="AI57" i="26"/>
  <c r="Q59" i="26"/>
  <c r="U63" i="26"/>
  <c r="W63" i="26"/>
  <c r="AT63" i="26"/>
  <c r="Q71" i="26"/>
  <c r="Q81" i="26"/>
  <c r="Q86" i="26"/>
  <c r="Q119" i="26"/>
  <c r="U128" i="26"/>
  <c r="AE128" i="26" s="1"/>
  <c r="AI128" i="26" s="1"/>
  <c r="Q134" i="26"/>
  <c r="Q136" i="26"/>
  <c r="U138" i="26"/>
  <c r="W138" i="26" s="1"/>
  <c r="AT138" i="26" s="1"/>
  <c r="Q42" i="26"/>
  <c r="Q57" i="26"/>
  <c r="F126" i="19"/>
  <c r="H126" i="19"/>
  <c r="I126" i="19" s="1"/>
  <c r="G214" i="19"/>
  <c r="H214" i="19" s="1"/>
  <c r="I214" i="19"/>
  <c r="F17" i="19"/>
  <c r="H17" i="19" s="1"/>
  <c r="I17" i="19" s="1"/>
  <c r="F165" i="19"/>
  <c r="F177" i="19"/>
  <c r="F142" i="19"/>
  <c r="F155" i="19"/>
  <c r="F218" i="19"/>
  <c r="V153" i="26"/>
  <c r="X153" i="26" s="1"/>
  <c r="AF153" i="26" s="1"/>
  <c r="AN153" i="26" s="1"/>
  <c r="Q195" i="26"/>
  <c r="U209" i="26"/>
  <c r="W209" i="26" s="1"/>
  <c r="AT209" i="26" s="1"/>
  <c r="V209" i="26"/>
  <c r="F393" i="19"/>
  <c r="H393" i="19"/>
  <c r="I393" i="19"/>
  <c r="G97" i="19"/>
  <c r="H97" i="19" s="1"/>
  <c r="I97" i="19" s="1"/>
  <c r="G194" i="19"/>
  <c r="H194" i="19"/>
  <c r="I194" i="19" s="1"/>
  <c r="F173" i="19"/>
  <c r="H173" i="19" s="1"/>
  <c r="I173" i="19"/>
  <c r="F124" i="19"/>
  <c r="H124" i="19" s="1"/>
  <c r="I124" i="19"/>
  <c r="G210" i="19"/>
  <c r="G149" i="19"/>
  <c r="H149" i="19"/>
  <c r="I149" i="19" s="1"/>
  <c r="G147" i="19"/>
  <c r="H147" i="19" s="1"/>
  <c r="I147" i="19"/>
  <c r="G120" i="19"/>
  <c r="H120" i="19" s="1"/>
  <c r="I120" i="19" s="1"/>
  <c r="Q43" i="26"/>
  <c r="Q44" i="26"/>
  <c r="Q51" i="26"/>
  <c r="Q55" i="26"/>
  <c r="Q246" i="26"/>
  <c r="Q303" i="26"/>
  <c r="F167" i="19"/>
  <c r="H167" i="19"/>
  <c r="I167" i="19"/>
  <c r="F202" i="19"/>
  <c r="F175" i="19"/>
  <c r="H175" i="19"/>
  <c r="I175" i="19" s="1"/>
  <c r="F107" i="19"/>
  <c r="H107" i="19" s="1"/>
  <c r="I107" i="19"/>
  <c r="U139" i="26"/>
  <c r="U180" i="26"/>
  <c r="V180" i="26" s="1"/>
  <c r="U183" i="26"/>
  <c r="AE183" i="26" s="1"/>
  <c r="AI183" i="26"/>
  <c r="U29" i="26"/>
  <c r="V29" i="26"/>
  <c r="Q30" i="26"/>
  <c r="Q32" i="26"/>
  <c r="Q37" i="26"/>
  <c r="U44" i="26"/>
  <c r="V44" i="26"/>
  <c r="U46" i="26"/>
  <c r="V46" i="26" s="1"/>
  <c r="X46" i="26" s="1"/>
  <c r="AF46" i="26" s="1"/>
  <c r="AN46" i="26" s="1"/>
  <c r="AE46" i="26"/>
  <c r="AI46" i="26" s="1"/>
  <c r="U48" i="26"/>
  <c r="V48" i="26" s="1"/>
  <c r="AE48" i="26"/>
  <c r="AI48" i="26"/>
  <c r="Q50" i="26"/>
  <c r="Q54" i="26"/>
  <c r="Q64" i="26"/>
  <c r="Q75" i="26"/>
  <c r="U76" i="26"/>
  <c r="V76" i="26"/>
  <c r="U88" i="26"/>
  <c r="V88" i="26" s="1"/>
  <c r="AE88" i="26"/>
  <c r="AI88" i="26" s="1"/>
  <c r="Q89" i="26"/>
  <c r="Q90" i="26"/>
  <c r="U98" i="26"/>
  <c r="V98" i="26" s="1"/>
  <c r="AE98" i="26"/>
  <c r="AI98" i="26" s="1"/>
  <c r="Q102" i="26"/>
  <c r="U109" i="26"/>
  <c r="AE109" i="26"/>
  <c r="AI109" i="26" s="1"/>
  <c r="U111" i="26"/>
  <c r="W111" i="26"/>
  <c r="AT111" i="26"/>
  <c r="Q114" i="26"/>
  <c r="U115" i="26"/>
  <c r="V115" i="26"/>
  <c r="Q116" i="26"/>
  <c r="U129" i="26"/>
  <c r="Q135" i="26"/>
  <c r="Q137" i="26"/>
  <c r="Q140" i="26"/>
  <c r="Q142" i="26"/>
  <c r="U144" i="26"/>
  <c r="AE144" i="26"/>
  <c r="AI144" i="26" s="1"/>
  <c r="R147" i="26"/>
  <c r="Q147" i="26" s="1"/>
  <c r="U147" i="26"/>
  <c r="AE147" i="26" s="1"/>
  <c r="AI147" i="26" s="1"/>
  <c r="U149" i="26"/>
  <c r="W149" i="26" s="1"/>
  <c r="AT149" i="26"/>
  <c r="Q150" i="26"/>
  <c r="Q156" i="26"/>
  <c r="R157" i="26"/>
  <c r="Q157" i="26"/>
  <c r="Q161" i="26"/>
  <c r="U163" i="26"/>
  <c r="V163" i="26" s="1"/>
  <c r="Q164" i="26"/>
  <c r="U202" i="26"/>
  <c r="W202" i="26"/>
  <c r="AT202" i="26" s="1"/>
  <c r="Q204" i="26"/>
  <c r="Q208" i="26"/>
  <c r="Q218" i="26"/>
  <c r="U222" i="26"/>
  <c r="AE222" i="26" s="1"/>
  <c r="V222" i="26"/>
  <c r="R244" i="26"/>
  <c r="Q245" i="26"/>
  <c r="Q249" i="26"/>
  <c r="U253" i="26"/>
  <c r="V253" i="26" s="1"/>
  <c r="W253" i="26"/>
  <c r="AT253" i="26" s="1"/>
  <c r="Q256" i="26"/>
  <c r="Q262" i="26"/>
  <c r="Q263" i="26"/>
  <c r="U266" i="26"/>
  <c r="AE266" i="26"/>
  <c r="AI266" i="26"/>
  <c r="U275" i="26"/>
  <c r="R276" i="26"/>
  <c r="U276" i="26" s="1"/>
  <c r="Q276" i="26"/>
  <c r="U286" i="26"/>
  <c r="Q294" i="26"/>
  <c r="U297" i="26"/>
  <c r="W297" i="26" s="1"/>
  <c r="AT297" i="26" s="1"/>
  <c r="U71" i="26"/>
  <c r="V71" i="26" s="1"/>
  <c r="AE71" i="26"/>
  <c r="AI71" i="26" s="1"/>
  <c r="U81" i="26"/>
  <c r="V81" i="26" s="1"/>
  <c r="W81" i="26"/>
  <c r="AT81" i="26"/>
  <c r="U86" i="26"/>
  <c r="AE86" i="26"/>
  <c r="AI86" i="26"/>
  <c r="U106" i="26"/>
  <c r="AE106" i="26" s="1"/>
  <c r="AI106" i="26"/>
  <c r="U119" i="26"/>
  <c r="V119" i="26"/>
  <c r="Q175" i="26"/>
  <c r="Q182" i="26"/>
  <c r="U186" i="26"/>
  <c r="V186" i="26"/>
  <c r="X186" i="26"/>
  <c r="AF186" i="26"/>
  <c r="AN186" i="26" s="1"/>
  <c r="U246" i="26"/>
  <c r="V246" i="26" s="1"/>
  <c r="W246" i="26"/>
  <c r="AT246" i="26"/>
  <c r="U271" i="26"/>
  <c r="V271" i="26"/>
  <c r="Q2" i="26"/>
  <c r="Q315" i="26"/>
  <c r="U15" i="26"/>
  <c r="W15" i="26"/>
  <c r="AT15" i="26"/>
  <c r="U172" i="26"/>
  <c r="AE172" i="26" s="1"/>
  <c r="AI172" i="26"/>
  <c r="U179" i="26"/>
  <c r="V179" i="26"/>
  <c r="U181" i="26"/>
  <c r="U189" i="26"/>
  <c r="V189" i="26"/>
  <c r="U194" i="26"/>
  <c r="W194" i="26" s="1"/>
  <c r="AE194" i="26"/>
  <c r="AI194" i="26" s="1"/>
  <c r="U225" i="26"/>
  <c r="W225" i="26" s="1"/>
  <c r="AT225" i="26" s="1"/>
  <c r="U294" i="26"/>
  <c r="F399" i="19"/>
  <c r="G399" i="19"/>
  <c r="F397" i="19"/>
  <c r="G397" i="19"/>
  <c r="H397" i="19" s="1"/>
  <c r="I397" i="19" s="1"/>
  <c r="F385" i="19"/>
  <c r="G385" i="19"/>
  <c r="U34" i="26"/>
  <c r="W34" i="26" s="1"/>
  <c r="AT34" i="26" s="1"/>
  <c r="Q34" i="26"/>
  <c r="G366" i="19"/>
  <c r="F366" i="19"/>
  <c r="H366" i="19" s="1"/>
  <c r="I366" i="19" s="1"/>
  <c r="F356" i="19"/>
  <c r="G356" i="19"/>
  <c r="F323" i="19"/>
  <c r="G323" i="19"/>
  <c r="H323" i="19" s="1"/>
  <c r="I323" i="19" s="1"/>
  <c r="G307" i="19"/>
  <c r="F307" i="19"/>
  <c r="G258" i="19"/>
  <c r="F258" i="19"/>
  <c r="G238" i="19"/>
  <c r="F238" i="19"/>
  <c r="H238" i="19" s="1"/>
  <c r="F13" i="19"/>
  <c r="G13" i="19"/>
  <c r="H13" i="19" s="1"/>
  <c r="I13" i="19" s="1"/>
  <c r="G217" i="19"/>
  <c r="F217" i="19"/>
  <c r="G215" i="19"/>
  <c r="H215" i="19" s="1"/>
  <c r="I215" i="19" s="1"/>
  <c r="F215" i="19"/>
  <c r="G213" i="19"/>
  <c r="F213" i="19"/>
  <c r="G180" i="19"/>
  <c r="F180" i="19"/>
  <c r="F140" i="19"/>
  <c r="G140" i="19"/>
  <c r="F119" i="19"/>
  <c r="G119" i="19"/>
  <c r="H119" i="19" s="1"/>
  <c r="I119" i="19" s="1"/>
  <c r="F113" i="19"/>
  <c r="G113" i="19"/>
  <c r="F105" i="19"/>
  <c r="G105" i="19"/>
  <c r="H105" i="19" s="1"/>
  <c r="I105" i="19" s="1"/>
  <c r="Q7" i="26"/>
  <c r="U7" i="26"/>
  <c r="W7" i="26"/>
  <c r="X7" i="26" s="1"/>
  <c r="AF7" i="26" s="1"/>
  <c r="AN7" i="26" s="1"/>
  <c r="AT7" i="26"/>
  <c r="G406" i="19"/>
  <c r="I406" i="19"/>
  <c r="G266" i="19"/>
  <c r="H266" i="19" s="1"/>
  <c r="I266" i="19"/>
  <c r="G250" i="19"/>
  <c r="H250" i="19"/>
  <c r="I250" i="19" s="1"/>
  <c r="U90" i="26"/>
  <c r="AE90" i="26" s="1"/>
  <c r="AI90" i="26" s="1"/>
  <c r="W90" i="26"/>
  <c r="AT90" i="26" s="1"/>
  <c r="G378" i="19"/>
  <c r="H378" i="19" s="1"/>
  <c r="I378" i="19" s="1"/>
  <c r="F254" i="19"/>
  <c r="H254" i="19" s="1"/>
  <c r="I254" i="19" s="1"/>
  <c r="F15" i="19"/>
  <c r="H15" i="19" s="1"/>
  <c r="I15" i="19"/>
  <c r="F364" i="19"/>
  <c r="H364" i="19"/>
  <c r="I364" i="19" s="1"/>
  <c r="G374" i="19"/>
  <c r="H374" i="19" s="1"/>
  <c r="I374" i="19"/>
  <c r="F327" i="19"/>
  <c r="H327" i="19" s="1"/>
  <c r="I327" i="19" s="1"/>
  <c r="F350" i="19"/>
  <c r="G315" i="19"/>
  <c r="H315" i="19"/>
  <c r="I315" i="19"/>
  <c r="G404" i="19"/>
  <c r="F404" i="19"/>
  <c r="F395" i="19"/>
  <c r="G395" i="19"/>
  <c r="F387" i="19"/>
  <c r="H387" i="19" s="1"/>
  <c r="I387" i="19" s="1"/>
  <c r="G387" i="19"/>
  <c r="F305" i="19"/>
  <c r="G305" i="19"/>
  <c r="Q39" i="26"/>
  <c r="U39" i="26"/>
  <c r="U127" i="26"/>
  <c r="Q127" i="26"/>
  <c r="U166" i="26"/>
  <c r="AE166" i="26"/>
  <c r="AI166" i="26" s="1"/>
  <c r="Q166" i="26"/>
  <c r="U229" i="26"/>
  <c r="F370" i="19"/>
  <c r="G370" i="19"/>
  <c r="F348" i="19"/>
  <c r="G348" i="19"/>
  <c r="H348" i="19" s="1"/>
  <c r="F337" i="19"/>
  <c r="G337" i="19"/>
  <c r="F331" i="19"/>
  <c r="G331" i="19"/>
  <c r="F317" i="19"/>
  <c r="H317" i="19" s="1"/>
  <c r="I317" i="19" s="1"/>
  <c r="G317" i="19"/>
  <c r="F270" i="19"/>
  <c r="G270" i="19"/>
  <c r="F264" i="19"/>
  <c r="G264" i="19"/>
  <c r="G260" i="19"/>
  <c r="F260" i="19"/>
  <c r="H260" i="19" s="1"/>
  <c r="G252" i="19"/>
  <c r="F252" i="19"/>
  <c r="H252" i="19" s="1"/>
  <c r="I252" i="19" s="1"/>
  <c r="G246" i="19"/>
  <c r="F242" i="19"/>
  <c r="G242" i="19"/>
  <c r="H242" i="19" s="1"/>
  <c r="I242" i="19" s="1"/>
  <c r="G46" i="19"/>
  <c r="H46" i="19" s="1"/>
  <c r="I46" i="19" s="1"/>
  <c r="U177" i="26"/>
  <c r="V177" i="26"/>
  <c r="Q177" i="26"/>
  <c r="AI23" i="26"/>
  <c r="U99" i="26"/>
  <c r="AE99" i="26" s="1"/>
  <c r="AI99" i="26" s="1"/>
  <c r="Q99" i="26"/>
  <c r="Q122" i="26"/>
  <c r="U122" i="26"/>
  <c r="X122" i="26"/>
  <c r="AF122" i="26"/>
  <c r="AN122" i="26"/>
  <c r="U203" i="26"/>
  <c r="V203" i="26"/>
  <c r="Q203" i="26"/>
  <c r="Q211" i="26"/>
  <c r="U211" i="26"/>
  <c r="W211" i="26"/>
  <c r="AT211" i="26"/>
  <c r="Q231" i="26"/>
  <c r="U231" i="26"/>
  <c r="W231" i="26"/>
  <c r="AT231" i="26"/>
  <c r="Q281" i="26"/>
  <c r="U281" i="26"/>
  <c r="AE281" i="26"/>
  <c r="AI281" i="26"/>
  <c r="Q48" i="26"/>
  <c r="Q186" i="26"/>
  <c r="U175" i="26"/>
  <c r="V175" i="26" s="1"/>
  <c r="AE175" i="26"/>
  <c r="AI175" i="26"/>
  <c r="U116" i="26"/>
  <c r="F358" i="19"/>
  <c r="H358" i="19" s="1"/>
  <c r="I358" i="19" s="1"/>
  <c r="F10" i="19"/>
  <c r="H10" i="19"/>
  <c r="I10" i="19"/>
  <c r="G354" i="19"/>
  <c r="H354" i="19"/>
  <c r="I354" i="19"/>
  <c r="F389" i="19"/>
  <c r="H389" i="19" s="1"/>
  <c r="I389" i="19" s="1"/>
  <c r="U182" i="26"/>
  <c r="V182" i="26" s="1"/>
  <c r="X182" i="26" s="1"/>
  <c r="AF182" i="26" s="1"/>
  <c r="AN182" i="26" s="1"/>
  <c r="G379" i="19"/>
  <c r="H379" i="19"/>
  <c r="I379" i="19"/>
  <c r="F248" i="19"/>
  <c r="AE35" i="26"/>
  <c r="AI35" i="26" s="1"/>
  <c r="U59" i="26"/>
  <c r="AE59" i="26" s="1"/>
  <c r="AI59" i="26" s="1"/>
  <c r="U60" i="26"/>
  <c r="AE60" i="26"/>
  <c r="AI60" i="26"/>
  <c r="U132" i="26"/>
  <c r="V132" i="26"/>
  <c r="X132" i="26"/>
  <c r="AF132" i="26" s="1"/>
  <c r="AN132" i="26" s="1"/>
  <c r="U134" i="26"/>
  <c r="V134" i="26" s="1"/>
  <c r="X134" i="26" s="1"/>
  <c r="AF134" i="26" s="1"/>
  <c r="AN134" i="26" s="1"/>
  <c r="U251" i="26"/>
  <c r="U262" i="26"/>
  <c r="W262" i="26" s="1"/>
  <c r="AT262" i="26" s="1"/>
  <c r="U263" i="26"/>
  <c r="W263" i="26" s="1"/>
  <c r="AT263" i="26" s="1"/>
  <c r="V263" i="26"/>
  <c r="Q21" i="26"/>
  <c r="Q26" i="26"/>
  <c r="U31" i="26"/>
  <c r="X31" i="26" s="1"/>
  <c r="AF31" i="26" s="1"/>
  <c r="AN31" i="26" s="1"/>
  <c r="W31" i="26"/>
  <c r="AT31" i="26" s="1"/>
  <c r="U56" i="26"/>
  <c r="AE56" i="26" s="1"/>
  <c r="W56" i="26"/>
  <c r="AT56" i="26" s="1"/>
  <c r="Q60" i="26"/>
  <c r="Q63" i="26"/>
  <c r="U64" i="26"/>
  <c r="Q66" i="26"/>
  <c r="Q74" i="26"/>
  <c r="U75" i="26"/>
  <c r="AE75" i="26" s="1"/>
  <c r="AI75" i="26" s="1"/>
  <c r="Q76" i="26"/>
  <c r="Q79" i="26"/>
  <c r="Q83" i="26"/>
  <c r="Q88" i="26"/>
  <c r="U89" i="26"/>
  <c r="Q97" i="26"/>
  <c r="U101" i="26"/>
  <c r="W101" i="26"/>
  <c r="AT101" i="26"/>
  <c r="Q108" i="26"/>
  <c r="Q109" i="26"/>
  <c r="Q111" i="26"/>
  <c r="Q112" i="26"/>
  <c r="U114" i="26"/>
  <c r="V114" i="26"/>
  <c r="R118" i="26"/>
  <c r="U123" i="26"/>
  <c r="V123" i="26" s="1"/>
  <c r="X123" i="26"/>
  <c r="AF123" i="26" s="1"/>
  <c r="AN123" i="26" s="1"/>
  <c r="R165" i="26"/>
  <c r="U176" i="26"/>
  <c r="W176" i="26"/>
  <c r="AT176" i="26" s="1"/>
  <c r="Q221" i="26"/>
  <c r="Q223" i="26"/>
  <c r="R259" i="26"/>
  <c r="Q259" i="26"/>
  <c r="R278" i="26"/>
  <c r="U278" i="26" s="1"/>
  <c r="Q278" i="26"/>
  <c r="Q280" i="26"/>
  <c r="Q284" i="26"/>
  <c r="U298" i="26"/>
  <c r="V298" i="26" s="1"/>
  <c r="X298" i="26" s="1"/>
  <c r="AF298" i="26" s="1"/>
  <c r="AN298" i="26" s="1"/>
  <c r="W298" i="26"/>
  <c r="AT298" i="26" s="1"/>
  <c r="U302" i="26"/>
  <c r="Q305" i="26"/>
  <c r="U306" i="26"/>
  <c r="Q310" i="26"/>
  <c r="U280" i="26"/>
  <c r="AE280" i="26"/>
  <c r="AI280" i="26" s="1"/>
  <c r="U11" i="26"/>
  <c r="V11" i="26" s="1"/>
  <c r="Q13" i="26"/>
  <c r="Q15" i="26"/>
  <c r="Q19" i="26"/>
  <c r="Q20" i="26"/>
  <c r="U32" i="26"/>
  <c r="AE32" i="26"/>
  <c r="AI32" i="26"/>
  <c r="U54" i="26"/>
  <c r="Q67" i="26"/>
  <c r="U80" i="26"/>
  <c r="V80" i="26" s="1"/>
  <c r="Q84" i="26"/>
  <c r="Q85" i="26"/>
  <c r="Q98" i="26"/>
  <c r="Q104" i="26"/>
  <c r="Q120" i="26"/>
  <c r="Q128" i="26"/>
  <c r="Q129" i="26"/>
  <c r="U164" i="26"/>
  <c r="W164" i="26"/>
  <c r="AT164" i="26"/>
  <c r="Q189" i="26"/>
  <c r="Q191" i="26"/>
  <c r="U192" i="26"/>
  <c r="Q193" i="26"/>
  <c r="Q196" i="26"/>
  <c r="U198" i="26"/>
  <c r="X198" i="26" s="1"/>
  <c r="AF198" i="26" s="1"/>
  <c r="AN198" i="26" s="1"/>
  <c r="Q199" i="26"/>
  <c r="Q225" i="26"/>
  <c r="U227" i="26"/>
  <c r="Q239" i="26"/>
  <c r="U240" i="26"/>
  <c r="AE240" i="26"/>
  <c r="AI240" i="26" s="1"/>
  <c r="U273" i="26"/>
  <c r="W273" i="26" s="1"/>
  <c r="AT273" i="26" s="1"/>
  <c r="V273" i="26"/>
  <c r="Q302" i="26"/>
  <c r="Q288" i="26"/>
  <c r="U288" i="26"/>
  <c r="W288" i="26"/>
  <c r="AT288" i="26"/>
  <c r="G344" i="19"/>
  <c r="H344" i="19" s="1"/>
  <c r="I344" i="19" s="1"/>
  <c r="F344" i="19"/>
  <c r="F342" i="19"/>
  <c r="G342" i="19"/>
  <c r="F297" i="19"/>
  <c r="H297" i="19" s="1"/>
  <c r="I297" i="19" s="1"/>
  <c r="G297" i="19"/>
  <c r="F291" i="19"/>
  <c r="G291" i="19"/>
  <c r="G287" i="19"/>
  <c r="H287" i="19" s="1"/>
  <c r="I287" i="19" s="1"/>
  <c r="F287" i="19"/>
  <c r="G183" i="19"/>
  <c r="F183" i="19"/>
  <c r="H183" i="19" s="1"/>
  <c r="I183" i="19" s="1"/>
  <c r="F176" i="19"/>
  <c r="H176" i="19" s="1"/>
  <c r="I176" i="19" s="1"/>
  <c r="G176" i="19"/>
  <c r="F170" i="19"/>
  <c r="G170" i="19"/>
  <c r="G95" i="19"/>
  <c r="F95" i="19"/>
  <c r="F89" i="19"/>
  <c r="G89" i="19"/>
  <c r="H89" i="19" s="1"/>
  <c r="I89" i="19" s="1"/>
  <c r="G74" i="19"/>
  <c r="H74" i="19" s="1"/>
  <c r="I74" i="19" s="1"/>
  <c r="F56" i="19"/>
  <c r="G56" i="19"/>
  <c r="U304" i="26"/>
  <c r="W304" i="26" s="1"/>
  <c r="AT304" i="26" s="1"/>
  <c r="Q304" i="26"/>
  <c r="Q308" i="26"/>
  <c r="U308" i="26"/>
  <c r="X308" i="26" s="1"/>
  <c r="AF308" i="26" s="1"/>
  <c r="AN308" i="26" s="1"/>
  <c r="AE308" i="26"/>
  <c r="AI308" i="26" s="1"/>
  <c r="Q143" i="26"/>
  <c r="U143" i="26"/>
  <c r="W143" i="26" s="1"/>
  <c r="U162" i="26"/>
  <c r="V162" i="26" s="1"/>
  <c r="X162" i="26" s="1"/>
  <c r="AF162" i="26" s="1"/>
  <c r="AN162" i="26" s="1"/>
  <c r="AE162" i="26"/>
  <c r="AI162" i="26" s="1"/>
  <c r="Q162" i="26"/>
  <c r="Q293" i="26"/>
  <c r="U293" i="26"/>
  <c r="AE293" i="26" s="1"/>
  <c r="AI293" i="26" s="1"/>
  <c r="U52" i="26"/>
  <c r="Q52" i="26"/>
  <c r="U69" i="26"/>
  <c r="AE69" i="26" s="1"/>
  <c r="AI69" i="26"/>
  <c r="Q69" i="26"/>
  <c r="Q73" i="26"/>
  <c r="U73" i="26"/>
  <c r="U77" i="26"/>
  <c r="AE77" i="26" s="1"/>
  <c r="AI77" i="26" s="1"/>
  <c r="Q77" i="26"/>
  <c r="U103" i="26"/>
  <c r="Q103" i="26"/>
  <c r="U117" i="26"/>
  <c r="V117" i="26" s="1"/>
  <c r="Q117" i="26"/>
  <c r="Q167" i="26"/>
  <c r="U167" i="26"/>
  <c r="W167" i="26"/>
  <c r="AT167" i="26" s="1"/>
  <c r="Q226" i="26"/>
  <c r="U226" i="26"/>
  <c r="U234" i="26"/>
  <c r="X234" i="26" s="1"/>
  <c r="AF234" i="26" s="1"/>
  <c r="AN234" i="26" s="1"/>
  <c r="G285" i="19"/>
  <c r="H285" i="19"/>
  <c r="I285" i="19" s="1"/>
  <c r="G85" i="19"/>
  <c r="F80" i="19"/>
  <c r="F121" i="19"/>
  <c r="G68" i="19"/>
  <c r="H68" i="19"/>
  <c r="I68" i="19" s="1"/>
  <c r="Q4" i="26"/>
  <c r="G35" i="19"/>
  <c r="H35" i="19" s="1"/>
  <c r="I35" i="19" s="1"/>
  <c r="Q153" i="26"/>
  <c r="Q144" i="26"/>
  <c r="G289" i="19"/>
  <c r="H289" i="19" s="1"/>
  <c r="I289" i="19" s="1"/>
  <c r="U140" i="26"/>
  <c r="V140" i="26"/>
  <c r="G220" i="19"/>
  <c r="H220" i="19"/>
  <c r="I220" i="19"/>
  <c r="G160" i="19"/>
  <c r="H160" i="19" s="1"/>
  <c r="I160" i="19" s="1"/>
  <c r="G299" i="19"/>
  <c r="F299" i="19"/>
  <c r="H299" i="19" s="1"/>
  <c r="I299" i="19" s="1"/>
  <c r="F174" i="19"/>
  <c r="G174" i="19"/>
  <c r="G172" i="19"/>
  <c r="F172" i="19"/>
  <c r="G168" i="19"/>
  <c r="F168" i="19"/>
  <c r="F158" i="19"/>
  <c r="G158" i="19"/>
  <c r="H158" i="19" s="1"/>
  <c r="I158" i="19" s="1"/>
  <c r="G150" i="19"/>
  <c r="F150" i="19"/>
  <c r="F93" i="19"/>
  <c r="G93" i="19"/>
  <c r="H93" i="19" s="1"/>
  <c r="I93" i="19" s="1"/>
  <c r="F87" i="19"/>
  <c r="G87" i="19"/>
  <c r="F83" i="19"/>
  <c r="G83" i="19"/>
  <c r="H83" i="19" s="1"/>
  <c r="I83" i="19" s="1"/>
  <c r="G78" i="19"/>
  <c r="F78" i="19"/>
  <c r="G72" i="19"/>
  <c r="F72" i="19"/>
  <c r="H72" i="19" s="1"/>
  <c r="I72" i="19" s="1"/>
  <c r="G70" i="19"/>
  <c r="F70" i="19"/>
  <c r="H70" i="19" s="1"/>
  <c r="I70" i="19" s="1"/>
  <c r="G54" i="19"/>
  <c r="F54" i="19"/>
  <c r="H54" i="19" s="1"/>
  <c r="I54" i="19" s="1"/>
  <c r="G42" i="19"/>
  <c r="F42" i="19"/>
  <c r="H42" i="19" s="1"/>
  <c r="I42" i="19" s="1"/>
  <c r="G40" i="19"/>
  <c r="F40" i="19"/>
  <c r="G38" i="19"/>
  <c r="F36" i="19"/>
  <c r="G36" i="19"/>
  <c r="F27" i="19"/>
  <c r="G27" i="19"/>
  <c r="F25" i="19"/>
  <c r="H25" i="19" s="1"/>
  <c r="I25" i="19" s="1"/>
  <c r="G25" i="19"/>
  <c r="G23" i="19"/>
  <c r="F23" i="19"/>
  <c r="H23" i="19" s="1"/>
  <c r="G21" i="19"/>
  <c r="H21" i="19" s="1"/>
  <c r="F21" i="19"/>
  <c r="F19" i="19"/>
  <c r="G19" i="19"/>
  <c r="H19" i="19" s="1"/>
  <c r="I19" i="19" s="1"/>
  <c r="AK315" i="26"/>
  <c r="U25" i="26"/>
  <c r="Q25" i="26"/>
  <c r="U49" i="26"/>
  <c r="AE49" i="26" s="1"/>
  <c r="AI49" i="26" s="1"/>
  <c r="Q49" i="26"/>
  <c r="Q291" i="26"/>
  <c r="V291" i="26"/>
  <c r="G377" i="19"/>
  <c r="F377" i="19"/>
  <c r="F375" i="19"/>
  <c r="G375" i="19"/>
  <c r="G371" i="19"/>
  <c r="F371" i="19"/>
  <c r="H371" i="19" s="1"/>
  <c r="I371" i="19" s="1"/>
  <c r="F369" i="19"/>
  <c r="G369" i="19"/>
  <c r="F367" i="19"/>
  <c r="G367" i="19"/>
  <c r="F363" i="19"/>
  <c r="F361" i="19"/>
  <c r="G361" i="19"/>
  <c r="F320" i="19"/>
  <c r="G320" i="19"/>
  <c r="F316" i="19"/>
  <c r="G316" i="19"/>
  <c r="H316" i="19" s="1"/>
  <c r="I316" i="19" s="1"/>
  <c r="G273" i="19"/>
  <c r="F273" i="19"/>
  <c r="G269" i="19"/>
  <c r="F269" i="19"/>
  <c r="H269" i="19" s="1"/>
  <c r="I269" i="19" s="1"/>
  <c r="G267" i="19"/>
  <c r="F267" i="19"/>
  <c r="G263" i="19"/>
  <c r="F263" i="19"/>
  <c r="H263" i="19" s="1"/>
  <c r="I263" i="19" s="1"/>
  <c r="F257" i="19"/>
  <c r="H257" i="19" s="1"/>
  <c r="I257" i="19" s="1"/>
  <c r="G257" i="19"/>
  <c r="F251" i="19"/>
  <c r="G251" i="19"/>
  <c r="F212" i="19"/>
  <c r="G212" i="19"/>
  <c r="G208" i="19"/>
  <c r="F208" i="19"/>
  <c r="H208" i="19" s="1"/>
  <c r="I208" i="19" s="1"/>
  <c r="F206" i="19"/>
  <c r="H206" i="19" s="1"/>
  <c r="I206" i="19" s="1"/>
  <c r="G206" i="19"/>
  <c r="F203" i="19"/>
  <c r="G203" i="19"/>
  <c r="H203" i="19" s="1"/>
  <c r="I203" i="19" s="1"/>
  <c r="G198" i="19"/>
  <c r="F198" i="19"/>
  <c r="F192" i="19"/>
  <c r="G192" i="19"/>
  <c r="G190" i="19"/>
  <c r="H190" i="19" s="1"/>
  <c r="I190" i="19" s="1"/>
  <c r="F190" i="19"/>
  <c r="F132" i="19"/>
  <c r="G132" i="19"/>
  <c r="F112" i="19"/>
  <c r="G112" i="19"/>
  <c r="F110" i="19"/>
  <c r="G110" i="19"/>
  <c r="H110" i="19" s="1"/>
  <c r="I110" i="19" s="1"/>
  <c r="G108" i="19"/>
  <c r="F108" i="19"/>
  <c r="G104" i="19"/>
  <c r="F104" i="19"/>
  <c r="G100" i="19"/>
  <c r="H100" i="19" s="1"/>
  <c r="I100" i="19" s="1"/>
  <c r="F100" i="19"/>
  <c r="Q5" i="26"/>
  <c r="U5" i="26"/>
  <c r="AE5" i="26" s="1"/>
  <c r="AI5" i="26" s="1"/>
  <c r="U228" i="26"/>
  <c r="V228" i="26" s="1"/>
  <c r="Q228" i="26"/>
  <c r="Q232" i="26"/>
  <c r="U232" i="26"/>
  <c r="AE232" i="26" s="1"/>
  <c r="AI232" i="26" s="1"/>
  <c r="U241" i="26"/>
  <c r="AE241" i="26" s="1"/>
  <c r="AI241" i="26" s="1"/>
  <c r="Q241" i="26"/>
  <c r="G295" i="19"/>
  <c r="H295" i="19"/>
  <c r="I295" i="19" s="1"/>
  <c r="F240" i="19"/>
  <c r="Q275" i="26"/>
  <c r="G66" i="19"/>
  <c r="H66" i="19"/>
  <c r="I66" i="19" s="1"/>
  <c r="G166" i="19"/>
  <c r="H166" i="19" s="1"/>
  <c r="I166" i="19" s="1"/>
  <c r="G186" i="19"/>
  <c r="H186" i="19"/>
  <c r="I186" i="19" s="1"/>
  <c r="Q149" i="26"/>
  <c r="Q266" i="26"/>
  <c r="G76" i="19"/>
  <c r="H76" i="19" s="1"/>
  <c r="I76" i="19"/>
  <c r="G162" i="19"/>
  <c r="H162" i="19"/>
  <c r="I162" i="19" s="1"/>
  <c r="G91" i="19"/>
  <c r="F392" i="19"/>
  <c r="H392" i="19" s="1"/>
  <c r="I392" i="19" s="1"/>
  <c r="G14" i="19"/>
  <c r="F14" i="19"/>
  <c r="G12" i="19"/>
  <c r="F12" i="19"/>
  <c r="U17" i="26"/>
  <c r="AE17" i="26" s="1"/>
  <c r="AI17" i="26" s="1"/>
  <c r="Q17" i="26"/>
  <c r="U190" i="26"/>
  <c r="AE190" i="26"/>
  <c r="AI190" i="26"/>
  <c r="Q190" i="26"/>
  <c r="V105" i="26"/>
  <c r="X105" i="26" s="1"/>
  <c r="AF105" i="26" s="1"/>
  <c r="AN105" i="26" s="1"/>
  <c r="U72" i="26"/>
  <c r="AE72" i="26" s="1"/>
  <c r="AI72" i="26"/>
  <c r="U18" i="26"/>
  <c r="V18" i="26"/>
  <c r="X18" i="26" s="1"/>
  <c r="AF18" i="26" s="1"/>
  <c r="AN18" i="26" s="1"/>
  <c r="U47" i="26"/>
  <c r="W47" i="26"/>
  <c r="AT47" i="26" s="1"/>
  <c r="Q138" i="26"/>
  <c r="U160" i="26"/>
  <c r="Q216" i="26"/>
  <c r="U267" i="26"/>
  <c r="G47" i="19"/>
  <c r="F47" i="19"/>
  <c r="Q3" i="26"/>
  <c r="U3" i="26"/>
  <c r="AE3" i="26" s="1"/>
  <c r="AI3" i="26" s="1"/>
  <c r="Q68" i="26"/>
  <c r="U68" i="26"/>
  <c r="U55" i="26"/>
  <c r="U58" i="26"/>
  <c r="U113" i="26"/>
  <c r="W113" i="26" s="1"/>
  <c r="AT113" i="26" s="1"/>
  <c r="U135" i="26"/>
  <c r="W135" i="26" s="1"/>
  <c r="U247" i="26"/>
  <c r="V247" i="26" s="1"/>
  <c r="X247" i="26" s="1"/>
  <c r="AF247" i="26" s="1"/>
  <c r="AN247" i="26" s="1"/>
  <c r="AE247" i="26"/>
  <c r="AI247" i="26" s="1"/>
  <c r="U120" i="26"/>
  <c r="AE120" i="26"/>
  <c r="AI120" i="26"/>
  <c r="Q36" i="26"/>
  <c r="Q41" i="26"/>
  <c r="Q62" i="26"/>
  <c r="U66" i="26"/>
  <c r="V66" i="26" s="1"/>
  <c r="U87" i="26"/>
  <c r="V87" i="26"/>
  <c r="X87" i="26"/>
  <c r="AF87" i="26"/>
  <c r="R100" i="26"/>
  <c r="Q100" i="26" s="1"/>
  <c r="Q113" i="26"/>
  <c r="Q123" i="26"/>
  <c r="U171" i="26"/>
  <c r="AE171" i="26"/>
  <c r="AI171" i="26" s="1"/>
  <c r="Q172" i="26"/>
  <c r="Q176" i="26"/>
  <c r="U215" i="26"/>
  <c r="V215" i="26" s="1"/>
  <c r="Q217" i="26"/>
  <c r="Q236" i="26"/>
  <c r="Q237" i="26"/>
  <c r="U252" i="26"/>
  <c r="U255" i="26"/>
  <c r="V255" i="26" s="1"/>
  <c r="Q267" i="26"/>
  <c r="U274" i="26"/>
  <c r="AE274" i="26" s="1"/>
  <c r="AI274" i="26" s="1"/>
  <c r="Q286" i="26"/>
  <c r="Q306" i="26"/>
  <c r="U8" i="26"/>
  <c r="V8" i="26" s="1"/>
  <c r="Q11" i="26"/>
  <c r="Q16" i="26"/>
  <c r="Q31" i="26"/>
  <c r="U36" i="26"/>
  <c r="AE36" i="26"/>
  <c r="AI36" i="26" s="1"/>
  <c r="AE41" i="26"/>
  <c r="AI41" i="26"/>
  <c r="Q46" i="26"/>
  <c r="U74" i="26"/>
  <c r="U84" i="26"/>
  <c r="AE84" i="26" s="1"/>
  <c r="AI84" i="26"/>
  <c r="U85" i="26"/>
  <c r="R94" i="26"/>
  <c r="Q94" i="26" s="1"/>
  <c r="Q101" i="26"/>
  <c r="Q115" i="26"/>
  <c r="Q131" i="26"/>
  <c r="Q132" i="26"/>
  <c r="R146" i="26"/>
  <c r="U146" i="26" s="1"/>
  <c r="Q173" i="26"/>
  <c r="Q220" i="26"/>
  <c r="Q252" i="26"/>
  <c r="U256" i="26"/>
  <c r="AE256" i="26"/>
  <c r="AI256" i="26" s="1"/>
  <c r="Q270" i="26"/>
  <c r="Q274" i="26"/>
  <c r="R277" i="26"/>
  <c r="U277" i="26" s="1"/>
  <c r="X277" i="26" s="1"/>
  <c r="AF277" i="26" s="1"/>
  <c r="AN277" i="26" s="1"/>
  <c r="Q290" i="26"/>
  <c r="Q313" i="26"/>
  <c r="AQ315" i="26"/>
  <c r="Q10" i="26"/>
  <c r="U10" i="26"/>
  <c r="Q95" i="26"/>
  <c r="G228" i="19"/>
  <c r="H228" i="19" s="1"/>
  <c r="I228" i="19" s="1"/>
  <c r="F228" i="19"/>
  <c r="G156" i="19"/>
  <c r="F156" i="19"/>
  <c r="G148" i="19"/>
  <c r="H148" i="19" s="1"/>
  <c r="I148" i="19" s="1"/>
  <c r="F148" i="19"/>
  <c r="F145" i="19"/>
  <c r="G145" i="19"/>
  <c r="G131" i="19"/>
  <c r="H131" i="19" s="1"/>
  <c r="I131" i="19" s="1"/>
  <c r="F131" i="19"/>
  <c r="F129" i="19"/>
  <c r="G129" i="19"/>
  <c r="F125" i="19"/>
  <c r="G125" i="19"/>
  <c r="F123" i="19"/>
  <c r="G123" i="19"/>
  <c r="G117" i="19"/>
  <c r="H117" i="19" s="1"/>
  <c r="I117" i="19" s="1"/>
  <c r="F117" i="19"/>
  <c r="Q174" i="26"/>
  <c r="U174" i="26"/>
  <c r="U287" i="26"/>
  <c r="Q287" i="26"/>
  <c r="U289" i="26"/>
  <c r="V289" i="26" s="1"/>
  <c r="Q289" i="26"/>
  <c r="U295" i="26"/>
  <c r="Q295" i="26"/>
  <c r="Q298" i="26"/>
  <c r="G59" i="19"/>
  <c r="H59" i="19" s="1"/>
  <c r="I59" i="19" s="1"/>
  <c r="F405" i="19"/>
  <c r="H405" i="19"/>
  <c r="I405" i="19"/>
  <c r="G222" i="19"/>
  <c r="H222" i="19"/>
  <c r="I222" i="19"/>
  <c r="Q179" i="26"/>
  <c r="F32" i="19"/>
  <c r="H32" i="19"/>
  <c r="I32" i="19"/>
  <c r="U236" i="26"/>
  <c r="W236" i="26" s="1"/>
  <c r="AT236" i="26" s="1"/>
  <c r="Q171" i="26"/>
  <c r="F127" i="19"/>
  <c r="H127" i="19"/>
  <c r="I127" i="19"/>
  <c r="G236" i="19"/>
  <c r="H236" i="19" s="1"/>
  <c r="I236" i="19" s="1"/>
  <c r="F236" i="19"/>
  <c r="G230" i="19"/>
  <c r="F230" i="19"/>
  <c r="G224" i="19"/>
  <c r="H224" i="19" s="1"/>
  <c r="I224" i="19" s="1"/>
  <c r="G154" i="19"/>
  <c r="H154" i="19" s="1"/>
  <c r="I154" i="19" s="1"/>
  <c r="F154" i="19"/>
  <c r="F143" i="19"/>
  <c r="G143" i="19"/>
  <c r="F61" i="19"/>
  <c r="H61" i="19" s="1"/>
  <c r="I61" i="19" s="1"/>
  <c r="G61" i="19"/>
  <c r="U121" i="26"/>
  <c r="AE121" i="26" s="1"/>
  <c r="AI121" i="26"/>
  <c r="Q121" i="26"/>
  <c r="Q125" i="26"/>
  <c r="U125" i="26"/>
  <c r="Q205" i="26"/>
  <c r="U205" i="26"/>
  <c r="V205" i="26" s="1"/>
  <c r="X205" i="26" s="1"/>
  <c r="AF205" i="26" s="1"/>
  <c r="AN205" i="26" s="1"/>
  <c r="Q206" i="26"/>
  <c r="U206" i="26"/>
  <c r="U212" i="26"/>
  <c r="AE212" i="26" s="1"/>
  <c r="AI212" i="26" s="1"/>
  <c r="U250" i="26"/>
  <c r="Q250" i="26"/>
  <c r="U261" i="26"/>
  <c r="AE261" i="26" s="1"/>
  <c r="AI261" i="26" s="1"/>
  <c r="Q261" i="26"/>
  <c r="U272" i="26"/>
  <c r="Q272" i="26"/>
  <c r="U283" i="26"/>
  <c r="X283" i="26" s="1"/>
  <c r="AF283" i="26" s="1"/>
  <c r="AN283" i="26" s="1"/>
  <c r="Q283" i="26"/>
  <c r="Q296" i="26"/>
  <c r="U296" i="26"/>
  <c r="F383" i="19"/>
  <c r="G383" i="19"/>
  <c r="G101" i="19"/>
  <c r="H101" i="19" s="1"/>
  <c r="I101" i="19" s="1"/>
  <c r="G41" i="19"/>
  <c r="F41" i="19"/>
  <c r="F37" i="19"/>
  <c r="G37" i="19"/>
  <c r="H37" i="19" s="1"/>
  <c r="I37" i="19" s="1"/>
  <c r="F28" i="19"/>
  <c r="G28" i="19"/>
  <c r="H28" i="19" s="1"/>
  <c r="I28" i="19" s="1"/>
  <c r="G26" i="19"/>
  <c r="F26" i="19"/>
  <c r="G24" i="19"/>
  <c r="F24" i="19"/>
  <c r="G22" i="19"/>
  <c r="F22" i="19"/>
  <c r="H22" i="19" s="1"/>
  <c r="I22" i="19" s="1"/>
  <c r="F20" i="19"/>
  <c r="G20" i="19"/>
  <c r="H20" i="19" s="1"/>
  <c r="I20" i="19" s="1"/>
  <c r="G7" i="19"/>
  <c r="F7" i="19"/>
  <c r="F407" i="19" s="1"/>
  <c r="U6" i="26"/>
  <c r="W6" i="26" s="1"/>
  <c r="AT6" i="26" s="1"/>
  <c r="Q6" i="26"/>
  <c r="U38" i="26"/>
  <c r="W38" i="26" s="1"/>
  <c r="AT38" i="26" s="1"/>
  <c r="Q45" i="26"/>
  <c r="U45" i="26"/>
  <c r="U70" i="26"/>
  <c r="Q70" i="26"/>
  <c r="Q82" i="26"/>
  <c r="U82" i="26"/>
  <c r="W82" i="26"/>
  <c r="AT82" i="26" s="1"/>
  <c r="U124" i="26"/>
  <c r="AE124" i="26" s="1"/>
  <c r="AI124" i="26" s="1"/>
  <c r="Q124" i="26"/>
  <c r="U126" i="26"/>
  <c r="V126" i="26" s="1"/>
  <c r="Q126" i="26"/>
  <c r="U133" i="26"/>
  <c r="X133" i="26" s="1"/>
  <c r="AF133" i="26" s="1"/>
  <c r="AN133" i="26" s="1"/>
  <c r="Q133" i="26"/>
  <c r="Q155" i="26"/>
  <c r="U155" i="26"/>
  <c r="Q178" i="26"/>
  <c r="U178" i="26"/>
  <c r="U243" i="26"/>
  <c r="V243" i="26" s="1"/>
  <c r="Q243" i="26"/>
  <c r="U264" i="26"/>
  <c r="X264" i="26" s="1"/>
  <c r="AF264" i="26" s="1"/>
  <c r="AN264" i="26" s="1"/>
  <c r="Q264" i="26"/>
  <c r="U268" i="26"/>
  <c r="W268" i="26" s="1"/>
  <c r="AT268" i="26" s="1"/>
  <c r="Q269" i="26"/>
  <c r="U269" i="26"/>
  <c r="U282" i="26"/>
  <c r="AE282" i="26" s="1"/>
  <c r="AI282" i="26" s="1"/>
  <c r="Q282" i="26"/>
  <c r="U301" i="26"/>
  <c r="Q301" i="26"/>
  <c r="Q273" i="26"/>
  <c r="G152" i="19"/>
  <c r="H152" i="19"/>
  <c r="I152" i="19" s="1"/>
  <c r="G234" i="19"/>
  <c r="H234" i="19"/>
  <c r="I234" i="19" s="1"/>
  <c r="F115" i="19"/>
  <c r="I115" i="19"/>
  <c r="G232" i="19"/>
  <c r="H232" i="19" s="1"/>
  <c r="I232" i="19" s="1"/>
  <c r="F398" i="19"/>
  <c r="G398" i="19"/>
  <c r="G396" i="19"/>
  <c r="F396" i="19"/>
  <c r="F394" i="19"/>
  <c r="G394" i="19"/>
  <c r="H394" i="19" s="1"/>
  <c r="I394" i="19" s="1"/>
  <c r="G318" i="19"/>
  <c r="F318" i="19"/>
  <c r="H318" i="19" s="1"/>
  <c r="G310" i="19"/>
  <c r="F310" i="19"/>
  <c r="H310" i="19" s="1"/>
  <c r="I310" i="19" s="1"/>
  <c r="G306" i="19"/>
  <c r="F306" i="19"/>
  <c r="G277" i="19"/>
  <c r="F277" i="19"/>
  <c r="H277" i="19" s="1"/>
  <c r="I277" i="19" s="1"/>
  <c r="G271" i="19"/>
  <c r="F271" i="19"/>
  <c r="H271" i="19" s="1"/>
  <c r="I271" i="19" s="1"/>
  <c r="F249" i="19"/>
  <c r="G247" i="19"/>
  <c r="G243" i="19"/>
  <c r="F243" i="19"/>
  <c r="H243" i="19" s="1"/>
  <c r="I243" i="19" s="1"/>
  <c r="G216" i="19"/>
  <c r="H216" i="19" s="1"/>
  <c r="I216" i="19" s="1"/>
  <c r="F216" i="19"/>
  <c r="F188" i="19"/>
  <c r="G188" i="19"/>
  <c r="G182" i="19"/>
  <c r="H182" i="19" s="1"/>
  <c r="I182" i="19" s="1"/>
  <c r="F182" i="19"/>
  <c r="U141" i="26"/>
  <c r="V141" i="26" s="1"/>
  <c r="Q141" i="26"/>
  <c r="U200" i="26"/>
  <c r="Q200" i="26"/>
  <c r="U219" i="26"/>
  <c r="Q219" i="26"/>
  <c r="U230" i="26"/>
  <c r="Q230" i="26"/>
  <c r="U233" i="26"/>
  <c r="W233" i="26" s="1"/>
  <c r="AT233" i="26" s="1"/>
  <c r="Q233" i="26"/>
  <c r="U235" i="26"/>
  <c r="AE235" i="26"/>
  <c r="AI235" i="26"/>
  <c r="Q235" i="26"/>
  <c r="U213" i="26"/>
  <c r="U214" i="26"/>
  <c r="X214" i="26" s="1"/>
  <c r="AF214" i="26" s="1"/>
  <c r="AN214" i="26" s="1"/>
  <c r="G345" i="19"/>
  <c r="H345" i="19" s="1"/>
  <c r="I345" i="19" s="1"/>
  <c r="F345" i="19"/>
  <c r="F341" i="19"/>
  <c r="G341" i="19"/>
  <c r="H341" i="19" s="1"/>
  <c r="I341" i="19" s="1"/>
  <c r="Q110" i="26"/>
  <c r="U110" i="26"/>
  <c r="W110" i="26" s="1"/>
  <c r="AT110" i="26" s="1"/>
  <c r="Q300" i="26"/>
  <c r="U300" i="26"/>
  <c r="W300" i="26" s="1"/>
  <c r="AT300" i="26" s="1"/>
  <c r="Q307" i="26"/>
  <c r="U307" i="26"/>
  <c r="W307" i="26" s="1"/>
  <c r="AT307" i="26" s="1"/>
  <c r="F268" i="19"/>
  <c r="G268" i="19"/>
  <c r="F171" i="19"/>
  <c r="G171" i="19"/>
  <c r="H171" i="19" s="1"/>
  <c r="I171" i="19" s="1"/>
  <c r="G157" i="19"/>
  <c r="H157" i="19" s="1"/>
  <c r="I157" i="19" s="1"/>
  <c r="F157" i="19"/>
  <c r="F98" i="19"/>
  <c r="G98" i="19"/>
  <c r="Q78" i="26"/>
  <c r="U78" i="26"/>
  <c r="AE78" i="26" s="1"/>
  <c r="AI78" i="26" s="1"/>
  <c r="Q96" i="26"/>
  <c r="U96" i="26"/>
  <c r="Q169" i="26"/>
  <c r="U169" i="26"/>
  <c r="AE169" i="26" s="1"/>
  <c r="AI169" i="26" s="1"/>
  <c r="U242" i="26"/>
  <c r="Q242" i="26"/>
  <c r="Q257" i="26"/>
  <c r="U257" i="26"/>
  <c r="AE257" i="26" s="1"/>
  <c r="AI257" i="26"/>
  <c r="U79" i="26"/>
  <c r="F391" i="19"/>
  <c r="H391" i="19" s="1"/>
  <c r="I391" i="19" s="1"/>
  <c r="G391" i="19"/>
  <c r="G365" i="19"/>
  <c r="H365" i="19" s="1"/>
  <c r="I365" i="19" s="1"/>
  <c r="F365" i="19"/>
  <c r="F357" i="19"/>
  <c r="G357" i="19"/>
  <c r="G349" i="19"/>
  <c r="H349" i="19" s="1"/>
  <c r="I349" i="19" s="1"/>
  <c r="F349" i="19"/>
  <c r="F340" i="19"/>
  <c r="H340" i="19" s="1"/>
  <c r="I340" i="19" s="1"/>
  <c r="G340" i="19"/>
  <c r="F338" i="19"/>
  <c r="F324" i="19"/>
  <c r="G324" i="19"/>
  <c r="F293" i="19"/>
  <c r="H293" i="19" s="1"/>
  <c r="I293" i="19" s="1"/>
  <c r="G293" i="19"/>
  <c r="F279" i="19"/>
  <c r="G207" i="19"/>
  <c r="F207" i="19"/>
  <c r="F191" i="19"/>
  <c r="G191" i="19"/>
  <c r="G189" i="19"/>
  <c r="H189" i="19" s="1"/>
  <c r="I189" i="19" s="1"/>
  <c r="F189" i="19"/>
  <c r="G111" i="19"/>
  <c r="F111" i="19"/>
  <c r="G109" i="19"/>
  <c r="F109" i="19"/>
  <c r="F84" i="19"/>
  <c r="G84" i="19"/>
  <c r="G81" i="19"/>
  <c r="H81" i="19" s="1"/>
  <c r="I81" i="19" s="1"/>
  <c r="G11" i="19"/>
  <c r="F11" i="19"/>
  <c r="G9" i="19"/>
  <c r="H9" i="19" s="1"/>
  <c r="F9" i="19"/>
  <c r="U130" i="26"/>
  <c r="Q130" i="26"/>
  <c r="U248" i="26"/>
  <c r="AE248" i="26" s="1"/>
  <c r="AI248" i="26" s="1"/>
  <c r="Q248" i="26"/>
  <c r="U20" i="26"/>
  <c r="W20" i="26" s="1"/>
  <c r="AT20" i="26" s="1"/>
  <c r="U26" i="26"/>
  <c r="U28" i="26"/>
  <c r="AE28" i="26" s="1"/>
  <c r="AI28" i="26" s="1"/>
  <c r="U65" i="26"/>
  <c r="Q80" i="26"/>
  <c r="Q14" i="26"/>
  <c r="Q27" i="26"/>
  <c r="U21" i="26"/>
  <c r="AE21" i="26" s="1"/>
  <c r="AI21" i="26" s="1"/>
  <c r="Q29" i="26"/>
  <c r="U62" i="26"/>
  <c r="AE62" i="26" s="1"/>
  <c r="AI62" i="26" s="1"/>
  <c r="U108" i="26"/>
  <c r="R148" i="26"/>
  <c r="Q148" i="26" s="1"/>
  <c r="U161" i="26"/>
  <c r="U173" i="26"/>
  <c r="Q185" i="26"/>
  <c r="Q207" i="26"/>
  <c r="R265" i="26"/>
  <c r="U270" i="26"/>
  <c r="W270" i="26" s="1"/>
  <c r="U290" i="26"/>
  <c r="AE290" i="26" s="1"/>
  <c r="AI290" i="26" s="1"/>
  <c r="G276" i="19"/>
  <c r="H276" i="19" s="1"/>
  <c r="I276" i="19" s="1"/>
  <c r="Q18" i="26"/>
  <c r="U154" i="26"/>
  <c r="AE154" i="26" s="1"/>
  <c r="AI154" i="26" s="1"/>
  <c r="Q154" i="26"/>
  <c r="G49" i="19"/>
  <c r="H49" i="19"/>
  <c r="I49" i="19"/>
  <c r="Q12" i="26"/>
  <c r="Q56" i="26"/>
  <c r="Q58" i="26"/>
  <c r="U61" i="26"/>
  <c r="V61" i="26" s="1"/>
  <c r="X61" i="26" s="1"/>
  <c r="AF61" i="26" s="1"/>
  <c r="AN61" i="26" s="1"/>
  <c r="Q106" i="26"/>
  <c r="U137" i="26"/>
  <c r="U151" i="26"/>
  <c r="Q214" i="26"/>
  <c r="U218" i="26"/>
  <c r="Q247" i="26"/>
  <c r="Q255" i="26"/>
  <c r="R260" i="26"/>
  <c r="Q260" i="26" s="1"/>
  <c r="Q213" i="26"/>
  <c r="U217" i="26"/>
  <c r="Q224" i="26"/>
  <c r="Q240" i="26"/>
  <c r="Q253" i="26"/>
  <c r="AT186" i="26"/>
  <c r="Q197" i="26"/>
  <c r="Q215" i="26"/>
  <c r="U170" i="26"/>
  <c r="Q170" i="26"/>
  <c r="U258" i="26"/>
  <c r="X258" i="26" s="1"/>
  <c r="AF258" i="26" s="1"/>
  <c r="AN258" i="26" s="1"/>
  <c r="Q258" i="26"/>
  <c r="F283" i="19"/>
  <c r="G134" i="19"/>
  <c r="H134" i="19" s="1"/>
  <c r="I134" i="19"/>
  <c r="F346" i="19"/>
  <c r="H346" i="19"/>
  <c r="I346" i="19" s="1"/>
  <c r="AE156" i="26"/>
  <c r="AI156" i="26"/>
  <c r="V303" i="26"/>
  <c r="AE195" i="26"/>
  <c r="AI195" i="26" s="1"/>
  <c r="V224" i="26"/>
  <c r="X224" i="26" s="1"/>
  <c r="AF224" i="26" s="1"/>
  <c r="AN224" i="26" s="1"/>
  <c r="W156" i="26"/>
  <c r="AT156" i="26"/>
  <c r="X223" i="26"/>
  <c r="AF223" i="26"/>
  <c r="AN223" i="26"/>
  <c r="AE223" i="26"/>
  <c r="AI223" i="26" s="1"/>
  <c r="V144" i="26"/>
  <c r="X144" i="26" s="1"/>
  <c r="AF144" i="26" s="1"/>
  <c r="AN144" i="26" s="1"/>
  <c r="AE303" i="26"/>
  <c r="AI303" i="26" s="1"/>
  <c r="W224" i="26"/>
  <c r="AT224" i="26"/>
  <c r="V305" i="26"/>
  <c r="X305" i="26" s="1"/>
  <c r="AF305" i="26" s="1"/>
  <c r="AN305" i="26" s="1"/>
  <c r="AE237" i="26"/>
  <c r="AI237" i="26"/>
  <c r="W237" i="26"/>
  <c r="AT237" i="26"/>
  <c r="AE115" i="26"/>
  <c r="AI115" i="26"/>
  <c r="AI204" i="26"/>
  <c r="V208" i="26"/>
  <c r="X208" i="26" s="1"/>
  <c r="AF208" i="26" s="1"/>
  <c r="AN208" i="26" s="1"/>
  <c r="AT67" i="26"/>
  <c r="W199" i="26"/>
  <c r="AT199" i="26" s="1"/>
  <c r="AE131" i="26"/>
  <c r="AI131" i="26"/>
  <c r="AE207" i="26"/>
  <c r="AI207" i="26" s="1"/>
  <c r="AI56" i="26"/>
  <c r="W245" i="26"/>
  <c r="AT245" i="26"/>
  <c r="W204" i="26"/>
  <c r="AT204" i="26" s="1"/>
  <c r="AE30" i="26"/>
  <c r="AI30" i="26"/>
  <c r="V7" i="26"/>
  <c r="W193" i="26"/>
  <c r="AT193" i="26" s="1"/>
  <c r="V152" i="26"/>
  <c r="V15" i="26"/>
  <c r="X15" i="26"/>
  <c r="AF15" i="26"/>
  <c r="AN15" i="26" s="1"/>
  <c r="W19" i="26"/>
  <c r="AT19" i="26"/>
  <c r="AE193" i="26"/>
  <c r="AI193" i="26" s="1"/>
  <c r="AE167" i="26"/>
  <c r="AI167" i="26"/>
  <c r="V172" i="26"/>
  <c r="AI152" i="26"/>
  <c r="V51" i="26"/>
  <c r="AE149" i="26"/>
  <c r="AI149" i="26"/>
  <c r="V60" i="26"/>
  <c r="V129" i="26"/>
  <c r="V149" i="26"/>
  <c r="X149" i="26"/>
  <c r="AF149" i="26" s="1"/>
  <c r="AN149" i="26" s="1"/>
  <c r="W39" i="26"/>
  <c r="AT39" i="26"/>
  <c r="V216" i="26"/>
  <c r="V56" i="26"/>
  <c r="X56" i="26"/>
  <c r="AF56" i="26" s="1"/>
  <c r="AN56" i="26" s="1"/>
  <c r="AT143" i="26"/>
  <c r="AE153" i="26"/>
  <c r="AI153" i="26" s="1"/>
  <c r="V231" i="26"/>
  <c r="X231" i="26"/>
  <c r="AF231" i="26"/>
  <c r="AN231" i="26" s="1"/>
  <c r="W102" i="26"/>
  <c r="AT102" i="26"/>
  <c r="V19" i="26"/>
  <c r="U145" i="26"/>
  <c r="AE145" i="26" s="1"/>
  <c r="AI145" i="26"/>
  <c r="V104" i="26"/>
  <c r="W22" i="26"/>
  <c r="AT22" i="26"/>
  <c r="W216" i="26"/>
  <c r="AT216" i="26"/>
  <c r="AE176" i="26"/>
  <c r="AI176" i="26"/>
  <c r="V194" i="26"/>
  <c r="W144" i="26"/>
  <c r="AT144" i="26" s="1"/>
  <c r="AE246" i="26"/>
  <c r="AI246" i="26" s="1"/>
  <c r="W185" i="26"/>
  <c r="AT185" i="26" s="1"/>
  <c r="V266" i="26"/>
  <c r="X266" i="26" s="1"/>
  <c r="AF266" i="26"/>
  <c r="AN266" i="26" s="1"/>
  <c r="V176" i="26"/>
  <c r="X176" i="26"/>
  <c r="AF176" i="26" s="1"/>
  <c r="AN176" i="26" s="1"/>
  <c r="X81" i="26"/>
  <c r="AF81" i="26"/>
  <c r="AN81" i="26" s="1"/>
  <c r="AE231" i="26"/>
  <c r="AI231" i="26"/>
  <c r="AE63" i="26"/>
  <c r="AI63" i="26" s="1"/>
  <c r="W98" i="26"/>
  <c r="AT98" i="26" s="1"/>
  <c r="W308" i="26"/>
  <c r="AT308" i="26" s="1"/>
  <c r="X246" i="26"/>
  <c r="AF246" i="26"/>
  <c r="AN246" i="26" s="1"/>
  <c r="AE112" i="26"/>
  <c r="AI112" i="26"/>
  <c r="AE253" i="26"/>
  <c r="AI253" i="26"/>
  <c r="V37" i="26"/>
  <c r="X37" i="26" s="1"/>
  <c r="AF37" i="26" s="1"/>
  <c r="AN37" i="26" s="1"/>
  <c r="AT239" i="26"/>
  <c r="AE288" i="26"/>
  <c r="AI288" i="26"/>
  <c r="AE177" i="26"/>
  <c r="AI177" i="26"/>
  <c r="AE81" i="26"/>
  <c r="AI81" i="26"/>
  <c r="W286" i="26"/>
  <c r="AT286" i="26" s="1"/>
  <c r="AE64" i="26"/>
  <c r="AI64" i="26" s="1"/>
  <c r="W257" i="26"/>
  <c r="AT257" i="26" s="1"/>
  <c r="V167" i="26"/>
  <c r="X167" i="26"/>
  <c r="AF167" i="26" s="1"/>
  <c r="AN167" i="26" s="1"/>
  <c r="AE43" i="26"/>
  <c r="AI43" i="26"/>
  <c r="W136" i="26"/>
  <c r="AT136" i="26" s="1"/>
  <c r="AE122" i="26"/>
  <c r="AI122" i="26"/>
  <c r="V57" i="26"/>
  <c r="X57" i="26" s="1"/>
  <c r="AF57" i="26" s="1"/>
  <c r="AN57" i="26" s="1"/>
  <c r="V112" i="26"/>
  <c r="W115" i="26"/>
  <c r="AT115" i="26"/>
  <c r="W37" i="26"/>
  <c r="AT37" i="26"/>
  <c r="W48" i="26"/>
  <c r="AT48" i="26"/>
  <c r="AE271" i="26"/>
  <c r="AI271" i="26"/>
  <c r="W177" i="26"/>
  <c r="AT177" i="26"/>
  <c r="AE245" i="26"/>
  <c r="AI245" i="26"/>
  <c r="AE305" i="26"/>
  <c r="AI305" i="26"/>
  <c r="V39" i="26"/>
  <c r="V166" i="26"/>
  <c r="AE180" i="26"/>
  <c r="AI180" i="26"/>
  <c r="AE185" i="26"/>
  <c r="AI185" i="26" s="1"/>
  <c r="AE294" i="26"/>
  <c r="AI294" i="26" s="1"/>
  <c r="AE181" i="26"/>
  <c r="AI181" i="26" s="1"/>
  <c r="W88" i="26"/>
  <c r="X88" i="26" s="1"/>
  <c r="AF88" i="26" s="1"/>
  <c r="AN88" i="26" s="1"/>
  <c r="AT88" i="26"/>
  <c r="W44" i="26"/>
  <c r="AT44" i="26" s="1"/>
  <c r="V106" i="26"/>
  <c r="AE7" i="26"/>
  <c r="AI7" i="26" s="1"/>
  <c r="AE196" i="26"/>
  <c r="AI196" i="26"/>
  <c r="AI211" i="26"/>
  <c r="V111" i="26"/>
  <c r="X111" i="26"/>
  <c r="AF111" i="26" s="1"/>
  <c r="AN111" i="26" s="1"/>
  <c r="V199" i="26"/>
  <c r="W240" i="26"/>
  <c r="AT240" i="26" s="1"/>
  <c r="W99" i="26"/>
  <c r="AT99" i="26" s="1"/>
  <c r="AE44" i="26"/>
  <c r="AI44" i="26"/>
  <c r="V113" i="26"/>
  <c r="X113" i="26"/>
  <c r="AF113" i="26"/>
  <c r="AN113" i="26" s="1"/>
  <c r="V211" i="26"/>
  <c r="X211" i="26"/>
  <c r="AF211" i="26"/>
  <c r="AN211" i="26" s="1"/>
  <c r="AE15" i="26"/>
  <c r="AI15" i="26"/>
  <c r="AE76" i="26"/>
  <c r="AI76" i="26" s="1"/>
  <c r="V63" i="26"/>
  <c r="X63" i="26"/>
  <c r="AF63" i="26" s="1"/>
  <c r="AN63" i="26" s="1"/>
  <c r="I21" i="19"/>
  <c r="H212" i="19"/>
  <c r="I212" i="19" s="1"/>
  <c r="H331" i="19"/>
  <c r="I331" i="19"/>
  <c r="AE163" i="26"/>
  <c r="AI163" i="26"/>
  <c r="W42" i="26"/>
  <c r="AT42" i="26" s="1"/>
  <c r="W175" i="26"/>
  <c r="AT175" i="26" s="1"/>
  <c r="V109" i="26"/>
  <c r="X109" i="26"/>
  <c r="AF109" i="26" s="1"/>
  <c r="AN109" i="26" s="1"/>
  <c r="W163" i="26"/>
  <c r="AT163" i="26"/>
  <c r="W271" i="26"/>
  <c r="AT271" i="26"/>
  <c r="AI22" i="26"/>
  <c r="AE225" i="26"/>
  <c r="AI225" i="26" s="1"/>
  <c r="V276" i="26"/>
  <c r="X276" i="26"/>
  <c r="AF276" i="26"/>
  <c r="AN276" i="26" s="1"/>
  <c r="V34" i="26"/>
  <c r="AE127" i="26"/>
  <c r="AI127" i="26"/>
  <c r="V42" i="26"/>
  <c r="V171" i="26"/>
  <c r="X171" i="26" s="1"/>
  <c r="AF171" i="26" s="1"/>
  <c r="AN171" i="26" s="1"/>
  <c r="AE111" i="26"/>
  <c r="AI111" i="26"/>
  <c r="V275" i="26"/>
  <c r="W43" i="26"/>
  <c r="X43" i="26" s="1"/>
  <c r="AF43" i="26" s="1"/>
  <c r="AN43" i="26" s="1"/>
  <c r="AT43" i="26"/>
  <c r="W197" i="26"/>
  <c r="AT197" i="26" s="1"/>
  <c r="W105" i="26"/>
  <c r="AT105" i="26"/>
  <c r="W274" i="26"/>
  <c r="AT274" i="26" s="1"/>
  <c r="AI105" i="26"/>
  <c r="V36" i="26"/>
  <c r="X36" i="26"/>
  <c r="AF36" i="26" s="1"/>
  <c r="AN36" i="26" s="1"/>
  <c r="W171" i="26"/>
  <c r="AT171" i="26"/>
  <c r="V281" i="26"/>
  <c r="W57" i="26"/>
  <c r="AT57" i="26" s="1"/>
  <c r="W76" i="26"/>
  <c r="AT76" i="26"/>
  <c r="W29" i="26"/>
  <c r="AT29" i="26" s="1"/>
  <c r="AE186" i="26"/>
  <c r="AI186" i="26" s="1"/>
  <c r="AE18" i="26"/>
  <c r="AI18" i="26" s="1"/>
  <c r="AE226" i="26"/>
  <c r="AI226" i="26" s="1"/>
  <c r="W89" i="26"/>
  <c r="AT89" i="26" s="1"/>
  <c r="AE113" i="26"/>
  <c r="AI113" i="26"/>
  <c r="V54" i="26"/>
  <c r="V31" i="26"/>
  <c r="V308" i="26"/>
  <c r="V288" i="26"/>
  <c r="X288" i="26" s="1"/>
  <c r="AF288" i="26" s="1"/>
  <c r="AN288" i="26" s="1"/>
  <c r="AE263" i="26"/>
  <c r="AI263" i="26"/>
  <c r="AI222" i="26"/>
  <c r="W172" i="26"/>
  <c r="AT172" i="26"/>
  <c r="W189" i="26"/>
  <c r="AT189" i="26" s="1"/>
  <c r="AE209" i="26"/>
  <c r="AI209" i="26" s="1"/>
  <c r="V235" i="26"/>
  <c r="W46" i="26"/>
  <c r="AT46" i="26"/>
  <c r="AE54" i="26"/>
  <c r="AI54" i="26" s="1"/>
  <c r="AE132" i="26"/>
  <c r="AI132" i="26"/>
  <c r="AE182" i="26"/>
  <c r="AI182" i="26" s="1"/>
  <c r="W222" i="26"/>
  <c r="AT222" i="26"/>
  <c r="W71" i="26"/>
  <c r="AT71" i="26" s="1"/>
  <c r="W182" i="26"/>
  <c r="AT182" i="26" s="1"/>
  <c r="U157" i="26"/>
  <c r="AE157" i="26" s="1"/>
  <c r="AI157" i="26"/>
  <c r="W153" i="26"/>
  <c r="AT153" i="26" s="1"/>
  <c r="AE189" i="26"/>
  <c r="AI189" i="26"/>
  <c r="W139" i="26"/>
  <c r="AT139" i="26" s="1"/>
  <c r="V202" i="26"/>
  <c r="X202" i="26"/>
  <c r="AF202" i="26" s="1"/>
  <c r="AN202" i="26" s="1"/>
  <c r="AE202" i="26"/>
  <c r="AI202" i="26"/>
  <c r="V139" i="26"/>
  <c r="W281" i="26"/>
  <c r="AT281" i="26"/>
  <c r="AE119" i="26"/>
  <c r="AI119" i="26"/>
  <c r="I260" i="19"/>
  <c r="H270" i="19"/>
  <c r="I270" i="19"/>
  <c r="I348" i="19"/>
  <c r="H320" i="19"/>
  <c r="I320" i="19" s="1"/>
  <c r="I238" i="19"/>
  <c r="H356" i="19"/>
  <c r="I356" i="19"/>
  <c r="W86" i="26"/>
  <c r="AT86" i="26"/>
  <c r="V86" i="26"/>
  <c r="H217" i="19"/>
  <c r="I217" i="19" s="1"/>
  <c r="H258" i="19"/>
  <c r="I258" i="19" s="1"/>
  <c r="H11" i="19"/>
  <c r="I11" i="19"/>
  <c r="I9" i="19"/>
  <c r="I23" i="19"/>
  <c r="H172" i="19"/>
  <c r="I172" i="19" s="1"/>
  <c r="H87" i="19"/>
  <c r="I87" i="19" s="1"/>
  <c r="H174" i="19"/>
  <c r="I174" i="19"/>
  <c r="I318" i="19"/>
  <c r="H396" i="19"/>
  <c r="I396" i="19" s="1"/>
  <c r="H12" i="19"/>
  <c r="I12" i="19"/>
  <c r="H305" i="19"/>
  <c r="I305" i="19" s="1"/>
  <c r="H395" i="19"/>
  <c r="I395" i="19"/>
  <c r="W198" i="26"/>
  <c r="AT198" i="26" s="1"/>
  <c r="V198" i="26"/>
  <c r="AE251" i="26"/>
  <c r="AI251" i="26"/>
  <c r="W251" i="26"/>
  <c r="X251" i="26" s="1"/>
  <c r="AF251" i="26" s="1"/>
  <c r="AN251" i="26" s="1"/>
  <c r="AT251" i="26"/>
  <c r="W203" i="26"/>
  <c r="AT203" i="26"/>
  <c r="AE203" i="26"/>
  <c r="AI203" i="26"/>
  <c r="W192" i="26"/>
  <c r="AT192" i="26"/>
  <c r="V192" i="26"/>
  <c r="AE192" i="26"/>
  <c r="AI192" i="26" s="1"/>
  <c r="V91" i="26"/>
  <c r="V280" i="26"/>
  <c r="W280" i="26"/>
  <c r="AT280" i="26" s="1"/>
  <c r="U165" i="26"/>
  <c r="W165" i="26" s="1"/>
  <c r="AT165" i="26" s="1"/>
  <c r="Q165" i="26"/>
  <c r="V35" i="26"/>
  <c r="V89" i="26"/>
  <c r="X89" i="26" s="1"/>
  <c r="AF89" i="26" s="1"/>
  <c r="AN89" i="26" s="1"/>
  <c r="H385" i="19"/>
  <c r="I385" i="19"/>
  <c r="H399" i="19"/>
  <c r="I399" i="19"/>
  <c r="V47" i="26"/>
  <c r="X47" i="26"/>
  <c r="AF47" i="26" s="1"/>
  <c r="AN47" i="26" s="1"/>
  <c r="W140" i="26"/>
  <c r="AT140" i="26"/>
  <c r="W49" i="26"/>
  <c r="AT49" i="26"/>
  <c r="W256" i="26"/>
  <c r="AT256" i="26"/>
  <c r="AE298" i="26"/>
  <c r="AI298" i="26"/>
  <c r="V164" i="26"/>
  <c r="X164" i="26"/>
  <c r="AF164" i="26"/>
  <c r="AN164" i="26"/>
  <c r="H112" i="19"/>
  <c r="I112" i="19" s="1"/>
  <c r="H273" i="19"/>
  <c r="I273" i="19" s="1"/>
  <c r="H361" i="19"/>
  <c r="I361" i="19"/>
  <c r="H367" i="19"/>
  <c r="I367" i="19" s="1"/>
  <c r="W114" i="26"/>
  <c r="X114" i="26" s="1"/>
  <c r="AF114" i="26" s="1"/>
  <c r="AN114" i="26" s="1"/>
  <c r="AT114" i="26"/>
  <c r="H56" i="19"/>
  <c r="I56" i="19" s="1"/>
  <c r="H170" i="19"/>
  <c r="I170" i="19" s="1"/>
  <c r="H342" i="19"/>
  <c r="I342" i="19" s="1"/>
  <c r="H246" i="19"/>
  <c r="I246" i="19"/>
  <c r="H264" i="19"/>
  <c r="I264" i="19" s="1"/>
  <c r="H337" i="19"/>
  <c r="I337" i="19"/>
  <c r="H370" i="19"/>
  <c r="I370" i="19" s="1"/>
  <c r="H404" i="19"/>
  <c r="I404" i="19" s="1"/>
  <c r="H113" i="19"/>
  <c r="I113" i="19"/>
  <c r="H140" i="19"/>
  <c r="I140" i="19" s="1"/>
  <c r="H213" i="19"/>
  <c r="I213" i="19"/>
  <c r="V32" i="26"/>
  <c r="W32" i="26"/>
  <c r="AT32" i="26"/>
  <c r="V14" i="26"/>
  <c r="X14" i="26" s="1"/>
  <c r="AF14" i="26" s="1"/>
  <c r="AN14" i="26" s="1"/>
  <c r="W14" i="26"/>
  <c r="AT14" i="26" s="1"/>
  <c r="AE14" i="26"/>
  <c r="AI14" i="26"/>
  <c r="V262" i="26"/>
  <c r="X262" i="26" s="1"/>
  <c r="AF262" i="26" s="1"/>
  <c r="AN262" i="26" s="1"/>
  <c r="AE302" i="26"/>
  <c r="AI302" i="26"/>
  <c r="V302" i="26"/>
  <c r="X302" i="26"/>
  <c r="AF302" i="26"/>
  <c r="AN302" i="26"/>
  <c r="AE101" i="26"/>
  <c r="AI101" i="26" s="1"/>
  <c r="V101" i="26"/>
  <c r="X101" i="26"/>
  <c r="AF101" i="26"/>
  <c r="AN101" i="26" s="1"/>
  <c r="W134" i="26"/>
  <c r="AT134" i="26" s="1"/>
  <c r="W23" i="26"/>
  <c r="AT23" i="26" s="1"/>
  <c r="W18" i="26"/>
  <c r="AT18" i="26"/>
  <c r="V251" i="26"/>
  <c r="Q277" i="26"/>
  <c r="AE262" i="26"/>
  <c r="AI262" i="26"/>
  <c r="H47" i="19"/>
  <c r="I47" i="19"/>
  <c r="AE116" i="26"/>
  <c r="AI116" i="26"/>
  <c r="U259" i="26"/>
  <c r="AE164" i="26"/>
  <c r="AI164" i="26"/>
  <c r="H7" i="19"/>
  <c r="H407" i="19" s="1"/>
  <c r="H26" i="19"/>
  <c r="I26" i="19" s="1"/>
  <c r="W60" i="26"/>
  <c r="AT60" i="26"/>
  <c r="V90" i="26"/>
  <c r="H156" i="19"/>
  <c r="I156" i="19" s="1"/>
  <c r="H104" i="19"/>
  <c r="I104" i="19" s="1"/>
  <c r="H363" i="19"/>
  <c r="I363" i="19" s="1"/>
  <c r="H95" i="19"/>
  <c r="I95" i="19" s="1"/>
  <c r="H307" i="19"/>
  <c r="I307" i="19"/>
  <c r="W55" i="26"/>
  <c r="AT55" i="26" s="1"/>
  <c r="AE55" i="26"/>
  <c r="AI55" i="26"/>
  <c r="V55" i="26"/>
  <c r="X55" i="26" s="1"/>
  <c r="AF55" i="26" s="1"/>
  <c r="AN55" i="26" s="1"/>
  <c r="W267" i="26"/>
  <c r="AT267" i="26"/>
  <c r="V267" i="26"/>
  <c r="X267" i="26" s="1"/>
  <c r="AF267" i="26" s="1"/>
  <c r="AN267" i="26" s="1"/>
  <c r="W17" i="26"/>
  <c r="AT17" i="26" s="1"/>
  <c r="V17" i="26"/>
  <c r="X17" i="26" s="1"/>
  <c r="AF17" i="26" s="1"/>
  <c r="AN17" i="26" s="1"/>
  <c r="AE228" i="26"/>
  <c r="AI228" i="26" s="1"/>
  <c r="W69" i="26"/>
  <c r="AT69" i="26" s="1"/>
  <c r="V69" i="26"/>
  <c r="X69" i="26" s="1"/>
  <c r="AF69" i="26" s="1"/>
  <c r="AN69" i="26" s="1"/>
  <c r="W162" i="26"/>
  <c r="AT162" i="26" s="1"/>
  <c r="V304" i="26"/>
  <c r="AE304" i="26"/>
  <c r="AI304" i="26" s="1"/>
  <c r="W58" i="26"/>
  <c r="AT58" i="26" s="1"/>
  <c r="W5" i="26"/>
  <c r="AT5" i="26" s="1"/>
  <c r="V5" i="26"/>
  <c r="V85" i="26"/>
  <c r="X85" i="26" s="1"/>
  <c r="AF85" i="26" s="1"/>
  <c r="AN85" i="26" s="1"/>
  <c r="AE85" i="26"/>
  <c r="AI85" i="26"/>
  <c r="W85" i="26"/>
  <c r="AT85" i="26"/>
  <c r="AE8" i="26"/>
  <c r="AI8" i="26" s="1"/>
  <c r="W120" i="26"/>
  <c r="AT120" i="26"/>
  <c r="V120" i="26"/>
  <c r="W247" i="26"/>
  <c r="AT247" i="26"/>
  <c r="V160" i="26"/>
  <c r="AE160" i="26"/>
  <c r="AI160" i="26"/>
  <c r="W160" i="26"/>
  <c r="AT160" i="26"/>
  <c r="W25" i="26"/>
  <c r="AT25" i="26" s="1"/>
  <c r="AE117" i="26"/>
  <c r="AI117" i="26" s="1"/>
  <c r="W117" i="26"/>
  <c r="AT117" i="26"/>
  <c r="V103" i="26"/>
  <c r="W103" i="26"/>
  <c r="X103" i="26" s="1"/>
  <c r="AF103" i="26" s="1"/>
  <c r="AN103" i="26" s="1"/>
  <c r="AT103" i="26"/>
  <c r="AE103" i="26"/>
  <c r="AI103" i="26" s="1"/>
  <c r="V77" i="26"/>
  <c r="AE52" i="26"/>
  <c r="AI52" i="26"/>
  <c r="W52" i="26"/>
  <c r="AT52" i="26"/>
  <c r="V52" i="26"/>
  <c r="W121" i="26"/>
  <c r="AT121" i="26" s="1"/>
  <c r="H14" i="19"/>
  <c r="I14" i="19"/>
  <c r="H192" i="19"/>
  <c r="I192" i="19"/>
  <c r="H375" i="19"/>
  <c r="I375" i="19"/>
  <c r="H38" i="19"/>
  <c r="I38" i="19"/>
  <c r="V274" i="26"/>
  <c r="W241" i="26"/>
  <c r="AT241" i="26" s="1"/>
  <c r="W190" i="26"/>
  <c r="AT190" i="26"/>
  <c r="X291" i="26"/>
  <c r="AF291" i="26" s="1"/>
  <c r="AN291" i="26" s="1"/>
  <c r="W215" i="26"/>
  <c r="AT215" i="26"/>
  <c r="V143" i="26"/>
  <c r="H108" i="19"/>
  <c r="I108" i="19" s="1"/>
  <c r="H198" i="19"/>
  <c r="I198" i="19" s="1"/>
  <c r="H267" i="19"/>
  <c r="I267" i="19" s="1"/>
  <c r="H377" i="19"/>
  <c r="I377" i="19" s="1"/>
  <c r="H40" i="19"/>
  <c r="I40" i="19"/>
  <c r="H168" i="19"/>
  <c r="I168" i="19" s="1"/>
  <c r="H291" i="19"/>
  <c r="I291" i="19" s="1"/>
  <c r="V135" i="26"/>
  <c r="AE135" i="26"/>
  <c r="AI135" i="26"/>
  <c r="W68" i="26"/>
  <c r="AT68" i="26"/>
  <c r="V68" i="26"/>
  <c r="AE68" i="26"/>
  <c r="AI68" i="26"/>
  <c r="V84" i="26"/>
  <c r="W252" i="26"/>
  <c r="AT252" i="26"/>
  <c r="AE252" i="26"/>
  <c r="AI252" i="26"/>
  <c r="U100" i="26"/>
  <c r="V100" i="26" s="1"/>
  <c r="X100" i="26" s="1"/>
  <c r="AF100" i="26" s="1"/>
  <c r="AN100" i="26" s="1"/>
  <c r="W72" i="26"/>
  <c r="AT72" i="26"/>
  <c r="V72" i="26"/>
  <c r="X72" i="26" s="1"/>
  <c r="AF72" i="26" s="1"/>
  <c r="AN72" i="26" s="1"/>
  <c r="AE234" i="26"/>
  <c r="AI234" i="26" s="1"/>
  <c r="W234" i="26"/>
  <c r="AT234" i="26"/>
  <c r="V234" i="26"/>
  <c r="V73" i="26"/>
  <c r="W73" i="26"/>
  <c r="AT73" i="26"/>
  <c r="Q146" i="26"/>
  <c r="V74" i="26"/>
  <c r="X74" i="26" s="1"/>
  <c r="AF74" i="26" s="1"/>
  <c r="W74" i="26"/>
  <c r="AT74" i="26"/>
  <c r="AE74" i="26"/>
  <c r="AI74" i="26"/>
  <c r="AE66" i="26"/>
  <c r="AI66" i="26"/>
  <c r="V311" i="26"/>
  <c r="AE311" i="26"/>
  <c r="AI311" i="26" s="1"/>
  <c r="W232" i="26"/>
  <c r="AT232" i="26"/>
  <c r="W293" i="26"/>
  <c r="AT293" i="26"/>
  <c r="V293" i="26"/>
  <c r="AE140" i="26"/>
  <c r="AI140" i="26" s="1"/>
  <c r="V190" i="26"/>
  <c r="AE215" i="26"/>
  <c r="AI215" i="26"/>
  <c r="H132" i="19"/>
  <c r="I132" i="19"/>
  <c r="H251" i="19"/>
  <c r="I251" i="19"/>
  <c r="H369" i="19"/>
  <c r="I369" i="19"/>
  <c r="H27" i="19"/>
  <c r="I27" i="19"/>
  <c r="AE47" i="26"/>
  <c r="AI47" i="26"/>
  <c r="V82" i="26"/>
  <c r="V252" i="26"/>
  <c r="AE87" i="26"/>
  <c r="AI87" i="26"/>
  <c r="H109" i="19"/>
  <c r="I109" i="19" s="1"/>
  <c r="H98" i="19"/>
  <c r="I98" i="19" s="1"/>
  <c r="H268" i="19"/>
  <c r="I268" i="19"/>
  <c r="V49" i="26"/>
  <c r="H306" i="19"/>
  <c r="I306" i="19"/>
  <c r="AE291" i="26"/>
  <c r="AI291" i="26"/>
  <c r="V256" i="26"/>
  <c r="V62" i="26"/>
  <c r="W62" i="26"/>
  <c r="AT62" i="26"/>
  <c r="V65" i="26"/>
  <c r="X65" i="26" s="1"/>
  <c r="AF65" i="26" s="1"/>
  <c r="AN65" i="26" s="1"/>
  <c r="AE65" i="26"/>
  <c r="AI65" i="26" s="1"/>
  <c r="W65" i="26"/>
  <c r="AT65" i="26"/>
  <c r="V96" i="26"/>
  <c r="X96" i="26" s="1"/>
  <c r="AF96" i="26" s="1"/>
  <c r="AN96" i="26" s="1"/>
  <c r="AE96" i="26"/>
  <c r="AI96" i="26"/>
  <c r="W96" i="26"/>
  <c r="AT96" i="26"/>
  <c r="AE230" i="26"/>
  <c r="AI230" i="26"/>
  <c r="W230" i="26"/>
  <c r="AT230" i="26"/>
  <c r="V230" i="26"/>
  <c r="W200" i="26"/>
  <c r="AT200" i="26"/>
  <c r="AE200" i="26"/>
  <c r="AI200" i="26" s="1"/>
  <c r="V200" i="26"/>
  <c r="AE289" i="26"/>
  <c r="AI289" i="26"/>
  <c r="AE45" i="26"/>
  <c r="AI45" i="26"/>
  <c r="W45" i="26"/>
  <c r="AT45" i="26" s="1"/>
  <c r="V45" i="26"/>
  <c r="AE250" i="26"/>
  <c r="AI250" i="26"/>
  <c r="W250" i="26"/>
  <c r="AT250" i="26"/>
  <c r="V250" i="26"/>
  <c r="V236" i="26"/>
  <c r="V290" i="26"/>
  <c r="W290" i="26"/>
  <c r="W28" i="26"/>
  <c r="AT28" i="26" s="1"/>
  <c r="V248" i="26"/>
  <c r="V242" i="26"/>
  <c r="X242" i="26" s="1"/>
  <c r="AF242" i="26" s="1"/>
  <c r="AN242" i="26" s="1"/>
  <c r="W242" i="26"/>
  <c r="AT242" i="26" s="1"/>
  <c r="AE242" i="26"/>
  <c r="AI242" i="26"/>
  <c r="V307" i="26"/>
  <c r="W213" i="26"/>
  <c r="AT213" i="26"/>
  <c r="V213" i="26"/>
  <c r="X213" i="26" s="1"/>
  <c r="AF213" i="26" s="1"/>
  <c r="AN213" i="26" s="1"/>
  <c r="AE213" i="26"/>
  <c r="AI213" i="26"/>
  <c r="V269" i="26"/>
  <c r="X269" i="26"/>
  <c r="AF269" i="26" s="1"/>
  <c r="AN269" i="26" s="1"/>
  <c r="AE269" i="26"/>
  <c r="AI269" i="26"/>
  <c r="AE155" i="26"/>
  <c r="AI155" i="26"/>
  <c r="V155" i="26"/>
  <c r="X155" i="26"/>
  <c r="AF155" i="26" s="1"/>
  <c r="AN155" i="26" s="1"/>
  <c r="V283" i="26"/>
  <c r="AE283" i="26"/>
  <c r="AI283" i="26" s="1"/>
  <c r="W283" i="26"/>
  <c r="AT283" i="26"/>
  <c r="V261" i="26"/>
  <c r="W261" i="26"/>
  <c r="AT261" i="26"/>
  <c r="V10" i="26"/>
  <c r="W10" i="26"/>
  <c r="AT10" i="26" s="1"/>
  <c r="H84" i="19"/>
  <c r="I84" i="19" s="1"/>
  <c r="H123" i="19"/>
  <c r="I123" i="19" s="1"/>
  <c r="H145" i="19"/>
  <c r="I145" i="19"/>
  <c r="V121" i="26"/>
  <c r="X121" i="26" s="1"/>
  <c r="AF121" i="26" s="1"/>
  <c r="AN121" i="26" s="1"/>
  <c r="AE82" i="26"/>
  <c r="AI82" i="26"/>
  <c r="AE130" i="26"/>
  <c r="AI130" i="26"/>
  <c r="H191" i="19"/>
  <c r="I191" i="19"/>
  <c r="H324" i="19"/>
  <c r="I324" i="19"/>
  <c r="H357" i="19"/>
  <c r="I357" i="19"/>
  <c r="H188" i="19"/>
  <c r="I188" i="19"/>
  <c r="H24" i="19"/>
  <c r="I24" i="19"/>
  <c r="H41" i="19"/>
  <c r="I41" i="19"/>
  <c r="H230" i="19"/>
  <c r="I230" i="19"/>
  <c r="H125" i="19"/>
  <c r="I125" i="19" s="1"/>
  <c r="W161" i="26"/>
  <c r="AT161" i="26"/>
  <c r="AE161" i="26"/>
  <c r="AI161" i="26" s="1"/>
  <c r="V161" i="26"/>
  <c r="W130" i="26"/>
  <c r="AT130" i="26"/>
  <c r="V130" i="26"/>
  <c r="W214" i="26"/>
  <c r="AT214" i="26"/>
  <c r="AE214" i="26"/>
  <c r="AI214" i="26" s="1"/>
  <c r="V214" i="26"/>
  <c r="V301" i="26"/>
  <c r="AE301" i="26"/>
  <c r="AI301" i="26" s="1"/>
  <c r="W301" i="26"/>
  <c r="AT301" i="26"/>
  <c r="V277" i="26"/>
  <c r="AE277" i="26"/>
  <c r="AI277" i="26" s="1"/>
  <c r="AE268" i="26"/>
  <c r="AI268" i="26" s="1"/>
  <c r="AE205" i="26"/>
  <c r="AI205" i="26" s="1"/>
  <c r="W205" i="26"/>
  <c r="AT205" i="26"/>
  <c r="V125" i="26"/>
  <c r="W125" i="26"/>
  <c r="AT125" i="26"/>
  <c r="AE125" i="26"/>
  <c r="AI125" i="26" s="1"/>
  <c r="U265" i="26"/>
  <c r="X265" i="26" s="1"/>
  <c r="AF265" i="26" s="1"/>
  <c r="AN265" i="26" s="1"/>
  <c r="Q265" i="26"/>
  <c r="W92" i="26"/>
  <c r="AT92" i="26" s="1"/>
  <c r="V20" i="26"/>
  <c r="AE20" i="26"/>
  <c r="AI20" i="26"/>
  <c r="AE300" i="26"/>
  <c r="AI300" i="26"/>
  <c r="W178" i="26"/>
  <c r="AT178" i="26"/>
  <c r="V178" i="26"/>
  <c r="X178" i="26" s="1"/>
  <c r="AF178" i="26" s="1"/>
  <c r="AN178" i="26" s="1"/>
  <c r="AE178" i="26"/>
  <c r="AI178" i="26"/>
  <c r="W272" i="26"/>
  <c r="X272" i="26" s="1"/>
  <c r="AF272" i="26" s="1"/>
  <c r="AN272" i="26" s="1"/>
  <c r="AT272" i="26"/>
  <c r="V272" i="26"/>
  <c r="AE272" i="26"/>
  <c r="AI272" i="26"/>
  <c r="AE95" i="26"/>
  <c r="AI95" i="26" s="1"/>
  <c r="V95" i="26"/>
  <c r="AE270" i="26"/>
  <c r="AI270" i="26"/>
  <c r="V270" i="26"/>
  <c r="V173" i="26"/>
  <c r="AE173" i="26"/>
  <c r="AI173" i="26" s="1"/>
  <c r="W173" i="26"/>
  <c r="AT173" i="26"/>
  <c r="AE108" i="26"/>
  <c r="AI108" i="26" s="1"/>
  <c r="W108" i="26"/>
  <c r="AT108" i="26"/>
  <c r="AE26" i="26"/>
  <c r="AI26" i="26"/>
  <c r="W26" i="26"/>
  <c r="AT26" i="26" s="1"/>
  <c r="V26" i="26"/>
  <c r="W79" i="26"/>
  <c r="X79" i="26" s="1"/>
  <c r="AF79" i="26" s="1"/>
  <c r="AN79" i="26" s="1"/>
  <c r="AT79" i="26"/>
  <c r="V79" i="26"/>
  <c r="AE79" i="26"/>
  <c r="AI79" i="26"/>
  <c r="V169" i="26"/>
  <c r="W169" i="26"/>
  <c r="AT169" i="26"/>
  <c r="W78" i="26"/>
  <c r="AT78" i="26"/>
  <c r="V219" i="26"/>
  <c r="AE219" i="26"/>
  <c r="AI219" i="26" s="1"/>
  <c r="AE141" i="26"/>
  <c r="AI141" i="26" s="1"/>
  <c r="W141" i="26"/>
  <c r="AT141" i="26"/>
  <c r="AE264" i="26"/>
  <c r="AI264" i="26"/>
  <c r="W264" i="26"/>
  <c r="AT264" i="26" s="1"/>
  <c r="V264" i="26"/>
  <c r="W133" i="26"/>
  <c r="AT133" i="26" s="1"/>
  <c r="V133" i="26"/>
  <c r="AE133" i="26"/>
  <c r="AI133" i="26"/>
  <c r="V124" i="26"/>
  <c r="X124" i="26"/>
  <c r="AF124" i="26" s="1"/>
  <c r="AN124" i="26" s="1"/>
  <c r="AE70" i="26"/>
  <c r="AI70" i="26" s="1"/>
  <c r="AE38" i="26"/>
  <c r="AI38" i="26" s="1"/>
  <c r="V6" i="26"/>
  <c r="X6" i="26" s="1"/>
  <c r="AF6" i="26" s="1"/>
  <c r="AN6" i="26" s="1"/>
  <c r="AE6" i="26"/>
  <c r="AI6" i="26"/>
  <c r="V296" i="26"/>
  <c r="AE296" i="26"/>
  <c r="AI296" i="26"/>
  <c r="W296" i="26"/>
  <c r="AT296" i="26" s="1"/>
  <c r="AE206" i="26"/>
  <c r="AI206" i="26"/>
  <c r="W206" i="26"/>
  <c r="AT206" i="26" s="1"/>
  <c r="V206" i="26"/>
  <c r="W295" i="26"/>
  <c r="AT295" i="26" s="1"/>
  <c r="AE295" i="26"/>
  <c r="AI295" i="26" s="1"/>
  <c r="V295" i="26"/>
  <c r="AE287" i="26"/>
  <c r="AI287" i="26"/>
  <c r="W287" i="26"/>
  <c r="AT287" i="26"/>
  <c r="V287" i="26"/>
  <c r="X287" i="26" s="1"/>
  <c r="AF287" i="26" s="1"/>
  <c r="AN287" i="26" s="1"/>
  <c r="AE174" i="26"/>
  <c r="AI174" i="26" s="1"/>
  <c r="V174" i="26"/>
  <c r="X174" i="26"/>
  <c r="AF174" i="26"/>
  <c r="W235" i="26"/>
  <c r="X235" i="26" s="1"/>
  <c r="AF235" i="26" s="1"/>
  <c r="AN235" i="26" s="1"/>
  <c r="AT235" i="26"/>
  <c r="H111" i="19"/>
  <c r="I111" i="19" s="1"/>
  <c r="H398" i="19"/>
  <c r="I398" i="19" s="1"/>
  <c r="H129" i="19"/>
  <c r="I129" i="19"/>
  <c r="G407" i="19"/>
  <c r="H143" i="19"/>
  <c r="I143" i="19"/>
  <c r="AE217" i="26"/>
  <c r="AI217" i="26"/>
  <c r="W217" i="26"/>
  <c r="AT217" i="26"/>
  <c r="V217" i="26"/>
  <c r="X217" i="26" s="1"/>
  <c r="AF217" i="26" s="1"/>
  <c r="AN217" i="26" s="1"/>
  <c r="AE151" i="26"/>
  <c r="AI151" i="26" s="1"/>
  <c r="V151" i="26"/>
  <c r="X151" i="26"/>
  <c r="AF151" i="26"/>
  <c r="AN151" i="26" s="1"/>
  <c r="W61" i="26"/>
  <c r="AT61" i="26" s="1"/>
  <c r="W154" i="26"/>
  <c r="AT154" i="26"/>
  <c r="V154" i="26"/>
  <c r="U260" i="26"/>
  <c r="AE260" i="26" s="1"/>
  <c r="AI260" i="26" s="1"/>
  <c r="AE218" i="26"/>
  <c r="AI218" i="26"/>
  <c r="W218" i="26"/>
  <c r="AT218" i="26" s="1"/>
  <c r="V218" i="26"/>
  <c r="W137" i="26"/>
  <c r="AT137" i="26"/>
  <c r="AE137" i="26"/>
  <c r="AI137" i="26"/>
  <c r="V137" i="26"/>
  <c r="X137" i="26" s="1"/>
  <c r="AF137" i="26" s="1"/>
  <c r="AN137" i="26" s="1"/>
  <c r="W170" i="26"/>
  <c r="AT170" i="26" s="1"/>
  <c r="AE170" i="26"/>
  <c r="AI170" i="26"/>
  <c r="V170" i="26"/>
  <c r="AE258" i="26"/>
  <c r="AI258" i="26" s="1"/>
  <c r="X199" i="26"/>
  <c r="AF199" i="26" s="1"/>
  <c r="AN199" i="26" s="1"/>
  <c r="X237" i="26"/>
  <c r="AF237" i="26"/>
  <c r="AN237" i="26" s="1"/>
  <c r="X19" i="26"/>
  <c r="AF19" i="26"/>
  <c r="AN19" i="26"/>
  <c r="X67" i="26"/>
  <c r="AF67" i="26" s="1"/>
  <c r="AN67" i="26" s="1"/>
  <c r="X204" i="26"/>
  <c r="AF204" i="26" s="1"/>
  <c r="AN204" i="26" s="1"/>
  <c r="X39" i="26"/>
  <c r="AF39" i="26" s="1"/>
  <c r="AN39" i="26" s="1"/>
  <c r="X22" i="26"/>
  <c r="AF22" i="26" s="1"/>
  <c r="AN22" i="26" s="1"/>
  <c r="X216" i="26"/>
  <c r="AF216" i="26"/>
  <c r="AN216" i="26" s="1"/>
  <c r="AE276" i="26"/>
  <c r="AI276" i="26"/>
  <c r="X143" i="26"/>
  <c r="AF143" i="26"/>
  <c r="AN143" i="26" s="1"/>
  <c r="W157" i="26"/>
  <c r="AT157" i="26" s="1"/>
  <c r="X48" i="26"/>
  <c r="AF48" i="26" s="1"/>
  <c r="AN48" i="26" s="1"/>
  <c r="X185" i="26"/>
  <c r="AF185" i="26"/>
  <c r="AN185" i="26" s="1"/>
  <c r="X271" i="26"/>
  <c r="AF271" i="26"/>
  <c r="AN271" i="26" s="1"/>
  <c r="X76" i="26"/>
  <c r="AF76" i="26"/>
  <c r="AN76" i="26" s="1"/>
  <c r="V145" i="26"/>
  <c r="I7" i="19"/>
  <c r="I407" i="19" s="1"/>
  <c r="X115" i="26"/>
  <c r="AF115" i="26" s="1"/>
  <c r="AN115" i="26" s="1"/>
  <c r="X71" i="26"/>
  <c r="AF71" i="26" s="1"/>
  <c r="AN71" i="26" s="1"/>
  <c r="X175" i="26"/>
  <c r="AF175" i="26" s="1"/>
  <c r="AN175" i="26" s="1"/>
  <c r="X177" i="26"/>
  <c r="AF177" i="26"/>
  <c r="AN177" i="26" s="1"/>
  <c r="X29" i="26"/>
  <c r="AF29" i="26" s="1"/>
  <c r="AN29" i="26" s="1"/>
  <c r="X10" i="26"/>
  <c r="AF10" i="26" s="1"/>
  <c r="AN10" i="26" s="1"/>
  <c r="X86" i="26"/>
  <c r="AF86" i="26"/>
  <c r="AN86" i="26"/>
  <c r="X139" i="26"/>
  <c r="AF139" i="26" s="1"/>
  <c r="AN139" i="26" s="1"/>
  <c r="X256" i="26"/>
  <c r="AF256" i="26"/>
  <c r="AN256" i="26"/>
  <c r="X203" i="26"/>
  <c r="AF203" i="26" s="1"/>
  <c r="AN203" i="26" s="1"/>
  <c r="X163" i="26"/>
  <c r="AF163" i="26"/>
  <c r="AN163" i="26" s="1"/>
  <c r="X222" i="26"/>
  <c r="AF222" i="26" s="1"/>
  <c r="AN222" i="26" s="1"/>
  <c r="X281" i="26"/>
  <c r="AF281" i="26" s="1"/>
  <c r="AN281" i="26" s="1"/>
  <c r="X172" i="26"/>
  <c r="AF172" i="26"/>
  <c r="AN172" i="26" s="1"/>
  <c r="X140" i="26"/>
  <c r="AF140" i="26" s="1"/>
  <c r="AN140" i="26" s="1"/>
  <c r="X32" i="26"/>
  <c r="AF32" i="26" s="1"/>
  <c r="AN32" i="26" s="1"/>
  <c r="V259" i="26"/>
  <c r="X259" i="26"/>
  <c r="AF259" i="26" s="1"/>
  <c r="AN259" i="26" s="1"/>
  <c r="AE259" i="26"/>
  <c r="AI259" i="26"/>
  <c r="X169" i="26"/>
  <c r="AF169" i="26" s="1"/>
  <c r="AN169" i="26" s="1"/>
  <c r="X130" i="26"/>
  <c r="AF130" i="26"/>
  <c r="AN130" i="26" s="1"/>
  <c r="X252" i="26"/>
  <c r="AF252" i="26" s="1"/>
  <c r="AN252" i="26" s="1"/>
  <c r="X230" i="26"/>
  <c r="AF230" i="26"/>
  <c r="AN230" i="26" s="1"/>
  <c r="X190" i="26"/>
  <c r="AF190" i="26"/>
  <c r="AN190" i="26"/>
  <c r="X73" i="26"/>
  <c r="AF73" i="26" s="1"/>
  <c r="AN73" i="26" s="1"/>
  <c r="X60" i="26"/>
  <c r="AE165" i="26"/>
  <c r="AI165" i="26"/>
  <c r="X173" i="26"/>
  <c r="AF173" i="26"/>
  <c r="AN173" i="26" s="1"/>
  <c r="X68" i="26"/>
  <c r="AF68" i="26" s="1"/>
  <c r="AN68" i="26" s="1"/>
  <c r="X120" i="26"/>
  <c r="AF120" i="26"/>
  <c r="AN120" i="26" s="1"/>
  <c r="X192" i="26"/>
  <c r="AF192" i="26"/>
  <c r="AN192" i="26" s="1"/>
  <c r="W100" i="26"/>
  <c r="AT100" i="26" s="1"/>
  <c r="X5" i="26"/>
  <c r="AF5" i="26" s="1"/>
  <c r="AN5" i="26" s="1"/>
  <c r="X160" i="26"/>
  <c r="AF160" i="26" s="1"/>
  <c r="AN160" i="26" s="1"/>
  <c r="X250" i="26"/>
  <c r="AF250" i="26" s="1"/>
  <c r="AN250" i="26" s="1"/>
  <c r="X301" i="26"/>
  <c r="AF301" i="26"/>
  <c r="AN301" i="26" s="1"/>
  <c r="X52" i="26"/>
  <c r="AF52" i="26" s="1"/>
  <c r="AN52" i="26" s="1"/>
  <c r="AT290" i="26"/>
  <c r="X62" i="26"/>
  <c r="AF62" i="26"/>
  <c r="AN62" i="26" s="1"/>
  <c r="X296" i="26"/>
  <c r="AF296" i="26" s="1"/>
  <c r="AN296" i="26" s="1"/>
  <c r="X125" i="26"/>
  <c r="AF125" i="26"/>
  <c r="AN125" i="26" s="1"/>
  <c r="AE265" i="26"/>
  <c r="AI265" i="26"/>
  <c r="V265" i="26"/>
  <c r="X170" i="26"/>
  <c r="AF170" i="26" s="1"/>
  <c r="AN170" i="26" s="1"/>
  <c r="X161" i="26"/>
  <c r="AF161" i="26" s="1"/>
  <c r="AN161" i="26" s="1"/>
  <c r="X200" i="26"/>
  <c r="AF200" i="26"/>
  <c r="AN200" i="26" s="1"/>
  <c r="X154" i="26"/>
  <c r="AF154" i="26"/>
  <c r="AN154" i="26" s="1"/>
  <c r="X58" i="26" l="1"/>
  <c r="AF58" i="26" s="1"/>
  <c r="AN58" i="26" s="1"/>
  <c r="AE249" i="26"/>
  <c r="AI249" i="26" s="1"/>
  <c r="V249" i="26"/>
  <c r="X249" i="26" s="1"/>
  <c r="AF249" i="26" s="1"/>
  <c r="AN249" i="26" s="1"/>
  <c r="W249" i="26"/>
  <c r="AT249" i="26" s="1"/>
  <c r="H381" i="19"/>
  <c r="I381" i="19" s="1"/>
  <c r="AT35" i="26"/>
  <c r="X35" i="26"/>
  <c r="AF35" i="26" s="1"/>
  <c r="AN35" i="26" s="1"/>
  <c r="AN174" i="26"/>
  <c r="X20" i="26"/>
  <c r="AF20" i="26" s="1"/>
  <c r="AN20" i="26" s="1"/>
  <c r="X135" i="26"/>
  <c r="AF135" i="26" s="1"/>
  <c r="AN135" i="26" s="1"/>
  <c r="AT135" i="26"/>
  <c r="X278" i="26"/>
  <c r="AF278" i="26" s="1"/>
  <c r="AN278" i="26" s="1"/>
  <c r="AE278" i="26"/>
  <c r="AI278" i="26" s="1"/>
  <c r="V278" i="26"/>
  <c r="AT194" i="26"/>
  <c r="X194" i="26"/>
  <c r="AF194" i="26" s="1"/>
  <c r="AN194" i="26" s="1"/>
  <c r="AT270" i="26"/>
  <c r="X270" i="26"/>
  <c r="AF270" i="26" s="1"/>
  <c r="AN270" i="26" s="1"/>
  <c r="AT91" i="26"/>
  <c r="X91" i="26"/>
  <c r="AF91" i="26" s="1"/>
  <c r="AN91" i="26" s="1"/>
  <c r="AE310" i="26"/>
  <c r="AI310" i="26" s="1"/>
  <c r="W310" i="26"/>
  <c r="AT310" i="26" s="1"/>
  <c r="V310" i="26"/>
  <c r="X310" i="26"/>
  <c r="AF310" i="26" s="1"/>
  <c r="AN310" i="26" s="1"/>
  <c r="AE146" i="26"/>
  <c r="AI146" i="26" s="1"/>
  <c r="V146" i="26"/>
  <c r="X146" i="26" s="1"/>
  <c r="AF146" i="26" s="1"/>
  <c r="AN146" i="26" s="1"/>
  <c r="W146" i="26"/>
  <c r="AT146" i="26" s="1"/>
  <c r="X66" i="26"/>
  <c r="AF66" i="26" s="1"/>
  <c r="AN66" i="26" s="1"/>
  <c r="AE254" i="26"/>
  <c r="AI254" i="26" s="1"/>
  <c r="W254" i="26"/>
  <c r="AT254" i="26" s="1"/>
  <c r="V254" i="26"/>
  <c r="X254" i="26" s="1"/>
  <c r="AF254" i="26" s="1"/>
  <c r="AN254" i="26" s="1"/>
  <c r="AE292" i="26"/>
  <c r="AI292" i="26" s="1"/>
  <c r="V292" i="26"/>
  <c r="X292" i="26"/>
  <c r="AF292" i="26" s="1"/>
  <c r="AN292" i="26" s="1"/>
  <c r="AE33" i="26"/>
  <c r="AI33" i="26" s="1"/>
  <c r="W33" i="26"/>
  <c r="AT33" i="26" s="1"/>
  <c r="V33" i="26"/>
  <c r="X33" i="26"/>
  <c r="AF33" i="26" s="1"/>
  <c r="AN33" i="26" s="1"/>
  <c r="X108" i="26"/>
  <c r="AF108" i="26" s="1"/>
  <c r="AN108" i="26" s="1"/>
  <c r="H314" i="19"/>
  <c r="I314" i="19" s="1"/>
  <c r="AE83" i="26"/>
  <c r="AI83" i="26" s="1"/>
  <c r="W83" i="26"/>
  <c r="AT83" i="26" s="1"/>
  <c r="DC399" i="19"/>
  <c r="DC396" i="19"/>
  <c r="DC382" i="19"/>
  <c r="DC377" i="19"/>
  <c r="DC354" i="19"/>
  <c r="DC349" i="19"/>
  <c r="DC339" i="19"/>
  <c r="DD325" i="19"/>
  <c r="DC324" i="19"/>
  <c r="DC322" i="19"/>
  <c r="DD314" i="19"/>
  <c r="DC311" i="19"/>
  <c r="DD300" i="19"/>
  <c r="DC290" i="19"/>
  <c r="F200" i="19"/>
  <c r="G200" i="19"/>
  <c r="DC192" i="19"/>
  <c r="DC189" i="19"/>
  <c r="G181" i="19"/>
  <c r="H181" i="19" s="1"/>
  <c r="I181" i="19" s="1"/>
  <c r="F181" i="19"/>
  <c r="DC164" i="19"/>
  <c r="DC148" i="19"/>
  <c r="DD143" i="19"/>
  <c r="DD142" i="19"/>
  <c r="DC141" i="19"/>
  <c r="DC140" i="19"/>
  <c r="DC109" i="19"/>
  <c r="DD89" i="19"/>
  <c r="DC87" i="19"/>
  <c r="DC83" i="19"/>
  <c r="DC82" i="19"/>
  <c r="CJ407" i="19"/>
  <c r="DD18" i="19"/>
  <c r="BH407" i="19"/>
  <c r="AB407" i="19"/>
  <c r="DC16" i="19"/>
  <c r="DC11" i="19"/>
  <c r="BN407" i="19"/>
  <c r="AA407" i="19"/>
  <c r="AE159" i="26"/>
  <c r="AI159" i="26" s="1"/>
  <c r="W159" i="26"/>
  <c r="AT159" i="26" s="1"/>
  <c r="X280" i="26"/>
  <c r="AF280" i="26" s="1"/>
  <c r="AN280" i="26" s="1"/>
  <c r="X307" i="26"/>
  <c r="AF307" i="26" s="1"/>
  <c r="AN307" i="26" s="1"/>
  <c r="V38" i="26"/>
  <c r="X38" i="26" s="1"/>
  <c r="AF38" i="26" s="1"/>
  <c r="AN38" i="26" s="1"/>
  <c r="W70" i="26"/>
  <c r="AT70" i="26" s="1"/>
  <c r="AE243" i="26"/>
  <c r="AI243" i="26" s="1"/>
  <c r="W282" i="26"/>
  <c r="AT282" i="26" s="1"/>
  <c r="AE126" i="26"/>
  <c r="AI126" i="26" s="1"/>
  <c r="AE110" i="26"/>
  <c r="AI110" i="26" s="1"/>
  <c r="W3" i="26"/>
  <c r="AT3" i="26" s="1"/>
  <c r="AE58" i="26"/>
  <c r="AI58" i="26" s="1"/>
  <c r="AE134" i="26"/>
  <c r="AI134" i="26" s="1"/>
  <c r="AE255" i="26"/>
  <c r="AI255" i="26" s="1"/>
  <c r="V225" i="26"/>
  <c r="X225" i="26" s="1"/>
  <c r="AF225" i="26" s="1"/>
  <c r="AN225" i="26" s="1"/>
  <c r="W220" i="26"/>
  <c r="AT220" i="26" s="1"/>
  <c r="W184" i="26"/>
  <c r="AT184" i="26" s="1"/>
  <c r="AE97" i="26"/>
  <c r="AI97" i="26" s="1"/>
  <c r="V128" i="26"/>
  <c r="X152" i="26"/>
  <c r="AF152" i="26" s="1"/>
  <c r="AN152" i="26" s="1"/>
  <c r="H207" i="19"/>
  <c r="I207" i="19" s="1"/>
  <c r="Q254" i="26"/>
  <c r="G353" i="19"/>
  <c r="H353" i="19" s="1"/>
  <c r="I353" i="19" s="1"/>
  <c r="V227" i="26"/>
  <c r="X227" i="26" s="1"/>
  <c r="AF227" i="26" s="1"/>
  <c r="AN227" i="26" s="1"/>
  <c r="AE227" i="26"/>
  <c r="AI227" i="26" s="1"/>
  <c r="V306" i="26"/>
  <c r="AE306" i="26"/>
  <c r="AI306" i="26" s="1"/>
  <c r="W306" i="26"/>
  <c r="AT306" i="26" s="1"/>
  <c r="W12" i="26"/>
  <c r="AT12" i="26" s="1"/>
  <c r="V12" i="26"/>
  <c r="G402" i="19"/>
  <c r="H402" i="19" s="1"/>
  <c r="I402" i="19" s="1"/>
  <c r="W284" i="26"/>
  <c r="AT284" i="26" s="1"/>
  <c r="AE284" i="26"/>
  <c r="AI284" i="26" s="1"/>
  <c r="V195" i="26"/>
  <c r="W195" i="26"/>
  <c r="AT195" i="26" s="1"/>
  <c r="DC251" i="19"/>
  <c r="H245" i="19"/>
  <c r="I245" i="19" s="1"/>
  <c r="DC238" i="19"/>
  <c r="DD233" i="19"/>
  <c r="DC231" i="19"/>
  <c r="DD162" i="19"/>
  <c r="DC129" i="19"/>
  <c r="G103" i="19"/>
  <c r="F103" i="19"/>
  <c r="DD95" i="19"/>
  <c r="DC90" i="19"/>
  <c r="H75" i="19"/>
  <c r="I75" i="19" s="1"/>
  <c r="DD48" i="19"/>
  <c r="DD43" i="19"/>
  <c r="Q9" i="26"/>
  <c r="U9" i="26"/>
  <c r="X295" i="26"/>
  <c r="AF295" i="26" s="1"/>
  <c r="AN295" i="26" s="1"/>
  <c r="X218" i="26"/>
  <c r="AF218" i="26" s="1"/>
  <c r="AN218" i="26" s="1"/>
  <c r="X236" i="26"/>
  <c r="AF236" i="26" s="1"/>
  <c r="AN236" i="26" s="1"/>
  <c r="X141" i="26"/>
  <c r="AF141" i="26" s="1"/>
  <c r="AN141" i="26" s="1"/>
  <c r="X26" i="26"/>
  <c r="AF26" i="26" s="1"/>
  <c r="AN26" i="26" s="1"/>
  <c r="X215" i="26"/>
  <c r="AF215" i="26" s="1"/>
  <c r="AN215" i="26" s="1"/>
  <c r="AE100" i="26"/>
  <c r="AI100" i="26" s="1"/>
  <c r="X45" i="26"/>
  <c r="AF45" i="26" s="1"/>
  <c r="AN45" i="26" s="1"/>
  <c r="X189" i="26"/>
  <c r="AF189" i="26" s="1"/>
  <c r="AN189" i="26" s="1"/>
  <c r="X263" i="26"/>
  <c r="AF263" i="26" s="1"/>
  <c r="AN263" i="26" s="1"/>
  <c r="X42" i="26"/>
  <c r="AF42" i="26" s="1"/>
  <c r="AN42" i="26" s="1"/>
  <c r="X117" i="26"/>
  <c r="AF117" i="26" s="1"/>
  <c r="AN117" i="26" s="1"/>
  <c r="X44" i="26"/>
  <c r="AF44" i="26" s="1"/>
  <c r="AN44" i="26" s="1"/>
  <c r="X193" i="26"/>
  <c r="AF193" i="26" s="1"/>
  <c r="AN193" i="26" s="1"/>
  <c r="X209" i="26"/>
  <c r="AF209" i="26" s="1"/>
  <c r="AN209" i="26" s="1"/>
  <c r="AE61" i="26"/>
  <c r="AI61" i="26" s="1"/>
  <c r="V70" i="26"/>
  <c r="W219" i="26"/>
  <c r="AT219" i="26" s="1"/>
  <c r="V233" i="26"/>
  <c r="V108" i="26"/>
  <c r="V268" i="26"/>
  <c r="X268" i="26" s="1"/>
  <c r="AF268" i="26" s="1"/>
  <c r="AN268" i="26" s="1"/>
  <c r="U148" i="26"/>
  <c r="W289" i="26"/>
  <c r="AT289" i="26" s="1"/>
  <c r="X82" i="26"/>
  <c r="AF82" i="26" s="1"/>
  <c r="AN82" i="26" s="1"/>
  <c r="V241" i="26"/>
  <c r="X241" i="26" s="1"/>
  <c r="AF241" i="26" s="1"/>
  <c r="AN241" i="26" s="1"/>
  <c r="AE25" i="26"/>
  <c r="AI25" i="26" s="1"/>
  <c r="V58" i="26"/>
  <c r="W228" i="26"/>
  <c r="AT228" i="26" s="1"/>
  <c r="V23" i="26"/>
  <c r="X23" i="26" s="1"/>
  <c r="AF23" i="26" s="1"/>
  <c r="AN23" i="26" s="1"/>
  <c r="V75" i="26"/>
  <c r="X75" i="26" s="1"/>
  <c r="AF75" i="26" s="1"/>
  <c r="AN75" i="26" s="1"/>
  <c r="AE91" i="26"/>
  <c r="AI91" i="26" s="1"/>
  <c r="AE51" i="26"/>
  <c r="AI51" i="26" s="1"/>
  <c r="AE31" i="26"/>
  <c r="AI31" i="26" s="1"/>
  <c r="V183" i="26"/>
  <c r="V158" i="26"/>
  <c r="W50" i="26"/>
  <c r="AT50" i="26" s="1"/>
  <c r="W207" i="26"/>
  <c r="AT207" i="26" s="1"/>
  <c r="W191" i="26"/>
  <c r="AT191" i="26" s="1"/>
  <c r="V257" i="26"/>
  <c r="X284" i="26"/>
  <c r="AF284" i="26" s="1"/>
  <c r="AN284" i="26" s="1"/>
  <c r="F179" i="19"/>
  <c r="H179" i="19" s="1"/>
  <c r="I179" i="19" s="1"/>
  <c r="F314" i="19"/>
  <c r="G30" i="19"/>
  <c r="H30" i="19" s="1"/>
  <c r="I30" i="19" s="1"/>
  <c r="F18" i="19"/>
  <c r="H18" i="19" s="1"/>
  <c r="I18" i="19" s="1"/>
  <c r="F301" i="19"/>
  <c r="H301" i="19" s="1"/>
  <c r="I301" i="19" s="1"/>
  <c r="V239" i="26"/>
  <c r="Q92" i="26"/>
  <c r="U40" i="26"/>
  <c r="F96" i="19"/>
  <c r="H96" i="19" s="1"/>
  <c r="I96" i="19" s="1"/>
  <c r="U93" i="26"/>
  <c r="H336" i="19"/>
  <c r="I336" i="19" s="1"/>
  <c r="G204" i="19"/>
  <c r="H204" i="19" s="1"/>
  <c r="I204" i="19" s="1"/>
  <c r="G163" i="19"/>
  <c r="H163" i="19" s="1"/>
  <c r="I163" i="19" s="1"/>
  <c r="AE37" i="26"/>
  <c r="AI37" i="26" s="1"/>
  <c r="W299" i="26"/>
  <c r="AT299" i="26" s="1"/>
  <c r="V299" i="26"/>
  <c r="X299" i="26" s="1"/>
  <c r="AF299" i="26" s="1"/>
  <c r="AN299" i="26" s="1"/>
  <c r="U407" i="19"/>
  <c r="DD392" i="19"/>
  <c r="DC389" i="19"/>
  <c r="H359" i="19"/>
  <c r="I359" i="19" s="1"/>
  <c r="DC343" i="19"/>
  <c r="DC340" i="19"/>
  <c r="DC333" i="19"/>
  <c r="DC330" i="19"/>
  <c r="DC320" i="19"/>
  <c r="F304" i="19"/>
  <c r="G304" i="19"/>
  <c r="H304" i="19" s="1"/>
  <c r="I304" i="19" s="1"/>
  <c r="DD303" i="19"/>
  <c r="DC297" i="19"/>
  <c r="DD295" i="19"/>
  <c r="F281" i="19"/>
  <c r="G281" i="19"/>
  <c r="H281" i="19" s="1"/>
  <c r="I281" i="19" s="1"/>
  <c r="DD280" i="19"/>
  <c r="DC271" i="19"/>
  <c r="DC266" i="19"/>
  <c r="DD252" i="19"/>
  <c r="DD226" i="19"/>
  <c r="DC222" i="19"/>
  <c r="DD197" i="19"/>
  <c r="DC186" i="19"/>
  <c r="DC182" i="19"/>
  <c r="DC174" i="19"/>
  <c r="DC173" i="19"/>
  <c r="DD169" i="19"/>
  <c r="DC167" i="19"/>
  <c r="DD159" i="19"/>
  <c r="DD158" i="19"/>
  <c r="DD154" i="19"/>
  <c r="DD153" i="19"/>
  <c r="DC151" i="19"/>
  <c r="DF407" i="19"/>
  <c r="AZ407" i="19"/>
  <c r="T315" i="26"/>
  <c r="U2" i="26"/>
  <c r="AE229" i="26"/>
  <c r="AI229" i="26" s="1"/>
  <c r="V229" i="26"/>
  <c r="X142" i="26"/>
  <c r="AF142" i="26" s="1"/>
  <c r="AN142" i="26" s="1"/>
  <c r="AE27" i="26"/>
  <c r="AI27" i="26" s="1"/>
  <c r="V27" i="26"/>
  <c r="V221" i="26"/>
  <c r="X221" i="26" s="1"/>
  <c r="AF221" i="26" s="1"/>
  <c r="AN221" i="26" s="1"/>
  <c r="W221" i="26"/>
  <c r="AT221" i="26" s="1"/>
  <c r="DD400" i="19"/>
  <c r="DD386" i="19"/>
  <c r="DC383" i="19"/>
  <c r="DC376" i="19"/>
  <c r="DD353" i="19"/>
  <c r="DD337" i="19"/>
  <c r="DD302" i="19"/>
  <c r="H193" i="19"/>
  <c r="I193" i="19" s="1"/>
  <c r="DC190" i="19"/>
  <c r="DD187" i="19"/>
  <c r="DD180" i="19"/>
  <c r="DD178" i="19"/>
  <c r="DD177" i="19"/>
  <c r="DC176" i="19"/>
  <c r="DC166" i="19"/>
  <c r="F144" i="19"/>
  <c r="G144" i="19"/>
  <c r="CX407" i="19"/>
  <c r="BV407" i="19"/>
  <c r="CQ407" i="19"/>
  <c r="AM407" i="19"/>
  <c r="DD17" i="19"/>
  <c r="DB407" i="19"/>
  <c r="DC8" i="19"/>
  <c r="M407" i="19"/>
  <c r="U168" i="26"/>
  <c r="Q168" i="26"/>
  <c r="U210" i="26"/>
  <c r="Q210" i="26"/>
  <c r="U309" i="26"/>
  <c r="Q309" i="26"/>
  <c r="U314" i="26"/>
  <c r="Q314" i="26"/>
  <c r="V260" i="26"/>
  <c r="X260" i="26" s="1"/>
  <c r="AF260" i="26" s="1"/>
  <c r="AN260" i="26" s="1"/>
  <c r="X274" i="26"/>
  <c r="AF274" i="26" s="1"/>
  <c r="AN274" i="26" s="1"/>
  <c r="X220" i="26"/>
  <c r="AF220" i="26" s="1"/>
  <c r="AN220" i="26" s="1"/>
  <c r="X191" i="26"/>
  <c r="AF191" i="26" s="1"/>
  <c r="AN191" i="26" s="1"/>
  <c r="W21" i="26"/>
  <c r="AT21" i="26" s="1"/>
  <c r="AE307" i="26"/>
  <c r="AI307" i="26" s="1"/>
  <c r="V28" i="26"/>
  <c r="AE236" i="26"/>
  <c r="AI236" i="26" s="1"/>
  <c r="V25" i="26"/>
  <c r="X25" i="26" s="1"/>
  <c r="AF25" i="26" s="1"/>
  <c r="AN25" i="26" s="1"/>
  <c r="V59" i="26"/>
  <c r="AE80" i="26"/>
  <c r="AI80" i="26" s="1"/>
  <c r="AE11" i="26"/>
  <c r="AI11" i="26" s="1"/>
  <c r="V197" i="26"/>
  <c r="X197" i="26" s="1"/>
  <c r="AF197" i="26" s="1"/>
  <c r="AN197" i="26" s="1"/>
  <c r="V138" i="26"/>
  <c r="X138" i="26" s="1"/>
  <c r="AF138" i="26" s="1"/>
  <c r="AN138" i="26" s="1"/>
  <c r="AE136" i="26"/>
  <c r="AI136" i="26" s="1"/>
  <c r="AE220" i="26"/>
  <c r="AI220" i="26" s="1"/>
  <c r="X158" i="26"/>
  <c r="AF158" i="26" s="1"/>
  <c r="AN158" i="26" s="1"/>
  <c r="AE221" i="26"/>
  <c r="AI221" i="26" s="1"/>
  <c r="AE138" i="26"/>
  <c r="AI138" i="26" s="1"/>
  <c r="W13" i="26"/>
  <c r="AT13" i="26" s="1"/>
  <c r="U238" i="26"/>
  <c r="W212" i="26"/>
  <c r="AT212" i="26" s="1"/>
  <c r="V212" i="26"/>
  <c r="X212" i="26" s="1"/>
  <c r="AF212" i="26" s="1"/>
  <c r="AN212" i="26" s="1"/>
  <c r="U285" i="26"/>
  <c r="Q158" i="26"/>
  <c r="Q91" i="26"/>
  <c r="V127" i="26"/>
  <c r="W127" i="26"/>
  <c r="AT127" i="26" s="1"/>
  <c r="H180" i="19"/>
  <c r="I180" i="19" s="1"/>
  <c r="F381" i="19"/>
  <c r="Q244" i="26"/>
  <c r="U244" i="26"/>
  <c r="F90" i="19"/>
  <c r="H90" i="19" s="1"/>
  <c r="I90" i="19" s="1"/>
  <c r="DD284" i="19"/>
  <c r="DD283" i="19"/>
  <c r="DC282" i="19"/>
  <c r="H249" i="19"/>
  <c r="I249" i="19" s="1"/>
  <c r="DD247" i="19"/>
  <c r="DD203" i="19"/>
  <c r="DC114" i="19"/>
  <c r="DC92" i="19"/>
  <c r="DC78" i="19"/>
  <c r="G71" i="19"/>
  <c r="F71" i="19"/>
  <c r="G63" i="19"/>
  <c r="H63" i="19" s="1"/>
  <c r="I63" i="19" s="1"/>
  <c r="F63" i="19"/>
  <c r="AL87" i="26"/>
  <c r="AK87" i="26" s="1"/>
  <c r="AM87" i="26" s="1"/>
  <c r="AT87" i="26"/>
  <c r="X92" i="26"/>
  <c r="AF92" i="26" s="1"/>
  <c r="AN92" i="26" s="1"/>
  <c r="X77" i="26"/>
  <c r="AF77" i="26" s="1"/>
  <c r="AN77" i="26" s="1"/>
  <c r="X293" i="26"/>
  <c r="AF293" i="26" s="1"/>
  <c r="AN293" i="26" s="1"/>
  <c r="X206" i="26"/>
  <c r="AF206" i="26" s="1"/>
  <c r="AN206" i="26" s="1"/>
  <c r="X304" i="26"/>
  <c r="AF304" i="26" s="1"/>
  <c r="AN304" i="26" s="1"/>
  <c r="X28" i="26"/>
  <c r="AF28" i="26" s="1"/>
  <c r="AN28" i="26" s="1"/>
  <c r="X233" i="26"/>
  <c r="AF233" i="26" s="1"/>
  <c r="AN233" i="26" s="1"/>
  <c r="X229" i="26"/>
  <c r="AF229" i="26" s="1"/>
  <c r="AN229" i="26" s="1"/>
  <c r="X255" i="26"/>
  <c r="AF255" i="26" s="1"/>
  <c r="AN255" i="26" s="1"/>
  <c r="X273" i="26"/>
  <c r="AF273" i="26" s="1"/>
  <c r="AN273" i="26" s="1"/>
  <c r="W243" i="26"/>
  <c r="AT243" i="26" s="1"/>
  <c r="W126" i="26"/>
  <c r="AT126" i="26" s="1"/>
  <c r="W248" i="26"/>
  <c r="AT248" i="26" s="1"/>
  <c r="V232" i="26"/>
  <c r="W66" i="26"/>
  <c r="AT66" i="26" s="1"/>
  <c r="W77" i="26"/>
  <c r="AT77" i="26" s="1"/>
  <c r="W8" i="26"/>
  <c r="AT8" i="26" s="1"/>
  <c r="AE123" i="26"/>
  <c r="AI123" i="26" s="1"/>
  <c r="AE273" i="26"/>
  <c r="AI273" i="26" s="1"/>
  <c r="W255" i="26"/>
  <c r="AT255" i="26" s="1"/>
  <c r="AE198" i="26"/>
  <c r="AI198" i="26" s="1"/>
  <c r="W11" i="26"/>
  <c r="AT11" i="26" s="1"/>
  <c r="W183" i="26"/>
  <c r="AT183" i="26" s="1"/>
  <c r="AE104" i="26"/>
  <c r="AI104" i="26" s="1"/>
  <c r="X83" i="26"/>
  <c r="AF83" i="26" s="1"/>
  <c r="AN83" i="26" s="1"/>
  <c r="X112" i="26"/>
  <c r="AF112" i="26" s="1"/>
  <c r="AN112" i="26" s="1"/>
  <c r="W128" i="26"/>
  <c r="AT128" i="26" s="1"/>
  <c r="W27" i="26"/>
  <c r="AT27" i="26" s="1"/>
  <c r="W24" i="26"/>
  <c r="AT24" i="26" s="1"/>
  <c r="AE297" i="26"/>
  <c r="AI297" i="26" s="1"/>
  <c r="Q118" i="26"/>
  <c r="U118" i="26"/>
  <c r="W116" i="26"/>
  <c r="AT116" i="26" s="1"/>
  <c r="V116" i="26"/>
  <c r="G256" i="19"/>
  <c r="H256" i="19" s="1"/>
  <c r="I256" i="19" s="1"/>
  <c r="W294" i="26"/>
  <c r="AT294" i="26" s="1"/>
  <c r="V294" i="26"/>
  <c r="X294" i="26" s="1"/>
  <c r="AF294" i="26" s="1"/>
  <c r="AN294" i="26" s="1"/>
  <c r="AE286" i="26"/>
  <c r="AI286" i="26" s="1"/>
  <c r="V286" i="26"/>
  <c r="X286" i="26" s="1"/>
  <c r="AF286" i="26" s="1"/>
  <c r="AN286" i="26" s="1"/>
  <c r="Q33" i="26"/>
  <c r="Q35" i="26"/>
  <c r="X313" i="26"/>
  <c r="AF313" i="26" s="1"/>
  <c r="AN313" i="26" s="1"/>
  <c r="H403" i="19"/>
  <c r="I403" i="19" s="1"/>
  <c r="DC378" i="19"/>
  <c r="DC360" i="19"/>
  <c r="DD359" i="19"/>
  <c r="DC347" i="19"/>
  <c r="X165" i="26"/>
  <c r="AF165" i="26" s="1"/>
  <c r="AN165" i="26" s="1"/>
  <c r="X248" i="26"/>
  <c r="AF248" i="26" s="1"/>
  <c r="AN248" i="26" s="1"/>
  <c r="X290" i="26"/>
  <c r="AF290" i="26" s="1"/>
  <c r="AN290" i="26" s="1"/>
  <c r="X3" i="26"/>
  <c r="AF3" i="26" s="1"/>
  <c r="AN3" i="26" s="1"/>
  <c r="V165" i="26"/>
  <c r="X232" i="26"/>
  <c r="AF232" i="26" s="1"/>
  <c r="AN232" i="26" s="1"/>
  <c r="X49" i="26"/>
  <c r="AF49" i="26" s="1"/>
  <c r="AN49" i="26" s="1"/>
  <c r="X261" i="26"/>
  <c r="AF261" i="26" s="1"/>
  <c r="AN261" i="26" s="1"/>
  <c r="X126" i="26"/>
  <c r="AF126" i="26" s="1"/>
  <c r="AN126" i="26" s="1"/>
  <c r="X306" i="26"/>
  <c r="AF306" i="26" s="1"/>
  <c r="AN306" i="26" s="1"/>
  <c r="X11" i="26"/>
  <c r="AF11" i="26" s="1"/>
  <c r="AN11" i="26" s="1"/>
  <c r="X97" i="26"/>
  <c r="AF97" i="26" s="1"/>
  <c r="AN97" i="26" s="1"/>
  <c r="X257" i="26"/>
  <c r="AF257" i="26" s="1"/>
  <c r="AN257" i="26" s="1"/>
  <c r="X98" i="26"/>
  <c r="AF98" i="26" s="1"/>
  <c r="AN98" i="26" s="1"/>
  <c r="V157" i="26"/>
  <c r="X157" i="26" s="1"/>
  <c r="AF157" i="26" s="1"/>
  <c r="AN157" i="26" s="1"/>
  <c r="X183" i="26"/>
  <c r="AF183" i="26" s="1"/>
  <c r="AN183" i="26" s="1"/>
  <c r="W145" i="26"/>
  <c r="X136" i="26"/>
  <c r="AF136" i="26" s="1"/>
  <c r="AN136" i="26" s="1"/>
  <c r="X239" i="26"/>
  <c r="AF239" i="26" s="1"/>
  <c r="AN239" i="26" s="1"/>
  <c r="X50" i="26"/>
  <c r="AF50" i="26" s="1"/>
  <c r="AN50" i="26" s="1"/>
  <c r="V282" i="26"/>
  <c r="X282" i="26" s="1"/>
  <c r="AF282" i="26" s="1"/>
  <c r="AN282" i="26" s="1"/>
  <c r="V78" i="26"/>
  <c r="X78" i="26" s="1"/>
  <c r="AF78" i="26" s="1"/>
  <c r="AN78" i="26" s="1"/>
  <c r="V21" i="26"/>
  <c r="V300" i="26"/>
  <c r="X300" i="26" s="1"/>
  <c r="AF300" i="26" s="1"/>
  <c r="AN300" i="26" s="1"/>
  <c r="V110" i="26"/>
  <c r="X110" i="26" s="1"/>
  <c r="AF110" i="26" s="1"/>
  <c r="AN110" i="26" s="1"/>
  <c r="W84" i="26"/>
  <c r="AT84" i="26" s="1"/>
  <c r="V3" i="26"/>
  <c r="X90" i="26"/>
  <c r="AF90" i="26" s="1"/>
  <c r="AN90" i="26" s="1"/>
  <c r="AE34" i="26"/>
  <c r="AI34" i="26" s="1"/>
  <c r="W59" i="26"/>
  <c r="AT59" i="26" s="1"/>
  <c r="W227" i="26"/>
  <c r="AT227" i="26" s="1"/>
  <c r="W229" i="26"/>
  <c r="AT229" i="26" s="1"/>
  <c r="U94" i="26"/>
  <c r="V159" i="26"/>
  <c r="X159" i="26" s="1"/>
  <c r="AF159" i="26" s="1"/>
  <c r="AN159" i="26" s="1"/>
  <c r="X34" i="26"/>
  <c r="AF34" i="26" s="1"/>
  <c r="AN34" i="26" s="1"/>
  <c r="AE12" i="26"/>
  <c r="AI12" i="26" s="1"/>
  <c r="W147" i="26"/>
  <c r="AT147" i="26" s="1"/>
  <c r="W106" i="26"/>
  <c r="AT106" i="26" s="1"/>
  <c r="W80" i="26"/>
  <c r="AT80" i="26" s="1"/>
  <c r="V147" i="26"/>
  <c r="X147" i="26" s="1"/>
  <c r="AF147" i="26" s="1"/>
  <c r="AN147" i="26" s="1"/>
  <c r="V83" i="26"/>
  <c r="W180" i="26"/>
  <c r="V99" i="26"/>
  <c r="X99" i="26" s="1"/>
  <c r="AF99" i="26" s="1"/>
  <c r="AN99" i="26" s="1"/>
  <c r="AE50" i="26"/>
  <c r="AI50" i="26" s="1"/>
  <c r="AE142" i="26"/>
  <c r="AI142" i="26" s="1"/>
  <c r="AE67" i="26"/>
  <c r="AI67" i="26" s="1"/>
  <c r="AE184" i="26"/>
  <c r="AI184" i="26" s="1"/>
  <c r="AE239" i="26"/>
  <c r="AI239" i="26" s="1"/>
  <c r="X104" i="26"/>
  <c r="AF104" i="26" s="1"/>
  <c r="AN104" i="26" s="1"/>
  <c r="U279" i="26"/>
  <c r="V24" i="26"/>
  <c r="X51" i="26"/>
  <c r="AF51" i="26" s="1"/>
  <c r="AN51" i="26" s="1"/>
  <c r="AE13" i="26"/>
  <c r="AI13" i="26" s="1"/>
  <c r="X253" i="26"/>
  <c r="AF253" i="26" s="1"/>
  <c r="AN253" i="26" s="1"/>
  <c r="V284" i="26"/>
  <c r="AE299" i="26"/>
  <c r="AI299" i="26" s="1"/>
  <c r="G136" i="19"/>
  <c r="H136" i="19" s="1"/>
  <c r="I136" i="19" s="1"/>
  <c r="F159" i="19"/>
  <c r="H159" i="19" s="1"/>
  <c r="I159" i="19" s="1"/>
  <c r="U53" i="26"/>
  <c r="G386" i="19"/>
  <c r="H386" i="19" s="1"/>
  <c r="I386" i="19" s="1"/>
  <c r="G303" i="19"/>
  <c r="H303" i="19" s="1"/>
  <c r="I303" i="19" s="1"/>
  <c r="F44" i="19"/>
  <c r="H44" i="19" s="1"/>
  <c r="I44" i="19" s="1"/>
  <c r="W226" i="26"/>
  <c r="AT226" i="26" s="1"/>
  <c r="V226" i="26"/>
  <c r="X226" i="26" s="1"/>
  <c r="AF226" i="26" s="1"/>
  <c r="AN226" i="26" s="1"/>
  <c r="W54" i="26"/>
  <c r="AT54" i="26" s="1"/>
  <c r="X54" i="26"/>
  <c r="AF54" i="26" s="1"/>
  <c r="AN54" i="26" s="1"/>
  <c r="Q23" i="26"/>
  <c r="X166" i="26"/>
  <c r="AF166" i="26" s="1"/>
  <c r="AN166" i="26" s="1"/>
  <c r="U187" i="26"/>
  <c r="V297" i="26"/>
  <c r="X297" i="26" s="1"/>
  <c r="AF297" i="26" s="1"/>
  <c r="AN297" i="26" s="1"/>
  <c r="W275" i="26"/>
  <c r="AE275" i="26"/>
  <c r="AI275" i="26" s="1"/>
  <c r="U188" i="26"/>
  <c r="F227" i="19"/>
  <c r="H227" i="19" s="1"/>
  <c r="I227" i="19" s="1"/>
  <c r="G199" i="19"/>
  <c r="H199" i="19" s="1"/>
  <c r="I199" i="19" s="1"/>
  <c r="V196" i="26"/>
  <c r="W196" i="26"/>
  <c r="AT196" i="26" s="1"/>
  <c r="V150" i="26"/>
  <c r="X150" i="26" s="1"/>
  <c r="AF150" i="26" s="1"/>
  <c r="AN150" i="26" s="1"/>
  <c r="AE150" i="26"/>
  <c r="AI150" i="26" s="1"/>
  <c r="W142" i="26"/>
  <c r="AT142" i="26" s="1"/>
  <c r="F114" i="19"/>
  <c r="H114" i="19" s="1"/>
  <c r="I114" i="19" s="1"/>
  <c r="Q159" i="26"/>
  <c r="V97" i="26"/>
  <c r="V191" i="26"/>
  <c r="AE102" i="26"/>
  <c r="AI102" i="26" s="1"/>
  <c r="V102" i="26"/>
  <c r="X102" i="26" s="1"/>
  <c r="AF102" i="26" s="1"/>
  <c r="AN102" i="26" s="1"/>
  <c r="U107" i="26"/>
  <c r="Q107" i="26"/>
  <c r="Q312" i="26"/>
  <c r="U312" i="26"/>
  <c r="U201" i="26"/>
  <c r="Q201" i="26"/>
  <c r="DD406" i="19"/>
  <c r="DC403" i="19"/>
  <c r="H372" i="19"/>
  <c r="I372" i="19" s="1"/>
  <c r="G368" i="19"/>
  <c r="F368" i="19"/>
  <c r="DD367" i="19"/>
  <c r="F362" i="19"/>
  <c r="G362" i="19"/>
  <c r="H362" i="19" s="1"/>
  <c r="I362" i="19" s="1"/>
  <c r="G311" i="19"/>
  <c r="F311" i="19"/>
  <c r="DC309" i="19"/>
  <c r="H290" i="19"/>
  <c r="I290" i="19" s="1"/>
  <c r="H286" i="19"/>
  <c r="I286" i="19" s="1"/>
  <c r="DD285" i="19"/>
  <c r="F259" i="19"/>
  <c r="G259" i="19"/>
  <c r="H259" i="19" s="1"/>
  <c r="I259" i="19" s="1"/>
  <c r="DD257" i="19"/>
  <c r="H248" i="19"/>
  <c r="I248" i="19" s="1"/>
  <c r="DD244" i="19"/>
  <c r="DC243" i="19"/>
  <c r="DC235" i="19"/>
  <c r="DC230" i="19"/>
  <c r="DC229" i="19"/>
  <c r="DC227" i="19"/>
  <c r="H218" i="19"/>
  <c r="I218" i="19" s="1"/>
  <c r="DD217" i="19"/>
  <c r="DD216" i="19"/>
  <c r="DC209" i="19"/>
  <c r="DD69" i="19"/>
  <c r="DD62" i="19"/>
  <c r="DC60" i="19"/>
  <c r="F43" i="19"/>
  <c r="G43" i="19"/>
  <c r="H43" i="19" s="1"/>
  <c r="I43" i="19" s="1"/>
  <c r="DD42" i="19"/>
  <c r="DD36" i="19"/>
  <c r="AL74" i="26"/>
  <c r="AK74" i="26" s="1"/>
  <c r="AM74" i="26" s="1"/>
  <c r="AJ315" i="26"/>
  <c r="H383" i="19"/>
  <c r="I383" i="19" s="1"/>
  <c r="H36" i="19"/>
  <c r="I36" i="19" s="1"/>
  <c r="H78" i="19"/>
  <c r="I78" i="19" s="1"/>
  <c r="H150" i="19"/>
  <c r="I150" i="19" s="1"/>
  <c r="X240" i="26"/>
  <c r="AF240" i="26" s="1"/>
  <c r="AN240" i="26" s="1"/>
  <c r="V64" i="26"/>
  <c r="W64" i="26"/>
  <c r="AT64" i="26" s="1"/>
  <c r="V181" i="26"/>
  <c r="W181" i="26"/>
  <c r="AT181" i="26" s="1"/>
  <c r="X179" i="26"/>
  <c r="AF179" i="26" s="1"/>
  <c r="AN179" i="26" s="1"/>
  <c r="AE179" i="26"/>
  <c r="AI179" i="26" s="1"/>
  <c r="X119" i="26"/>
  <c r="AF119" i="26" s="1"/>
  <c r="AN119" i="26" s="1"/>
  <c r="AE129" i="26"/>
  <c r="AI129" i="26" s="1"/>
  <c r="X129" i="26"/>
  <c r="AF129" i="26" s="1"/>
  <c r="AN129" i="26" s="1"/>
  <c r="AE4" i="26"/>
  <c r="AI4" i="26" s="1"/>
  <c r="W4" i="26"/>
  <c r="AE208" i="26"/>
  <c r="AI208" i="26" s="1"/>
  <c r="H133" i="19"/>
  <c r="I133" i="19" s="1"/>
  <c r="AE16" i="26"/>
  <c r="AI16" i="26" s="1"/>
  <c r="V16" i="26"/>
  <c r="X16" i="26" s="1"/>
  <c r="AF16" i="26" s="1"/>
  <c r="AN16" i="26" s="1"/>
  <c r="X303" i="26"/>
  <c r="AF303" i="26" s="1"/>
  <c r="AN303" i="26" s="1"/>
  <c r="DD370" i="19"/>
  <c r="DD362" i="19"/>
  <c r="DC308" i="19"/>
  <c r="DC306" i="19"/>
  <c r="H282" i="19"/>
  <c r="I282" i="19" s="1"/>
  <c r="DC275" i="19"/>
  <c r="DC265" i="19"/>
  <c r="DC261" i="19"/>
  <c r="F226" i="19"/>
  <c r="G226" i="19"/>
  <c r="H226" i="19" s="1"/>
  <c r="I226" i="19" s="1"/>
  <c r="DD225" i="19"/>
  <c r="F209" i="19"/>
  <c r="G209" i="19"/>
  <c r="DD206" i="19"/>
  <c r="DD205" i="19"/>
  <c r="H202" i="19"/>
  <c r="I202" i="19" s="1"/>
  <c r="G164" i="19"/>
  <c r="F164" i="19"/>
  <c r="DD163" i="19"/>
  <c r="H135" i="19"/>
  <c r="I135" i="19" s="1"/>
  <c r="DD121" i="19"/>
  <c r="H121" i="19"/>
  <c r="I121" i="19" s="1"/>
  <c r="DC120" i="19"/>
  <c r="DC105" i="19"/>
  <c r="DC71" i="19"/>
  <c r="H52" i="19"/>
  <c r="I52" i="19" s="1"/>
  <c r="DC50" i="19"/>
  <c r="DD49" i="19"/>
  <c r="DC27" i="19"/>
  <c r="DC22" i="19"/>
  <c r="DD339" i="19"/>
  <c r="DC223" i="19"/>
  <c r="DD15" i="19"/>
  <c r="DD393" i="19"/>
  <c r="DC365" i="19"/>
  <c r="DC246" i="19"/>
  <c r="DC193" i="19"/>
  <c r="DC165" i="19"/>
  <c r="DC155" i="19"/>
  <c r="DC118" i="19"/>
  <c r="DC69" i="19"/>
  <c r="DD20" i="19"/>
  <c r="DD7" i="19"/>
  <c r="DD77" i="19"/>
  <c r="DD57" i="19"/>
  <c r="DD38" i="19"/>
  <c r="DD34" i="19"/>
  <c r="DD31" i="19"/>
  <c r="DD81" i="19"/>
  <c r="DD74" i="19"/>
  <c r="DC67" i="19"/>
  <c r="DD60" i="19"/>
  <c r="DC36" i="19"/>
  <c r="DD24" i="19"/>
  <c r="V41" i="26"/>
  <c r="X41" i="26" s="1"/>
  <c r="AF41" i="26" s="1"/>
  <c r="AN41" i="26" s="1"/>
  <c r="AT174" i="26"/>
  <c r="V279" i="26" l="1"/>
  <c r="X279" i="26"/>
  <c r="AF279" i="26" s="1"/>
  <c r="AN279" i="26" s="1"/>
  <c r="AE279" i="26"/>
  <c r="AI279" i="26" s="1"/>
  <c r="AE238" i="26"/>
  <c r="AI238" i="26" s="1"/>
  <c r="V238" i="26"/>
  <c r="X238" i="26"/>
  <c r="AF238" i="26" s="1"/>
  <c r="AN238" i="26" s="1"/>
  <c r="W238" i="26"/>
  <c r="AT238" i="26" s="1"/>
  <c r="X309" i="26"/>
  <c r="AF309" i="26" s="1"/>
  <c r="AN309" i="26" s="1"/>
  <c r="W309" i="26"/>
  <c r="AT309" i="26" s="1"/>
  <c r="V309" i="26"/>
  <c r="AE309" i="26"/>
  <c r="AI309" i="26" s="1"/>
  <c r="V168" i="26"/>
  <c r="X168" i="26" s="1"/>
  <c r="AF168" i="26" s="1"/>
  <c r="AN168" i="26" s="1"/>
  <c r="AE168" i="26"/>
  <c r="AI168" i="26" s="1"/>
  <c r="W168" i="26"/>
  <c r="AT168" i="26" s="1"/>
  <c r="X70" i="26"/>
  <c r="AF70" i="26" s="1"/>
  <c r="AN70" i="26" s="1"/>
  <c r="AT4" i="26"/>
  <c r="X4" i="26"/>
  <c r="AF4" i="26" s="1"/>
  <c r="AN4" i="26" s="1"/>
  <c r="X181" i="26"/>
  <c r="AF181" i="26" s="1"/>
  <c r="AN181" i="26" s="1"/>
  <c r="H311" i="19"/>
  <c r="I311" i="19" s="1"/>
  <c r="AE188" i="26"/>
  <c r="AI188" i="26" s="1"/>
  <c r="V188" i="26"/>
  <c r="W188" i="26"/>
  <c r="AT188" i="26" s="1"/>
  <c r="AE187" i="26"/>
  <c r="AI187" i="26" s="1"/>
  <c r="V187" i="26"/>
  <c r="W187" i="26"/>
  <c r="AT187" i="26" s="1"/>
  <c r="X187" i="26"/>
  <c r="AF187" i="26" s="1"/>
  <c r="AN187" i="26" s="1"/>
  <c r="V244" i="26"/>
  <c r="X244" i="26"/>
  <c r="AF244" i="26" s="1"/>
  <c r="AN244" i="26" s="1"/>
  <c r="AE244" i="26"/>
  <c r="AI244" i="26" s="1"/>
  <c r="H368" i="19"/>
  <c r="I368" i="19" s="1"/>
  <c r="X196" i="26"/>
  <c r="AF196" i="26" s="1"/>
  <c r="AN196" i="26" s="1"/>
  <c r="X24" i="26"/>
  <c r="AF24" i="26" s="1"/>
  <c r="AN24" i="26" s="1"/>
  <c r="X21" i="26"/>
  <c r="AF21" i="26" s="1"/>
  <c r="AN21" i="26" s="1"/>
  <c r="X243" i="26"/>
  <c r="AF243" i="26" s="1"/>
  <c r="AN243" i="26" s="1"/>
  <c r="H71" i="19"/>
  <c r="I71" i="19" s="1"/>
  <c r="X127" i="26"/>
  <c r="AF127" i="26" s="1"/>
  <c r="AN127" i="26" s="1"/>
  <c r="V314" i="26"/>
  <c r="X314" i="26" s="1"/>
  <c r="AF314" i="26" s="1"/>
  <c r="AN314" i="26" s="1"/>
  <c r="AE314" i="26"/>
  <c r="AI314" i="26" s="1"/>
  <c r="W210" i="26"/>
  <c r="AT210" i="26" s="1"/>
  <c r="V210" i="26"/>
  <c r="X210" i="26"/>
  <c r="AF210" i="26" s="1"/>
  <c r="AN210" i="26" s="1"/>
  <c r="AE210" i="26"/>
  <c r="AI210" i="26" s="1"/>
  <c r="DC407" i="19"/>
  <c r="X207" i="26"/>
  <c r="AF207" i="26" s="1"/>
  <c r="AN207" i="26" s="1"/>
  <c r="AE9" i="26"/>
  <c r="AI9" i="26" s="1"/>
  <c r="V9" i="26"/>
  <c r="X9" i="26" s="1"/>
  <c r="AF9" i="26" s="1"/>
  <c r="AN9" i="26" s="1"/>
  <c r="W9" i="26"/>
  <c r="AT9" i="26" s="1"/>
  <c r="H103" i="19"/>
  <c r="I103" i="19" s="1"/>
  <c r="X13" i="26"/>
  <c r="AF13" i="26" s="1"/>
  <c r="AN13" i="26" s="1"/>
  <c r="H200" i="19"/>
  <c r="I200" i="19" s="1"/>
  <c r="X228" i="26"/>
  <c r="AF228" i="26" s="1"/>
  <c r="AN228" i="26" s="1"/>
  <c r="X219" i="26"/>
  <c r="AF219" i="26" s="1"/>
  <c r="AN219" i="26" s="1"/>
  <c r="AE312" i="26"/>
  <c r="AI312" i="26" s="1"/>
  <c r="X312" i="26"/>
  <c r="AF312" i="26" s="1"/>
  <c r="AN312" i="26" s="1"/>
  <c r="V312" i="26"/>
  <c r="AT180" i="26"/>
  <c r="X180" i="26"/>
  <c r="AF180" i="26" s="1"/>
  <c r="AN180" i="26" s="1"/>
  <c r="X84" i="26"/>
  <c r="AF84" i="26" s="1"/>
  <c r="AN84" i="26" s="1"/>
  <c r="V148" i="26"/>
  <c r="X148" i="26" s="1"/>
  <c r="AF148" i="26" s="1"/>
  <c r="AN148" i="26" s="1"/>
  <c r="W148" i="26"/>
  <c r="AT148" i="26" s="1"/>
  <c r="AE148" i="26"/>
  <c r="AI148" i="26" s="1"/>
  <c r="DD407" i="19"/>
  <c r="W94" i="26"/>
  <c r="AT94" i="26" s="1"/>
  <c r="AE94" i="26"/>
  <c r="AI94" i="26" s="1"/>
  <c r="V94" i="26"/>
  <c r="X94" i="26" s="1"/>
  <c r="AF94" i="26" s="1"/>
  <c r="AN94" i="26" s="1"/>
  <c r="X59" i="26"/>
  <c r="AF59" i="26" s="1"/>
  <c r="AN59" i="26" s="1"/>
  <c r="W118" i="26"/>
  <c r="AT118" i="26" s="1"/>
  <c r="AE118" i="26"/>
  <c r="AI118" i="26" s="1"/>
  <c r="V118" i="26"/>
  <c r="X118" i="26" s="1"/>
  <c r="AF118" i="26" s="1"/>
  <c r="AN118" i="26" s="1"/>
  <c r="W285" i="26"/>
  <c r="AT285" i="26" s="1"/>
  <c r="V285" i="26"/>
  <c r="X285" i="26" s="1"/>
  <c r="AF285" i="26" s="1"/>
  <c r="AN285" i="26" s="1"/>
  <c r="AE285" i="26"/>
  <c r="AI285" i="26" s="1"/>
  <c r="V40" i="26"/>
  <c r="W40" i="26"/>
  <c r="AT40" i="26" s="1"/>
  <c r="AE40" i="26"/>
  <c r="AI40" i="26" s="1"/>
  <c r="X106" i="26"/>
  <c r="AF106" i="26" s="1"/>
  <c r="AN106" i="26" s="1"/>
  <c r="X27" i="26"/>
  <c r="AF27" i="26" s="1"/>
  <c r="AN27" i="26" s="1"/>
  <c r="H164" i="19"/>
  <c r="I164" i="19" s="1"/>
  <c r="H209" i="19"/>
  <c r="I209" i="19" s="1"/>
  <c r="X64" i="26"/>
  <c r="AF64" i="26" s="1"/>
  <c r="AN64" i="26" s="1"/>
  <c r="AE201" i="26"/>
  <c r="AI201" i="26" s="1"/>
  <c r="V201" i="26"/>
  <c r="X201" i="26" s="1"/>
  <c r="AF201" i="26" s="1"/>
  <c r="AN201" i="26" s="1"/>
  <c r="W201" i="26"/>
  <c r="AT201" i="26" s="1"/>
  <c r="X107" i="26"/>
  <c r="AF107" i="26" s="1"/>
  <c r="AN107" i="26" s="1"/>
  <c r="AE107" i="26"/>
  <c r="AI107" i="26" s="1"/>
  <c r="W107" i="26"/>
  <c r="AT107" i="26" s="1"/>
  <c r="V107" i="26"/>
  <c r="AT275" i="26"/>
  <c r="X275" i="26"/>
  <c r="AF275" i="26" s="1"/>
  <c r="AN275" i="26" s="1"/>
  <c r="W53" i="26"/>
  <c r="AT53" i="26" s="1"/>
  <c r="V53" i="26"/>
  <c r="X53" i="26" s="1"/>
  <c r="AF53" i="26" s="1"/>
  <c r="AN53" i="26" s="1"/>
  <c r="AE53" i="26"/>
  <c r="AI53" i="26" s="1"/>
  <c r="X145" i="26"/>
  <c r="AF145" i="26" s="1"/>
  <c r="AN145" i="26" s="1"/>
  <c r="AT145" i="26"/>
  <c r="X128" i="26"/>
  <c r="AF128" i="26" s="1"/>
  <c r="AN128" i="26" s="1"/>
  <c r="X116" i="26"/>
  <c r="AF116" i="26" s="1"/>
  <c r="AN116" i="26" s="1"/>
  <c r="H144" i="19"/>
  <c r="I144" i="19" s="1"/>
  <c r="V2" i="26"/>
  <c r="V315" i="26" s="1"/>
  <c r="U315" i="26"/>
  <c r="AE2" i="26"/>
  <c r="W2" i="26"/>
  <c r="AE93" i="26"/>
  <c r="AI93" i="26" s="1"/>
  <c r="V93" i="26"/>
  <c r="X93" i="26"/>
  <c r="AF93" i="26" s="1"/>
  <c r="AN93" i="26" s="1"/>
  <c r="X12" i="26"/>
  <c r="AF12" i="26" s="1"/>
  <c r="AN12" i="26" s="1"/>
  <c r="X184" i="26"/>
  <c r="AF184" i="26" s="1"/>
  <c r="AN184" i="26" s="1"/>
  <c r="X195" i="26"/>
  <c r="AF195" i="26" s="1"/>
  <c r="AN195" i="26" s="1"/>
  <c r="AN87" i="26"/>
  <c r="X80" i="26"/>
  <c r="AF80" i="26" s="1"/>
  <c r="AN80" i="26" s="1"/>
  <c r="X8" i="26"/>
  <c r="AF8" i="26" s="1"/>
  <c r="AN8" i="26" s="1"/>
  <c r="X289" i="26"/>
  <c r="AF289" i="26" s="1"/>
  <c r="AN289" i="26" s="1"/>
  <c r="AN74" i="26"/>
  <c r="AT2" i="26" l="1"/>
  <c r="AT315" i="26" s="1"/>
  <c r="W315" i="26"/>
  <c r="X40" i="26"/>
  <c r="AF40" i="26" s="1"/>
  <c r="AN40" i="26" s="1"/>
  <c r="AE315" i="26"/>
  <c r="AI2" i="26"/>
  <c r="AI315" i="26" s="1"/>
  <c r="X188" i="26"/>
  <c r="AF188" i="26" s="1"/>
  <c r="AN188" i="26" s="1"/>
  <c r="X2" i="26"/>
  <c r="AF2" i="26" l="1"/>
  <c r="X315" i="26"/>
  <c r="AN2" i="26" l="1"/>
  <c r="AN315" i="26" s="1"/>
  <c r="AN317" i="26" s="1"/>
  <c r="AF315" i="26"/>
</calcChain>
</file>

<file path=xl/comments1.xml><?xml version="1.0" encoding="utf-8"?>
<comments xmlns="http://schemas.openxmlformats.org/spreadsheetml/2006/main">
  <authors>
    <author>burcak.akduman</author>
    <author>canan.cavusoglu</author>
  </authors>
  <commentList>
    <comment ref="AN39" authorId="0" shapeId="0">
      <text>
        <r>
          <rPr>
            <b/>
            <sz val="9"/>
            <color indexed="81"/>
            <rFont val="Tahoma"/>
            <family val="2"/>
            <charset val="162"/>
          </rPr>
          <t>burcak.akduman:</t>
        </r>
        <r>
          <rPr>
            <sz val="9"/>
            <color indexed="81"/>
            <rFont val="Tahoma"/>
            <family val="2"/>
            <charset val="162"/>
          </rPr>
          <t xml:space="preserve">
FAZLA ÖDEMEDEN DOLAYI HAVALESİ İŞLENMEDİ</t>
        </r>
      </text>
    </comment>
    <comment ref="B47" authorId="0" shapeId="0">
      <text>
        <r>
          <rPr>
            <b/>
            <sz val="8"/>
            <color indexed="81"/>
            <rFont val="Tahoma"/>
            <family val="2"/>
            <charset val="162"/>
          </rPr>
          <t>burcak.akduman:</t>
        </r>
        <r>
          <rPr>
            <sz val="8"/>
            <color indexed="81"/>
            <rFont val="Tahoma"/>
            <family val="2"/>
            <charset val="162"/>
          </rPr>
          <t xml:space="preserve">
ilk havale EURO</t>
        </r>
      </text>
    </comment>
    <comment ref="R94" authorId="1" shapeId="0">
      <text>
        <r>
          <rPr>
            <b/>
            <sz val="8"/>
            <color indexed="81"/>
            <rFont val="Tahoma"/>
            <family val="2"/>
            <charset val="162"/>
          </rPr>
          <t>canan.cavusoglu:</t>
        </r>
        <r>
          <rPr>
            <sz val="8"/>
            <color indexed="81"/>
            <rFont val="Tahoma"/>
            <family val="2"/>
            <charset val="162"/>
          </rPr>
          <t xml:space="preserve">
İNDİRİM TUTARI DÜŞÜLDÜ. muTABAKAT ZAMANI DİKKATTTT</t>
        </r>
      </text>
    </comment>
  </commentList>
</comments>
</file>

<file path=xl/comments2.xml><?xml version="1.0" encoding="utf-8"?>
<comments xmlns="http://schemas.openxmlformats.org/spreadsheetml/2006/main">
  <authors>
    <author>canan.cavusoglu</author>
    <author>dilara.ayaksiz</author>
  </authors>
  <commentList>
    <comment ref="K16" authorId="0" shapeId="0">
      <text>
        <r>
          <rPr>
            <b/>
            <sz val="8"/>
            <color indexed="81"/>
            <rFont val="Tahoma"/>
            <family val="2"/>
            <charset val="162"/>
          </rPr>
          <t>canan.cavusoglu:</t>
        </r>
        <r>
          <rPr>
            <sz val="8"/>
            <color indexed="81"/>
            <rFont val="Tahoma"/>
            <family val="2"/>
            <charset val="162"/>
          </rPr>
          <t xml:space="preserve">
ÖDEME ÇAPARTAŞ MADENCİLİK TEN GELDİ. YAZI GEELCEK.</t>
        </r>
      </text>
    </comment>
    <comment ref="G81" authorId="1" shapeId="0">
      <text>
        <r>
          <rPr>
            <b/>
            <sz val="8"/>
            <color indexed="81"/>
            <rFont val="Tahoma"/>
            <family val="2"/>
            <charset val="162"/>
          </rPr>
          <t>dilara.ayaksiz:</t>
        </r>
        <r>
          <rPr>
            <sz val="8"/>
            <color indexed="81"/>
            <rFont val="Tahoma"/>
            <family val="2"/>
            <charset val="162"/>
          </rPr>
          <t xml:space="preserve">
KDVDEN MUAF</t>
        </r>
      </text>
    </comment>
    <comment ref="G101" authorId="0" shapeId="0">
      <text>
        <r>
          <rPr>
            <b/>
            <sz val="8"/>
            <color indexed="81"/>
            <rFont val="Tahoma"/>
            <family val="2"/>
            <charset val="162"/>
          </rPr>
          <t>canan.cavusoglu:</t>
        </r>
        <r>
          <rPr>
            <sz val="8"/>
            <color indexed="81"/>
            <rFont val="Tahoma"/>
            <family val="2"/>
            <charset val="162"/>
          </rPr>
          <t xml:space="preserve">
VERGİDEN MUAF</t>
        </r>
      </text>
    </comment>
  </commentList>
</comments>
</file>

<file path=xl/sharedStrings.xml><?xml version="1.0" encoding="utf-8"?>
<sst xmlns="http://schemas.openxmlformats.org/spreadsheetml/2006/main" count="2712" uniqueCount="1197">
  <si>
    <t>TUTAR</t>
  </si>
  <si>
    <t>KDV</t>
  </si>
  <si>
    <t>USD</t>
  </si>
  <si>
    <t>TOPLAM</t>
  </si>
  <si>
    <t>ÜLKE</t>
  </si>
  <si>
    <t xml:space="preserve">SIRA </t>
  </si>
  <si>
    <t>NO</t>
  </si>
  <si>
    <t xml:space="preserve">SÖZLEŞME </t>
  </si>
  <si>
    <t>TARİHİ</t>
  </si>
  <si>
    <t xml:space="preserve"> ADI</t>
  </si>
  <si>
    <t>Tahsilat Detayı</t>
  </si>
  <si>
    <t>Tarih</t>
  </si>
  <si>
    <t>Toplam</t>
  </si>
  <si>
    <t>Tuyap</t>
  </si>
  <si>
    <t>Vakıf</t>
  </si>
  <si>
    <t>m2</t>
  </si>
  <si>
    <t>Net Toplam</t>
  </si>
  <si>
    <t>TEMSİLCİ / KATILIMCI</t>
  </si>
  <si>
    <t>T</t>
  </si>
  <si>
    <t>K</t>
  </si>
  <si>
    <t>Gerçekleşen Tahsilat ARALIK</t>
  </si>
  <si>
    <t>Gerçekleşen Tahsilat OCAK</t>
  </si>
  <si>
    <t>TP.DK.US</t>
  </si>
  <si>
    <t>Toplam Tahsilat</t>
  </si>
  <si>
    <t xml:space="preserve">Tüyap </t>
  </si>
  <si>
    <t>USD KARŞILIĞI</t>
  </si>
  <si>
    <t>efektif alış</t>
  </si>
  <si>
    <t>efektif satış</t>
  </si>
  <si>
    <t>eur</t>
  </si>
  <si>
    <t>usd</t>
  </si>
  <si>
    <t>Gerçekleşen Tahsilat ŞUBAT</t>
  </si>
  <si>
    <t>Gerçekleşen Tahsilat MART</t>
  </si>
  <si>
    <t>Gerçekleşen Tahsilat NİSAN</t>
  </si>
  <si>
    <t>Gerçekleşen Tahsilat MAYIS</t>
  </si>
  <si>
    <t>Gerçekleşen Tahsilat  HAZİRAN</t>
  </si>
  <si>
    <t>PARİTE</t>
  </si>
  <si>
    <t>FATURA NO</t>
  </si>
  <si>
    <t>IDEF 2011 GERÇEKLEŞEN SATIŞ VE TAHSİLAT RAPORU  YTL</t>
  </si>
  <si>
    <t>DAMGA VERGİSİ</t>
  </si>
  <si>
    <t>CENGİZ KORKMAZ-TİTCO TEMSİLCİLİK DANIŞMANLIK</t>
  </si>
  <si>
    <t>MİLSOFT YAZILIM TEKNOLOJİLERİ A.Ş.</t>
  </si>
  <si>
    <t>İŞBİR ELEKTRİK SAN. A.Ş.</t>
  </si>
  <si>
    <t>OPTIX CO</t>
  </si>
  <si>
    <t>MURAT RULMAN MURAT TUNCEL</t>
  </si>
  <si>
    <t>YÜKSEL SAVUNMA SİSTEMLERİ A.Ş.</t>
  </si>
  <si>
    <t>FİRMA</t>
  </si>
  <si>
    <t>SÖZL. 
TARİHİ</t>
  </si>
  <si>
    <t>SALON NO</t>
  </si>
  <si>
    <t>STAND NO</t>
  </si>
  <si>
    <t>KİRALANAN 
ALAN (M2)</t>
  </si>
  <si>
    <t>M2 BİRİM FİYATI</t>
  </si>
  <si>
    <t>2. KAT UYG.
 ÜCRETİ</t>
  </si>
  <si>
    <t>STANDART STAND ÜCRETİ</t>
  </si>
  <si>
    <t>KATALOG VE REKLAM
 ÜCRETİ</t>
  </si>
  <si>
    <t>EKSTRA 
HİZMET ÜCRETİ</t>
  </si>
  <si>
    <t>YAPILAN İNDİRİM ORANI(%)</t>
  </si>
  <si>
    <t>İNDİRİM MİKTARI</t>
  </si>
  <si>
    <t>STAND SATIŞLARI (KDV.SİZ)</t>
  </si>
  <si>
    <t>STAND SATIŞLARI KDV</t>
  </si>
  <si>
    <t>EKSTRA STAND MALZ. VE EKSTRA HİZMET  (KDV.SİZ)</t>
  </si>
  <si>
    <t>EKSTRA STAND MALZ. VE EKSTRA HİZMET  (KDV.Lİ)</t>
  </si>
  <si>
    <t>KATALOG REKLAM. VE REKLAM PANOSU GELİRLERİ (KDV.SİZ)</t>
  </si>
  <si>
    <t>KATALOG REKLAM. VE REKLAM PANOSU GELİRLERİ(KDV.Lİ)</t>
  </si>
  <si>
    <t>GÜMRÜK VE NAKLİYE HİZMET GELİRLERİ (KDV.SİZ)</t>
  </si>
  <si>
    <t>GÜMRÜK VE NAKLİYE HİZMET GELİRLERİ (KDV.Lİ)</t>
  </si>
  <si>
    <t>ÖDENECEK KDV.SİZ TOPLAM</t>
  </si>
  <si>
    <t>KDV TUTARI</t>
  </si>
  <si>
    <t>ÖDENECEK (KDV.Lİ)</t>
  </si>
  <si>
    <t>ÖDENECEK VAKIF PAYI (KDV.SİZ)</t>
  </si>
  <si>
    <t>ÖDENENDEN VAKIF PAYI (KDV.SİZ)</t>
  </si>
  <si>
    <t>BAKİYE (KDV.Lİ)</t>
  </si>
  <si>
    <t>TÜYAPTAN VAKFA ÖDENECEK İLAVE PAY</t>
  </si>
  <si>
    <t>FİRMALARIN YAPTIĞI FAZLA ÖDEME TUTARI</t>
  </si>
  <si>
    <t>TAHSİL EDİLECEK BAKİYE</t>
  </si>
  <si>
    <t xml:space="preserve">             Arslı Arslan</t>
  </si>
  <si>
    <t>Gülay TEMİZBAŞ</t>
  </si>
  <si>
    <t>Elif TÜRKMEN</t>
  </si>
  <si>
    <t>Erdinç SOYAK</t>
  </si>
  <si>
    <t>F.Elif TÜRKMEN</t>
  </si>
  <si>
    <t>Ahmet ŞENOL</t>
  </si>
  <si>
    <t>Melih TEZCAN</t>
  </si>
  <si>
    <t>Fuar Faaliyet Uzm.Yrd.</t>
  </si>
  <si>
    <t>Muh.Uzm.Yrd.</t>
  </si>
  <si>
    <t>Muh.Fin.Şb.Md.</t>
  </si>
  <si>
    <t>Fuar Şube Müdürü</t>
  </si>
  <si>
    <t>Muh.Fins.Şb.Md.</t>
  </si>
  <si>
    <t xml:space="preserve">  Vakıf Hiz.Grp.Bşk.</t>
  </si>
  <si>
    <t xml:space="preserve">         Genel Müdür Yardımcısı ( Mali )</t>
  </si>
  <si>
    <t>YAPILAN İNDİRİM ORANI</t>
  </si>
  <si>
    <t>ELEKTRİK HİZMET BEDELİ</t>
  </si>
  <si>
    <t>TOPLAM SÖZLEŞME BEDELİ (KDV SİZ)</t>
  </si>
  <si>
    <t>TOPLAM SÖZLEŞME BEDELİ (KDV Lİ)</t>
  </si>
  <si>
    <t>ÖDENECEK KDV.Lİ (İNDİRİMLİ)  TOPLAM</t>
  </si>
  <si>
    <t>ÖDENEN DAMGA VERGİSİ</t>
  </si>
  <si>
    <t>ÖDENEN SÖZLEŞME BEDELİ</t>
  </si>
  <si>
    <t>ÖDENEN SÖZLEŞME BEDELİ (KDV Lİ DV DÜŞÜLMÜŞ)</t>
  </si>
  <si>
    <t>FİRMALARIN YAPTIĞI FAZLA ÖDEME</t>
  </si>
  <si>
    <r>
      <t>STANDART STAND KURULUMU M</t>
    </r>
    <r>
      <rPr>
        <b/>
        <vertAlign val="superscript"/>
        <sz val="12"/>
        <color indexed="9"/>
        <rFont val="Arial"/>
        <family val="2"/>
        <charset val="162"/>
      </rPr>
      <t>2</t>
    </r>
  </si>
  <si>
    <t>ATA AV TÜFEKLERİ SAN. VE TİC. LTD. ŞTİ.</t>
  </si>
  <si>
    <t>STROMSHOLMEN AB</t>
  </si>
  <si>
    <t>ONUR MÜHENDİSLİK A.Ş.</t>
  </si>
  <si>
    <t>TECHTEST LTD</t>
  </si>
  <si>
    <t>ALTEK METAL SANAYİ VE TİCARET A.Ş.</t>
  </si>
  <si>
    <t>ÖZNUR SAVUNMA HAVACILIK VE MAKİNA SAN.TİC.LTD.ŞTİ.</t>
  </si>
  <si>
    <t>MOOG</t>
  </si>
  <si>
    <t>CCO CREATIVE CONSULTING GMBH</t>
  </si>
  <si>
    <t>LESS LETHAL AFRICA</t>
  </si>
  <si>
    <t>FAIR MANAGEMENT LTD</t>
  </si>
  <si>
    <t>PAKISTAN AERONAUTICAL COMPLEX</t>
  </si>
  <si>
    <t>METUTECH ORTADOĞU TEKNOPARK A.Ş.</t>
  </si>
  <si>
    <t>SADTEK ELEKTRONİK SAN.VE TİC.LTD.ŞTİ.</t>
  </si>
  <si>
    <t>METEKSAN SAVUNMA SANAYİ A.Ş.</t>
  </si>
  <si>
    <t>TİBET MAKİNA SAN.TİC.A.Ş.</t>
  </si>
  <si>
    <t>VESTEL SAVUNMA SANAYİ A.Ş.</t>
  </si>
  <si>
    <t>SAMEL-90 PLC</t>
  </si>
  <si>
    <t>INSTITUTE OF METAL SCIENCE</t>
  </si>
  <si>
    <t>ÜNTEL KABLOLARI SAN.VE TİC.A.Ş.</t>
  </si>
  <si>
    <t>ARES TERSANECİLİK LTD.ŞTİ.</t>
  </si>
  <si>
    <t>MODEL ATÖLYESİ END.ÜRÜN.SAN.TİC.LTD.ŞTİ.</t>
  </si>
  <si>
    <t>TEKNOPARK İSTANBUL A.Ş.</t>
  </si>
  <si>
    <t>DENEL SOC LTD</t>
  </si>
  <si>
    <t>C.N. ROMTEHNICA S.A.</t>
  </si>
  <si>
    <t>INDAL TECHNOLOGIES INC</t>
  </si>
  <si>
    <t>VARZENE METAL SAN.TİC.LTD.ŞTİ.</t>
  </si>
  <si>
    <t>GRUP İMPEKS METAL SAN.VE DIŞ TİC.LTD.ŞTİ.</t>
  </si>
  <si>
    <t>ERTUNÇ ÖZCAN</t>
  </si>
  <si>
    <t>FLIR SYSTEMS</t>
  </si>
  <si>
    <t>FNSS SAVUNMA SİSTEMLERİ A.Ş.</t>
  </si>
  <si>
    <t>PAVEZYUM KİMYA SAN.DIŞ TİC.LTD.ŞTİ.</t>
  </si>
  <si>
    <t>SARSILMAZ SİLAH SANAYİ A.Ş.</t>
  </si>
  <si>
    <t>GLOMEX MILITARY SUPPLIES</t>
  </si>
  <si>
    <t>HYDRO GROUP PLC</t>
  </si>
  <si>
    <t>KOÇOĞLU HAVACILIK A.Ş.</t>
  </si>
  <si>
    <t>ARMORED VEHICLES AND HEAVY EQUIPMENT FACTORY</t>
  </si>
  <si>
    <t>UKROBORONPROM STATE CONCERN</t>
  </si>
  <si>
    <t>INTERNATIONAL ARMORED GROUP</t>
  </si>
  <si>
    <t>TRANSPARENT ARMOR SYSTEMS</t>
  </si>
  <si>
    <t>TAWAZUN HOLDING</t>
  </si>
  <si>
    <t>PIONEERS TECHNICAL SYSTEMS</t>
  </si>
  <si>
    <t>SOFIA TRADING</t>
  </si>
  <si>
    <t>ÇAN ORTAK GİRİŞİMİ</t>
  </si>
  <si>
    <t>SAMİ ATALAN</t>
  </si>
  <si>
    <t>POONGSAN</t>
  </si>
  <si>
    <t>SPIRIT SLOVENIA PUBLIC AGENCY</t>
  </si>
  <si>
    <t>BRADY TURKEY</t>
  </si>
  <si>
    <t>MINISTRY OF DEFENCE OF THE REPUBLIC INDONESIA</t>
  </si>
  <si>
    <t>MBDA ITALY</t>
  </si>
  <si>
    <t>FİRMA ÜNVANI</t>
  </si>
  <si>
    <t>İBB İSMEK</t>
  </si>
  <si>
    <t>MSI HAVACILIK SAV.TEK.DERGİSİ</t>
  </si>
  <si>
    <t>İMGE TANITIM DANIŞMANLIK</t>
  </si>
  <si>
    <t>KOSGEB</t>
  </si>
  <si>
    <t>ANADOLU AJANSI</t>
  </si>
  <si>
    <t>SASAD SAV. VE HAV.SAN.İM.DERNEĞİ</t>
  </si>
  <si>
    <t>İNTERPROMEDYA YAY.ET.YÖN.A.Ş.</t>
  </si>
  <si>
    <t>KOÇ BİLGİ VE SAV.TEK.A.Ş.</t>
  </si>
  <si>
    <t>MİKES MİKRODALGA</t>
  </si>
  <si>
    <t>DRYTEKS</t>
  </si>
  <si>
    <t>FİRMANIN KALAN DAMGA VERGİSİ</t>
  </si>
  <si>
    <t>C DEFENCE</t>
  </si>
  <si>
    <t>ASKERİ DATA</t>
  </si>
  <si>
    <t>CHIPOTLE PUBLISHING</t>
  </si>
  <si>
    <t>EMBASSY OF THE SLOVAK REPUBLIC</t>
  </si>
  <si>
    <t>MAST EUROPE</t>
  </si>
  <si>
    <t>TORGI KIELCE SA</t>
  </si>
  <si>
    <t>MEDIA TRANSASIA LTD</t>
  </si>
  <si>
    <t>ABU DHABI NATIONAL EX.CENTER</t>
  </si>
  <si>
    <t>NSPA</t>
  </si>
  <si>
    <t>DSA EXHIBITION AND CONFERENCE</t>
  </si>
  <si>
    <t>ROYAL BRUNEI TECH.SERVICES</t>
  </si>
  <si>
    <t>PT.NAPINDA MEDIA ASHATAMA</t>
  </si>
  <si>
    <t>SOFEX JORDAN</t>
  </si>
  <si>
    <t>SHEPHARD MEDIA</t>
  </si>
  <si>
    <t>EMBASSY OF THE DEMOCRATIC SOCIALIST REP.OF SRİLANKA</t>
  </si>
  <si>
    <t>EMBASSY OF THE PEOPLE'S REP.OF CHINA</t>
  </si>
  <si>
    <t>FIDAE 2014</t>
  </si>
  <si>
    <t>BRIDEX 2013 ROYAL BRUNEI TECH.SERVICES</t>
  </si>
  <si>
    <t>Rapor Adı</t>
  </si>
  <si>
    <t>Satış Faturaları Dökümü</t>
  </si>
  <si>
    <t>FATURA TÜRÜ</t>
  </si>
  <si>
    <t>CARİ ÜNVAN</t>
  </si>
  <si>
    <t>FATURA TOP.</t>
  </si>
  <si>
    <t>FATURA NET TOP.</t>
  </si>
  <si>
    <t xml:space="preserve">DOVIZ NET TOP. </t>
  </si>
  <si>
    <t>DÖVİZ TÜRÜ</t>
  </si>
  <si>
    <t>Toptan Satış Faturası</t>
  </si>
  <si>
    <t>012325</t>
  </si>
  <si>
    <t>MINISTRY OF NATIONAL DEF. OF THE REPUBLIC OFPOLAND</t>
  </si>
  <si>
    <t>012428</t>
  </si>
  <si>
    <t>İMCA ELEKTRONİK VE BİLİŞİM SAN.VE TİC.LTD.ŞTİ</t>
  </si>
  <si>
    <t>012429</t>
  </si>
  <si>
    <t>012448</t>
  </si>
  <si>
    <t>ROKETSAN ROKET SAN.VE TIC.A.Ş.</t>
  </si>
  <si>
    <t>012449</t>
  </si>
  <si>
    <t>M-INTEGRATED SOLUTIONS LTD</t>
  </si>
  <si>
    <t>012450</t>
  </si>
  <si>
    <t>ARMSAN SİLAH SANAYİ VE TİC.A.Ş.</t>
  </si>
  <si>
    <t>İ/012452</t>
  </si>
  <si>
    <t>ERATAŞ İŞ GÜVENLİĞİ EKİP SAN TİC LTD ŞTİ</t>
  </si>
  <si>
    <t>012467</t>
  </si>
  <si>
    <t>PAGETEL SİSTEM MÜH. SAN.VE TİC.LTD.ŞTİ.</t>
  </si>
  <si>
    <t>012562</t>
  </si>
  <si>
    <t>MERCEDES BENZ TURK A.S.</t>
  </si>
  <si>
    <t>012563</t>
  </si>
  <si>
    <t xml:space="preserve">TEI TUSAS MOTOR SANAYI A.S. </t>
  </si>
  <si>
    <t>012564</t>
  </si>
  <si>
    <t>TTAF ELEKTRONİK SAN VE TİC LTD ŞTİ</t>
  </si>
  <si>
    <t>012587</t>
  </si>
  <si>
    <t xml:space="preserve">TEKNO KAUÇUK SANAYİ A.Ş. </t>
  </si>
  <si>
    <t>Perakende Satış Faturası</t>
  </si>
  <si>
    <t>İ/012607</t>
  </si>
  <si>
    <t>012613</t>
  </si>
  <si>
    <t>UTAŞ MAKİNE İTH.İHR.SAN. VE TİC.LTD.ŞTİ.</t>
  </si>
  <si>
    <t>012614</t>
  </si>
  <si>
    <t>012620</t>
  </si>
  <si>
    <t>ALTINAY ROBOT TEK.SAN.VE TİC.A.Ş.</t>
  </si>
  <si>
    <t>012621</t>
  </si>
  <si>
    <t>GLENAIR ITALIA SPA</t>
  </si>
  <si>
    <t>İ/012610</t>
  </si>
  <si>
    <t>PALL FRANCE</t>
  </si>
  <si>
    <t>İ/012630</t>
  </si>
  <si>
    <t>SAS SOCITEC GROUPE BMP</t>
  </si>
  <si>
    <t>İ/012631</t>
  </si>
  <si>
    <t>012633</t>
  </si>
  <si>
    <t>012636</t>
  </si>
  <si>
    <t>COGES</t>
  </si>
  <si>
    <t>012637</t>
  </si>
  <si>
    <t>012639</t>
  </si>
  <si>
    <t>012643</t>
  </si>
  <si>
    <t>YONCA  - ONUK ADİ ORTAKLIĞI</t>
  </si>
  <si>
    <t>012644</t>
  </si>
  <si>
    <t>GENERAL ELEKTRİK TİCARET VE SERVİS  A.Ş.</t>
  </si>
  <si>
    <t>012645</t>
  </si>
  <si>
    <t>METUS TEK.BİLG.BİL.TEK.SİN.SAN.VE TİC.LTD.ŞTİ.</t>
  </si>
  <si>
    <t>012648</t>
  </si>
  <si>
    <t>İSTANBUL DENİZCİLİK GEMİ İNŞA SAN.VE TİC.A.Ş.</t>
  </si>
  <si>
    <t>012649</t>
  </si>
  <si>
    <t>012650</t>
  </si>
  <si>
    <t>İLKERLER MAKİNA SERVİS SANAYİ VE DIŞ TİC.A.Ş.</t>
  </si>
  <si>
    <t>İ/012634</t>
  </si>
  <si>
    <t>RA RODRIGUEZ UK LTD</t>
  </si>
  <si>
    <t>İ/012638</t>
  </si>
  <si>
    <t>EKOM ELEK.ELEKTRONİK BİLG.PAZ.SAN.VE TİC.LTD.ŞTİ.</t>
  </si>
  <si>
    <t>İ/012640</t>
  </si>
  <si>
    <t>SUZHOU DONGLING VIBRATION TEST INS.CO.,LTD</t>
  </si>
  <si>
    <t>İ/012641</t>
  </si>
  <si>
    <t>EDICONSULT INTERNAZIONALE SRL</t>
  </si>
  <si>
    <t>İ/012642</t>
  </si>
  <si>
    <t>HİDRO KONTROL MAKİNA SAN TİC A.Ş.</t>
  </si>
  <si>
    <t>İ/012646</t>
  </si>
  <si>
    <t>İ/012647</t>
  </si>
  <si>
    <t>FİGES FİZİK VE GEOMETRİDE BİLG.SİM.HİZ.VE TİC.A.Ş.</t>
  </si>
  <si>
    <t>012659</t>
  </si>
  <si>
    <t>MAK SAVUNMA TEKNOLOJİLERİ SAN.VE TİC.LTD.ŞTİ.</t>
  </si>
  <si>
    <t>012660</t>
  </si>
  <si>
    <t>BUREAU VERITAS GÖZETİM HİZMETLERİ LTD.ŞTİ.</t>
  </si>
  <si>
    <t>012676</t>
  </si>
  <si>
    <t>TEN CATE PROTECT B.V.</t>
  </si>
  <si>
    <t>İ/012677</t>
  </si>
  <si>
    <t>012680</t>
  </si>
  <si>
    <t>İ/012678</t>
  </si>
  <si>
    <t>NETAŞ TELEKOMÜNİKASYON A.Ş.</t>
  </si>
  <si>
    <t>İ/012679</t>
  </si>
  <si>
    <t>012684</t>
  </si>
  <si>
    <t>012686</t>
  </si>
  <si>
    <t>012704</t>
  </si>
  <si>
    <t>012709</t>
  </si>
  <si>
    <t>İ/012683</t>
  </si>
  <si>
    <t>İ/012685</t>
  </si>
  <si>
    <t>PPG IND. KİMYA SAN. VE TİC.A.Ş.</t>
  </si>
  <si>
    <t>İ/012687</t>
  </si>
  <si>
    <t>İ/012688</t>
  </si>
  <si>
    <t>MBDA FRANCE SAS</t>
  </si>
  <si>
    <t>İ/012689</t>
  </si>
  <si>
    <t>STM SAVUNMA TEK.MÜH.VE TİC.A.Ş.</t>
  </si>
  <si>
    <t>İ/012690</t>
  </si>
  <si>
    <t>HANDELSABTEILUNG DER ÖSTERREICHISCHEN BOTSCHAFT</t>
  </si>
  <si>
    <t>İ/012705</t>
  </si>
  <si>
    <t>MODEL MASTER MAKET OYUNCAK REK.PROJE YÖN.ELEK.BİL.</t>
  </si>
  <si>
    <t>İ/012706</t>
  </si>
  <si>
    <t>ELKON ELEKTRİK SANAYİ VE TİCARET ANONİM ŞİRKETİ</t>
  </si>
  <si>
    <t>İ/012707</t>
  </si>
  <si>
    <t>İ/012708</t>
  </si>
  <si>
    <t>İ/012712</t>
  </si>
  <si>
    <t>İ/012713</t>
  </si>
  <si>
    <t>İ/012716</t>
  </si>
  <si>
    <t>ESEN SİSTEM ENT. VE MÜH. HİZ. SAN. VE TİC.LTD.ŞTİ.</t>
  </si>
  <si>
    <t>İ/012717</t>
  </si>
  <si>
    <t>İ/012718</t>
  </si>
  <si>
    <t>ASKAR MAK. SAN. VE TİC. A.Ş.</t>
  </si>
  <si>
    <t>İ/012719</t>
  </si>
  <si>
    <t>ÜNİMETAL HASSAS DÖKÜM MAK. VE YED.PAR.SAN.VE TİC.A.Ş.</t>
  </si>
  <si>
    <t>İ/012720</t>
  </si>
  <si>
    <t>İ/012721</t>
  </si>
  <si>
    <t>İ/012722</t>
  </si>
  <si>
    <t>İ/012723</t>
  </si>
  <si>
    <t>EADS DEUTSCHLAND GMBH-CASSIDIAN</t>
  </si>
  <si>
    <t>İ/012724</t>
  </si>
  <si>
    <t>İ/012726</t>
  </si>
  <si>
    <t>ADS GROUP LIMITED</t>
  </si>
  <si>
    <t>İ/012727</t>
  </si>
  <si>
    <t>NAVANTIA</t>
  </si>
  <si>
    <t>İ/012728</t>
  </si>
  <si>
    <t>L.M.S. INTERNATIONAL N.V.</t>
  </si>
  <si>
    <t>İ/012732</t>
  </si>
  <si>
    <t>MTU MOTOR TÜRBİN SAN.VE TİC. A.Ş.</t>
  </si>
  <si>
    <t>İ/012736</t>
  </si>
  <si>
    <t>DEPARTMENT TRADE AND IND.REPUBLIC OF SOUTH AFRICA</t>
  </si>
  <si>
    <t>İ/012737</t>
  </si>
  <si>
    <t>AUSA ASSOCIATION OF THE U.S.ARMY</t>
  </si>
  <si>
    <t>İ/012739</t>
  </si>
  <si>
    <t>OTOKAR OTOMOTİV VE SAVUNMA SAN.A.Ş.</t>
  </si>
  <si>
    <t>İ/012741</t>
  </si>
  <si>
    <t>EM SOFTWARE AND SYSTEMS GMBH</t>
  </si>
  <si>
    <t>İ/012742</t>
  </si>
  <si>
    <t>İ/E012731</t>
  </si>
  <si>
    <t>İ/E012733</t>
  </si>
  <si>
    <t>İ/E012734</t>
  </si>
  <si>
    <t>ADENAY MAK. İML.SAN.VE TİC.A.Ş.</t>
  </si>
  <si>
    <t>İ/E012735</t>
  </si>
  <si>
    <t>DEARSAN GEMİ İNŞ.SAN.A.Ş.</t>
  </si>
  <si>
    <t>İ/E012738</t>
  </si>
  <si>
    <t>İ/E012743</t>
  </si>
  <si>
    <t>İ/873574</t>
  </si>
  <si>
    <t>İ/873575</t>
  </si>
  <si>
    <t>BRAZILIAN DEFENSE AND SECURITY IND.ASSOCIATION</t>
  </si>
  <si>
    <t>İ/873577</t>
  </si>
  <si>
    <t>İ/E873576</t>
  </si>
  <si>
    <t>YAKUPOĞLU TEKSTİL DERİ SAN.TİC.A.Ş.</t>
  </si>
  <si>
    <t>012764</t>
  </si>
  <si>
    <t>012770</t>
  </si>
  <si>
    <t>ANSELL HEALTHCARE EUROPE N.V.</t>
  </si>
  <si>
    <t>012773</t>
  </si>
  <si>
    <t>OPTOKON A.S.</t>
  </si>
  <si>
    <t>012774</t>
  </si>
  <si>
    <t>OCEANWORKS AYKOR TEK.ÜRÜN.SAN.VE TİC.A.Ş.</t>
  </si>
  <si>
    <t>012776</t>
  </si>
  <si>
    <t>ATARD SAVUNMA VE HAV.SAN.İLERİ TEK.UYG.AR-GE A.Ş.</t>
  </si>
  <si>
    <t>İ/012746</t>
  </si>
  <si>
    <t>İ/012747</t>
  </si>
  <si>
    <t>İ/012748</t>
  </si>
  <si>
    <t>MES MAK.ELEK.KİMYA SAN.A.Ş.</t>
  </si>
  <si>
    <t>İ/012749</t>
  </si>
  <si>
    <t>İ/012750</t>
  </si>
  <si>
    <t>BEIJING PEAK VIEW TECHNOLOGY CO LTD.</t>
  </si>
  <si>
    <t>İ/012753</t>
  </si>
  <si>
    <t>İ/012755</t>
  </si>
  <si>
    <t>İ/012756</t>
  </si>
  <si>
    <t>İ/012758</t>
  </si>
  <si>
    <t>İ/012759</t>
  </si>
  <si>
    <t>İ/012761</t>
  </si>
  <si>
    <t>KADDB INVESTMENT GROUP</t>
  </si>
  <si>
    <t>İ/012763</t>
  </si>
  <si>
    <t>İ/012766</t>
  </si>
  <si>
    <t>İ/012767</t>
  </si>
  <si>
    <t>İ/012772</t>
  </si>
  <si>
    <t>İ/012775</t>
  </si>
  <si>
    <t>İ/012777</t>
  </si>
  <si>
    <t>İ/E012745</t>
  </si>
  <si>
    <t>İ/E012751</t>
  </si>
  <si>
    <t>İ/E012752</t>
  </si>
  <si>
    <t>İ/E012754</t>
  </si>
  <si>
    <t>İ/E012757</t>
  </si>
  <si>
    <t>İ/E012760</t>
  </si>
  <si>
    <t>EMBASSY OF PAKISTAN - ANKARA</t>
  </si>
  <si>
    <t>İ/E012762</t>
  </si>
  <si>
    <t>İ/E012765</t>
  </si>
  <si>
    <t>İ/E012768</t>
  </si>
  <si>
    <t>İ/E012769</t>
  </si>
  <si>
    <t>İ/E012771</t>
  </si>
  <si>
    <t>İ/E012778</t>
  </si>
  <si>
    <t>135401</t>
  </si>
  <si>
    <t>ÖZTİRYAKİLER MADENİ EŞYA SAN.VE TİC.A.Ş.</t>
  </si>
  <si>
    <t>135402</t>
  </si>
  <si>
    <t>ELSİM ELEKTROTEKNİK SİSTEMLER SAN TİC A.Ş.</t>
  </si>
  <si>
    <t>135403</t>
  </si>
  <si>
    <t>ASELSAN ELEKTRONİK SAN.TİC.A.Ş.</t>
  </si>
  <si>
    <t>135404</t>
  </si>
  <si>
    <t>135405</t>
  </si>
  <si>
    <t>135406</t>
  </si>
  <si>
    <t>135407</t>
  </si>
  <si>
    <t>ASPİLSAN ASKERİ PİL SAN. VE TİCARET A.Ş.</t>
  </si>
  <si>
    <t>135408</t>
  </si>
  <si>
    <t>HAVELSAN HAVA ELEKTRONİK SANAYİ VE  A.Ş.</t>
  </si>
  <si>
    <t>135409</t>
  </si>
  <si>
    <t>135410</t>
  </si>
  <si>
    <t>KINTEX SHAREHOLDING COM.SOFIA BULGARIA</t>
  </si>
  <si>
    <t>135411</t>
  </si>
  <si>
    <t>CHINA NATIONAL PRECISION    MACHINERY IMP.&amp; EXP.CORP.</t>
  </si>
  <si>
    <t>135412</t>
  </si>
  <si>
    <t>135413</t>
  </si>
  <si>
    <t>MAKINA VE KIMYA ENDUSTRI KURUMU</t>
  </si>
  <si>
    <t>135415</t>
  </si>
  <si>
    <t>İNFO(+)TRON ELEKT.VE BİLG SİST.ÜRETİM VE TİC.A.Ş.</t>
  </si>
  <si>
    <t>135416</t>
  </si>
  <si>
    <t>135417</t>
  </si>
  <si>
    <t>135418</t>
  </si>
  <si>
    <t>GATE ELEKTRONIK SAN.VE TIC.AS.</t>
  </si>
  <si>
    <t>135419</t>
  </si>
  <si>
    <t>TEKNİK DÖKÜM KAPLAMA MALZ.SAN.VE TİC.A.Ş.</t>
  </si>
  <si>
    <t>135420</t>
  </si>
  <si>
    <t>135421</t>
  </si>
  <si>
    <t>ELTESAN MOBİL TEK.SİST.SAN.VE TİC.A.Ş.</t>
  </si>
  <si>
    <t>135422</t>
  </si>
  <si>
    <t>ALTAY KOLL.ŞTİ. M.MURAD DURAL VE ORT.</t>
  </si>
  <si>
    <t>135423</t>
  </si>
  <si>
    <t>135424</t>
  </si>
  <si>
    <t>2M MAKİNA MÜMESSİLLİK VE TİC. A.Ş.</t>
  </si>
  <si>
    <t>135425</t>
  </si>
  <si>
    <t>ALKIN KOMPRESÖR SAN VE TİC LTD ŞTİ</t>
  </si>
  <si>
    <t>135426</t>
  </si>
  <si>
    <t>GÜR METAL HASSAS DÖKÜM SAN. TİC.LTD.ŞTİ.</t>
  </si>
  <si>
    <t>135427</t>
  </si>
  <si>
    <t>KÖSEDAĞ TEL ÖRME ÇİT SAN. VE TİC.İTH.İHR.A.Ş.</t>
  </si>
  <si>
    <t>135428</t>
  </si>
  <si>
    <t>135429</t>
  </si>
  <si>
    <t>HEMA ENDUSTRI A.S</t>
  </si>
  <si>
    <t>135430</t>
  </si>
  <si>
    <t>MAKEL ULUS.ISITMA SOĞ. VE YAL.MALZ.SAN TİC.LTD.ŞTİ</t>
  </si>
  <si>
    <t>135431</t>
  </si>
  <si>
    <t>STAR TEKNİK ELEK.CIH. SAN.VE TIC.LTD.STI.</t>
  </si>
  <si>
    <t>135432</t>
  </si>
  <si>
    <t>NUROL TEKN.SAN. VE MADENCİLİK TİC.A.Ş.</t>
  </si>
  <si>
    <t>135433</t>
  </si>
  <si>
    <t>OSTİM ORG.SAN.BÖLGESI MÜDÜRLÜĞÜ</t>
  </si>
  <si>
    <t>135434</t>
  </si>
  <si>
    <t>135435</t>
  </si>
  <si>
    <t>STAUBLI SAN.MAK.AKSESUARLAR TIC.LTD.STI.</t>
  </si>
  <si>
    <t>135436</t>
  </si>
  <si>
    <t>YKK METAL VE PLASTİK ÜRÜNLERİ SAN VE TİC A.Ş.</t>
  </si>
  <si>
    <t>135437</t>
  </si>
  <si>
    <t>135438</t>
  </si>
  <si>
    <t>ÜNİVERSA İÇ DIŞ TİCARET MAKİNA SAN LTD ŞTİ</t>
  </si>
  <si>
    <t>135439</t>
  </si>
  <si>
    <t>MAKERSAN MAKİNA OTOMOTİV SAN VE TİC LTD ŞTİ</t>
  </si>
  <si>
    <t>135441</t>
  </si>
  <si>
    <t>KAYA YAPI İÇ MİM.MİM.TAS.İN DEN.TAAH.SAN.TİC.LTD.ŞTİ.</t>
  </si>
  <si>
    <t>135442</t>
  </si>
  <si>
    <t>ELEKTROLAND ENDÜSTRİYEL EL. VE OTO.SAN.TİC.LTD.ŞTİ.</t>
  </si>
  <si>
    <t>135443</t>
  </si>
  <si>
    <t>A-TEL TEK.VE SAVUNMA SAN.A.Ş.</t>
  </si>
  <si>
    <t>135444</t>
  </si>
  <si>
    <t>AKTİF NESER ELEK.VE MAK KOM.MÜŞ.İTH.İHR.VE PAZ.LTD</t>
  </si>
  <si>
    <t>135445</t>
  </si>
  <si>
    <t>HAVELSAN TEKNOLOJİ RADAR SAN. VE TİC.A.Ş.</t>
  </si>
  <si>
    <t>135446</t>
  </si>
  <si>
    <t xml:space="preserve">NUROL MAKİNA VE SANAYİ A.Ş </t>
  </si>
  <si>
    <t>135449</t>
  </si>
  <si>
    <t>135450</t>
  </si>
  <si>
    <t>135451</t>
  </si>
  <si>
    <t>135452</t>
  </si>
  <si>
    <t>135453</t>
  </si>
  <si>
    <t>GÜVENLİ YAŞAM İŞ GÜVENLİĞİ SAN VE TİC. LTD.ŞTİ.</t>
  </si>
  <si>
    <t>135454</t>
  </si>
  <si>
    <t>EUROWINCH OTO.END.TAŞ.TİC. VE SAN .LTD.ŞTİ.</t>
  </si>
  <si>
    <t>135455</t>
  </si>
  <si>
    <t>135456</t>
  </si>
  <si>
    <t>135457</t>
  </si>
  <si>
    <t>KALE KALIP MAK.VE KALIP SAN. A.Ş.</t>
  </si>
  <si>
    <t>135458</t>
  </si>
  <si>
    <t>135459</t>
  </si>
  <si>
    <t>SAVRONİK ELEKTRONİK SAN VE TİC A.Ş.</t>
  </si>
  <si>
    <t>135460</t>
  </si>
  <si>
    <t>135461</t>
  </si>
  <si>
    <t>KÜÇÜKPAZARLI KARDEŞLER KALIP VE MAK.SAN.LTD.ŞTİ.</t>
  </si>
  <si>
    <t>135462</t>
  </si>
  <si>
    <t>TEPAŞ ELEKTRİK VE MEKANİK EV CİH. SAN TİC LTD.A.Ş.</t>
  </si>
  <si>
    <t>135463</t>
  </si>
  <si>
    <t>135464</t>
  </si>
  <si>
    <t>ELEKTRAL ELEKTROMEKANİK SAN.VE TİC.A.Ş.</t>
  </si>
  <si>
    <t>135465</t>
  </si>
  <si>
    <t>TEPAR TEKSTİL SANAYİ VE TİC A.Ş.</t>
  </si>
  <si>
    <t>135466</t>
  </si>
  <si>
    <t>ERA METALURJİ SAN.VE TİC. LTD.ŞTİ.</t>
  </si>
  <si>
    <t>135467</t>
  </si>
  <si>
    <t>TELSAN TELSİZ SAN.VE TİCARET AŞ.</t>
  </si>
  <si>
    <t>135468</t>
  </si>
  <si>
    <t>BİO NİL KİMYA SAN. VE TİC.LTD.ŞTİ.</t>
  </si>
  <si>
    <t>135469</t>
  </si>
  <si>
    <t>TİSAŞ TRABZON SİLAH SANAYİ A.Ş.</t>
  </si>
  <si>
    <t>135470</t>
  </si>
  <si>
    <t>135471</t>
  </si>
  <si>
    <t>AKDAĞ SAVUNMA TEKN. VE MÜH.HİZM.LTD.ŞTİ.</t>
  </si>
  <si>
    <t>135472</t>
  </si>
  <si>
    <t>CURTISS-WRIGHT ANTRIEBSTECHNIK GMBH</t>
  </si>
  <si>
    <t>135473</t>
  </si>
  <si>
    <t>ÖZTEK TEKSTİL TERBİYE TESİSLERİ SAN.VE TİC.A.Ş.</t>
  </si>
  <si>
    <t>135474</t>
  </si>
  <si>
    <t>135475</t>
  </si>
  <si>
    <t>ALP HAVACILIK SAN. VE TİC.A.Ş.</t>
  </si>
  <si>
    <t>135476</t>
  </si>
  <si>
    <t>135477</t>
  </si>
  <si>
    <t>135478</t>
  </si>
  <si>
    <t>TUSAŞ TÜRK HAVACILIK VE UZAY SANAYİİ A.Ş.</t>
  </si>
  <si>
    <t>135479</t>
  </si>
  <si>
    <t>135480</t>
  </si>
  <si>
    <t>C TECH BİLİŞİM TEK. SAN. VE TİC.A.Ş.</t>
  </si>
  <si>
    <t>135481</t>
  </si>
  <si>
    <t>GİRSAN MAK.VE HAFİF SİLAH SAN.TİC.LTD.ŞTİ.</t>
  </si>
  <si>
    <t>135482</t>
  </si>
  <si>
    <t>YALTES ELEK.VE BİLGİ SİST.ÜRT.VE TİC.A.Ş.</t>
  </si>
  <si>
    <t>135483</t>
  </si>
  <si>
    <t>EMF ELEK.İNŞ.SAN.VE TİC.LTD.ŞTİ.</t>
  </si>
  <si>
    <t>135484</t>
  </si>
  <si>
    <t>ULTRA ELECTRONICS</t>
  </si>
  <si>
    <t>135485</t>
  </si>
  <si>
    <t>GÖKTÜRK DIŞ TİC.MÜM.VE MÜŞ.LTD.ŞTİ.</t>
  </si>
  <si>
    <t>135486</t>
  </si>
  <si>
    <t>COŞKUNÖZ SAVUNMA VE HAVACILIK SAN.TİC.A.Ş.</t>
  </si>
  <si>
    <t>135487</t>
  </si>
  <si>
    <t>TCHERNO MORE CO</t>
  </si>
  <si>
    <t>135488</t>
  </si>
  <si>
    <t>UYGUR SAV.END.İTH.İHR.MÜH.MÜM.TİC.İNŞ.TAAH.LTD.ŞTİ</t>
  </si>
  <si>
    <t>135489</t>
  </si>
  <si>
    <t>135490</t>
  </si>
  <si>
    <t>135491</t>
  </si>
  <si>
    <t>135493</t>
  </si>
  <si>
    <t>DUNARIT CORP</t>
  </si>
  <si>
    <t>135495</t>
  </si>
  <si>
    <t>135496</t>
  </si>
  <si>
    <t>TÜBİTAK BİLİŞİM VE BİLGİ GÜV.İLERİ TEK.ARAŞ.MRK.</t>
  </si>
  <si>
    <t>135497</t>
  </si>
  <si>
    <t>TÜBİTAK SAVUNMA SAN.ARAŞ.GEL.ENSTİTÜSÜ</t>
  </si>
  <si>
    <t>135498</t>
  </si>
  <si>
    <t>135499</t>
  </si>
  <si>
    <t>SAMSUN YURT SAVUNMA SAN.VE TİC.A.Ş.</t>
  </si>
  <si>
    <t>135500</t>
  </si>
  <si>
    <t>135501</t>
  </si>
  <si>
    <t>GAGE OTOMOTİV  SAN VE TİC.LTD.ŞTİ</t>
  </si>
  <si>
    <t>135502</t>
  </si>
  <si>
    <t>ERGİNAY KERESTE VE AMBALAJ SAN TİC LTD ŞTİ</t>
  </si>
  <si>
    <t>135503</t>
  </si>
  <si>
    <t>SEYKOÇ ALÜMİNYUM PAZ VE SAN TİC LTD ŞTİ</t>
  </si>
  <si>
    <t>135504</t>
  </si>
  <si>
    <t>MED MAKİNE MED.MÜH.SAN. VE TİC.LTD.ŞTİ.</t>
  </si>
  <si>
    <t>135505</t>
  </si>
  <si>
    <t>TEM KABLO DONANIMLARI SAN. TİC. LTD. ŞTİ.</t>
  </si>
  <si>
    <t>135506</t>
  </si>
  <si>
    <t>135507</t>
  </si>
  <si>
    <t>AMPHENOL INTERNATIONAL LTD</t>
  </si>
  <si>
    <t>135508</t>
  </si>
  <si>
    <t>AYYAZILIM ELEKTRONİK BİLG.MED.İNŞ.SAN.TİC.LTD.ŞTİ.</t>
  </si>
  <si>
    <t>135509</t>
  </si>
  <si>
    <t>135510</t>
  </si>
  <si>
    <t>BATI DOKUMACILIK SANAYİ VE TİCARET A.Ş.</t>
  </si>
  <si>
    <t>135511</t>
  </si>
  <si>
    <t>135512</t>
  </si>
  <si>
    <t>TEKTRONİK MÜHENDİSLİK VE TİCARET LTD.ŞTİ.</t>
  </si>
  <si>
    <t>135513</t>
  </si>
  <si>
    <t>AGS ENERJİ İLT.SİST.SAV.TEK.MÜH.TAAH.İNŞ.SAN.VE</t>
  </si>
  <si>
    <t>135514</t>
  </si>
  <si>
    <t>MEYDAN AV MALZ.SAN.VE TİC.LTD.ŞTİ.</t>
  </si>
  <si>
    <t>135515</t>
  </si>
  <si>
    <t>ANADOLU DENİZ İNŞAAT KIZAKLARI SAN. VE TİC. A.Ş.</t>
  </si>
  <si>
    <t>135516</t>
  </si>
  <si>
    <t>135517</t>
  </si>
  <si>
    <t>135518</t>
  </si>
  <si>
    <t>135519</t>
  </si>
  <si>
    <t>GÜL OTOMOTİV TEKSTİL SAN.VE TİC.LTD.ŞTİ.</t>
  </si>
  <si>
    <t>135520</t>
  </si>
  <si>
    <t>135521</t>
  </si>
  <si>
    <t>SDT UZAY VE SAV.TEK.BİL.ÜRT.DAN.TİC.A.Ş.</t>
  </si>
  <si>
    <t>135522</t>
  </si>
  <si>
    <t>135523</t>
  </si>
  <si>
    <t>ZED OTOMOTİV SANAYİ VE DIŞ TİCARET LTD ŞTİ</t>
  </si>
  <si>
    <t>135524</t>
  </si>
  <si>
    <t>KATMERCİLER ARAÇ ÜSTÜ EKİPMAN SAN VE TİC A.Ş.</t>
  </si>
  <si>
    <t>135525</t>
  </si>
  <si>
    <t>135526</t>
  </si>
  <si>
    <t>Pİ MAKİNA OTOM.İNŞ MAK PAZ İTH İHR SAN TİC LTD ŞTİ</t>
  </si>
  <si>
    <t>135527</t>
  </si>
  <si>
    <t>TURAÇ DIŞ TİC LTD ŞTİ</t>
  </si>
  <si>
    <t>135528</t>
  </si>
  <si>
    <t>ADACAM SANAYİ VE TİC LTD ŞTİ</t>
  </si>
  <si>
    <t>135530</t>
  </si>
  <si>
    <t>FOTONİKS ASKERİ ELEKT.VE ELEK.OPTŞİK SİS.SA.Tİ.LTD</t>
  </si>
  <si>
    <t>135531</t>
  </si>
  <si>
    <t>REPKON MAK. VE KALIP SAN. VE TİC.A.Ş.</t>
  </si>
  <si>
    <t>135532</t>
  </si>
  <si>
    <t>MEG GEMİ VE MAKİNE SAN.TİC.LTD.ŞTİ.</t>
  </si>
  <si>
    <t>135533</t>
  </si>
  <si>
    <t>ALTEK DÖKÜM MADDE MAM.SAN.VE TİC.LTD.ŞTİ.</t>
  </si>
  <si>
    <t>135534</t>
  </si>
  <si>
    <t>PERME İNŞAAT DAN.TUR.SAN.VE TİC.LTD.ŞTİ.</t>
  </si>
  <si>
    <t>135535</t>
  </si>
  <si>
    <t>DOMİNANT TEKSTİL TİC.VE SAN.A.Ş.</t>
  </si>
  <si>
    <t>135536</t>
  </si>
  <si>
    <t>135537</t>
  </si>
  <si>
    <t>135538</t>
  </si>
  <si>
    <t>SİMSOFT BİLGİSAYAR TEKNOLOJİLERİ LTD.ŞTİ</t>
  </si>
  <si>
    <t>135539</t>
  </si>
  <si>
    <t>ANOVA PROJE VE DAN.TİC.LTD.ŞTİ.</t>
  </si>
  <si>
    <t>135541</t>
  </si>
  <si>
    <t>135542</t>
  </si>
  <si>
    <t>M.F.K. MAK.FREZE KALIP OTO YAN SAN.İML.İNŞ.PAZ.SAN</t>
  </si>
  <si>
    <t>135543</t>
  </si>
  <si>
    <t>135544</t>
  </si>
  <si>
    <t>MINISTRY OF DEFENCE IND.OF AZERBAIJAN REPUBLIC</t>
  </si>
  <si>
    <t>135545</t>
  </si>
  <si>
    <t>135546</t>
  </si>
  <si>
    <t>RUSSIAN TECHNOLOGIES STATE CORPORATION</t>
  </si>
  <si>
    <t>135547</t>
  </si>
  <si>
    <t>AKAR RULMAN TİC. VE PAZ.LTD.ŞTİ.</t>
  </si>
  <si>
    <t>135548</t>
  </si>
  <si>
    <t>NESNE END.TAS.MAK.MÜH.BİL.DAN.SAN.VE TİC.LTD.ŞTİ.</t>
  </si>
  <si>
    <t>135549</t>
  </si>
  <si>
    <t>135550</t>
  </si>
  <si>
    <t>135551</t>
  </si>
  <si>
    <t>AYKOR DEN.MÜH.İNŞ.SAN.VE TİC.A.Ş.</t>
  </si>
  <si>
    <t>135552</t>
  </si>
  <si>
    <t>AKG TERMAL SİST.SAN.VE TİC.LTD.ŞTİ.</t>
  </si>
  <si>
    <t>135553</t>
  </si>
  <si>
    <t>135554</t>
  </si>
  <si>
    <t>DATA HİDROLİK MAK.SAN.A.Ş.</t>
  </si>
  <si>
    <t>135555</t>
  </si>
  <si>
    <t>DİGİTEST DİJİTAL GÜÇ İŞLEM TEST SİST.ELEK.TEL.MED.</t>
  </si>
  <si>
    <t>135556</t>
  </si>
  <si>
    <t>TAM İSABET MUVAZAAT SİLAH VE ELEKT.SİST.SAN.TİC.</t>
  </si>
  <si>
    <t>135557</t>
  </si>
  <si>
    <t>135558</t>
  </si>
  <si>
    <t>135559</t>
  </si>
  <si>
    <t>HST OTOMOTİV İML.SAN.VE TİC.LTD.ŞTİ.</t>
  </si>
  <si>
    <t>135560</t>
  </si>
  <si>
    <t>LİMA ENDÜSTRİYEL BİLG HİZM VE TİC LTD ŞTİ</t>
  </si>
  <si>
    <t>135561</t>
  </si>
  <si>
    <t>GÜRSAN CAM SAN.VE TİC.A.Ş</t>
  </si>
  <si>
    <t>135562</t>
  </si>
  <si>
    <t>AKALIN AMB.KAĞIT MOB.İNŞ.GIDA SAN.TİC.LTD.ŞTİ.</t>
  </si>
  <si>
    <t>135563</t>
  </si>
  <si>
    <t>135564</t>
  </si>
  <si>
    <t>135565</t>
  </si>
  <si>
    <t>135566</t>
  </si>
  <si>
    <t>TUNÇ BÜRO İML.PL.GIDA AMB.SAN.VE TİC.LTD.ŞTİ.</t>
  </si>
  <si>
    <t>135567</t>
  </si>
  <si>
    <t>ERMAKSAN MAKİNA DİŞLİ YED.PARÇA SAN TİC LTD ŞTİ</t>
  </si>
  <si>
    <t>135568</t>
  </si>
  <si>
    <t>135569</t>
  </si>
  <si>
    <t>135570</t>
  </si>
  <si>
    <t>CETC INTERNATIONAL CO.LTD</t>
  </si>
  <si>
    <t>135571</t>
  </si>
  <si>
    <t>EPSİLON NDT ENDÜSTRİYEL KONTROL SİSTEMLERİ SAN. VE TİC.A.Ş.</t>
  </si>
  <si>
    <t>135572</t>
  </si>
  <si>
    <t>VANEDA AYAKKABI SAN.VE TİC.A.Ş.</t>
  </si>
  <si>
    <t>135573</t>
  </si>
  <si>
    <t>135574</t>
  </si>
  <si>
    <t>135575</t>
  </si>
  <si>
    <t>135576</t>
  </si>
  <si>
    <t>TECİMER DIŞ TİC. LTD. ŞTİ.</t>
  </si>
  <si>
    <t>135577</t>
  </si>
  <si>
    <t>FEMSAN ELEKTRİK MOTORLARI SAN.VE TİC.A.Ş.</t>
  </si>
  <si>
    <t>135578</t>
  </si>
  <si>
    <t>135579</t>
  </si>
  <si>
    <t>135580</t>
  </si>
  <si>
    <t>135581</t>
  </si>
  <si>
    <t>135582</t>
  </si>
  <si>
    <t>THALES GLOBAL SERVICES SAS</t>
  </si>
  <si>
    <t>135583</t>
  </si>
  <si>
    <t>TEAM DEFENCE AUSTRALİA</t>
  </si>
  <si>
    <t>135584</t>
  </si>
  <si>
    <t>SHANGHAI SURREY INT.TRADE CO.,LTD</t>
  </si>
  <si>
    <t>135585</t>
  </si>
  <si>
    <t>135586</t>
  </si>
  <si>
    <t>135587</t>
  </si>
  <si>
    <t>135588</t>
  </si>
  <si>
    <t>135589</t>
  </si>
  <si>
    <t>SDT YARD.SAV.TEK.SPOR GİYİM AKS.TİC.LTD.ŞTİ.</t>
  </si>
  <si>
    <t>135590</t>
  </si>
  <si>
    <t>RST UZAKTAN ALGILAMA VE GÜV.TEK.BİL.ELK.DAN.MÜH.</t>
  </si>
  <si>
    <t>135591</t>
  </si>
  <si>
    <t>135592</t>
  </si>
  <si>
    <t>135593</t>
  </si>
  <si>
    <t>THERMOTEKNIX SYSTEMS LTD</t>
  </si>
  <si>
    <t>135594</t>
  </si>
  <si>
    <t>135595</t>
  </si>
  <si>
    <t>REDCOM LAB.INC.</t>
  </si>
  <si>
    <t>135596</t>
  </si>
  <si>
    <t>LİNERA YAZILIM AR-GE İLT.MÜH.DAN.EĞT.SAN.DIŞ TİC.</t>
  </si>
  <si>
    <t>135597</t>
  </si>
  <si>
    <t>EMPERO END.MUTFAK EKİPMANLARI PAZ.İÇ VE DIŞ TİC.A.</t>
  </si>
  <si>
    <t>135598</t>
  </si>
  <si>
    <t>TELTRONIC S.A.UNIPERSONAL</t>
  </si>
  <si>
    <t>135599</t>
  </si>
  <si>
    <t>İLERİ SAV.ARAMA-KURTARMA GÜV.MED.SAN.VE TİC.LTD.ŞT</t>
  </si>
  <si>
    <t>135600</t>
  </si>
  <si>
    <t>ARGENOM ELEK.YAZ.LTD.ŞTİ.</t>
  </si>
  <si>
    <t>135601</t>
  </si>
  <si>
    <t>GÖKHAN ELEKTRİK MALZEMELERİ SAN.VE TİC.LTD.ŞTİ.</t>
  </si>
  <si>
    <t>135602</t>
  </si>
  <si>
    <t>135603</t>
  </si>
  <si>
    <t>SE SAVUNMA SAN.HAV.ELK.ELEK.MÜH.SAN.TİC.LTD.ŞTİ.</t>
  </si>
  <si>
    <t>135604</t>
  </si>
  <si>
    <t>135605</t>
  </si>
  <si>
    <t>TEKNODROM ROBOTİK VE OTOMASYON SAN.VE TİC.A.Ş.</t>
  </si>
  <si>
    <t>135606</t>
  </si>
  <si>
    <t>BİROM MÜH.-BİROL ÖZSES</t>
  </si>
  <si>
    <t>135607</t>
  </si>
  <si>
    <t>ONUK-BG SAV.SİST.ARAŞ.VE GEL.İTH.İHR.SAN.VE TİC.A.</t>
  </si>
  <si>
    <t>135608</t>
  </si>
  <si>
    <t>135609</t>
  </si>
  <si>
    <t>135610</t>
  </si>
  <si>
    <t>135611</t>
  </si>
  <si>
    <t>KALE PRATT AND WHITNEY UÇAK MOTOR SANAYİ A.Ş.</t>
  </si>
  <si>
    <t>135612</t>
  </si>
  <si>
    <t>OSMANLI SAV.DEĞERLİ METALLER SN.TİC.LTD.ŞTİ.</t>
  </si>
  <si>
    <t>135613</t>
  </si>
  <si>
    <t>HMS MAK SAN. VE TİC.A.Ş.</t>
  </si>
  <si>
    <t>135614</t>
  </si>
  <si>
    <t>SMS SAV.SAN.TİC.LTD.ŞTİ.</t>
  </si>
  <si>
    <t>135615</t>
  </si>
  <si>
    <t>135616</t>
  </si>
  <si>
    <t>TMS ELEKTRONİK-TELEKOMÜNİKASYON SAN.VE TİC.LTD.ŞTİ</t>
  </si>
  <si>
    <t>135617</t>
  </si>
  <si>
    <t>135618</t>
  </si>
  <si>
    <t>135619</t>
  </si>
  <si>
    <t>135620</t>
  </si>
  <si>
    <t>135621</t>
  </si>
  <si>
    <t>REPUBLICAN STATE ENTERPRISE ''KAZSPECEXPORT''</t>
  </si>
  <si>
    <t>135622</t>
  </si>
  <si>
    <t>135623</t>
  </si>
  <si>
    <t>135624</t>
  </si>
  <si>
    <t>SAPA PLACENCIA</t>
  </si>
  <si>
    <t>135625</t>
  </si>
  <si>
    <t>SPRA SAV.HAVACILIK VE UZAY TEK.ELEK.YAZ.MAK.SAN.VE</t>
  </si>
  <si>
    <t>135626</t>
  </si>
  <si>
    <t>TRADE AND IND. EXPO LTD</t>
  </si>
  <si>
    <t>135627</t>
  </si>
  <si>
    <t>135628</t>
  </si>
  <si>
    <t>RODOPLU İNŞ. TEM.GÜV.TİC.LTD.ŞTİ.</t>
  </si>
  <si>
    <t>135629</t>
  </si>
  <si>
    <t>KEYOPTICS (GUANGZHOU) CO LTD</t>
  </si>
  <si>
    <t>135630</t>
  </si>
  <si>
    <t>HASMAK END.İNŞ.İML.MONTAJ TAAH.TİC.VE SAN.LTD.ŞTİ.</t>
  </si>
  <si>
    <t>135631</t>
  </si>
  <si>
    <t>SAAB INTERNATIONAL AB</t>
  </si>
  <si>
    <t>135632</t>
  </si>
  <si>
    <t>135633</t>
  </si>
  <si>
    <t>TIRSAN KARDAN LIMITED LIABILITY COMPANY</t>
  </si>
  <si>
    <t>135634</t>
  </si>
  <si>
    <t>CES İLERİ KOM.VE SAV.TEK.SAN.VE TİC.A.Ş.</t>
  </si>
  <si>
    <t>135635</t>
  </si>
  <si>
    <t>YUGOIMPORT SDPR J.P.</t>
  </si>
  <si>
    <t>135636</t>
  </si>
  <si>
    <t>135637</t>
  </si>
  <si>
    <t>JSC 'LI TAK TAK'</t>
  </si>
  <si>
    <t>135638</t>
  </si>
  <si>
    <t>135639</t>
  </si>
  <si>
    <t>IHS</t>
  </si>
  <si>
    <t>135640</t>
  </si>
  <si>
    <t>ARMELSAN SAV.TEK.SAN.VE DIŞ TİC.A.Ş.</t>
  </si>
  <si>
    <t>135641</t>
  </si>
  <si>
    <t>ÖZMAK GEMİ VE MAK SAN.TİC.LTD.ŞTİ.</t>
  </si>
  <si>
    <t>135642</t>
  </si>
  <si>
    <t>135643</t>
  </si>
  <si>
    <t>135644</t>
  </si>
  <si>
    <t>135645</t>
  </si>
  <si>
    <t>KAYNAK ELEKTRONİK MAK. SAN. TİC. LTD. ŞTİ.</t>
  </si>
  <si>
    <t>135646</t>
  </si>
  <si>
    <t>NORTRANSS ULUS.TAŞ.TİC.LTD.ŞTİ.</t>
  </si>
  <si>
    <t>135647</t>
  </si>
  <si>
    <t>VECTOR AEROSPACE INT.LTD.</t>
  </si>
  <si>
    <t>135648</t>
  </si>
  <si>
    <t>GFDS 3D ANİMASYON YAZ.İTH.İHR.PAZ.VE TİC.A.Ş.</t>
  </si>
  <si>
    <t>135649</t>
  </si>
  <si>
    <t>OBZERV TECHNOLOGIES INS.IND.CANADA</t>
  </si>
  <si>
    <t>135650</t>
  </si>
  <si>
    <t>YEPSAN SAV.VE HAVACILIK SAN.VE TİC.A.Ş.</t>
  </si>
  <si>
    <t>135651</t>
  </si>
  <si>
    <t>FOSTER AYAK.KAU.PLS.SAN.TİC.LTD.ŞTİ.</t>
  </si>
  <si>
    <t>135652</t>
  </si>
  <si>
    <t>DORCE PREFABRİK YAPI VE İNŞAAT SAN.TİC.A.Ş</t>
  </si>
  <si>
    <t>135653</t>
  </si>
  <si>
    <t>AKSAN AL.PROFİL SAN.VE TİC.A.Ş.</t>
  </si>
  <si>
    <t>135654</t>
  </si>
  <si>
    <t>135655</t>
  </si>
  <si>
    <t>LA SPEZIA EURIINFORRAZIONE PROROZIONE E SVILUPPO</t>
  </si>
  <si>
    <t>135656</t>
  </si>
  <si>
    <t>ADVANCED INTEGRATED SYSTEMS ''UAE PAVILION''</t>
  </si>
  <si>
    <t>135657</t>
  </si>
  <si>
    <t>BT YAZILIM BİLGİ TEK.DAN.LTD.ŞTİ.</t>
  </si>
  <si>
    <t>135658</t>
  </si>
  <si>
    <t>ITDC BİLİŞİM VE SAV.SİST.SAN.VE TİC.LTD.ŞTİ.</t>
  </si>
  <si>
    <t>135659</t>
  </si>
  <si>
    <t>135660</t>
  </si>
  <si>
    <t>RGB SPECTRUM</t>
  </si>
  <si>
    <t>135661</t>
  </si>
  <si>
    <t>SUASİS SUALTI SİST.TEK.GEL.SAN.TİC.LTD.ŞTİ.</t>
  </si>
  <si>
    <t>135662</t>
  </si>
  <si>
    <t>MOSTON METALURJİ DÖKÜM VE MAK.SAN.LTD.ŞTİ.</t>
  </si>
  <si>
    <t>135664</t>
  </si>
  <si>
    <t>135665</t>
  </si>
  <si>
    <t>SEKİZA SAV.TEK.TELEK.AR-GE SAN.TİC.A.Ş.</t>
  </si>
  <si>
    <t>135666</t>
  </si>
  <si>
    <t>GIELISSEN INTERIOS AND EXHIBITIONS</t>
  </si>
  <si>
    <t>135667</t>
  </si>
  <si>
    <t>A.I.A.D. FEDERAZIONE AZIENDE ITALIANE PER</t>
  </si>
  <si>
    <t>135668</t>
  </si>
  <si>
    <t>BURKAY İN.ENERJİ MÜH.TUR.TEKS.TAAH.TİC.LTD.ŞTİ.</t>
  </si>
  <si>
    <t>135669</t>
  </si>
  <si>
    <t>KOREA DEFENCE INDUSTRY ASSOCIATON</t>
  </si>
  <si>
    <t>135670</t>
  </si>
  <si>
    <t>E-RAP KOREA CO.LTD SEOUL KOREA</t>
  </si>
  <si>
    <t>135671</t>
  </si>
  <si>
    <t>SANCHEONG CO.LTD</t>
  </si>
  <si>
    <t>135672</t>
  </si>
  <si>
    <t>135673</t>
  </si>
  <si>
    <t>135674</t>
  </si>
  <si>
    <t>RELATIONS INT.FRANCOPHONIE ET COMM.EXTERIER QUEBEC</t>
  </si>
  <si>
    <t>135675</t>
  </si>
  <si>
    <t>JUNGWOO ENG CO LTD</t>
  </si>
  <si>
    <t>135676</t>
  </si>
  <si>
    <t>ARSENAL 2000 JSCO.</t>
  </si>
  <si>
    <t>135677</t>
  </si>
  <si>
    <t>135679</t>
  </si>
  <si>
    <t>SANKO MAKİNA PAZARLAMA VE TİCARET AŞ.İSTANBUL ŞUB.</t>
  </si>
  <si>
    <t>135680</t>
  </si>
  <si>
    <t>DOKUTEKS DAR DOKUMA SAN.VE TİC LTD.ŞTİ.</t>
  </si>
  <si>
    <t>135681</t>
  </si>
  <si>
    <t>TÜBİTAK UZAY TEK. ARAŞTIRMA ENSTİTÜSÜ</t>
  </si>
  <si>
    <t>135682</t>
  </si>
  <si>
    <t>MİKES MİKRODALGA ELEK. SİST.SAN.VE TIC.A.S.</t>
  </si>
  <si>
    <t>135683</t>
  </si>
  <si>
    <t>İZMİR KLİMA SAN.İNŞ.TAAH.TUR.TİC.LTD.ŞTİ.</t>
  </si>
  <si>
    <t>135732</t>
  </si>
  <si>
    <t>135733</t>
  </si>
  <si>
    <t>ANADOLU ISUZU OTOMOTİV SAN. VE TİC. A.Ş.</t>
  </si>
  <si>
    <t>135770</t>
  </si>
  <si>
    <t>ATİYE LAÇİN TATLILARI</t>
  </si>
  <si>
    <t>135776</t>
  </si>
  <si>
    <t>135777</t>
  </si>
  <si>
    <t>135778</t>
  </si>
  <si>
    <t>135779</t>
  </si>
  <si>
    <t>135780</t>
  </si>
  <si>
    <t>135782</t>
  </si>
  <si>
    <t>135783</t>
  </si>
  <si>
    <t>135784</t>
  </si>
  <si>
    <t xml:space="preserve">İLAVE MALZEME ALICILARI                           </t>
  </si>
  <si>
    <t>TL</t>
  </si>
  <si>
    <t>135785</t>
  </si>
  <si>
    <t>135786</t>
  </si>
  <si>
    <t>135787</t>
  </si>
  <si>
    <t>EUROCOPTER SAS SOCIETE PAR ACTIONS SIMPLIFIEES</t>
  </si>
  <si>
    <t>135788</t>
  </si>
  <si>
    <t>DRY TEKS.TEK.TEKSTİL SAN.VE TİC.LTD.ŞTİ</t>
  </si>
  <si>
    <t>İ/135684</t>
  </si>
  <si>
    <t>İ/135685</t>
  </si>
  <si>
    <t>İ/135686</t>
  </si>
  <si>
    <t>İ/135687</t>
  </si>
  <si>
    <t>İ/135688</t>
  </si>
  <si>
    <t>İ/135689</t>
  </si>
  <si>
    <t>İ/135690</t>
  </si>
  <si>
    <t>İ/135691</t>
  </si>
  <si>
    <t>İ/135692</t>
  </si>
  <si>
    <t>İ/135694</t>
  </si>
  <si>
    <t>İ/135695</t>
  </si>
  <si>
    <t>İ/135696</t>
  </si>
  <si>
    <t>İ/135698</t>
  </si>
  <si>
    <t>İ/135700</t>
  </si>
  <si>
    <t>İ/135702</t>
  </si>
  <si>
    <t>İ/135703</t>
  </si>
  <si>
    <t>İ/135704</t>
  </si>
  <si>
    <t>İ/135705</t>
  </si>
  <si>
    <t>İ/135706</t>
  </si>
  <si>
    <t>İ/135707</t>
  </si>
  <si>
    <t>İ/135708</t>
  </si>
  <si>
    <t>İ/135709</t>
  </si>
  <si>
    <t>İ/135710</t>
  </si>
  <si>
    <t>İ/135711</t>
  </si>
  <si>
    <t>İ/135712</t>
  </si>
  <si>
    <t>İ/135713</t>
  </si>
  <si>
    <t>İ/135714</t>
  </si>
  <si>
    <t>İ/135715</t>
  </si>
  <si>
    <t>İ/135716</t>
  </si>
  <si>
    <t>İ/135717</t>
  </si>
  <si>
    <t>İ/135718</t>
  </si>
  <si>
    <t>İ/135719</t>
  </si>
  <si>
    <t>İ/135720</t>
  </si>
  <si>
    <t>İ/135721</t>
  </si>
  <si>
    <t>İ/135723</t>
  </si>
  <si>
    <t>İ/135724</t>
  </si>
  <si>
    <t>İ/135726</t>
  </si>
  <si>
    <t>İ/135727</t>
  </si>
  <si>
    <t>İ/135728</t>
  </si>
  <si>
    <t>İ/135730</t>
  </si>
  <si>
    <t>İ/135734</t>
  </si>
  <si>
    <t>İ/135735</t>
  </si>
  <si>
    <t>İ/135736</t>
  </si>
  <si>
    <t>İ/135737</t>
  </si>
  <si>
    <t>İ/135738</t>
  </si>
  <si>
    <t>İ/135739</t>
  </si>
  <si>
    <t>İ/135740</t>
  </si>
  <si>
    <t>İ/135741</t>
  </si>
  <si>
    <t>İ/135742</t>
  </si>
  <si>
    <t>İ/135743</t>
  </si>
  <si>
    <t>İ/135744</t>
  </si>
  <si>
    <t>İ/135745</t>
  </si>
  <si>
    <t>İ/135746</t>
  </si>
  <si>
    <t>İ/135751</t>
  </si>
  <si>
    <t>İ/135753</t>
  </si>
  <si>
    <t>İ/135754</t>
  </si>
  <si>
    <t>İ/135755</t>
  </si>
  <si>
    <t>İ/135757</t>
  </si>
  <si>
    <t>İ/135758</t>
  </si>
  <si>
    <t>İ/135759</t>
  </si>
  <si>
    <t>İ/135760</t>
  </si>
  <si>
    <t>İ/135761</t>
  </si>
  <si>
    <t>İ/135762</t>
  </si>
  <si>
    <t>İ/135763</t>
  </si>
  <si>
    <t>EMBASSY OF THE PEOPLES REPUBLIC OF CHINA TO THE</t>
  </si>
  <si>
    <t>İ/135764</t>
  </si>
  <si>
    <t>İ/135765</t>
  </si>
  <si>
    <t>EMBASSY OF THE DEMOCRATIC SOCIOLIST REPUBLIC OF</t>
  </si>
  <si>
    <t>İ/135766</t>
  </si>
  <si>
    <t>İ/135767</t>
  </si>
  <si>
    <t>İ/135771</t>
  </si>
  <si>
    <t>İ/135772</t>
  </si>
  <si>
    <t>İ/135773</t>
  </si>
  <si>
    <t>KOÇ BİLGİ VE SAVUNMA TEK.A.Ş.</t>
  </si>
  <si>
    <t>İ/135774</t>
  </si>
  <si>
    <t>İ/135775</t>
  </si>
  <si>
    <t>İ/E012779</t>
  </si>
  <si>
    <t>İ/E135678</t>
  </si>
  <si>
    <t>İ/E135693</t>
  </si>
  <si>
    <t>İ/E135697</t>
  </si>
  <si>
    <t>İ/E135699</t>
  </si>
  <si>
    <t>İ/E135701</t>
  </si>
  <si>
    <t>İ/E135725</t>
  </si>
  <si>
    <t>İ/E135729</t>
  </si>
  <si>
    <t>İ/E135731</t>
  </si>
  <si>
    <t>İ/E135747</t>
  </si>
  <si>
    <t>İ/E135748</t>
  </si>
  <si>
    <t>İ/E135749</t>
  </si>
  <si>
    <t>İ/E135750</t>
  </si>
  <si>
    <t>İ/E135752</t>
  </si>
  <si>
    <t>İ/E135768</t>
  </si>
  <si>
    <t>İ/E135781</t>
  </si>
  <si>
    <t>012789</t>
  </si>
  <si>
    <t xml:space="preserve">KATALOG ALICILARI                                 </t>
  </si>
  <si>
    <t>2012 yılından gelen</t>
  </si>
  <si>
    <t>1M</t>
  </si>
  <si>
    <t>İPT-TERS</t>
  </si>
  <si>
    <t>T.S.</t>
  </si>
  <si>
    <t>FUAR ADI</t>
  </si>
  <si>
    <t>YER</t>
  </si>
  <si>
    <t>TARİH</t>
  </si>
  <si>
    <t>Doha/Katar</t>
  </si>
  <si>
    <t>Kuala Lumpur/Malezya</t>
  </si>
  <si>
    <t>Amman /Ürdün</t>
  </si>
  <si>
    <t>Astana/ Kazakistan</t>
  </si>
  <si>
    <t xml:space="preserve">Güney Afrika </t>
  </si>
  <si>
    <t xml:space="preserve">Bakü/Azerbaycan </t>
  </si>
  <si>
    <t>Karaçi/ Pakistan</t>
  </si>
  <si>
    <t>OSSA</t>
  </si>
  <si>
    <t>KİLİM</t>
  </si>
  <si>
    <t>ROKETSAN</t>
  </si>
  <si>
    <t>C-TECH</t>
  </si>
  <si>
    <t>STM</t>
  </si>
  <si>
    <t>FİRMA ADI</t>
  </si>
  <si>
    <t>Firma İletişim Bilgisi</t>
  </si>
  <si>
    <t>Mail Adresi</t>
  </si>
  <si>
    <t>ASELSAN</t>
  </si>
  <si>
    <t xml:space="preserve">Aras BALLI
M:530 511 74 49
T:5923060
Arda HACIOĞLU
T:5923054
</t>
  </si>
  <si>
    <t>arasballi@aselsan.com.tr
ahacioglu@aselsan.com.tr</t>
  </si>
  <si>
    <t xml:space="preserve">AKADEMİ SANCAK </t>
  </si>
  <si>
    <t>Süha CİVAN
Plan ve Koordinasyon Başkanı
531 217 5307
0850 840 2723 (tel/fax)
Anıttepe Mh. Turgut Reis Cd. 21/2 Çankaya / Ankara</t>
  </si>
  <si>
    <t>scivan@asancak.com</t>
  </si>
  <si>
    <t xml:space="preserve">Alp havacılık </t>
  </si>
  <si>
    <t>Melek Akdoğan
Kurumsal İletişim Uzmanı
Organize Sanayi Bölgesi 8.Cadde 26110 Eskişehir
T: 0222 236 1300/6201
F: 0222 236 12 85</t>
  </si>
  <si>
    <t>makdogan@alp.com.tr</t>
  </si>
  <si>
    <t>Altınay</t>
  </si>
  <si>
    <t>ALTOY Savunma</t>
  </si>
  <si>
    <t>Müge Yurt 
0312 284 30 12-13
532 446 46 66</t>
  </si>
  <si>
    <t>mugeyurt@altoy.com.tr</t>
  </si>
  <si>
    <t>Anadolu Deniz İnşaat Kızakları   (ADİK) Tersanesi</t>
  </si>
  <si>
    <t>Ercüment DOKANAKOĞLU
Sözleşme Yöneticisi
Savunma Grubu
 ANADOLU TERSANESİ
Tel: 0 216 446 61 14/661
Fax: (+90) 216 447 07 33
Cep: (+90) 533 637 72 10
www.adik.com.tr</t>
  </si>
  <si>
    <t>ercumentd@adik.com.tr</t>
  </si>
  <si>
    <t>ARES Tersanecilik</t>
  </si>
  <si>
    <t>Timucin ONER
ARES Shipyard     
Finance &amp; Contract Manager
 M 0532 7412544
 T   0242 2595261
 F   0242 2595263</t>
  </si>
  <si>
    <t>timucin@ares.com.tr</t>
  </si>
  <si>
    <t>A-TEL</t>
  </si>
  <si>
    <t xml:space="preserve">Burak GÜNPAK
ATEL Teknoloji ve Savunma Sanayi A.Ş.
Kurumsal İletişim Uzmanı
T:312 441 42 20
M:533 168 86 14
</t>
  </si>
  <si>
    <t>bgunpak@a-tel.com.tr</t>
  </si>
  <si>
    <t xml:space="preserve">AVS Saraciye Tekstil Ltd Şti </t>
  </si>
  <si>
    <t>Hacer ALAGÖZ 3123974971</t>
  </si>
  <si>
    <t>kalite@avssaraciye.com.tr
hacer.alagoz@sagasavunma.com.tr</t>
  </si>
  <si>
    <t>BİTES Savunma</t>
  </si>
  <si>
    <t>Gökçe UYSAL</t>
  </si>
  <si>
    <t>gokce.uysal@bites.com.tr</t>
  </si>
  <si>
    <t xml:space="preserve">BMC Otomotiv Sanayi ve Ticaret A.Ş. </t>
  </si>
  <si>
    <t>Ufuk YILMAZ
Ürün Planlama ve Satış Müdürü
Savunma Sanayi Bölümü
Tel: 0232 477 18 00/5503
Tel: 0232 477 18 74 (Direkt)
Faks: 0232 477 18 75
 www.bmc.com.tr</t>
  </si>
  <si>
    <t>ufuk.yilmaz@bmc.com.tr</t>
  </si>
  <si>
    <t>Tel:  0850 480 77 44 | +90 216 290 52 86
Fax: +90 216 290 52 88
Şube: C Tech Bilişim Teknolojileri San. ve Tic. AŞ. Cyberpark Cyberplaza A Blok Kat:5 Bilkent/Çankaya ANKARA
Tel: + 90 312 265 04 73</t>
  </si>
  <si>
    <t>salesctech@ctech.com.tr
supportctech@ctech.com.tr
infoctech@ctech.com.tr</t>
  </si>
  <si>
    <t>DEARSAN</t>
  </si>
  <si>
    <t>Onur Bozoğlu</t>
  </si>
  <si>
    <t>ONUR BOZOĞLU , onur.bozoglu@dearsan.com.tr</t>
  </si>
  <si>
    <t>FİGES A.Ş.</t>
  </si>
  <si>
    <t>Nazlı Deniz Atalay (Figes A.S)
ODTÜ Teknokent
T: 0312 2101020
F: 0312 2100057</t>
  </si>
  <si>
    <t>Deniz.Atalay@figes.com.tr
Cavit.Cinar@figes.com.tr</t>
  </si>
  <si>
    <t>FNSS</t>
  </si>
  <si>
    <t>Firma Adı FNSS Savunma Sistemleri A.Ş
Cem Altınışık
Fuarlar ve Halkla İlişkiler Lideri
T:03124974466
F:03124974301
M:05325045603</t>
  </si>
  <si>
    <t>cem.altinisik@fnss.com.tr
engin.sonbay@fnss.com.tr</t>
  </si>
  <si>
    <t>FOSTER</t>
  </si>
  <si>
    <t>Burhan BİLGİLİ 
T:0216 591 01 87
M:0532 3721527</t>
  </si>
  <si>
    <t>b.bilgili@fosterdefence.com</t>
  </si>
  <si>
    <t>Gate Elektronik San. ve Tic.  A.Ş.</t>
  </si>
  <si>
    <t xml:space="preserve">1- Mehmet Çorbacıoğlu, 05332321068 , 03122570737 / 467
2- Sibel Şerbetçioğlu,  03122570737 / 455
</t>
  </si>
  <si>
    <t>mehmet.corbacioglu@gateelektronik.com.tr
sibel.serbetcioglu@gateelektronik.com.tr</t>
  </si>
  <si>
    <t>GRUP IMPEKS METAL SANAYI VE DIS TICARET LTD.</t>
  </si>
  <si>
    <t xml:space="preserve">Merve YALCIN
Grup İmpeks Metal Sanayi ve Dış Ticaret Ltd. Şti.
Yeşilköy cad. Keleşoğlu İş Merkezi. No:27/1
34153 Florya, İstanbul TURKEY
# + 90 212 663 8989 Tel.
# + 90 212 663 0186 Fax.
www.grupimpeks.com </t>
  </si>
  <si>
    <t>myalcin@grupimpeks.com</t>
  </si>
  <si>
    <t>HAVELSAN</t>
  </si>
  <si>
    <t>kdingiloglu@havelsan.com.tr
bcoskun@havelsan.com.tr
eburaya@havelsan.com.tr
ntosman@havelsan.com.tr</t>
  </si>
  <si>
    <t>HAVELSAN TEKNOLOJİ RADAR SAN. VE TİC A.Ş.</t>
  </si>
  <si>
    <t>Bengi M. BİBER
İş Geliştirme Mühendisi 
Tel: (0312) 847 51 30 / 5301
Faks: (0312) 847 51 38</t>
  </si>
  <si>
    <t>bengi.biber@htr.com.tr</t>
  </si>
  <si>
    <t>İstanbul Tersanesi</t>
  </si>
  <si>
    <t>Tuğçe ÇİFÇİGÜZELİ BONCUK
T: 0216 446 93 00
M:0 533 306 72 00</t>
  </si>
  <si>
    <t>tugceboncuk@istanbulshipyard.com</t>
  </si>
  <si>
    <t>İşbir Elektrik Sanayii A.Ş.</t>
  </si>
  <si>
    <t>Dide KAYMAZ 0266 283 00 50 - Dahili:133
İpek AKÇAKOYUN 0266 283 00 50 - Dahili:149 Özgür CAN 0266 283 00 50 -Dahili:134
İşbir Elektrik Sanayii A.Ş.
Tel:+90(266)2830050 Dahili :149
Faks:+90(266)2830066/67</t>
  </si>
  <si>
    <t>UYN05@isbirelektrik.com.tr
UYN03@isbirelektrik.com.tr</t>
  </si>
  <si>
    <t>KALE GRUBU ŞİRKETİ</t>
  </si>
  <si>
    <t>Yalçın Yılmaz Kaya
532 281 66 64
Deniz KARAÇOĞLU TÜRKER
T: 0 212 624 06 70 
M: 0 533 499 80 80</t>
  </si>
  <si>
    <t>y.yilmazkaya@servicesby.com
denizkacaroglu@kale.com.tr</t>
  </si>
  <si>
    <t>MENATEK</t>
  </si>
  <si>
    <t>Mehmet Ali ÜNAL
Yönetim Kurulu Üyesi
MENATEK 
Adres: DES Sanayi Sitesi 110. Sokak
D Blok No:27    Postakodu: 34776
Ümraniye-İstanbul/TÜRKİYE
Ofis        :     +90 216 467 2172
Fax         :    +90 216 467 2268
www.menatek.com.tr</t>
  </si>
  <si>
    <t xml:space="preserve">
munal@menatek.com.tr
info@menatek.com.tr</t>
  </si>
  <si>
    <t>METEKSAN SAVUNMA</t>
  </si>
  <si>
    <t>ocankara@meteksan.com
bakbas@meteksan.com</t>
  </si>
  <si>
    <t>Milsoft</t>
  </si>
  <si>
    <t>Tolga Celik 
Pazarlama Yöneticisi
530 849 41 11
312 292 30 00/3028</t>
  </si>
  <si>
    <t>tolgac@milsoft.com.tr
iakin@milsoft.com.tr</t>
  </si>
  <si>
    <t>MKEK</t>
  </si>
  <si>
    <t xml:space="preserve">Bülent YILDIRIM
Makina ve Kimya Endüstrisi Kurumu
Marketing Department
P : +90 312 296 1181
F : +90 312 296 1692
</t>
  </si>
  <si>
    <t>bulent.yildirim@mkek.gov.tr</t>
  </si>
  <si>
    <t>NORM LTD.</t>
  </si>
  <si>
    <t xml:space="preserve">Candan EROĞLU KIRDEMİR
Adres : Atatürk Mahallesi Ilbey Sokak No : 2   34758   Atasehir / Istanbul
T:0 216 469 02 52 / 469 16 30 / 469 16 82 (Dahili : 310)
F:0 216 469 03 23  
M:0 533 397 46 66
</t>
  </si>
  <si>
    <t>candan@normltd.com</t>
  </si>
  <si>
    <t xml:space="preserve">NUROL Teknoloji </t>
  </si>
  <si>
    <t xml:space="preserve">Erhan BİLGİN
Satış ve Pazarlama Yöneticisi
0 312  278 02 78
</t>
  </si>
  <si>
    <t>erhan.bilgin@nurolteknoloji.com.tr</t>
  </si>
  <si>
    <t>ODTÜ Tek.- Makel</t>
  </si>
  <si>
    <t>ODTÜ Tek.-TDU Sv.S.Tek.Teks</t>
  </si>
  <si>
    <t>ODTÜ Tek.-Udea</t>
  </si>
  <si>
    <t>ONUR MÜHENDİSLİK</t>
  </si>
  <si>
    <t>Bülent SOYDAL
Mutlukent Mahallesi 1942. Cadde No:39
06800 Ümitköy Ankara
Tel: +90 312 235 15 50 ;415
Fax: +90 312 235 15 40</t>
  </si>
  <si>
    <t>Saha İstanbul</t>
  </si>
  <si>
    <t xml:space="preserve">İlhami Keleş </t>
  </si>
  <si>
    <t xml:space="preserve">ikeles@sahaistanbul.org.tr
</t>
  </si>
  <si>
    <t>NUROL MAKİNA</t>
  </si>
  <si>
    <t>Anıl KAREL Gn.md.yrd.</t>
  </si>
  <si>
    <t>anil.karel@nurolmakina.com.tr</t>
  </si>
  <si>
    <t>Hilal ÜNAL TÜRKAN
Küme Koordinatörü
0 312 385 50 90 -1333</t>
  </si>
  <si>
    <t>hilal.unal@ostim.com.tr</t>
  </si>
  <si>
    <t>OTOKAR</t>
  </si>
  <si>
    <t>Sedef Vehbi
Kaan Sükun 02164892950-545
Yakup ŞABAY</t>
  </si>
  <si>
    <t xml:space="preserve">Sedef Vehbi &lt;svehbi@otokar.com.tr&gt;
Kaan Sükun &lt;ksukun@otokar.com.tr&gt;
</t>
  </si>
  <si>
    <t>Oztek Tekstil  Terbiye Tesisleri San. ve Tic. A.S.</t>
  </si>
  <si>
    <t>pelin@oztektekstil.com.tr</t>
  </si>
  <si>
    <t xml:space="preserve">RMK Marine </t>
  </si>
  <si>
    <t>Ahmet Zorlu
Tel: 0216 581 3321
Gürkan Türkeş
İş Geliştirme Yöneticisi 
RMK Marine Gemi Yapım Sanayii ve 
Deniz Taşımacılığı İşletmesi A.Ş.
Evliya Çelebi Mahallesi Tersaneler Caddesi
No:12 Tuzla 34944 İSTANBUL
T : +90 216 581 34 90
M: +90 549 562 33 74
F : +90 216 395 45 82</t>
  </si>
  <si>
    <t>gurkant@rmkmarine.com.tr
ahmetz@rmkmarine.com.tr</t>
  </si>
  <si>
    <t>Hüdai Özdamar
İclal DURAL
Evrim Hanım Tel: +90 312 860 55 00 Dahili / Ex: 3356</t>
  </si>
  <si>
    <t xml:space="preserve">pazarlama@roketsan.com.tr; hudai.ozdamar@roketsan.com.tr; iclal.guran@roketsan.com.tr; evrim.atakan@roketsan.com.tr      </t>
  </si>
  <si>
    <t>RST</t>
  </si>
  <si>
    <t>Serdar Ümit Tezeren
Genel Müdür Yardımcısı
T: 0 312 287 01 15</t>
  </si>
  <si>
    <t>sutezeren@rstteknoloji.com.tr</t>
  </si>
  <si>
    <t>SARSILMAZ</t>
  </si>
  <si>
    <t xml:space="preserve">Firuze AYVAZOĞLU
İhracat Müdürü
0 216 266 44 00
</t>
  </si>
  <si>
    <t>firuze.ayvazoglu@sarsilmaz.com</t>
  </si>
  <si>
    <t>Samsun Yurt Savunma A.S.</t>
  </si>
  <si>
    <t>E. Özlem Kaya
İhracat Sorumlusu
Samsun Yurt Savunma A.S., Organize Sanayi Bolg. Ulubatlı Cad. No:2 Tekkekoy-Samsun 
Tel    : +90 312 2232034
Mob : +90 533 7045988
Fax   : +90 312 2232245
http ://www.canik55.com</t>
  </si>
  <si>
    <t>ozlem@canik55.com</t>
  </si>
  <si>
    <t>SEDEF SHIPYARD</t>
  </si>
  <si>
    <t>Cengiz ÇAYLAK
T: 0 216 5817700
T: 0216 5817766 (direk)
F: 0216 5817701
Mobile: 0 533 4687388</t>
  </si>
  <si>
    <t>ccaylak@kalkavanshipyard.com</t>
  </si>
  <si>
    <t>Simsoft Bilgisayar Teknolojileri Ltd. Şti.</t>
  </si>
  <si>
    <t xml:space="preserve">Kadir TEMİZ
Stratejiden Sorumlu Genel Müdür Yardımcısı
+90 312 210 00 46 (Ofis)
+90 312 210 00 47 (Faks)
+90 535 982 41 82 (Mobil)
http://www.simsoft.com.tr
</t>
  </si>
  <si>
    <t>kadir.temiz@simsoft.com.tr</t>
  </si>
  <si>
    <t>Can KOÇAK
Kurumsal İletişim ve Stratejik Planlama Uzman Yardımcısı
STM Savunma Teknolojileri Mühendislik ve Tic. A.Ş.
Üniversiteler Mahallesi, 1605. Cadde, No:3A Bilkent, ANKARA
Tel    : +90 312 266 35 50 / Ext.203
GSM: +90 536 238 72 02
www.stm.com.tr</t>
  </si>
  <si>
    <t xml:space="preserve">ckocak@stm.com.tr </t>
  </si>
  <si>
    <t>TAI</t>
  </si>
  <si>
    <t xml:space="preserve">amuftuoglu@tai.com.tr
bbatmaca@tai.com.tr  
bicelik@tai.com.tr </t>
  </si>
  <si>
    <t>TCI</t>
  </si>
  <si>
    <t xml:space="preserve">amuftuoglu@tai.com.tr;bbatmaca@tai.com.tr;bicelik@tai.com.tr </t>
  </si>
  <si>
    <t>TEKNOPARK İSTANBUL</t>
  </si>
  <si>
    <t xml:space="preserve">Özgür Özçelik 
</t>
  </si>
  <si>
    <t xml:space="preserve">oozcelik@teknoparkistanbul.com.tr
</t>
  </si>
  <si>
    <t>TEİ</t>
  </si>
  <si>
    <t xml:space="preserve">Doruk KOÇER
KIDEMLİ KURUMSAL İLETİŞİM UZMANI
Esentepe Mahallesi Çevreyolu Bulvarı
No:356 26003 Tepebaşı / Eskişehir
Tel                    : (0222) 211 24 84
Faks                 : (0222) 211 21 01
</t>
  </si>
  <si>
    <t xml:space="preserve">doruk.kocer@tei.com.tr </t>
  </si>
  <si>
    <t>TİSAŞ-Trabzon Silah</t>
  </si>
  <si>
    <t>Ayca OKUMUS (Ms/Mme)
TRABZON GUN INDUSTRY CORP.
Foreign Trade Department
Degol cad. No:13/1  06580 Tandogan-Ankara-TURKIYE
Phone  : +90 312 213 7509 - 422 ( ext )
Mobile: +90 533 394 26 91
Fax       :+90 312 213 85 70 - 312 213 78 06
www.trabzonsilah.com</t>
  </si>
  <si>
    <t>ayca@trabzonsilah.com</t>
  </si>
  <si>
    <t>TRANSVARO</t>
  </si>
  <si>
    <t xml:space="preserve">FATMA ÖZKOÇ (Ankara Büro)
M: 0 537 062 95 27
0312 2126000
Transvaro Elektron Aletleri A.Ş. 
T: +90 (212) 473 01 00
F: +90 (212) 473 01 55
</t>
  </si>
  <si>
    <t>fozkoc@garantigiyim.com.tr</t>
  </si>
  <si>
    <t>TÜBİTAK BİLGEM</t>
  </si>
  <si>
    <t>Filiz AĞDEMİR
Kurumsal İletişim Birimi
TÜBİTAK BİLGEM
41470 Gebze, KOCAELİ
T +90 262 675 2245
F +90 262 648 1100
www.bilgem.tubitak.gov.tr</t>
  </si>
  <si>
    <t>filiz.agdemir@tubitak.gov.tr
M. Sait KARACA (BİLGEM) &lt;sait.karaca@tubitak.gov.tr&gt;</t>
  </si>
  <si>
    <t>YAKUPOĞLU</t>
  </si>
  <si>
    <t>Sultan Yıldırım
Export &amp; Foreign Sales Department
YAKUPOGLU A.S. 
Tel:+903123981213 Internal:2156
Fax:+903123980878</t>
  </si>
  <si>
    <t>sultan.yildirim@yakupoglu.com.tr</t>
  </si>
  <si>
    <t>YALTES</t>
  </si>
  <si>
    <t xml:space="preserve">Yonca-Onuk A.O. </t>
  </si>
  <si>
    <t xml:space="preserve">Samet Bilen
Project Manager
http://www.yonca-onuk.com
Aydıntepe Mah. Kızılçam Sok. No:8/2  34947 Tuzla Istanbul
Phone: +90 216 392 9970 - Ext 123
Fax: +90 216 392 9969 </t>
  </si>
  <si>
    <t>bilen.s@yonca-onuk.com</t>
  </si>
  <si>
    <t>Vestel Savunma Sanayi A.Ş. ve AYESAŞ</t>
  </si>
  <si>
    <t>Aytül ERKAN KILIÇER
Kurumsal İletişim ve Pazarlama Yöneticisi
Üniversiteler Mah. İhsan Doğramacı Bulvarı Titanyum Blok 17/B Zeminkat Teknokent 06800 ODTÜ Ankara
T:0 312 5894150
F:0 312 5894160
M:0 533 5807230</t>
  </si>
  <si>
    <t>aytul.erkan@vestel.com.tr</t>
  </si>
  <si>
    <t xml:space="preserve">Yüksel Savunma Sistemleri A.Ş. </t>
  </si>
  <si>
    <t>Ş.Erol Altınok
Genel Müdür Yardımcısı
Yüksel Savunma Sistemleri A.Ş. 
Tel: + 90 312 220 00 00   Faks: + 90 312 286 6677    
GSM: + 90 533 245 5695
Web site: www.yukselsavunma.com</t>
  </si>
  <si>
    <t>ealtinok@yukselsavunma.com</t>
  </si>
  <si>
    <t>Firma e-mail Listesi</t>
  </si>
  <si>
    <t>Altuğ Müftüoğlu – Strateji Yönetimi Müdürü 
Bülent Batmaca – Pazarlama Stratejileri Şefi  
Bican Çelik – Uluslararası Fuarlar Koordinatörü -Tel:8111800-2586</t>
  </si>
  <si>
    <t>ESEN Sistem Entegrasyon ve Müh. Hiz. San. ve Tic. Ltd. Şti.</t>
  </si>
  <si>
    <t>iletisim@esensi.com.tr</t>
  </si>
  <si>
    <t xml:space="preserve">
Üniversiteler Mahallesi İhsan Doğramacı Bulvarı 
İkizler Binası A Blok 1. Kat ODTÜ Teknokent, Çankaya, Ankara
Tel: +90 312 220 14 88
Faks: +90 312 220 14 89
</t>
  </si>
  <si>
    <t>TRJet Havacılık Teknolojileri A.Ş.</t>
  </si>
  <si>
    <t>Isilay Akbulbul &lt;isilay.akbulbul@spekon.com&gt;</t>
  </si>
  <si>
    <t>Spekon Savunma ve Havacilik San. Ve Tic. Ltd. Sti.</t>
  </si>
  <si>
    <t xml:space="preserve">Işılay AKBÜLBÜL
Tel 0212 465 2322
Fax: 0212 465 2330
Adres:
Istanbul Ataturk Havalimani Serbest Bolgesi, Yesilkoy SB Mah. Havalimani cad. Plaza Sok. No:1 No: 504
Bakirkoy, Istanbul
</t>
  </si>
  <si>
    <t>ODTÜ Tek.-M-D2
M-D2 Mühendislik Danışmanlık Dönüşüm</t>
  </si>
  <si>
    <t xml:space="preserve">Azra TİMUR
T + 90 312 385 88 83
F + 90 312 385 94 14
W http://m-d2.com/
A ODTÜ-Ostim Teknokent, Uzayçağı Blv. 1308.Sok. No:06/ZK 13-14, 06370, Ostim/ANKARA
</t>
  </si>
  <si>
    <t>Azra Timur &lt;atimur@m-d2.com.tr&gt;</t>
  </si>
  <si>
    <t>TDU SAVUNMA SISTEMLERI TEKNIK TEKSTIL SASN. VE TIC. AS
Address: Universiteler Mah 1596.Cad 3.ArGe No:93/21 Beytepe Ankara Turkey
Tel :0090 312 2270002
Fax : 0090 312 9999007
Web : www.tdusavunma.com</t>
  </si>
  <si>
    <t>umit.ozturk@tdusavunma.com</t>
  </si>
  <si>
    <t>yucele@makelteknoloji.com</t>
  </si>
  <si>
    <t xml:space="preserve">Yücel Erol
Müşteri İlişkileri Koordinatörü
MAKEL Uluslararası Yalıtım, Enerji ve Savunma San. Tic. Ltd. Şti.
Ostim O.S.B. 1271 Sk. No: 9
06374 Yenimahalle-Ankara / TÜRKİYE
Tel      : 90 312 354 65 64 pbx
Faks   : 90 312 354 87 51
</t>
  </si>
  <si>
    <t>ergunozer@kilimgroup.com
gunaysertdogan@kilimgroup.com</t>
  </si>
  <si>
    <t>Ergün ÖZER
M:0533 595 24 25
P:0212 543 63 40
F:0212 572 08 47
Muratpaşa Mah. Demirhisar Cad. No:3 Bayrampaşa - İstanbul</t>
  </si>
  <si>
    <t>BEGÜM COŞKUN, HAVELSAN A.Ş.
Kurumsal İletişim Uzmanı
http://www.havelsan.com.tr
Tel: 0312 219 57 87 / 2242
Faks: 0312 219 57 97
Cep: 0532 4405480
Adres: Mustafa Kemal Mah. 2120. Cad. No: 39 06510 Çankaya / Ankara</t>
  </si>
  <si>
    <t>ENMARES</t>
  </si>
  <si>
    <t>yigit.ungun@enmares.com</t>
  </si>
  <si>
    <t>Yiğit UNGUN
Havacılık ve Uzay Yük. Mühendisi
Proje Mühendisi
T: +90 216 410 7177
F: +90 216 410 1641
M:+90 505 120 7849
A1: (Merkez Ofis) F.Kerim Gökay Cd. No: 286/154 34734 Erenköy / İSTANBUL
A2: (Üretim Tesisi) Marmara Geri Dön. San. Sit. Ayçiçek Sk. 5 41420 Çayırova / KOCAELİ</t>
  </si>
  <si>
    <t>REPKON</t>
  </si>
  <si>
    <t>acar.kocabicak@repkon.com.tr</t>
  </si>
  <si>
    <t xml:space="preserve">Acar Kocabicak
Sales Engineer
Balibey Mahallesi Fabrika Sokak No:1  P.O. Box:37
34980 Sile – ISTANBUL 
Plant tel   : +90 216 739 59 06 (113)
Fax:         : +90 216 739 59 14
Web        : www.repkon.com.tr 
</t>
  </si>
  <si>
    <t>Paris/ Fransa</t>
  </si>
  <si>
    <t>Erdogan.Sehit@yaltes.com
yaltes@yaltes.com
Ayca.Bostanci@yaltes.com</t>
  </si>
  <si>
    <t xml:space="preserve">Erdoğan Şehit
Ayça Bostancı
Kurumsal İletişim Uzmanı
T :+ 90 216 482 30 60 Ext 1905
</t>
  </si>
  <si>
    <t>Vitek Elektronik ve Mekanik Tasarım Onarım Tic. Ltd. Şti</t>
  </si>
  <si>
    <t>Sevilay Akın
Oğuzlar Mah. Türkocağı Cad. 1389. Sok. No:8/A
Balgat/ANKARA
Tel: +90 312 285 70 99
Cep: +90542 683 68 24</t>
  </si>
  <si>
    <t>sevilay@vitekelektronik.com
sevilayakin@gmail.com</t>
  </si>
  <si>
    <t>ASPİLSAN</t>
  </si>
  <si>
    <t>seda.eskiler@aspilsan.com
ercan.sökmen@aspilsan.com</t>
  </si>
  <si>
    <t>Seda ESKİLER/Ercan SÖKMEN
T:03523211215
F:03523211217
Adres: Organize Sanayi Bölgesi
12.Cad. No: 8 P.K.38070 Kayseri</t>
  </si>
  <si>
    <t>KAREL</t>
  </si>
  <si>
    <t>Serdar Hamarat
T +90 312 265 0290 / 6412
D +90 850 251 6412
F +90 312 265 0297
www.karel.com.tr
www.karel-electronics.com</t>
  </si>
  <si>
    <t>serdar.hamarat@karel.com.tr</t>
  </si>
  <si>
    <t xml:space="preserve">bulent.soydal@onur.net
yesim.oksuz@onur.net </t>
  </si>
  <si>
    <t>KATMERCİLER</t>
  </si>
  <si>
    <t xml:space="preserve">Serap Lor
10032 sk. No:10 A.O.S.B.
35620 Çiğli – İzmir / Türkiye
t   + 90 232 376 75 75
f   + 90 232 376 75 81
www.katmerciler.com.tr </t>
  </si>
  <si>
    <t>Serap.Lor@katmerciler.com.tr</t>
  </si>
  <si>
    <t xml:space="preserve">Altinay Havacılık ve İleri Teknolojiler San. ve Tic. A.S.
Sanayi Mah. Teknopark Bulvarı No:1/4A İçkapı No:201-202
34906 Pendik / Istanbul – Turkey
Tel  : +90 (216) 504 00 50 / 1113
Mob : +90 (533) 660 84 16
Fax : +90 (216) 504 00 55
www.altinay.com
</t>
  </si>
  <si>
    <t>Murat KOÇ &lt;murat.koc@altinay.com&gt;</t>
  </si>
  <si>
    <t>ÖZTİRYAKİLER</t>
  </si>
  <si>
    <t>T: 0212 886 64 82
F:0212 886 64 83
Cumhuriyet Mah. Eski Hadımköy Yolu Nu.29/A 34900 Büyükçekmece İstanbul TÜRKİYE
 www.oztiryakiler.com.tr</t>
  </si>
  <si>
    <t>info@oztiryakiler.com.tr
Sait KARABAYIR &lt;skarabayir@oztiryakiler.com.tr&gt;
kturan@oztiryakiler.com.tr</t>
  </si>
  <si>
    <t xml:space="preserve">Tuna ÖZGÖR Asistan 5301410967
Cem UĞUR GEN MÜD. 530 141 10 11
Selim KOÇKAN GNMÜD. YARD.  533 320 05 62
Ankara Teknoloji Geliştirme Bölgesi 1606 Cadde Kapı No: 4 Cyberpark
Cyberplaza C Blok Zemin Kat No: Z08 06800 Bilkent, Çankaya Ankara
Tel: +90 312 265 02 57 
Faks: + 90 312 265 09 69
</t>
  </si>
  <si>
    <t xml:space="preserve">generalinfo@trjet.com 
cem.ugur@esensi.com.tr
tuna.ozgor@esensi.com.tr
selim.kockan@esensi.com.tr
</t>
  </si>
  <si>
    <t xml:space="preserve">Pelin Terekli
R&amp;D Manager
Öztek Tekstil Terbiye Tesisleri Sanayi ve Ticaret Anonim Şirketi
Adres: Ergene 1 OSB Vakıflar OSB Mah. Sanayi Cad.24-26/1 Ergene/Tekirdağ
Tel:0282 675 14 14
Fax:0282 675 14 00
Posta kodu:59860
Web- site: www.oztektekstil.com.tr
</t>
  </si>
  <si>
    <t>HACETTEPEHAUSS</t>
  </si>
  <si>
    <t xml:space="preserve">Melih Barut
M:05052342033
T:03122270330
</t>
  </si>
  <si>
    <t>melih.barut@hacettepehauss.com.tr</t>
  </si>
  <si>
    <t>arasballi@aselsan.com.tr; ahacioglu@aselsan.com.tr; scivan@asancak.com; makdogan@alp.com.tr; mugeyurt@altoy.com.tr; ercumentd@adik.com.tr; timucin@ares.com.tr; bgunpak@a-tel.com.tr; kalite@avssaraciye.com.tr; hacer.alagoz@sagasavunma.com.tr; gokce.uysal@bites.com.tr; ufuk.yilmaz@bmc.com.tr; salesctech@ctech.com.tr; supportctech@ctech.com.tr; infoctech@ctech.com.tr; ONUR BOZOĞLU , &lt;onur.bozoglu@dearsan.com.tr&gt;; Deniz.Atalay@figes.com.tr; Cavit.Cinar@figes.com.tr; cem.altinisik@fnss.com.tr; engin.sonbay@fnss.com.tr; b.bilgili@fosterdefence.com; mehmet.corbacioglu@gateelektronik.com.tr; sibel.serbetcioglu@gateelektronik.com.tr; myalcin@grupimpeks.com; kdingiloglu@havelsan.com.tr; bcoskun@havelsan.com.tr; eburaya@havelsan.com.tr; ntosman@havelsan.com.tr; bengi.biber@htr.com.tr; tugceboncuk@istanbulshipyard.com; UYN05@isbirelektrik.com.tr; UYN03@isbirelektrik.com.tr; y.yilmazkaya@servicesby.com; denizkacaroglu@kale.com.tr; ergunozer@kilimgroup.com; gunaysertdogan@kilimgroup.com; munal@menatek.com.tr; info@menatek.com.tr; ocankara@meteksan.com; bakbas@meteksan.com; tolgac@milsoft.com.tr; iakin@milsoft.com.tr; bulent.yildirim@mkek.gov.tr; candan@normltd.com; erhan.bilgin@nurolteknoloji.com.tr; 'bulent.soydal@onur.net'; ikeles@sahaistanbul.org.tr; anil.karel@nurolmakina.com.tr; hilal.unal@ostim.com.tr; svehbi@otokar.com.tr; Kaan Sükun &lt;ksukun@otokar.com.tr&gt;; pelin@oztektekstil.com.tr; gurkant@rmkmarine.com.tr; ahmetz@rmkmarine.com.tr; pazarlama@roketsan.com.tr; hudai.ozdamar@roketsan.com.tr; iclal.guran@roketsan.com.tr; evrim.atakan@roketsan.com.tr; Ümit TEZEREN &lt;sutezeren@rstteknoloji.com.tr&gt;; firuze.ayvazoglu@sarsilmaz.com; ozlem@canik55.com; ccaylak@kalkavanshipyard.com; kadir.temiz@simsoft.com.tr; ckocak@stm.com.tr; amuftuoglu@tai.com.tr; bbatmaca@tai.com.tr; bicelik@tai.com.tr; amuftuoglu@tai.com.tr; bbatmaca@tai.com.tr; bicelik@tai.com.tr; oozcelik@teknoparkistanbul.com.tr; doruk.kocer@tei.com.tr; ayca@trabzonsilah.com; fozkoc@garantigiyim.com.tr; cem.ugur@esensi.com.tr; filiz.agdemir@tubitak.gov.tr; M. Sait KARACA (BİLGEM &lt;sait.karaca@tubitak.gov.tr&gt;; sultan.yildirim@yakupoglu.com.tr; Ayca.Bostanci@yaltes.com;Erdogan.Sehit@yaltes.com; yaltes@yaltes.com; bilen.s@yonca-onuk.com; aytul.erkan@vestel.com.tr;ealtinok@yukselsavunma.com;iletisim@esensi.com.tr;generalinfo@trjet.com; umit.ozturk@tdusavunma.com; atimur@m-d2.com.tr;isilay.akbulbul@spekon.com;yucele@makelteknoloji.com;yigit.ungun@enmares.com;acar.kocabicak@repkon.com.tr;sevilay@vitekelektronik.com;sevilayakin@gmail.com;seda.eskiler@aspilsan.com;ercan.sökmen@aspilsan.com;serdar.hamarat@karel.com.tr;yesim.oksuz@onur.net;Serap.Lor@katmerciler.com.tr;Murat KOÇ &lt;murat.koc@altinay.com&gt;;info@oztiryakiler.com.tr;kturan@oztiryakiler.com.tr;skarabayir@oztiryakiler.com.tr;melih.barut@hacettepehauss.com.tr</t>
  </si>
  <si>
    <t>METREKARE TALEBİ</t>
  </si>
  <si>
    <t>Manila / Filipinler</t>
  </si>
  <si>
    <t>Cakarta / Endonezya</t>
  </si>
  <si>
    <t>Manama/ Bahreyn</t>
  </si>
  <si>
    <t>Santiago/ Şili</t>
  </si>
  <si>
    <t>Talep ettiğiniz başka bir fuar varsa lütfen ekleyiniz.</t>
  </si>
  <si>
    <t>DIMDEX 2020
 (Doha International Maritime Defence Exhibition And Conference)</t>
  </si>
  <si>
    <t>FIDAE 2020</t>
  </si>
  <si>
    <t>DSA 2020
 (Defence Services Asia Exhibition and Conference)</t>
  </si>
  <si>
    <t>SOFEX 2020
 (The Special Operations Forces Exhibition &amp; Conference)</t>
  </si>
  <si>
    <t>KADEX 2020 
(Kazakhstan Defence Expo)</t>
  </si>
  <si>
    <t>EUROSATORY 2020
(Defence &amp; Security International Exhibition)</t>
  </si>
  <si>
    <t>ADEX 2020
(Azerbaijan International Defence Industry Exhibition)</t>
  </si>
  <si>
    <t>ADAS 2020 (Asian Defense &amp; Security)</t>
  </si>
  <si>
    <t>INDO DEFENCE EXPO &amp; FORUM 2020</t>
  </si>
  <si>
    <t>BIAS 2020
(Bahrain International AirShow)</t>
  </si>
  <si>
    <t>IDEAS 2020
 (International Defence Exhibition &amp; Seminar)</t>
  </si>
  <si>
    <t>16-18 Mart 2020</t>
  </si>
  <si>
    <t>31 Mart-5 Nisan 2020</t>
  </si>
  <si>
    <t xml:space="preserve">20-23 Nisan 2020 </t>
  </si>
  <si>
    <t>31 Mart - 2 Nisan 2020</t>
  </si>
  <si>
    <t>28-31 Mayıs 2020</t>
  </si>
  <si>
    <t>8-12 Haziran 2020</t>
  </si>
  <si>
    <t>AAD 2020
 (Africa Aerospace and Defence)</t>
  </si>
  <si>
    <t>16-20 Eylül 2020</t>
  </si>
  <si>
    <t>8-10 Eylül 2020</t>
  </si>
  <si>
    <t>23 - 25 Eylül 2020</t>
  </si>
  <si>
    <t>4 - 7 Kasım 2020</t>
  </si>
  <si>
    <t>18-20 Kasım 2020</t>
  </si>
  <si>
    <t>24-27 Kasım 2020</t>
  </si>
  <si>
    <r>
      <t xml:space="preserve"> </t>
    </r>
    <r>
      <rPr>
        <b/>
        <sz val="12"/>
        <rFont val="Calibri"/>
        <family val="2"/>
        <charset val="162"/>
      </rPr>
      <t>2020 YILI MİLLİ KATILIM SAĞLANMASI TALEP EDİLEN FUARLAR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</si>
</sst>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.00\ _Y_T_L_-;\-* #,##0.00\ _Y_T_L_-;_-* &quot;-&quot;??\ _Y_T_L_-;_-@_-"/>
    <numFmt numFmtId="165" formatCode="_-* #,##0\ _Y_T_L_-;\-* #,##0\ _Y_T_L_-;_-* &quot;-&quot;??\ _Y_T_L_-;_-@_-"/>
    <numFmt numFmtId="166" formatCode="_-* #,##0\ "/>
    <numFmt numFmtId="167" formatCode="\ @"/>
    <numFmt numFmtId="168" formatCode="#,##0\ \ \ "/>
    <numFmt numFmtId="169" formatCode="#,##0\ \ "/>
    <numFmt numFmtId="170" formatCode="#,##0\ "/>
    <numFmt numFmtId="171" formatCode="dd/mm/yyyy;@"/>
    <numFmt numFmtId="172" formatCode="dd/mm/yy;@"/>
    <numFmt numFmtId="173" formatCode="#,##0.0000"/>
    <numFmt numFmtId="174" formatCode="#,##0.00\ "/>
    <numFmt numFmtId="175" formatCode="#,##0.00;[Red]#,##0.00"/>
    <numFmt numFmtId="176" formatCode="0\ %\ \ "/>
  </numFmts>
  <fonts count="50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4"/>
      <name val="Arial"/>
      <family val="2"/>
      <charset val="162"/>
    </font>
    <font>
      <sz val="10"/>
      <name val="Arial Unicode MS"/>
      <family val="2"/>
      <charset val="162"/>
    </font>
    <font>
      <b/>
      <sz val="10"/>
      <name val="Arial Tur"/>
      <charset val="162"/>
    </font>
    <font>
      <sz val="10"/>
      <name val="Arial Tur"/>
      <charset val="162"/>
    </font>
    <font>
      <sz val="8"/>
      <color indexed="81"/>
      <name val="Tahoma"/>
      <family val="2"/>
      <charset val="162"/>
    </font>
    <font>
      <b/>
      <sz val="8"/>
      <color indexed="81"/>
      <name val="Tahoma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2"/>
      <color indexed="9"/>
      <name val="Arial"/>
      <family val="2"/>
      <charset val="162"/>
    </font>
    <font>
      <sz val="12"/>
      <name val="Arial"/>
      <family val="2"/>
      <charset val="162"/>
    </font>
    <font>
      <b/>
      <vertAlign val="superscript"/>
      <sz val="12"/>
      <color indexed="9"/>
      <name val="Arial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2"/>
      <color indexed="9"/>
      <name val="Arial"/>
      <family val="2"/>
      <charset val="162"/>
    </font>
    <font>
      <sz val="12"/>
      <color indexed="9"/>
      <name val="Arial"/>
      <family val="2"/>
      <charset val="162"/>
    </font>
    <font>
      <b/>
      <sz val="14"/>
      <color indexed="9"/>
      <name val="Arial"/>
      <family val="2"/>
      <charset val="162"/>
    </font>
    <font>
      <sz val="12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sz val="10"/>
      <color indexed="10"/>
      <name val="Arial"/>
      <family val="2"/>
      <charset val="162"/>
    </font>
    <font>
      <b/>
      <sz val="10"/>
      <color indexed="57"/>
      <name val="Arial"/>
      <family val="2"/>
      <charset val="162"/>
    </font>
    <font>
      <b/>
      <sz val="10"/>
      <color indexed="36"/>
      <name val="Arial"/>
      <family val="2"/>
      <charset val="162"/>
    </font>
    <font>
      <b/>
      <sz val="10"/>
      <color indexed="57"/>
      <name val="Arial"/>
      <family val="2"/>
      <charset val="162"/>
    </font>
    <font>
      <b/>
      <sz val="10"/>
      <color indexed="30"/>
      <name val="Arial"/>
      <family val="2"/>
      <charset val="162"/>
    </font>
    <font>
      <sz val="12"/>
      <name val="Arial Tur"/>
      <charset val="162"/>
    </font>
    <font>
      <b/>
      <sz val="12"/>
      <color rgb="FFFF0000"/>
      <name val="Arial Tur"/>
      <charset val="162"/>
    </font>
    <font>
      <b/>
      <sz val="10"/>
      <color rgb="FF7030A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name val="Calibri"/>
      <family val="2"/>
      <charset val="162"/>
      <scheme val="minor"/>
    </font>
    <font>
      <sz val="12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charset val="162"/>
    </font>
    <font>
      <b/>
      <sz val="18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5" fontId="3" fillId="0" borderId="0" xfId="1" applyNumberFormat="1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65" fontId="3" fillId="2" borderId="0" xfId="1" applyNumberFormat="1" applyFont="1" applyFill="1"/>
    <xf numFmtId="14" fontId="4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1" xfId="1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5" fontId="4" fillId="0" borderId="2" xfId="1" applyNumberFormat="1" applyFon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8" fontId="3" fillId="0" borderId="5" xfId="1" applyNumberFormat="1" applyFont="1" applyBorder="1" applyAlignment="1">
      <alignment vertical="center"/>
    </xf>
    <xf numFmtId="169" fontId="3" fillId="0" borderId="5" xfId="1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9" fontId="3" fillId="0" borderId="7" xfId="1" applyNumberFormat="1" applyFont="1" applyBorder="1" applyAlignment="1">
      <alignment vertical="center"/>
    </xf>
    <xf numFmtId="166" fontId="3" fillId="0" borderId="0" xfId="1" applyNumberFormat="1" applyFont="1"/>
    <xf numFmtId="165" fontId="5" fillId="3" borderId="8" xfId="1" applyNumberFormat="1" applyFont="1" applyFill="1" applyBorder="1" applyAlignment="1">
      <alignment horizontal="centerContinuous" vertical="center"/>
    </xf>
    <xf numFmtId="165" fontId="5" fillId="3" borderId="9" xfId="1" applyNumberFormat="1" applyFont="1" applyFill="1" applyBorder="1" applyAlignment="1">
      <alignment horizontal="centerContinuous" vertical="center"/>
    </xf>
    <xf numFmtId="165" fontId="5" fillId="3" borderId="10" xfId="1" applyNumberFormat="1" applyFont="1" applyFill="1" applyBorder="1" applyAlignment="1">
      <alignment horizontal="centerContinuous" vertical="center"/>
    </xf>
    <xf numFmtId="165" fontId="4" fillId="3" borderId="3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/>
    </xf>
    <xf numFmtId="165" fontId="3" fillId="0" borderId="0" xfId="1" applyNumberFormat="1" applyFont="1" applyFill="1"/>
    <xf numFmtId="0" fontId="3" fillId="0" borderId="0" xfId="0" applyFont="1" applyFill="1" applyBorder="1"/>
    <xf numFmtId="0" fontId="6" fillId="3" borderId="8" xfId="0" applyFont="1" applyFill="1" applyBorder="1" applyAlignment="1">
      <alignment horizontal="centerContinuous" vertical="center"/>
    </xf>
    <xf numFmtId="165" fontId="5" fillId="5" borderId="10" xfId="1" applyNumberFormat="1" applyFont="1" applyFill="1" applyBorder="1" applyAlignment="1">
      <alignment horizontal="centerContinuous" vertical="center"/>
    </xf>
    <xf numFmtId="165" fontId="4" fillId="5" borderId="3" xfId="1" applyNumberFormat="1" applyFont="1" applyFill="1" applyBorder="1" applyAlignment="1">
      <alignment horizontal="center" vertical="center"/>
    </xf>
    <xf numFmtId="170" fontId="3" fillId="0" borderId="11" xfId="0" applyNumberFormat="1" applyFont="1" applyBorder="1" applyAlignment="1">
      <alignment vertical="center"/>
    </xf>
    <xf numFmtId="170" fontId="3" fillId="0" borderId="4" xfId="0" applyNumberFormat="1" applyFont="1" applyBorder="1" applyAlignment="1">
      <alignment vertical="center"/>
    </xf>
    <xf numFmtId="170" fontId="3" fillId="0" borderId="0" xfId="0" applyNumberFormat="1" applyFont="1"/>
    <xf numFmtId="170" fontId="3" fillId="0" borderId="5" xfId="0" applyNumberFormat="1" applyFont="1" applyBorder="1" applyAlignment="1">
      <alignment vertical="center"/>
    </xf>
    <xf numFmtId="170" fontId="4" fillId="4" borderId="11" xfId="0" applyNumberFormat="1" applyFont="1" applyFill="1" applyBorder="1" applyAlignment="1">
      <alignment vertical="center"/>
    </xf>
    <xf numFmtId="0" fontId="3" fillId="3" borderId="9" xfId="0" applyFont="1" applyFill="1" applyBorder="1" applyAlignment="1">
      <alignment horizontal="centerContinuous"/>
    </xf>
    <xf numFmtId="0" fontId="3" fillId="3" borderId="10" xfId="0" applyFont="1" applyFill="1" applyBorder="1" applyAlignment="1">
      <alignment horizontal="centerContinuous"/>
    </xf>
    <xf numFmtId="0" fontId="0" fillId="3" borderId="9" xfId="0" applyFill="1" applyBorder="1" applyAlignment="1">
      <alignment horizontal="centerContinuous"/>
    </xf>
    <xf numFmtId="0" fontId="0" fillId="3" borderId="10" xfId="0" applyFill="1" applyBorder="1" applyAlignment="1">
      <alignment horizontal="centerContinuous"/>
    </xf>
    <xf numFmtId="0" fontId="0" fillId="0" borderId="0" xfId="0" applyBorder="1" applyAlignment="1">
      <alignment horizontal="center"/>
    </xf>
    <xf numFmtId="165" fontId="5" fillId="3" borderId="12" xfId="1" applyNumberFormat="1" applyFont="1" applyFill="1" applyBorder="1" applyAlignment="1">
      <alignment horizontal="centerContinuous" vertical="center"/>
    </xf>
    <xf numFmtId="0" fontId="0" fillId="3" borderId="8" xfId="0" applyFill="1" applyBorder="1" applyAlignment="1">
      <alignment horizontal="centerContinuous"/>
    </xf>
    <xf numFmtId="172" fontId="3" fillId="0" borderId="4" xfId="0" applyNumberFormat="1" applyFont="1" applyBorder="1" applyAlignment="1">
      <alignment vertical="center"/>
    </xf>
    <xf numFmtId="173" fontId="0" fillId="0" borderId="0" xfId="0" applyNumberFormat="1"/>
    <xf numFmtId="172" fontId="3" fillId="0" borderId="0" xfId="0" applyNumberFormat="1" applyFont="1"/>
    <xf numFmtId="172" fontId="3" fillId="2" borderId="0" xfId="0" applyNumberFormat="1" applyFont="1" applyFill="1"/>
    <xf numFmtId="172" fontId="3" fillId="0" borderId="0" xfId="0" applyNumberFormat="1" applyFont="1" applyFill="1"/>
    <xf numFmtId="172" fontId="6" fillId="3" borderId="8" xfId="0" applyNumberFormat="1" applyFont="1" applyFill="1" applyBorder="1" applyAlignment="1">
      <alignment horizontal="centerContinuous" vertical="center"/>
    </xf>
    <xf numFmtId="172" fontId="5" fillId="3" borderId="8" xfId="1" applyNumberFormat="1" applyFont="1" applyFill="1" applyBorder="1" applyAlignment="1">
      <alignment horizontal="centerContinuous" vertical="center"/>
    </xf>
    <xf numFmtId="172" fontId="4" fillId="3" borderId="3" xfId="1" applyNumberFormat="1" applyFont="1" applyFill="1" applyBorder="1" applyAlignment="1">
      <alignment horizontal="center" vertical="center"/>
    </xf>
    <xf numFmtId="0" fontId="7" fillId="0" borderId="0" xfId="0" applyFont="1"/>
    <xf numFmtId="14" fontId="7" fillId="0" borderId="0" xfId="0" applyNumberFormat="1" applyFont="1"/>
    <xf numFmtId="170" fontId="4" fillId="4" borderId="13" xfId="0" applyNumberFormat="1" applyFont="1" applyFill="1" applyBorder="1" applyAlignment="1">
      <alignment vertical="center"/>
    </xf>
    <xf numFmtId="14" fontId="3" fillId="0" borderId="5" xfId="0" applyNumberFormat="1" applyFont="1" applyFill="1" applyBorder="1" applyAlignment="1">
      <alignment horizontal="center" vertical="center"/>
    </xf>
    <xf numFmtId="169" fontId="3" fillId="0" borderId="5" xfId="1" applyNumberFormat="1" applyFont="1" applyFill="1" applyBorder="1" applyAlignment="1">
      <alignment vertical="center"/>
    </xf>
    <xf numFmtId="3" fontId="4" fillId="4" borderId="3" xfId="1" applyNumberFormat="1" applyFont="1" applyFill="1" applyBorder="1" applyAlignment="1">
      <alignment horizontal="center" vertical="center"/>
    </xf>
    <xf numFmtId="3" fontId="3" fillId="4" borderId="14" xfId="0" applyNumberFormat="1" applyFont="1" applyFill="1" applyBorder="1" applyAlignment="1">
      <alignment vertical="center"/>
    </xf>
    <xf numFmtId="3" fontId="3" fillId="4" borderId="15" xfId="0" applyNumberFormat="1" applyFont="1" applyFill="1" applyBorder="1" applyAlignment="1">
      <alignment vertical="center"/>
    </xf>
    <xf numFmtId="14" fontId="3" fillId="0" borderId="6" xfId="0" applyNumberFormat="1" applyFont="1" applyBorder="1" applyAlignment="1">
      <alignment horizontal="center" vertical="center"/>
    </xf>
    <xf numFmtId="170" fontId="4" fillId="3" borderId="5" xfId="0" applyNumberFormat="1" applyFont="1" applyFill="1" applyBorder="1" applyAlignment="1">
      <alignment vertical="center"/>
    </xf>
    <xf numFmtId="165" fontId="5" fillId="0" borderId="10" xfId="1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8" fontId="3" fillId="0" borderId="7" xfId="1" applyNumberFormat="1" applyFont="1" applyBorder="1" applyAlignment="1">
      <alignment vertical="center"/>
    </xf>
    <xf numFmtId="14" fontId="3" fillId="0" borderId="0" xfId="0" applyNumberFormat="1" applyFont="1" applyAlignment="1">
      <alignment horizontal="center" vertical="center"/>
    </xf>
    <xf numFmtId="166" fontId="3" fillId="3" borderId="0" xfId="1" applyNumberFormat="1" applyFont="1" applyFill="1" applyBorder="1" applyAlignment="1">
      <alignment vertical="center"/>
    </xf>
    <xf numFmtId="166" fontId="3" fillId="0" borderId="0" xfId="1" applyNumberFormat="1" applyFont="1" applyBorder="1" applyAlignment="1">
      <alignment vertical="center"/>
    </xf>
    <xf numFmtId="14" fontId="3" fillId="0" borderId="0" xfId="0" applyNumberFormat="1" applyFont="1" applyFill="1" applyBorder="1" applyAlignment="1">
      <alignment horizontal="center" vertical="center"/>
    </xf>
    <xf numFmtId="165" fontId="5" fillId="5" borderId="9" xfId="1" applyNumberFormat="1" applyFont="1" applyFill="1" applyBorder="1" applyAlignment="1">
      <alignment horizontal="centerContinuous" vertical="center"/>
    </xf>
    <xf numFmtId="170" fontId="3" fillId="5" borderId="5" xfId="0" applyNumberFormat="1" applyFont="1" applyFill="1" applyBorder="1" applyAlignment="1">
      <alignment vertical="center"/>
    </xf>
    <xf numFmtId="170" fontId="3" fillId="5" borderId="11" xfId="0" applyNumberFormat="1" applyFont="1" applyFill="1" applyBorder="1" applyAlignment="1">
      <alignment vertical="center"/>
    </xf>
    <xf numFmtId="170" fontId="4" fillId="5" borderId="5" xfId="0" applyNumberFormat="1" applyFont="1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/>
    </xf>
    <xf numFmtId="170" fontId="4" fillId="5" borderId="11" xfId="0" applyNumberFormat="1" applyFont="1" applyFill="1" applyBorder="1" applyAlignment="1">
      <alignment vertical="center"/>
    </xf>
    <xf numFmtId="170" fontId="3" fillId="5" borderId="17" xfId="0" applyNumberFormat="1" applyFont="1" applyFill="1" applyBorder="1" applyAlignment="1">
      <alignment vertical="center"/>
    </xf>
    <xf numFmtId="170" fontId="4" fillId="2" borderId="5" xfId="0" applyNumberFormat="1" applyFont="1" applyFill="1" applyBorder="1" applyAlignment="1">
      <alignment vertical="center"/>
    </xf>
    <xf numFmtId="170" fontId="4" fillId="2" borderId="11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horizontal="centerContinuous"/>
    </xf>
    <xf numFmtId="174" fontId="3" fillId="5" borderId="5" xfId="0" applyNumberFormat="1" applyFont="1" applyFill="1" applyBorder="1" applyAlignment="1">
      <alignment vertical="center"/>
    </xf>
    <xf numFmtId="170" fontId="3" fillId="6" borderId="11" xfId="0" applyNumberFormat="1" applyFont="1" applyFill="1" applyBorder="1" applyAlignment="1">
      <alignment vertical="center"/>
    </xf>
    <xf numFmtId="172" fontId="3" fillId="0" borderId="4" xfId="0" applyNumberFormat="1" applyFont="1" applyFill="1" applyBorder="1" applyAlignment="1">
      <alignment vertical="center"/>
    </xf>
    <xf numFmtId="170" fontId="3" fillId="0" borderId="5" xfId="0" applyNumberFormat="1" applyFont="1" applyFill="1" applyBorder="1" applyAlignment="1">
      <alignment vertical="center"/>
    </xf>
    <xf numFmtId="170" fontId="3" fillId="0" borderId="11" xfId="0" applyNumberFormat="1" applyFont="1" applyFill="1" applyBorder="1" applyAlignment="1">
      <alignment vertical="center"/>
    </xf>
    <xf numFmtId="170" fontId="4" fillId="4" borderId="14" xfId="0" applyNumberFormat="1" applyFont="1" applyFill="1" applyBorder="1" applyAlignment="1">
      <alignment vertical="center"/>
    </xf>
    <xf numFmtId="170" fontId="3" fillId="7" borderId="11" xfId="0" applyNumberFormat="1" applyFont="1" applyFill="1" applyBorder="1" applyAlignment="1">
      <alignment vertical="center"/>
    </xf>
    <xf numFmtId="172" fontId="3" fillId="8" borderId="4" xfId="0" applyNumberFormat="1" applyFont="1" applyFill="1" applyBorder="1" applyAlignment="1">
      <alignment vertical="center"/>
    </xf>
    <xf numFmtId="170" fontId="3" fillId="8" borderId="5" xfId="0" applyNumberFormat="1" applyFont="1" applyFill="1" applyBorder="1" applyAlignment="1">
      <alignment vertical="center"/>
    </xf>
    <xf numFmtId="170" fontId="3" fillId="8" borderId="11" xfId="0" applyNumberFormat="1" applyFont="1" applyFill="1" applyBorder="1" applyAlignment="1">
      <alignment vertical="center"/>
    </xf>
    <xf numFmtId="170" fontId="3" fillId="4" borderId="11" xfId="0" applyNumberFormat="1" applyFont="1" applyFill="1" applyBorder="1" applyAlignment="1">
      <alignment vertical="center"/>
    </xf>
    <xf numFmtId="0" fontId="3" fillId="0" borderId="5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vertical="center"/>
    </xf>
    <xf numFmtId="0" fontId="3" fillId="0" borderId="0" xfId="0" applyNumberFormat="1" applyFont="1" applyFill="1"/>
    <xf numFmtId="0" fontId="3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vertical="center"/>
    </xf>
    <xf numFmtId="0" fontId="3" fillId="2" borderId="0" xfId="0" applyNumberFormat="1" applyFont="1" applyFill="1"/>
    <xf numFmtId="0" fontId="15" fillId="0" borderId="0" xfId="0" applyFont="1" applyFill="1"/>
    <xf numFmtId="0" fontId="15" fillId="0" borderId="0" xfId="0" applyFont="1" applyFill="1" applyBorder="1"/>
    <xf numFmtId="175" fontId="15" fillId="0" borderId="0" xfId="0" applyNumberFormat="1" applyFont="1" applyFill="1" applyBorder="1" applyAlignment="1">
      <alignment vertical="center"/>
    </xf>
    <xf numFmtId="175" fontId="15" fillId="0" borderId="0" xfId="0" applyNumberFormat="1" applyFont="1" applyFill="1" applyAlignment="1">
      <alignment vertical="center"/>
    </xf>
    <xf numFmtId="0" fontId="5" fillId="2" borderId="18" xfId="0" applyFont="1" applyFill="1" applyBorder="1" applyAlignment="1">
      <alignment horizontal="center" vertical="center" shrinkToFit="1"/>
    </xf>
    <xf numFmtId="3" fontId="5" fillId="2" borderId="18" xfId="0" applyNumberFormat="1" applyFont="1" applyFill="1" applyBorder="1" applyAlignment="1">
      <alignment horizontal="center" vertical="center" shrinkToFit="1"/>
    </xf>
    <xf numFmtId="0" fontId="15" fillId="0" borderId="19" xfId="0" applyFont="1" applyFill="1" applyBorder="1" applyAlignment="1">
      <alignment shrinkToFit="1"/>
    </xf>
    <xf numFmtId="0" fontId="22" fillId="0" borderId="19" xfId="0" applyFont="1" applyFill="1" applyBorder="1" applyAlignment="1">
      <alignment horizontal="left" shrinkToFit="1"/>
    </xf>
    <xf numFmtId="0" fontId="15" fillId="0" borderId="19" xfId="0" applyFont="1" applyFill="1" applyBorder="1" applyAlignment="1">
      <alignment horizontal="center" shrinkToFit="1"/>
    </xf>
    <xf numFmtId="0" fontId="15" fillId="0" borderId="19" xfId="0" applyFont="1" applyFill="1" applyBorder="1" applyAlignment="1">
      <alignment horizontal="center"/>
    </xf>
    <xf numFmtId="1" fontId="15" fillId="0" borderId="19" xfId="0" applyNumberFormat="1" applyFont="1" applyFill="1" applyBorder="1" applyAlignment="1">
      <alignment horizontal="center"/>
    </xf>
    <xf numFmtId="0" fontId="15" fillId="0" borderId="19" xfId="0" applyFont="1" applyFill="1" applyBorder="1" applyAlignment="1">
      <alignment horizontal="right"/>
    </xf>
    <xf numFmtId="175" fontId="15" fillId="0" borderId="19" xfId="0" applyNumberFormat="1" applyFont="1" applyFill="1" applyBorder="1" applyAlignment="1">
      <alignment vertical="center"/>
    </xf>
    <xf numFmtId="0" fontId="15" fillId="0" borderId="19" xfId="0" applyFont="1" applyFill="1" applyBorder="1"/>
    <xf numFmtId="0" fontId="15" fillId="0" borderId="0" xfId="0" applyFont="1" applyFill="1" applyBorder="1" applyAlignment="1">
      <alignment shrinkToFit="1"/>
    </xf>
    <xf numFmtId="0" fontId="22" fillId="0" borderId="0" xfId="0" applyFont="1" applyFill="1" applyBorder="1" applyAlignment="1">
      <alignment horizontal="left" shrinkToFit="1"/>
    </xf>
    <xf numFmtId="0" fontId="15" fillId="0" borderId="0" xfId="0" applyFont="1" applyFill="1" applyBorder="1" applyAlignment="1">
      <alignment horizontal="center" shrinkToFit="1"/>
    </xf>
    <xf numFmtId="0" fontId="15" fillId="0" borderId="0" xfId="0" applyFont="1" applyFill="1" applyBorder="1" applyAlignment="1">
      <alignment horizontal="right"/>
    </xf>
    <xf numFmtId="0" fontId="15" fillId="0" borderId="0" xfId="0" applyFont="1" applyFill="1" applyAlignment="1"/>
    <xf numFmtId="0" fontId="5" fillId="0" borderId="0" xfId="0" applyFont="1" applyFill="1" applyAlignment="1">
      <alignment shrinkToFit="1"/>
    </xf>
    <xf numFmtId="0" fontId="5" fillId="0" borderId="0" xfId="0" applyFont="1" applyFill="1" applyAlignment="1">
      <alignment horizontal="center" shrinkToFit="1"/>
    </xf>
    <xf numFmtId="0" fontId="15" fillId="0" borderId="0" xfId="0" applyFont="1" applyFill="1" applyAlignment="1">
      <alignment horizontal="center" shrinkToFit="1"/>
    </xf>
    <xf numFmtId="1" fontId="15" fillId="0" borderId="0" xfId="0" applyNumberFormat="1" applyFont="1" applyFill="1" applyAlignment="1">
      <alignment horizontal="center"/>
    </xf>
    <xf numFmtId="0" fontId="15" fillId="8" borderId="0" xfId="0" applyFont="1" applyFill="1" applyAlignment="1">
      <alignment horizontal="center"/>
    </xf>
    <xf numFmtId="0" fontId="5" fillId="0" borderId="0" xfId="0" applyFont="1" applyFill="1" applyAlignment="1"/>
    <xf numFmtId="0" fontId="15" fillId="8" borderId="0" xfId="0" applyFont="1" applyFill="1" applyAlignment="1">
      <alignment horizontal="right"/>
    </xf>
    <xf numFmtId="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1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/>
    </xf>
    <xf numFmtId="0" fontId="15" fillId="0" borderId="0" xfId="0" applyFont="1" applyFill="1" applyAlignment="1">
      <alignment shrinkToFit="1"/>
    </xf>
    <xf numFmtId="0" fontId="22" fillId="0" borderId="0" xfId="0" applyFont="1" applyFill="1" applyAlignment="1">
      <alignment horizontal="left" shrinkToFit="1"/>
    </xf>
    <xf numFmtId="0" fontId="15" fillId="0" borderId="0" xfId="0" applyFont="1" applyFill="1" applyAlignment="1">
      <alignment horizontal="center"/>
    </xf>
    <xf numFmtId="0" fontId="15" fillId="7" borderId="0" xfId="0" applyFont="1" applyFill="1" applyAlignment="1">
      <alignment horizontal="right"/>
    </xf>
    <xf numFmtId="0" fontId="15" fillId="9" borderId="0" xfId="0" applyFont="1" applyFill="1" applyAlignment="1">
      <alignment horizontal="right"/>
    </xf>
    <xf numFmtId="0" fontId="15" fillId="10" borderId="0" xfId="0" applyFont="1" applyFill="1" applyAlignment="1">
      <alignment horizontal="right"/>
    </xf>
    <xf numFmtId="0" fontId="15" fillId="5" borderId="0" xfId="0" applyFont="1" applyFill="1" applyAlignment="1">
      <alignment horizontal="right"/>
    </xf>
    <xf numFmtId="0" fontId="23" fillId="0" borderId="3" xfId="0" applyFont="1" applyFill="1" applyBorder="1" applyAlignment="1">
      <alignment horizontal="left" shrinkToFit="1"/>
    </xf>
    <xf numFmtId="0" fontId="3" fillId="0" borderId="3" xfId="0" applyFont="1" applyFill="1" applyBorder="1" applyAlignment="1">
      <alignment horizontal="center" shrinkToFit="1"/>
    </xf>
    <xf numFmtId="4" fontId="3" fillId="0" borderId="3" xfId="0" applyNumberFormat="1" applyFont="1" applyFill="1" applyBorder="1" applyAlignment="1">
      <alignment horizontal="right" vertical="center" shrinkToFit="1"/>
    </xf>
    <xf numFmtId="4" fontId="3" fillId="11" borderId="3" xfId="0" applyNumberFormat="1" applyFont="1" applyFill="1" applyBorder="1" applyAlignment="1">
      <alignment horizontal="right" vertical="center" shrinkToFit="1"/>
    </xf>
    <xf numFmtId="4" fontId="3" fillId="6" borderId="3" xfId="0" applyNumberFormat="1" applyFont="1" applyFill="1" applyBorder="1" applyAlignment="1">
      <alignment horizontal="center" vertical="center" shrinkToFit="1"/>
    </xf>
    <xf numFmtId="1" fontId="3" fillId="0" borderId="3" xfId="0" applyNumberFormat="1" applyFont="1" applyFill="1" applyBorder="1" applyAlignment="1">
      <alignment horizontal="right" vertical="center" shrinkToFit="1"/>
    </xf>
    <xf numFmtId="4" fontId="3" fillId="8" borderId="3" xfId="0" applyNumberFormat="1" applyFont="1" applyFill="1" applyBorder="1" applyAlignment="1">
      <alignment horizontal="right" vertical="center" shrinkToFit="1"/>
    </xf>
    <xf numFmtId="4" fontId="3" fillId="6" borderId="3" xfId="0" applyNumberFormat="1" applyFont="1" applyFill="1" applyBorder="1" applyAlignment="1">
      <alignment horizontal="right" vertical="center" shrinkToFit="1"/>
    </xf>
    <xf numFmtId="4" fontId="3" fillId="3" borderId="3" xfId="0" applyNumberFormat="1" applyFont="1" applyFill="1" applyBorder="1" applyAlignment="1">
      <alignment horizontal="right" vertical="center" shrinkToFit="1"/>
    </xf>
    <xf numFmtId="175" fontId="3" fillId="0" borderId="8" xfId="0" applyNumberFormat="1" applyFont="1" applyFill="1" applyBorder="1" applyAlignment="1">
      <alignment vertical="center"/>
    </xf>
    <xf numFmtId="0" fontId="3" fillId="12" borderId="3" xfId="0" applyFont="1" applyFill="1" applyBorder="1"/>
    <xf numFmtId="175" fontId="3" fillId="8" borderId="8" xfId="0" applyNumberFormat="1" applyFont="1" applyFill="1" applyBorder="1" applyAlignment="1">
      <alignment vertical="center"/>
    </xf>
    <xf numFmtId="175" fontId="3" fillId="8" borderId="20" xfId="0" applyNumberFormat="1" applyFont="1" applyFill="1" applyBorder="1" applyAlignment="1">
      <alignment vertical="center"/>
    </xf>
    <xf numFmtId="175" fontId="3" fillId="0" borderId="20" xfId="0" applyNumberFormat="1" applyFont="1" applyFill="1" applyBorder="1" applyAlignment="1">
      <alignment vertical="center"/>
    </xf>
    <xf numFmtId="175" fontId="3" fillId="0" borderId="0" xfId="0" applyNumberFormat="1" applyFont="1" applyFill="1" applyBorder="1" applyAlignment="1">
      <alignment vertical="center"/>
    </xf>
    <xf numFmtId="175" fontId="3" fillId="0" borderId="0" xfId="0" applyNumberFormat="1" applyFont="1" applyFill="1" applyAlignment="1">
      <alignment vertical="center"/>
    </xf>
    <xf numFmtId="0" fontId="5" fillId="2" borderId="18" xfId="0" applyFont="1" applyFill="1" applyBorder="1" applyAlignment="1">
      <alignment horizontal="left" vertical="center"/>
    </xf>
    <xf numFmtId="0" fontId="24" fillId="2" borderId="2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4" fontId="5" fillId="2" borderId="18" xfId="0" applyNumberFormat="1" applyFont="1" applyFill="1" applyBorder="1" applyAlignment="1">
      <alignment horizontal="center" vertical="center" shrinkToFit="1"/>
    </xf>
    <xf numFmtId="4" fontId="5" fillId="2" borderId="18" xfId="0" applyNumberFormat="1" applyFont="1" applyFill="1" applyBorder="1" applyAlignment="1">
      <alignment horizontal="right" vertical="center" shrinkToFit="1"/>
    </xf>
    <xf numFmtId="1" fontId="5" fillId="2" borderId="18" xfId="0" applyNumberFormat="1" applyFont="1" applyFill="1" applyBorder="1" applyAlignment="1">
      <alignment horizontal="center" vertical="center"/>
    </xf>
    <xf numFmtId="175" fontId="5" fillId="2" borderId="23" xfId="0" applyNumberFormat="1" applyFont="1" applyFill="1" applyBorder="1" applyAlignment="1">
      <alignment horizontal="right" vertical="center" shrinkToFit="1"/>
    </xf>
    <xf numFmtId="4" fontId="5" fillId="2" borderId="2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center" shrinkToFit="1"/>
    </xf>
    <xf numFmtId="176" fontId="3" fillId="8" borderId="3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vertical="center"/>
    </xf>
    <xf numFmtId="0" fontId="15" fillId="8" borderId="0" xfId="0" applyFont="1" applyFill="1" applyBorder="1"/>
    <xf numFmtId="4" fontId="5" fillId="2" borderId="2" xfId="0" applyNumberFormat="1" applyFont="1" applyFill="1" applyBorder="1" applyAlignment="1">
      <alignment horizontal="right" vertical="center" shrinkToFit="1"/>
    </xf>
    <xf numFmtId="171" fontId="3" fillId="0" borderId="3" xfId="0" applyNumberFormat="1" applyFont="1" applyFill="1" applyBorder="1" applyAlignment="1">
      <alignment horizontal="center" shrinkToFit="1"/>
    </xf>
    <xf numFmtId="171" fontId="5" fillId="2" borderId="1" xfId="0" applyNumberFormat="1" applyFont="1" applyFill="1" applyBorder="1" applyAlignment="1">
      <alignment horizontal="center" vertical="center" shrinkToFit="1"/>
    </xf>
    <xf numFmtId="171" fontId="15" fillId="0" borderId="19" xfId="0" applyNumberFormat="1" applyFont="1" applyFill="1" applyBorder="1" applyAlignment="1">
      <alignment horizontal="center" shrinkToFit="1"/>
    </xf>
    <xf numFmtId="171" fontId="15" fillId="0" borderId="0" xfId="0" applyNumberFormat="1" applyFont="1" applyFill="1" applyBorder="1" applyAlignment="1">
      <alignment horizontal="center" shrinkToFit="1"/>
    </xf>
    <xf numFmtId="171" fontId="15" fillId="0" borderId="0" xfId="0" applyNumberFormat="1" applyFont="1" applyFill="1" applyAlignment="1">
      <alignment horizontal="center" shrinkToFit="1"/>
    </xf>
    <xf numFmtId="4" fontId="13" fillId="0" borderId="0" xfId="0" applyNumberFormat="1" applyFont="1" applyFill="1" applyBorder="1"/>
    <xf numFmtId="0" fontId="13" fillId="0" borderId="0" xfId="0" applyFont="1" applyFill="1" applyBorder="1"/>
    <xf numFmtId="0" fontId="25" fillId="0" borderId="3" xfId="0" applyFont="1" applyFill="1" applyBorder="1" applyAlignment="1">
      <alignment horizontal="center" shrinkToFit="1"/>
    </xf>
    <xf numFmtId="4" fontId="25" fillId="0" borderId="3" xfId="0" applyNumberFormat="1" applyFont="1" applyFill="1" applyBorder="1" applyAlignment="1">
      <alignment horizontal="right" vertical="center" shrinkToFit="1"/>
    </xf>
    <xf numFmtId="4" fontId="25" fillId="11" borderId="3" xfId="0" applyNumberFormat="1" applyFont="1" applyFill="1" applyBorder="1" applyAlignment="1">
      <alignment horizontal="right" vertical="center" shrinkToFit="1"/>
    </xf>
    <xf numFmtId="4" fontId="25" fillId="6" borderId="3" xfId="0" applyNumberFormat="1" applyFont="1" applyFill="1" applyBorder="1" applyAlignment="1">
      <alignment horizontal="center" vertical="center" shrinkToFit="1"/>
    </xf>
    <xf numFmtId="1" fontId="25" fillId="0" borderId="3" xfId="0" applyNumberFormat="1" applyFont="1" applyFill="1" applyBorder="1" applyAlignment="1">
      <alignment horizontal="right" vertical="center" shrinkToFit="1"/>
    </xf>
    <xf numFmtId="4" fontId="25" fillId="8" borderId="3" xfId="0" applyNumberFormat="1" applyFont="1" applyFill="1" applyBorder="1" applyAlignment="1">
      <alignment horizontal="right" vertical="center" shrinkToFit="1"/>
    </xf>
    <xf numFmtId="4" fontId="15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vertical="center"/>
    </xf>
    <xf numFmtId="0" fontId="28" fillId="0" borderId="3" xfId="0" applyFont="1" applyFill="1" applyBorder="1" applyAlignment="1">
      <alignment horizontal="left" shrinkToFit="1"/>
    </xf>
    <xf numFmtId="171" fontId="28" fillId="0" borderId="3" xfId="0" applyNumberFormat="1" applyFont="1" applyFill="1" applyBorder="1" applyAlignment="1">
      <alignment horizontal="center" shrinkToFit="1"/>
    </xf>
    <xf numFmtId="0" fontId="19" fillId="13" borderId="3" xfId="0" applyFont="1" applyFill="1" applyBorder="1" applyAlignment="1">
      <alignment horizontal="center" shrinkToFit="1"/>
    </xf>
    <xf numFmtId="0" fontId="19" fillId="13" borderId="3" xfId="0" applyFont="1" applyFill="1" applyBorder="1" applyAlignment="1">
      <alignment horizontal="center" vertical="center" shrinkToFit="1"/>
    </xf>
    <xf numFmtId="171" fontId="19" fillId="13" borderId="3" xfId="0" applyNumberFormat="1" applyFont="1" applyFill="1" applyBorder="1" applyAlignment="1">
      <alignment horizontal="center" vertical="center" wrapText="1" shrinkToFit="1"/>
    </xf>
    <xf numFmtId="0" fontId="19" fillId="13" borderId="3" xfId="0" applyFont="1" applyFill="1" applyBorder="1" applyAlignment="1">
      <alignment horizontal="center" textRotation="90" shrinkToFit="1"/>
    </xf>
    <xf numFmtId="0" fontId="19" fillId="13" borderId="3" xfId="0" applyFont="1" applyFill="1" applyBorder="1" applyAlignment="1">
      <alignment horizontal="center" textRotation="90" wrapText="1" shrinkToFit="1"/>
    </xf>
    <xf numFmtId="0" fontId="19" fillId="13" borderId="3" xfId="0" applyFont="1" applyFill="1" applyBorder="1" applyAlignment="1">
      <alignment horizontal="left" textRotation="90" wrapText="1"/>
    </xf>
    <xf numFmtId="1" fontId="19" fillId="13" borderId="3" xfId="0" applyNumberFormat="1" applyFont="1" applyFill="1" applyBorder="1" applyAlignment="1">
      <alignment horizontal="left" textRotation="90" wrapText="1"/>
    </xf>
    <xf numFmtId="0" fontId="19" fillId="13" borderId="3" xfId="0" applyFont="1" applyFill="1" applyBorder="1" applyAlignment="1">
      <alignment horizontal="center" textRotation="90" wrapText="1"/>
    </xf>
    <xf numFmtId="4" fontId="19" fillId="13" borderId="3" xfId="0" applyNumberFormat="1" applyFont="1" applyFill="1" applyBorder="1" applyAlignment="1">
      <alignment horizontal="center" vertical="center" wrapText="1"/>
    </xf>
    <xf numFmtId="175" fontId="19" fillId="13" borderId="3" xfId="0" applyNumberFormat="1" applyFont="1" applyFill="1" applyBorder="1" applyAlignment="1">
      <alignment horizontal="center" vertical="center" wrapText="1"/>
    </xf>
    <xf numFmtId="0" fontId="5" fillId="13" borderId="0" xfId="0" applyFont="1" applyFill="1" applyBorder="1"/>
    <xf numFmtId="0" fontId="20" fillId="13" borderId="3" xfId="0" applyFont="1" applyFill="1" applyBorder="1" applyAlignment="1">
      <alignment horizontal="center" vertical="center"/>
    </xf>
    <xf numFmtId="0" fontId="21" fillId="13" borderId="0" xfId="0" applyFont="1" applyFill="1" applyAlignment="1">
      <alignment horizontal="center" vertical="center"/>
    </xf>
    <xf numFmtId="0" fontId="20" fillId="13" borderId="19" xfId="0" applyFont="1" applyFill="1" applyBorder="1" applyAlignment="1">
      <alignment horizontal="center" vertical="center"/>
    </xf>
    <xf numFmtId="0" fontId="20" fillId="13" borderId="0" xfId="0" applyFont="1" applyFill="1" applyBorder="1" applyAlignment="1">
      <alignment horizontal="center" vertical="center"/>
    </xf>
    <xf numFmtId="0" fontId="20" fillId="13" borderId="0" xfId="0" applyFont="1" applyFill="1" applyAlignment="1">
      <alignment horizontal="center" vertical="center"/>
    </xf>
    <xf numFmtId="4" fontId="3" fillId="14" borderId="3" xfId="0" applyNumberFormat="1" applyFont="1" applyFill="1" applyBorder="1" applyAlignment="1">
      <alignment horizontal="right" vertical="center" shrinkToFit="1"/>
    </xf>
    <xf numFmtId="4" fontId="3" fillId="15" borderId="3" xfId="0" applyNumberFormat="1" applyFont="1" applyFill="1" applyBorder="1" applyAlignment="1">
      <alignment horizontal="right" vertical="center" shrinkToFit="1"/>
    </xf>
    <xf numFmtId="4" fontId="3" fillId="16" borderId="3" xfId="0" applyNumberFormat="1" applyFont="1" applyFill="1" applyBorder="1" applyAlignment="1">
      <alignment horizontal="right" vertical="center" shrinkToFit="1"/>
    </xf>
    <xf numFmtId="4" fontId="3" fillId="17" borderId="3" xfId="0" applyNumberFormat="1" applyFont="1" applyFill="1" applyBorder="1" applyAlignment="1">
      <alignment horizontal="right" vertical="center" shrinkToFit="1"/>
    </xf>
    <xf numFmtId="4" fontId="3" fillId="18" borderId="3" xfId="0" applyNumberFormat="1" applyFont="1" applyFill="1" applyBorder="1" applyAlignment="1">
      <alignment horizontal="right" vertical="center" shrinkToFit="1"/>
    </xf>
    <xf numFmtId="4" fontId="3" fillId="19" borderId="3" xfId="0" applyNumberFormat="1" applyFont="1" applyFill="1" applyBorder="1" applyAlignment="1">
      <alignment horizontal="right" vertical="center" shrinkToFit="1"/>
    </xf>
    <xf numFmtId="0" fontId="3" fillId="20" borderId="3" xfId="0" applyNumberFormat="1" applyFont="1" applyFill="1" applyBorder="1" applyAlignment="1"/>
    <xf numFmtId="0" fontId="26" fillId="20" borderId="3" xfId="0" applyNumberFormat="1" applyFont="1" applyFill="1" applyBorder="1" applyAlignment="1"/>
    <xf numFmtId="0" fontId="29" fillId="20" borderId="3" xfId="0" applyNumberFormat="1" applyFont="1" applyFill="1" applyBorder="1" applyAlignment="1"/>
    <xf numFmtId="0" fontId="27" fillId="20" borderId="3" xfId="0" applyNumberFormat="1" applyFont="1" applyFill="1" applyBorder="1" applyAlignment="1"/>
    <xf numFmtId="0" fontId="28" fillId="20" borderId="3" xfId="0" applyNumberFormat="1" applyFont="1" applyFill="1" applyBorder="1" applyAlignment="1"/>
    <xf numFmtId="0" fontId="0" fillId="0" borderId="3" xfId="0" applyBorder="1"/>
    <xf numFmtId="0" fontId="8" fillId="0" borderId="24" xfId="0" applyFont="1" applyBorder="1"/>
    <xf numFmtId="4" fontId="14" fillId="13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" fontId="0" fillId="0" borderId="0" xfId="0" applyNumberFormat="1"/>
    <xf numFmtId="14" fontId="0" fillId="0" borderId="0" xfId="0" applyNumberFormat="1"/>
    <xf numFmtId="49" fontId="0" fillId="21" borderId="0" xfId="0" applyNumberFormat="1" applyFill="1"/>
    <xf numFmtId="14" fontId="0" fillId="21" borderId="0" xfId="0" applyNumberFormat="1" applyFill="1"/>
    <xf numFmtId="0" fontId="0" fillId="21" borderId="0" xfId="0" applyFill="1"/>
    <xf numFmtId="4" fontId="0" fillId="21" borderId="0" xfId="0" applyNumberFormat="1" applyFill="1"/>
    <xf numFmtId="3" fontId="31" fillId="0" borderId="0" xfId="0" applyNumberFormat="1" applyFont="1"/>
    <xf numFmtId="0" fontId="30" fillId="0" borderId="0" xfId="0" applyFont="1"/>
    <xf numFmtId="49" fontId="0" fillId="22" borderId="0" xfId="0" applyNumberFormat="1" applyFill="1"/>
    <xf numFmtId="14" fontId="0" fillId="22" borderId="0" xfId="0" applyNumberFormat="1" applyFill="1"/>
    <xf numFmtId="0" fontId="0" fillId="22" borderId="0" xfId="0" applyFill="1"/>
    <xf numFmtId="4" fontId="0" fillId="22" borderId="0" xfId="0" applyNumberFormat="1" applyFill="1"/>
    <xf numFmtId="4" fontId="5" fillId="2" borderId="23" xfId="0" applyNumberFormat="1" applyFont="1" applyFill="1" applyBorder="1" applyAlignment="1">
      <alignment horizontal="right" vertical="center" shrinkToFit="1"/>
    </xf>
    <xf numFmtId="4" fontId="5" fillId="2" borderId="25" xfId="0" applyNumberFormat="1" applyFont="1" applyFill="1" applyBorder="1" applyAlignment="1">
      <alignment horizontal="right" vertical="center" shrinkToFit="1"/>
    </xf>
    <xf numFmtId="4" fontId="5" fillId="2" borderId="3" xfId="0" applyNumberFormat="1" applyFont="1" applyFill="1" applyBorder="1" applyAlignment="1">
      <alignment horizontal="right" vertical="center" shrinkToFit="1"/>
    </xf>
    <xf numFmtId="0" fontId="32" fillId="20" borderId="3" xfId="0" applyNumberFormat="1" applyFont="1" applyFill="1" applyBorder="1" applyAlignment="1"/>
    <xf numFmtId="0" fontId="33" fillId="0" borderId="3" xfId="0" applyFont="1" applyFill="1" applyBorder="1" applyAlignment="1">
      <alignment horizontal="center" shrinkToFit="1"/>
    </xf>
    <xf numFmtId="4" fontId="33" fillId="0" borderId="3" xfId="0" applyNumberFormat="1" applyFont="1" applyFill="1" applyBorder="1" applyAlignment="1">
      <alignment horizontal="right" vertical="center" shrinkToFit="1"/>
    </xf>
    <xf numFmtId="176" fontId="33" fillId="8" borderId="3" xfId="0" applyNumberFormat="1" applyFont="1" applyFill="1" applyBorder="1" applyAlignment="1">
      <alignment horizontal="right" vertical="center" shrinkToFit="1"/>
    </xf>
    <xf numFmtId="4" fontId="33" fillId="8" borderId="3" xfId="0" applyNumberFormat="1" applyFont="1" applyFill="1" applyBorder="1" applyAlignment="1">
      <alignment horizontal="right" vertical="center" shrinkToFit="1"/>
    </xf>
    <xf numFmtId="4" fontId="33" fillId="6" borderId="3" xfId="0" applyNumberFormat="1" applyFont="1" applyFill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left" shrinkToFit="1"/>
    </xf>
    <xf numFmtId="0" fontId="34" fillId="20" borderId="3" xfId="0" applyNumberFormat="1" applyFont="1" applyFill="1" applyBorder="1" applyAlignment="1"/>
    <xf numFmtId="0" fontId="33" fillId="0" borderId="3" xfId="0" applyFont="1" applyFill="1" applyBorder="1" applyAlignment="1">
      <alignment horizontal="left" shrinkToFit="1"/>
    </xf>
    <xf numFmtId="171" fontId="33" fillId="0" borderId="3" xfId="0" applyNumberFormat="1" applyFont="1" applyFill="1" applyBorder="1" applyAlignment="1">
      <alignment horizontal="center" shrinkToFit="1"/>
    </xf>
    <xf numFmtId="0" fontId="0" fillId="0" borderId="0" xfId="0" applyBorder="1"/>
    <xf numFmtId="167" fontId="39" fillId="0" borderId="3" xfId="0" applyNumberFormat="1" applyFont="1" applyFill="1" applyBorder="1" applyAlignment="1">
      <alignment horizontal="left" vertical="center" wrapText="1"/>
    </xf>
    <xf numFmtId="167" fontId="35" fillId="0" borderId="3" xfId="0" applyNumberFormat="1" applyFont="1" applyFill="1" applyBorder="1" applyAlignment="1">
      <alignment vertical="center"/>
    </xf>
    <xf numFmtId="0" fontId="40" fillId="0" borderId="3" xfId="0" applyFont="1" applyFill="1" applyBorder="1" applyAlignment="1">
      <alignment horizontal="center" vertical="center"/>
    </xf>
    <xf numFmtId="167" fontId="41" fillId="0" borderId="3" xfId="0" applyNumberFormat="1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vertical="center" wrapText="1" shrinkToFit="1"/>
    </xf>
    <xf numFmtId="0" fontId="42" fillId="0" borderId="0" xfId="0" applyFont="1"/>
    <xf numFmtId="0" fontId="44" fillId="0" borderId="0" xfId="0" applyFont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/>
    </xf>
    <xf numFmtId="0" fontId="41" fillId="0" borderId="10" xfId="0" applyFont="1" applyFill="1" applyBorder="1" applyAlignment="1">
      <alignment horizontal="left" vertical="center"/>
    </xf>
    <xf numFmtId="0" fontId="44" fillId="0" borderId="3" xfId="0" applyFont="1" applyFill="1" applyBorder="1" applyAlignment="1">
      <alignment vertical="center" wrapText="1"/>
    </xf>
    <xf numFmtId="0" fontId="45" fillId="0" borderId="3" xfId="3" applyFont="1" applyFill="1" applyBorder="1" applyAlignment="1">
      <alignment horizontal="left" vertical="center" wrapText="1"/>
    </xf>
    <xf numFmtId="0" fontId="40" fillId="0" borderId="3" xfId="0" applyFont="1" applyBorder="1" applyAlignment="1">
      <alignment vertical="center" wrapText="1"/>
    </xf>
    <xf numFmtId="0" fontId="40" fillId="0" borderId="3" xfId="0" applyFont="1" applyFill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44" fillId="0" borderId="3" xfId="0" applyFont="1" applyBorder="1" applyAlignment="1">
      <alignment horizontal="left" vertical="center" wrapText="1"/>
    </xf>
    <xf numFmtId="0" fontId="40" fillId="0" borderId="10" xfId="0" applyFont="1" applyBorder="1" applyAlignment="1">
      <alignment horizontal="left" vertical="center" wrapText="1"/>
    </xf>
    <xf numFmtId="0" fontId="44" fillId="0" borderId="3" xfId="0" applyFont="1" applyBorder="1" applyAlignment="1">
      <alignment vertical="center"/>
    </xf>
    <xf numFmtId="0" fontId="45" fillId="0" borderId="3" xfId="3" applyNumberFormat="1" applyFont="1" applyFill="1" applyBorder="1" applyAlignment="1" applyProtection="1">
      <alignment horizontal="left" vertical="center" wrapText="1"/>
    </xf>
    <xf numFmtId="0" fontId="46" fillId="0" borderId="3" xfId="0" applyNumberFormat="1" applyFont="1" applyFill="1" applyBorder="1" applyAlignment="1" applyProtection="1">
      <alignment horizontal="left" vertical="center"/>
    </xf>
    <xf numFmtId="0" fontId="46" fillId="0" borderId="3" xfId="0" applyNumberFormat="1" applyFont="1" applyFill="1" applyBorder="1" applyAlignment="1" applyProtection="1">
      <alignment horizontal="left" vertical="center" wrapText="1"/>
    </xf>
    <xf numFmtId="1" fontId="44" fillId="0" borderId="3" xfId="0" applyNumberFormat="1" applyFont="1" applyBorder="1" applyAlignment="1">
      <alignment horizontal="left" vertical="center" wrapText="1"/>
    </xf>
    <xf numFmtId="0" fontId="44" fillId="0" borderId="10" xfId="0" applyFont="1" applyBorder="1" applyAlignment="1">
      <alignment horizontal="left" vertical="center" wrapText="1"/>
    </xf>
    <xf numFmtId="0" fontId="44" fillId="0" borderId="3" xfId="0" applyNumberFormat="1" applyFont="1" applyFill="1" applyBorder="1" applyAlignment="1" applyProtection="1">
      <alignment horizontal="left" vertical="center" wrapText="1"/>
    </xf>
    <xf numFmtId="0" fontId="47" fillId="0" borderId="3" xfId="0" applyFont="1" applyBorder="1" applyAlignment="1">
      <alignment vertical="center" wrapText="1"/>
    </xf>
    <xf numFmtId="0" fontId="44" fillId="0" borderId="0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0" fontId="35" fillId="0" borderId="3" xfId="3" applyFont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44" fillId="0" borderId="0" xfId="0" applyFont="1" applyBorder="1" applyAlignment="1">
      <alignment vertical="center" wrapText="1"/>
    </xf>
    <xf numFmtId="0" fontId="44" fillId="0" borderId="0" xfId="0" applyFont="1" applyAlignment="1">
      <alignment vertical="center"/>
    </xf>
    <xf numFmtId="0" fontId="41" fillId="24" borderId="10" xfId="0" applyFont="1" applyFill="1" applyBorder="1" applyAlignment="1">
      <alignment horizontal="left" vertical="center"/>
    </xf>
    <xf numFmtId="0" fontId="35" fillId="0" borderId="10" xfId="0" applyFont="1" applyBorder="1" applyAlignment="1">
      <alignment horizontal="left" vertical="center" wrapText="1"/>
    </xf>
    <xf numFmtId="0" fontId="40" fillId="0" borderId="10" xfId="0" applyFont="1" applyFill="1" applyBorder="1" applyAlignment="1">
      <alignment horizontal="left" vertical="center" wrapText="1"/>
    </xf>
    <xf numFmtId="0" fontId="44" fillId="0" borderId="1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 wrapText="1"/>
    </xf>
    <xf numFmtId="0" fontId="44" fillId="0" borderId="0" xfId="0" applyFont="1" applyAlignment="1">
      <alignment horizontal="left" vertical="center"/>
    </xf>
    <xf numFmtId="0" fontId="41" fillId="0" borderId="3" xfId="0" applyFont="1" applyFill="1" applyBorder="1" applyAlignment="1">
      <alignment horizontal="left" vertical="center" wrapText="1"/>
    </xf>
    <xf numFmtId="0" fontId="45" fillId="0" borderId="3" xfId="3" applyFont="1" applyBorder="1" applyAlignment="1">
      <alignment horizontal="left" vertical="center"/>
    </xf>
    <xf numFmtId="0" fontId="45" fillId="0" borderId="3" xfId="3" applyFont="1" applyBorder="1" applyAlignment="1">
      <alignment horizontal="left" vertical="center" wrapText="1"/>
    </xf>
    <xf numFmtId="0" fontId="44" fillId="0" borderId="3" xfId="0" applyFont="1" applyFill="1" applyBorder="1" applyAlignment="1">
      <alignment horizontal="left" vertical="center" wrapText="1"/>
    </xf>
    <xf numFmtId="0" fontId="44" fillId="0" borderId="3" xfId="0" applyFont="1" applyBorder="1" applyAlignment="1">
      <alignment horizontal="left" vertical="center"/>
    </xf>
    <xf numFmtId="0" fontId="45" fillId="0" borderId="3" xfId="3" applyFont="1" applyFill="1" applyBorder="1" applyAlignment="1">
      <alignment horizontal="left" vertical="center"/>
    </xf>
    <xf numFmtId="0" fontId="45" fillId="0" borderId="0" xfId="3" applyFont="1" applyBorder="1" applyAlignment="1">
      <alignment horizontal="left" vertical="center"/>
    </xf>
    <xf numFmtId="0" fontId="43" fillId="0" borderId="3" xfId="3" applyFill="1" applyBorder="1" applyAlignment="1">
      <alignment horizontal="left" vertical="center" wrapText="1"/>
    </xf>
    <xf numFmtId="0" fontId="35" fillId="0" borderId="3" xfId="3" applyFont="1" applyFill="1" applyBorder="1" applyAlignment="1">
      <alignment vertical="center" wrapText="1"/>
    </xf>
    <xf numFmtId="0" fontId="43" fillId="0" borderId="3" xfId="3" applyFill="1" applyBorder="1" applyAlignment="1">
      <alignment horizontal="left" vertical="center"/>
    </xf>
    <xf numFmtId="0" fontId="43" fillId="0" borderId="3" xfId="3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37" fillId="23" borderId="3" xfId="0" applyFont="1" applyFill="1" applyBorder="1" applyAlignment="1">
      <alignment horizontal="center" vertical="center" wrapText="1" shrinkToFit="1"/>
    </xf>
    <xf numFmtId="0" fontId="37" fillId="23" borderId="3" xfId="0" applyFont="1" applyFill="1" applyBorder="1" applyAlignment="1">
      <alignment horizontal="center" vertical="center" shrinkToFit="1"/>
    </xf>
    <xf numFmtId="0" fontId="38" fillId="23" borderId="3" xfId="0" applyFont="1" applyFill="1" applyBorder="1" applyAlignment="1">
      <alignment horizontal="center" vertical="center" shrinkToFit="1"/>
    </xf>
    <xf numFmtId="0" fontId="44" fillId="0" borderId="1" xfId="0" applyFont="1" applyBorder="1" applyAlignment="1">
      <alignment horizontal="center" vertical="center"/>
    </xf>
    <xf numFmtId="0" fontId="40" fillId="0" borderId="22" xfId="0" applyFont="1" applyBorder="1" applyAlignment="1">
      <alignment horizontal="left" vertical="center" wrapText="1"/>
    </xf>
    <xf numFmtId="0" fontId="40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6" xfId="0" applyFont="1" applyBorder="1" applyAlignment="1">
      <alignment horizontal="center" vertical="center"/>
    </xf>
    <xf numFmtId="0" fontId="40" fillId="0" borderId="26" xfId="0" applyFont="1" applyBorder="1" applyAlignment="1">
      <alignment horizontal="left" vertical="center" wrapText="1"/>
    </xf>
    <xf numFmtId="0" fontId="40" fillId="0" borderId="26" xfId="0" applyFont="1" applyBorder="1" applyAlignment="1">
      <alignment vertical="center" wrapText="1"/>
    </xf>
    <xf numFmtId="0" fontId="43" fillId="0" borderId="26" xfId="3" applyBorder="1" applyAlignment="1">
      <alignment horizontal="left" vertical="center" wrapText="1"/>
    </xf>
    <xf numFmtId="0" fontId="40" fillId="0" borderId="0" xfId="0" applyFont="1" applyBorder="1" applyAlignment="1">
      <alignment horizontal="left" vertical="center" wrapText="1"/>
    </xf>
    <xf numFmtId="0" fontId="40" fillId="0" borderId="0" xfId="0" applyFont="1" applyBorder="1" applyAlignment="1">
      <alignment vertical="center" wrapText="1"/>
    </xf>
    <xf numFmtId="0" fontId="43" fillId="0" borderId="0" xfId="3" applyBorder="1" applyAlignment="1">
      <alignment horizontal="left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3" xfId="0" applyFont="1" applyFill="1" applyBorder="1" applyAlignment="1">
      <alignment horizontal="left" vertical="center" wrapText="1"/>
    </xf>
    <xf numFmtId="0" fontId="0" fillId="0" borderId="3" xfId="0" applyBorder="1"/>
    <xf numFmtId="167" fontId="39" fillId="0" borderId="3" xfId="0" applyNumberFormat="1" applyFont="1" applyFill="1" applyBorder="1" applyAlignment="1">
      <alignment horizontal="left" vertical="center" wrapText="1"/>
    </xf>
    <xf numFmtId="167" fontId="35" fillId="0" borderId="3" xfId="0" applyNumberFormat="1" applyFont="1" applyFill="1" applyBorder="1" applyAlignment="1">
      <alignment vertical="center"/>
    </xf>
    <xf numFmtId="0" fontId="40" fillId="0" borderId="3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vertical="center"/>
    </xf>
    <xf numFmtId="167" fontId="40" fillId="0" borderId="3" xfId="0" applyNumberFormat="1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vertical="center" wrapText="1" shrinkToFit="1"/>
    </xf>
    <xf numFmtId="14" fontId="40" fillId="0" borderId="3" xfId="0" applyNumberFormat="1" applyFont="1" applyFill="1" applyBorder="1" applyAlignment="1">
      <alignment vertical="center" wrapText="1" shrinkToFit="1"/>
    </xf>
    <xf numFmtId="0" fontId="40" fillId="0" borderId="3" xfId="0" applyFont="1" applyFill="1" applyBorder="1" applyAlignment="1">
      <alignment horizontal="left" vertical="center" wrapText="1" shrinkToFit="1"/>
    </xf>
    <xf numFmtId="0" fontId="39" fillId="0" borderId="3" xfId="0" applyFont="1" applyBorder="1" applyAlignment="1">
      <alignment horizontal="center" vertical="center"/>
    </xf>
    <xf numFmtId="167" fontId="49" fillId="0" borderId="3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shrinkToFit="1"/>
    </xf>
    <xf numFmtId="0" fontId="3" fillId="0" borderId="0" xfId="0" applyFont="1" applyAlignment="1">
      <alignment shrinkToFi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48" fillId="25" borderId="26" xfId="0" applyFont="1" applyFill="1" applyBorder="1" applyAlignment="1">
      <alignment horizontal="center"/>
    </xf>
    <xf numFmtId="0" fontId="44" fillId="0" borderId="26" xfId="0" applyFont="1" applyBorder="1" applyAlignment="1">
      <alignment horizontal="left" wrapText="1"/>
    </xf>
    <xf numFmtId="0" fontId="36" fillId="23" borderId="3" xfId="0" applyFont="1" applyFill="1" applyBorder="1" applyAlignment="1">
      <alignment horizontal="center" vertical="center" shrinkToFit="1"/>
    </xf>
  </cellXfs>
  <cellStyles count="6">
    <cellStyle name="Binlik Ayracı 2" xfId="2"/>
    <cellStyle name="Binlik Ayracı 2 2" xfId="5"/>
    <cellStyle name="Köprü" xfId="3" builtinId="8"/>
    <cellStyle name="Normal" xfId="0" builtinId="0"/>
    <cellStyle name="Normal 2" xfId="4"/>
    <cellStyle name="Virgül" xfId="1" builtinId="3"/>
  </cellStyles>
  <dxfs count="0"/>
  <tableStyles count="0" defaultTableStyle="TableStyleMedium9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mailto:filiz.agdemir@tubitak.gov.tr" TargetMode="External"/><Relationship Id="rId18" Type="http://schemas.openxmlformats.org/officeDocument/2006/relationships/hyperlink" Target="mailto:y.yilmazkaya@servicesby.com" TargetMode="External"/><Relationship Id="rId26" Type="http://schemas.openxmlformats.org/officeDocument/2006/relationships/hyperlink" Target="mailto:firuze.ayvazoglu@sarsilmaz.com" TargetMode="External"/><Relationship Id="rId39" Type="http://schemas.openxmlformats.org/officeDocument/2006/relationships/hyperlink" Target="mailto:iletisim@esensi.com.tr" TargetMode="External"/><Relationship Id="rId3" Type="http://schemas.openxmlformats.org/officeDocument/2006/relationships/hyperlink" Target="mailto:bengi.biber@htr.com.tr" TargetMode="External"/><Relationship Id="rId21" Type="http://schemas.openxmlformats.org/officeDocument/2006/relationships/hyperlink" Target="mailto:doruk.kocer@tei.com.tr" TargetMode="External"/><Relationship Id="rId34" Type="http://schemas.openxmlformats.org/officeDocument/2006/relationships/hyperlink" Target="mailto:ayca@trabzonsilah.com" TargetMode="External"/><Relationship Id="rId42" Type="http://schemas.openxmlformats.org/officeDocument/2006/relationships/hyperlink" Target="mailto:yigit.ungun@enmares.com" TargetMode="External"/><Relationship Id="rId47" Type="http://schemas.openxmlformats.org/officeDocument/2006/relationships/hyperlink" Target="mailto:info@oztiryakiler.com.tr" TargetMode="External"/><Relationship Id="rId7" Type="http://schemas.openxmlformats.org/officeDocument/2006/relationships/hyperlink" Target="mailto:kalite@avssaraciye.com.tr" TargetMode="External"/><Relationship Id="rId12" Type="http://schemas.openxmlformats.org/officeDocument/2006/relationships/hyperlink" Target="mailto:sultan.yildirim@yakupoglu.com.tr" TargetMode="External"/><Relationship Id="rId17" Type="http://schemas.openxmlformats.org/officeDocument/2006/relationships/hyperlink" Target="mailto:cem.altinisik@fnss.com.tr" TargetMode="External"/><Relationship Id="rId25" Type="http://schemas.openxmlformats.org/officeDocument/2006/relationships/hyperlink" Target="mailto:erhan.bilgin@nurolteknoloji.com.tr" TargetMode="External"/><Relationship Id="rId33" Type="http://schemas.openxmlformats.org/officeDocument/2006/relationships/hyperlink" Target="mailto:ercumentd@adik.com.tr" TargetMode="External"/><Relationship Id="rId38" Type="http://schemas.openxmlformats.org/officeDocument/2006/relationships/hyperlink" Target="mailto:oozcelik@teknoparkistanbul.com.tr" TargetMode="External"/><Relationship Id="rId46" Type="http://schemas.openxmlformats.org/officeDocument/2006/relationships/hyperlink" Target="mailto:Serap.Lor@katmerciler.com.tr" TargetMode="External"/><Relationship Id="rId2" Type="http://schemas.openxmlformats.org/officeDocument/2006/relationships/hyperlink" Target="mailto:timucin@ares.com.tr" TargetMode="External"/><Relationship Id="rId16" Type="http://schemas.openxmlformats.org/officeDocument/2006/relationships/hyperlink" Target="mailto:gokce.uysal@bites.com.tr" TargetMode="External"/><Relationship Id="rId20" Type="http://schemas.openxmlformats.org/officeDocument/2006/relationships/hyperlink" Target="mailto:info@menatek.com.tr" TargetMode="External"/><Relationship Id="rId29" Type="http://schemas.openxmlformats.org/officeDocument/2006/relationships/hyperlink" Target="mailto:scivan@asancak.com" TargetMode="External"/><Relationship Id="rId41" Type="http://schemas.openxmlformats.org/officeDocument/2006/relationships/hyperlink" Target="mailto:yucele@makelteknoloji.com" TargetMode="External"/><Relationship Id="rId1" Type="http://schemas.openxmlformats.org/officeDocument/2006/relationships/hyperlink" Target="mailto:UYN05@isbirelektrik.com.tr" TargetMode="External"/><Relationship Id="rId6" Type="http://schemas.openxmlformats.org/officeDocument/2006/relationships/hyperlink" Target="mailto:makdogan@alp.com.tr" TargetMode="External"/><Relationship Id="rId11" Type="http://schemas.openxmlformats.org/officeDocument/2006/relationships/hyperlink" Target="mailto:Deniz.Atalay@figes.com.tr" TargetMode="External"/><Relationship Id="rId24" Type="http://schemas.openxmlformats.org/officeDocument/2006/relationships/hyperlink" Target="mailto:tugceboncuk@istanbulshipyard.com" TargetMode="External"/><Relationship Id="rId32" Type="http://schemas.openxmlformats.org/officeDocument/2006/relationships/hyperlink" Target="mailto:aytul.erkan@vestel.com.tr" TargetMode="External"/><Relationship Id="rId37" Type="http://schemas.openxmlformats.org/officeDocument/2006/relationships/hyperlink" Target="mailto:ikeles@sahaistanbul.org.tr" TargetMode="External"/><Relationship Id="rId40" Type="http://schemas.openxmlformats.org/officeDocument/2006/relationships/hyperlink" Target="mailto:umit.ozturk@tdusavunma.com" TargetMode="External"/><Relationship Id="rId45" Type="http://schemas.openxmlformats.org/officeDocument/2006/relationships/hyperlink" Target="mailto:serdar.hamarat@karel.com.tr" TargetMode="External"/><Relationship Id="rId5" Type="http://schemas.openxmlformats.org/officeDocument/2006/relationships/hyperlink" Target="mailto:gurkant@rmkmarine.com.tr" TargetMode="External"/><Relationship Id="rId15" Type="http://schemas.openxmlformats.org/officeDocument/2006/relationships/hyperlink" Target="mailto:kadir.temiz@simsoft.com.tr" TargetMode="External"/><Relationship Id="rId23" Type="http://schemas.openxmlformats.org/officeDocument/2006/relationships/hyperlink" Target="mailto:b.bilgili@fosterdefence.com" TargetMode="External"/><Relationship Id="rId28" Type="http://schemas.openxmlformats.org/officeDocument/2006/relationships/hyperlink" Target="mailto:mugeyurt@altoy.com.tr" TargetMode="External"/><Relationship Id="rId36" Type="http://schemas.openxmlformats.org/officeDocument/2006/relationships/hyperlink" Target="mailto:amuftuoglu@tai.com.tr;bbatmaca@tai.com.tr;bicelik@tai.com.tr" TargetMode="External"/><Relationship Id="rId49" Type="http://schemas.openxmlformats.org/officeDocument/2006/relationships/printerSettings" Target="../printerSettings/printerSettings5.bin"/><Relationship Id="rId10" Type="http://schemas.openxmlformats.org/officeDocument/2006/relationships/hyperlink" Target="mailto:bulent.yildirim@mkek.gov.tr" TargetMode="External"/><Relationship Id="rId19" Type="http://schemas.openxmlformats.org/officeDocument/2006/relationships/hyperlink" Target="mailto:tolgac@milsoft.com.tr" TargetMode="External"/><Relationship Id="rId31" Type="http://schemas.openxmlformats.org/officeDocument/2006/relationships/hyperlink" Target="mailto:candan@normltd.com" TargetMode="External"/><Relationship Id="rId44" Type="http://schemas.openxmlformats.org/officeDocument/2006/relationships/hyperlink" Target="mailto:seda.eskiler@aspilsan.com" TargetMode="External"/><Relationship Id="rId4" Type="http://schemas.openxmlformats.org/officeDocument/2006/relationships/hyperlink" Target="mailto:ccaylak@kalkavanshipyard.com" TargetMode="External"/><Relationship Id="rId9" Type="http://schemas.openxmlformats.org/officeDocument/2006/relationships/hyperlink" Target="mailto:bilen.s@yonca-onuk.com" TargetMode="External"/><Relationship Id="rId14" Type="http://schemas.openxmlformats.org/officeDocument/2006/relationships/hyperlink" Target="mailto:pelin@oztektekstil.com.tr" TargetMode="External"/><Relationship Id="rId22" Type="http://schemas.openxmlformats.org/officeDocument/2006/relationships/hyperlink" Target="mailto:arasballi@aselsan.com.tr" TargetMode="External"/><Relationship Id="rId27" Type="http://schemas.openxmlformats.org/officeDocument/2006/relationships/hyperlink" Target="mailto:hilal.unal@ostim.com.tr" TargetMode="External"/><Relationship Id="rId30" Type="http://schemas.openxmlformats.org/officeDocument/2006/relationships/hyperlink" Target="mailto:bgunpak@a-tel.com.tr" TargetMode="External"/><Relationship Id="rId35" Type="http://schemas.openxmlformats.org/officeDocument/2006/relationships/hyperlink" Target="mailto:fozkoc@garantigiyim.com.tr" TargetMode="External"/><Relationship Id="rId43" Type="http://schemas.openxmlformats.org/officeDocument/2006/relationships/hyperlink" Target="mailto:acar.kocabicak@repkon.com.tr" TargetMode="External"/><Relationship Id="rId48" Type="http://schemas.openxmlformats.org/officeDocument/2006/relationships/hyperlink" Target="mailto:melih.barut@hacettepehauss.com.tr" TargetMode="External"/><Relationship Id="rId8" Type="http://schemas.openxmlformats.org/officeDocument/2006/relationships/hyperlink" Target="mailto:ufuk.yilmaz@bmc.com.t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AZ669"/>
  <sheetViews>
    <sheetView zoomScale="90" zoomScaleNormal="90" zoomScaleSheetLayoutView="50" workbookViewId="0">
      <pane xSplit="4" ySplit="7" topLeftCell="P308" activePane="bottomRight" state="frozen"/>
      <selection pane="topRight" activeCell="E1" sqref="E1"/>
      <selection pane="bottomLeft" activeCell="A8" sqref="A8"/>
      <selection pane="bottomRight" activeCell="AM321" sqref="AM321"/>
    </sheetView>
  </sheetViews>
  <sheetFormatPr defaultRowHeight="15" outlineLevelCol="1"/>
  <cols>
    <col min="1" max="1" width="5.7109375" style="204" customWidth="1"/>
    <col min="2" max="2" width="71.42578125" style="135" customWidth="1"/>
    <col min="3" max="3" width="11.140625" style="136" customWidth="1"/>
    <col min="4" max="4" width="12.85546875" style="176" customWidth="1"/>
    <col min="5" max="6" width="6" style="125" customWidth="1"/>
    <col min="7" max="7" width="8.42578125" style="125" customWidth="1"/>
    <col min="8" max="8" width="7" style="125" customWidth="1"/>
    <col min="9" max="9" width="9.42578125" style="125" customWidth="1"/>
    <col min="10" max="10" width="9.42578125" style="125" customWidth="1" outlineLevel="1"/>
    <col min="11" max="11" width="8.85546875" style="125" customWidth="1"/>
    <col min="12" max="12" width="9.5703125" style="125" hidden="1" customWidth="1"/>
    <col min="13" max="13" width="11.5703125" style="137" hidden="1" customWidth="1"/>
    <col min="14" max="14" width="6.28515625" style="126" hidden="1" customWidth="1"/>
    <col min="15" max="15" width="11.7109375" style="127" hidden="1" customWidth="1"/>
    <col min="16" max="16" width="8" style="127" customWidth="1"/>
    <col min="17" max="17" width="11.5703125" style="127" customWidth="1"/>
    <col min="18" max="18" width="18.28515625" style="129" customWidth="1"/>
    <col min="19" max="19" width="14.5703125" style="129" hidden="1" customWidth="1"/>
    <col min="20" max="22" width="14.5703125" style="129" customWidth="1"/>
    <col min="23" max="25" width="14.5703125" style="129" customWidth="1" outlineLevel="1"/>
    <col min="26" max="26" width="13.85546875" style="129" customWidth="1" outlineLevel="1"/>
    <col min="27" max="32" width="14.5703125" style="129" customWidth="1" outlineLevel="1"/>
    <col min="33" max="33" width="12.85546875" style="133" customWidth="1" outlineLevel="1"/>
    <col min="34" max="34" width="13.85546875" style="138" customWidth="1" outlineLevel="1"/>
    <col min="35" max="36" width="14.28515625" style="139" customWidth="1" outlineLevel="1"/>
    <col min="37" max="37" width="13.85546875" style="138" customWidth="1"/>
    <col min="38" max="38" width="15.85546875" style="133" customWidth="1"/>
    <col min="39" max="39" width="16.28515625" style="140" customWidth="1"/>
    <col min="40" max="40" width="13.42578125" style="138" customWidth="1"/>
    <col min="41" max="41" width="15.85546875" style="141" customWidth="1"/>
    <col min="42" max="42" width="12.85546875" style="107" hidden="1" customWidth="1"/>
    <col min="43" max="43" width="15.5703125" style="104" hidden="1" customWidth="1"/>
    <col min="44" max="44" width="15.85546875" style="141" customWidth="1"/>
    <col min="45" max="45" width="9.140625" style="105"/>
    <col min="46" max="46" width="10.28515625" style="178" customWidth="1"/>
    <col min="47" max="16384" width="9.140625" style="105"/>
  </cols>
  <sheetData>
    <row r="1" spans="1:46" s="199" customFormat="1" ht="114" customHeight="1">
      <c r="A1" s="189" t="s">
        <v>6</v>
      </c>
      <c r="B1" s="189" t="s">
        <v>45</v>
      </c>
      <c r="C1" s="190" t="s">
        <v>4</v>
      </c>
      <c r="D1" s="191" t="s">
        <v>46</v>
      </c>
      <c r="E1" s="192" t="s">
        <v>47</v>
      </c>
      <c r="F1" s="192" t="s">
        <v>48</v>
      </c>
      <c r="G1" s="193" t="s">
        <v>49</v>
      </c>
      <c r="H1" s="192" t="s">
        <v>50</v>
      </c>
      <c r="I1" s="193" t="s">
        <v>51</v>
      </c>
      <c r="J1" s="193" t="s">
        <v>97</v>
      </c>
      <c r="K1" s="193" t="s">
        <v>52</v>
      </c>
      <c r="L1" s="193" t="s">
        <v>53</v>
      </c>
      <c r="M1" s="194" t="s">
        <v>54</v>
      </c>
      <c r="N1" s="195" t="s">
        <v>55</v>
      </c>
      <c r="O1" s="196" t="s">
        <v>56</v>
      </c>
      <c r="P1" s="196" t="s">
        <v>88</v>
      </c>
      <c r="Q1" s="196" t="s">
        <v>56</v>
      </c>
      <c r="R1" s="197" t="s">
        <v>57</v>
      </c>
      <c r="S1" s="197" t="s">
        <v>58</v>
      </c>
      <c r="T1" s="197" t="s">
        <v>89</v>
      </c>
      <c r="U1" s="197" t="s">
        <v>90</v>
      </c>
      <c r="V1" s="197" t="s">
        <v>1</v>
      </c>
      <c r="W1" s="197" t="s">
        <v>38</v>
      </c>
      <c r="X1" s="197" t="s">
        <v>91</v>
      </c>
      <c r="Y1" s="197" t="s">
        <v>59</v>
      </c>
      <c r="Z1" s="197" t="s">
        <v>60</v>
      </c>
      <c r="AA1" s="197" t="s">
        <v>61</v>
      </c>
      <c r="AB1" s="197" t="s">
        <v>62</v>
      </c>
      <c r="AC1" s="197" t="s">
        <v>63</v>
      </c>
      <c r="AD1" s="197" t="s">
        <v>64</v>
      </c>
      <c r="AE1" s="197" t="s">
        <v>65</v>
      </c>
      <c r="AF1" s="197" t="s">
        <v>92</v>
      </c>
      <c r="AG1" s="197" t="s">
        <v>66</v>
      </c>
      <c r="AH1" s="197" t="s">
        <v>67</v>
      </c>
      <c r="AI1" s="197" t="s">
        <v>68</v>
      </c>
      <c r="AJ1" s="197" t="s">
        <v>93</v>
      </c>
      <c r="AK1" s="197" t="s">
        <v>94</v>
      </c>
      <c r="AL1" s="197" t="s">
        <v>95</v>
      </c>
      <c r="AM1" s="197" t="s">
        <v>69</v>
      </c>
      <c r="AN1" s="197" t="s">
        <v>70</v>
      </c>
      <c r="AO1" s="197" t="s">
        <v>71</v>
      </c>
      <c r="AP1" s="198" t="s">
        <v>72</v>
      </c>
      <c r="AQ1" s="198" t="s">
        <v>73</v>
      </c>
      <c r="AR1" s="197" t="s">
        <v>96</v>
      </c>
      <c r="AT1" s="218" t="s">
        <v>158</v>
      </c>
    </row>
    <row r="2" spans="1:46" ht="15" customHeight="1">
      <c r="A2" s="200">
        <v>1</v>
      </c>
      <c r="B2" s="211" t="e">
        <f>#REF!</f>
        <v>#REF!</v>
      </c>
      <c r="C2" s="142" t="e">
        <f>#REF!</f>
        <v>#REF!</v>
      </c>
      <c r="D2" s="172" t="e">
        <f>#REF!</f>
        <v>#REF!</v>
      </c>
      <c r="E2" s="143"/>
      <c r="F2" s="143"/>
      <c r="G2" s="167" t="e">
        <f>#REF!</f>
        <v>#REF!</v>
      </c>
      <c r="H2" s="143" t="e">
        <f>#REF!</f>
        <v>#REF!</v>
      </c>
      <c r="I2" s="144" t="e">
        <f>#REF!</f>
        <v>#REF!</v>
      </c>
      <c r="J2" s="144" t="e">
        <f>#REF!</f>
        <v>#REF!</v>
      </c>
      <c r="K2" s="144" t="e">
        <f t="shared" ref="K2:K65" si="0">J2*50</f>
        <v>#REF!</v>
      </c>
      <c r="L2" s="145"/>
      <c r="M2" s="146"/>
      <c r="N2" s="147"/>
      <c r="O2" s="148"/>
      <c r="P2" s="168" t="e">
        <f>#REF!</f>
        <v>#REF!</v>
      </c>
      <c r="Q2" s="148" t="e">
        <f t="shared" ref="Q2:Q65" si="1">R2*P2</f>
        <v>#REF!</v>
      </c>
      <c r="R2" s="149" t="e">
        <f>#REF!+I2</f>
        <v>#REF!</v>
      </c>
      <c r="S2" s="144"/>
      <c r="T2" s="144" t="e">
        <f>#REF!</f>
        <v>#REF!</v>
      </c>
      <c r="U2" s="144" t="e">
        <f t="shared" ref="U2:U65" si="2">R2+T2</f>
        <v>#REF!</v>
      </c>
      <c r="V2" s="144" t="e">
        <f t="shared" ref="V2:V65" si="3">U2*0.18</f>
        <v>#REF!</v>
      </c>
      <c r="W2" s="144" t="e">
        <f>U2*16.5/1000</f>
        <v>#REF!</v>
      </c>
      <c r="X2" s="144" t="e">
        <f t="shared" ref="X2:X65" si="4">U2+V2+W2</f>
        <v>#REF!</v>
      </c>
      <c r="Y2" s="208" t="e">
        <f>#REF!+#REF!+#REF!+#REF!+#REF!</f>
        <v>#REF!</v>
      </c>
      <c r="Z2" s="208" t="e">
        <f>#REF!+#REF!+#REF!+#REF!+#REF!</f>
        <v>#REF!</v>
      </c>
      <c r="AA2" s="209" t="e">
        <f>#REF!</f>
        <v>#REF!</v>
      </c>
      <c r="AB2" s="209" t="e">
        <f>#REF!</f>
        <v>#REF!</v>
      </c>
      <c r="AC2" s="207"/>
      <c r="AD2" s="207">
        <f t="shared" ref="AD2:AD65" si="5">AC2*1.18</f>
        <v>0</v>
      </c>
      <c r="AE2" s="206" t="e">
        <f t="shared" ref="AE2:AE65" si="6">U2+Y2+AA2+AC2</f>
        <v>#REF!</v>
      </c>
      <c r="AF2" s="206" t="e">
        <f t="shared" ref="AF2:AF65" si="7">X2+Z2+AB2+AD2</f>
        <v>#REF!</v>
      </c>
      <c r="AG2" s="144"/>
      <c r="AH2" s="144"/>
      <c r="AI2" s="205" t="e">
        <f t="shared" ref="AI2:AI65" si="8">AE2/2</f>
        <v>#REF!</v>
      </c>
      <c r="AJ2" s="205">
        <v>181.5</v>
      </c>
      <c r="AK2" s="150" t="e">
        <f t="shared" ref="AK2:AK65" si="9">AL2/1.18</f>
        <v>#REF!</v>
      </c>
      <c r="AL2" s="144" t="e">
        <f>#REF!-AJ2</f>
        <v>#REF!</v>
      </c>
      <c r="AM2" s="149" t="e">
        <f t="shared" ref="AM2:AM65" si="10">AK2/2</f>
        <v>#REF!</v>
      </c>
      <c r="AN2" s="210" t="e">
        <f t="shared" ref="AN2:AN65" si="11">AF2-AL2-AJ2</f>
        <v>#REF!</v>
      </c>
      <c r="AO2" s="150"/>
      <c r="AP2" s="151"/>
      <c r="AQ2" s="152"/>
      <c r="AR2" s="150"/>
      <c r="AT2" s="177" t="e">
        <f>W2-AJ2</f>
        <v>#REF!</v>
      </c>
    </row>
    <row r="3" spans="1:46" ht="15" customHeight="1">
      <c r="A3" s="200">
        <f t="shared" ref="A3:A66" si="12">A2+1</f>
        <v>2</v>
      </c>
      <c r="B3" s="211" t="e">
        <f>#REF!</f>
        <v>#REF!</v>
      </c>
      <c r="C3" s="142" t="e">
        <f>#REF!</f>
        <v>#REF!</v>
      </c>
      <c r="D3" s="172" t="e">
        <f>#REF!</f>
        <v>#REF!</v>
      </c>
      <c r="E3" s="143"/>
      <c r="F3" s="143"/>
      <c r="G3" s="167" t="e">
        <f>#REF!</f>
        <v>#REF!</v>
      </c>
      <c r="H3" s="143" t="e">
        <f>#REF!</f>
        <v>#REF!</v>
      </c>
      <c r="I3" s="144" t="e">
        <f>#REF!</f>
        <v>#REF!</v>
      </c>
      <c r="J3" s="144" t="e">
        <f>#REF!</f>
        <v>#REF!</v>
      </c>
      <c r="K3" s="144" t="e">
        <f t="shared" si="0"/>
        <v>#REF!</v>
      </c>
      <c r="L3" s="145"/>
      <c r="M3" s="146"/>
      <c r="N3" s="147"/>
      <c r="O3" s="148"/>
      <c r="P3" s="168" t="e">
        <f>#REF!</f>
        <v>#REF!</v>
      </c>
      <c r="Q3" s="148" t="e">
        <f t="shared" si="1"/>
        <v>#REF!</v>
      </c>
      <c r="R3" s="149" t="e">
        <f>#REF!+I3</f>
        <v>#REF!</v>
      </c>
      <c r="S3" s="144"/>
      <c r="T3" s="144" t="e">
        <f>#REF!</f>
        <v>#REF!</v>
      </c>
      <c r="U3" s="144" t="e">
        <f t="shared" si="2"/>
        <v>#REF!</v>
      </c>
      <c r="V3" s="144" t="e">
        <f t="shared" si="3"/>
        <v>#REF!</v>
      </c>
      <c r="W3" s="144" t="e">
        <f>U3*16.5/1000</f>
        <v>#REF!</v>
      </c>
      <c r="X3" s="144" t="e">
        <f t="shared" si="4"/>
        <v>#REF!</v>
      </c>
      <c r="Y3" s="208" t="e">
        <f>#REF!+#REF!+#REF!+#REF!+#REF!</f>
        <v>#REF!</v>
      </c>
      <c r="Z3" s="208" t="e">
        <f>#REF!+#REF!+#REF!+#REF!+#REF!</f>
        <v>#REF!</v>
      </c>
      <c r="AA3" s="209" t="e">
        <f>#REF!</f>
        <v>#REF!</v>
      </c>
      <c r="AB3" s="209" t="e">
        <f>#REF!</f>
        <v>#REF!</v>
      </c>
      <c r="AC3" s="207"/>
      <c r="AD3" s="207">
        <f t="shared" si="5"/>
        <v>0</v>
      </c>
      <c r="AE3" s="206" t="e">
        <f t="shared" si="6"/>
        <v>#REF!</v>
      </c>
      <c r="AF3" s="206" t="e">
        <f t="shared" si="7"/>
        <v>#REF!</v>
      </c>
      <c r="AG3" s="144"/>
      <c r="AH3" s="144"/>
      <c r="AI3" s="205" t="e">
        <f t="shared" si="8"/>
        <v>#REF!</v>
      </c>
      <c r="AJ3" s="205">
        <v>377.52</v>
      </c>
      <c r="AK3" s="150" t="e">
        <f t="shared" si="9"/>
        <v>#REF!</v>
      </c>
      <c r="AL3" s="144" t="e">
        <f>#REF!-AJ3</f>
        <v>#REF!</v>
      </c>
      <c r="AM3" s="149" t="e">
        <f t="shared" si="10"/>
        <v>#REF!</v>
      </c>
      <c r="AN3" s="210" t="e">
        <f t="shared" si="11"/>
        <v>#REF!</v>
      </c>
      <c r="AO3" s="150"/>
      <c r="AP3" s="153"/>
      <c r="AQ3" s="152"/>
      <c r="AR3" s="150"/>
      <c r="AT3" s="177" t="e">
        <f t="shared" ref="AT3:AT66" si="13">W3-AJ3</f>
        <v>#REF!</v>
      </c>
    </row>
    <row r="4" spans="1:46" ht="15" customHeight="1">
      <c r="A4" s="200">
        <f t="shared" si="12"/>
        <v>3</v>
      </c>
      <c r="B4" s="211" t="e">
        <f>#REF!</f>
        <v>#REF!</v>
      </c>
      <c r="C4" s="142" t="e">
        <f>#REF!</f>
        <v>#REF!</v>
      </c>
      <c r="D4" s="172" t="e">
        <f>#REF!</f>
        <v>#REF!</v>
      </c>
      <c r="E4" s="143"/>
      <c r="F4" s="143"/>
      <c r="G4" s="167" t="e">
        <f>#REF!</f>
        <v>#REF!</v>
      </c>
      <c r="H4" s="143" t="e">
        <f>#REF!</f>
        <v>#REF!</v>
      </c>
      <c r="I4" s="144" t="e">
        <f>#REF!</f>
        <v>#REF!</v>
      </c>
      <c r="J4" s="144" t="e">
        <f>#REF!</f>
        <v>#REF!</v>
      </c>
      <c r="K4" s="144" t="e">
        <f t="shared" si="0"/>
        <v>#REF!</v>
      </c>
      <c r="L4" s="145"/>
      <c r="M4" s="146"/>
      <c r="N4" s="147"/>
      <c r="O4" s="148"/>
      <c r="P4" s="168" t="e">
        <f>#REF!</f>
        <v>#REF!</v>
      </c>
      <c r="Q4" s="148" t="e">
        <f t="shared" si="1"/>
        <v>#REF!</v>
      </c>
      <c r="R4" s="149" t="e">
        <f>#REF!+I4</f>
        <v>#REF!</v>
      </c>
      <c r="S4" s="144"/>
      <c r="T4" s="144" t="e">
        <f>#REF!</f>
        <v>#REF!</v>
      </c>
      <c r="U4" s="144" t="e">
        <f t="shared" si="2"/>
        <v>#REF!</v>
      </c>
      <c r="V4" s="144" t="e">
        <f t="shared" si="3"/>
        <v>#REF!</v>
      </c>
      <c r="W4" s="144" t="e">
        <f>U4*16.5/1000</f>
        <v>#REF!</v>
      </c>
      <c r="X4" s="144" t="e">
        <f t="shared" si="4"/>
        <v>#REF!</v>
      </c>
      <c r="Y4" s="208" t="e">
        <f>#REF!+#REF!+#REF!+#REF!+#REF!</f>
        <v>#REF!</v>
      </c>
      <c r="Z4" s="208" t="e">
        <f>#REF!+#REF!+#REF!+#REF!+#REF!</f>
        <v>#REF!</v>
      </c>
      <c r="AA4" s="209" t="e">
        <f>#REF!</f>
        <v>#REF!</v>
      </c>
      <c r="AB4" s="209" t="e">
        <f>#REF!</f>
        <v>#REF!</v>
      </c>
      <c r="AC4" s="207"/>
      <c r="AD4" s="207">
        <f t="shared" si="5"/>
        <v>0</v>
      </c>
      <c r="AE4" s="206" t="e">
        <f t="shared" si="6"/>
        <v>#REF!</v>
      </c>
      <c r="AF4" s="206" t="e">
        <f t="shared" si="7"/>
        <v>#REF!</v>
      </c>
      <c r="AG4" s="144"/>
      <c r="AH4" s="144"/>
      <c r="AI4" s="205" t="e">
        <f t="shared" si="8"/>
        <v>#REF!</v>
      </c>
      <c r="AJ4" s="205">
        <v>484.44</v>
      </c>
      <c r="AK4" s="150" t="e">
        <f t="shared" si="9"/>
        <v>#REF!</v>
      </c>
      <c r="AL4" s="144" t="e">
        <f>#REF!-AJ4</f>
        <v>#REF!</v>
      </c>
      <c r="AM4" s="149" t="e">
        <f t="shared" si="10"/>
        <v>#REF!</v>
      </c>
      <c r="AN4" s="210" t="e">
        <f t="shared" si="11"/>
        <v>#REF!</v>
      </c>
      <c r="AO4" s="150"/>
      <c r="AP4" s="154"/>
      <c r="AQ4" s="152"/>
      <c r="AR4" s="150"/>
      <c r="AT4" s="177" t="e">
        <f t="shared" si="13"/>
        <v>#REF!</v>
      </c>
    </row>
    <row r="5" spans="1:46" ht="15" customHeight="1">
      <c r="A5" s="200">
        <f t="shared" si="12"/>
        <v>4</v>
      </c>
      <c r="B5" s="211" t="e">
        <f>#REF!</f>
        <v>#REF!</v>
      </c>
      <c r="C5" s="142" t="e">
        <f>#REF!</f>
        <v>#REF!</v>
      </c>
      <c r="D5" s="172" t="e">
        <f>#REF!</f>
        <v>#REF!</v>
      </c>
      <c r="E5" s="143"/>
      <c r="F5" s="143"/>
      <c r="G5" s="167" t="e">
        <f>#REF!</f>
        <v>#REF!</v>
      </c>
      <c r="H5" s="143" t="e">
        <f>#REF!</f>
        <v>#REF!</v>
      </c>
      <c r="I5" s="144" t="e">
        <f>#REF!</f>
        <v>#REF!</v>
      </c>
      <c r="J5" s="144" t="e">
        <f>#REF!</f>
        <v>#REF!</v>
      </c>
      <c r="K5" s="144" t="e">
        <f t="shared" si="0"/>
        <v>#REF!</v>
      </c>
      <c r="L5" s="145"/>
      <c r="M5" s="146"/>
      <c r="N5" s="147"/>
      <c r="O5" s="148"/>
      <c r="P5" s="168" t="e">
        <f>#REF!</f>
        <v>#REF!</v>
      </c>
      <c r="Q5" s="148" t="e">
        <f t="shared" si="1"/>
        <v>#REF!</v>
      </c>
      <c r="R5" s="149" t="e">
        <f>#REF!+I5</f>
        <v>#REF!</v>
      </c>
      <c r="S5" s="144"/>
      <c r="T5" s="144" t="e">
        <f>#REF!</f>
        <v>#REF!</v>
      </c>
      <c r="U5" s="144" t="e">
        <f t="shared" si="2"/>
        <v>#REF!</v>
      </c>
      <c r="V5" s="144" t="e">
        <f t="shared" si="3"/>
        <v>#REF!</v>
      </c>
      <c r="W5" s="144" t="e">
        <f>(U5*16.5/1000)+252.78</f>
        <v>#REF!</v>
      </c>
      <c r="X5" s="144" t="e">
        <f t="shared" si="4"/>
        <v>#REF!</v>
      </c>
      <c r="Y5" s="208" t="e">
        <f>#REF!+#REF!+#REF!+#REF!+#REF!</f>
        <v>#REF!</v>
      </c>
      <c r="Z5" s="208" t="e">
        <f>#REF!+#REF!+#REF!+#REF!+#REF!</f>
        <v>#REF!</v>
      </c>
      <c r="AA5" s="209" t="e">
        <f>#REF!</f>
        <v>#REF!</v>
      </c>
      <c r="AB5" s="209" t="e">
        <f>#REF!</f>
        <v>#REF!</v>
      </c>
      <c r="AC5" s="207"/>
      <c r="AD5" s="207">
        <f t="shared" si="5"/>
        <v>0</v>
      </c>
      <c r="AE5" s="206" t="e">
        <f t="shared" si="6"/>
        <v>#REF!</v>
      </c>
      <c r="AF5" s="206" t="e">
        <f t="shared" si="7"/>
        <v>#REF!</v>
      </c>
      <c r="AG5" s="144"/>
      <c r="AH5" s="144"/>
      <c r="AI5" s="205" t="e">
        <f t="shared" si="8"/>
        <v>#REF!</v>
      </c>
      <c r="AJ5" s="205">
        <f>(451/1.782)+216.83</f>
        <v>469.91641975308642</v>
      </c>
      <c r="AK5" s="150" t="e">
        <f t="shared" si="9"/>
        <v>#REF!</v>
      </c>
      <c r="AL5" s="144" t="e">
        <f>#REF!-AJ5</f>
        <v>#REF!</v>
      </c>
      <c r="AM5" s="149" t="e">
        <f t="shared" si="10"/>
        <v>#REF!</v>
      </c>
      <c r="AN5" s="210" t="e">
        <f t="shared" si="11"/>
        <v>#REF!</v>
      </c>
      <c r="AO5" s="150"/>
      <c r="AP5" s="155"/>
      <c r="AQ5" s="152"/>
      <c r="AR5" s="150"/>
      <c r="AT5" s="177" t="e">
        <f t="shared" si="13"/>
        <v>#REF!</v>
      </c>
    </row>
    <row r="6" spans="1:46" ht="15" customHeight="1">
      <c r="A6" s="200">
        <f t="shared" si="12"/>
        <v>5</v>
      </c>
      <c r="B6" s="211" t="e">
        <f>#REF!</f>
        <v>#REF!</v>
      </c>
      <c r="C6" s="142" t="e">
        <f>#REF!</f>
        <v>#REF!</v>
      </c>
      <c r="D6" s="172" t="e">
        <f>#REF!</f>
        <v>#REF!</v>
      </c>
      <c r="E6" s="143"/>
      <c r="F6" s="143"/>
      <c r="G6" s="167" t="e">
        <f>#REF!</f>
        <v>#REF!</v>
      </c>
      <c r="H6" s="143" t="e">
        <f>#REF!</f>
        <v>#REF!</v>
      </c>
      <c r="I6" s="144" t="e">
        <f>#REF!</f>
        <v>#REF!</v>
      </c>
      <c r="J6" s="144" t="e">
        <f>#REF!</f>
        <v>#REF!</v>
      </c>
      <c r="K6" s="144" t="e">
        <f t="shared" si="0"/>
        <v>#REF!</v>
      </c>
      <c r="L6" s="145"/>
      <c r="M6" s="146"/>
      <c r="N6" s="147"/>
      <c r="O6" s="148"/>
      <c r="P6" s="168" t="e">
        <f>#REF!</f>
        <v>#REF!</v>
      </c>
      <c r="Q6" s="148" t="e">
        <f t="shared" si="1"/>
        <v>#REF!</v>
      </c>
      <c r="R6" s="149" t="e">
        <f>#REF!+I6</f>
        <v>#REF!</v>
      </c>
      <c r="S6" s="144"/>
      <c r="T6" s="144" t="e">
        <f>#REF!</f>
        <v>#REF!</v>
      </c>
      <c r="U6" s="144" t="e">
        <f t="shared" si="2"/>
        <v>#REF!</v>
      </c>
      <c r="V6" s="144" t="e">
        <f t="shared" si="3"/>
        <v>#REF!</v>
      </c>
      <c r="W6" s="144" t="e">
        <f t="shared" ref="W6:W29" si="14">U6*16.5/1000</f>
        <v>#REF!</v>
      </c>
      <c r="X6" s="144" t="e">
        <f t="shared" si="4"/>
        <v>#REF!</v>
      </c>
      <c r="Y6" s="208" t="e">
        <f>#REF!+#REF!+#REF!+#REF!+#REF!</f>
        <v>#REF!</v>
      </c>
      <c r="Z6" s="208" t="e">
        <f>#REF!+#REF!+#REF!+#REF!+#REF!</f>
        <v>#REF!</v>
      </c>
      <c r="AA6" s="209" t="e">
        <f>#REF!</f>
        <v>#REF!</v>
      </c>
      <c r="AB6" s="209" t="e">
        <f>#REF!</f>
        <v>#REF!</v>
      </c>
      <c r="AC6" s="207"/>
      <c r="AD6" s="207">
        <f t="shared" si="5"/>
        <v>0</v>
      </c>
      <c r="AE6" s="206" t="e">
        <f t="shared" si="6"/>
        <v>#REF!</v>
      </c>
      <c r="AF6" s="206" t="e">
        <f t="shared" si="7"/>
        <v>#REF!</v>
      </c>
      <c r="AG6" s="144"/>
      <c r="AH6" s="144"/>
      <c r="AI6" s="205" t="e">
        <f t="shared" si="8"/>
        <v>#REF!</v>
      </c>
      <c r="AJ6" s="205">
        <v>644.82000000000005</v>
      </c>
      <c r="AK6" s="150" t="e">
        <f t="shared" si="9"/>
        <v>#REF!</v>
      </c>
      <c r="AL6" s="144" t="e">
        <f>#REF!-AJ6</f>
        <v>#REF!</v>
      </c>
      <c r="AM6" s="149" t="e">
        <f t="shared" si="10"/>
        <v>#REF!</v>
      </c>
      <c r="AN6" s="210" t="e">
        <f t="shared" si="11"/>
        <v>#REF!</v>
      </c>
      <c r="AO6" s="150"/>
      <c r="AP6" s="155"/>
      <c r="AQ6" s="152"/>
      <c r="AR6" s="150"/>
      <c r="AT6" s="177" t="e">
        <f t="shared" si="13"/>
        <v>#REF!</v>
      </c>
    </row>
    <row r="7" spans="1:46" ht="15" customHeight="1">
      <c r="A7" s="200">
        <f t="shared" si="12"/>
        <v>6</v>
      </c>
      <c r="B7" s="211" t="e">
        <f>#REF!</f>
        <v>#REF!</v>
      </c>
      <c r="C7" s="142" t="e">
        <f>#REF!</f>
        <v>#REF!</v>
      </c>
      <c r="D7" s="172" t="e">
        <f>#REF!</f>
        <v>#REF!</v>
      </c>
      <c r="E7" s="143"/>
      <c r="F7" s="143"/>
      <c r="G7" s="167" t="e">
        <f>#REF!</f>
        <v>#REF!</v>
      </c>
      <c r="H7" s="143" t="e">
        <f>#REF!</f>
        <v>#REF!</v>
      </c>
      <c r="I7" s="144" t="e">
        <f>#REF!</f>
        <v>#REF!</v>
      </c>
      <c r="J7" s="144" t="e">
        <f>#REF!</f>
        <v>#REF!</v>
      </c>
      <c r="K7" s="144" t="e">
        <f t="shared" si="0"/>
        <v>#REF!</v>
      </c>
      <c r="L7" s="145"/>
      <c r="M7" s="146"/>
      <c r="N7" s="147"/>
      <c r="O7" s="148"/>
      <c r="P7" s="168" t="e">
        <f>#REF!</f>
        <v>#REF!</v>
      </c>
      <c r="Q7" s="148" t="e">
        <f t="shared" si="1"/>
        <v>#REF!</v>
      </c>
      <c r="R7" s="149" t="e">
        <f>#REF!+I7</f>
        <v>#REF!</v>
      </c>
      <c r="S7" s="144"/>
      <c r="T7" s="144" t="e">
        <f>#REF!</f>
        <v>#REF!</v>
      </c>
      <c r="U7" s="144" t="e">
        <f t="shared" si="2"/>
        <v>#REF!</v>
      </c>
      <c r="V7" s="144" t="e">
        <f t="shared" si="3"/>
        <v>#REF!</v>
      </c>
      <c r="W7" s="144" t="e">
        <f t="shared" si="14"/>
        <v>#REF!</v>
      </c>
      <c r="X7" s="144" t="e">
        <f t="shared" si="4"/>
        <v>#REF!</v>
      </c>
      <c r="Y7" s="208" t="e">
        <f>#REF!+#REF!+#REF!+#REF!+#REF!</f>
        <v>#REF!</v>
      </c>
      <c r="Z7" s="208" t="e">
        <f>#REF!+#REF!+#REF!+#REF!+#REF!</f>
        <v>#REF!</v>
      </c>
      <c r="AA7" s="209" t="e">
        <f>#REF!</f>
        <v>#REF!</v>
      </c>
      <c r="AB7" s="209" t="e">
        <f>#REF!</f>
        <v>#REF!</v>
      </c>
      <c r="AC7" s="207"/>
      <c r="AD7" s="207">
        <f t="shared" si="5"/>
        <v>0</v>
      </c>
      <c r="AE7" s="206" t="e">
        <f t="shared" si="6"/>
        <v>#REF!</v>
      </c>
      <c r="AF7" s="206" t="e">
        <f t="shared" si="7"/>
        <v>#REF!</v>
      </c>
      <c r="AG7" s="144"/>
      <c r="AH7" s="144"/>
      <c r="AI7" s="205" t="e">
        <f t="shared" si="8"/>
        <v>#REF!</v>
      </c>
      <c r="AJ7" s="205">
        <v>493.35</v>
      </c>
      <c r="AK7" s="150" t="e">
        <f t="shared" si="9"/>
        <v>#REF!</v>
      </c>
      <c r="AL7" s="144" t="e">
        <f>#REF!-AJ7</f>
        <v>#REF!</v>
      </c>
      <c r="AM7" s="149" t="e">
        <f t="shared" si="10"/>
        <v>#REF!</v>
      </c>
      <c r="AN7" s="210" t="e">
        <f t="shared" si="11"/>
        <v>#REF!</v>
      </c>
      <c r="AO7" s="150"/>
      <c r="AP7" s="155"/>
      <c r="AQ7" s="152"/>
      <c r="AR7" s="150"/>
      <c r="AT7" s="177" t="e">
        <f t="shared" si="13"/>
        <v>#REF!</v>
      </c>
    </row>
    <row r="8" spans="1:46" ht="15" customHeight="1">
      <c r="A8" s="200">
        <f t="shared" si="12"/>
        <v>7</v>
      </c>
      <c r="B8" s="211" t="e">
        <f>#REF!</f>
        <v>#REF!</v>
      </c>
      <c r="C8" s="142" t="e">
        <f>#REF!</f>
        <v>#REF!</v>
      </c>
      <c r="D8" s="172" t="e">
        <f>#REF!</f>
        <v>#REF!</v>
      </c>
      <c r="E8" s="143"/>
      <c r="F8" s="143"/>
      <c r="G8" s="167" t="e">
        <f>#REF!</f>
        <v>#REF!</v>
      </c>
      <c r="H8" s="143" t="e">
        <f>#REF!</f>
        <v>#REF!</v>
      </c>
      <c r="I8" s="144" t="e">
        <f>#REF!</f>
        <v>#REF!</v>
      </c>
      <c r="J8" s="144" t="e">
        <f>#REF!</f>
        <v>#REF!</v>
      </c>
      <c r="K8" s="144" t="e">
        <f t="shared" si="0"/>
        <v>#REF!</v>
      </c>
      <c r="L8" s="145"/>
      <c r="M8" s="146"/>
      <c r="N8" s="147"/>
      <c r="O8" s="148"/>
      <c r="P8" s="168" t="e">
        <f>#REF!</f>
        <v>#REF!</v>
      </c>
      <c r="Q8" s="148" t="e">
        <f t="shared" si="1"/>
        <v>#REF!</v>
      </c>
      <c r="R8" s="149" t="e">
        <f>#REF!+I8</f>
        <v>#REF!</v>
      </c>
      <c r="S8" s="144"/>
      <c r="T8" s="144" t="e">
        <f>#REF!</f>
        <v>#REF!</v>
      </c>
      <c r="U8" s="144" t="e">
        <f t="shared" si="2"/>
        <v>#REF!</v>
      </c>
      <c r="V8" s="144" t="e">
        <f t="shared" si="3"/>
        <v>#REF!</v>
      </c>
      <c r="W8" s="144" t="e">
        <f t="shared" si="14"/>
        <v>#REF!</v>
      </c>
      <c r="X8" s="144" t="e">
        <f t="shared" si="4"/>
        <v>#REF!</v>
      </c>
      <c r="Y8" s="208" t="e">
        <f>#REF!+#REF!+#REF!+#REF!+#REF!</f>
        <v>#REF!</v>
      </c>
      <c r="Z8" s="208" t="e">
        <f>#REF!+#REF!+#REF!+#REF!+#REF!</f>
        <v>#REF!</v>
      </c>
      <c r="AA8" s="209" t="e">
        <f>#REF!</f>
        <v>#REF!</v>
      </c>
      <c r="AB8" s="209" t="e">
        <f>#REF!</f>
        <v>#REF!</v>
      </c>
      <c r="AC8" s="207"/>
      <c r="AD8" s="207">
        <f t="shared" si="5"/>
        <v>0</v>
      </c>
      <c r="AE8" s="206" t="e">
        <f t="shared" si="6"/>
        <v>#REF!</v>
      </c>
      <c r="AF8" s="206" t="e">
        <f t="shared" si="7"/>
        <v>#REF!</v>
      </c>
      <c r="AG8" s="144"/>
      <c r="AH8" s="144"/>
      <c r="AI8" s="205" t="e">
        <f t="shared" si="8"/>
        <v>#REF!</v>
      </c>
      <c r="AJ8" s="205">
        <v>270.60000000000002</v>
      </c>
      <c r="AK8" s="150" t="e">
        <f t="shared" si="9"/>
        <v>#REF!</v>
      </c>
      <c r="AL8" s="144" t="e">
        <f>#REF!-AJ8</f>
        <v>#REF!</v>
      </c>
      <c r="AM8" s="149" t="e">
        <f t="shared" si="10"/>
        <v>#REF!</v>
      </c>
      <c r="AN8" s="210" t="e">
        <f t="shared" si="11"/>
        <v>#REF!</v>
      </c>
      <c r="AO8" s="150"/>
      <c r="AP8" s="153"/>
      <c r="AQ8" s="152"/>
      <c r="AR8" s="150"/>
      <c r="AT8" s="177" t="e">
        <f t="shared" si="13"/>
        <v>#REF!</v>
      </c>
    </row>
    <row r="9" spans="1:46" ht="15" customHeight="1">
      <c r="A9" s="200">
        <f t="shared" si="12"/>
        <v>8</v>
      </c>
      <c r="B9" s="211" t="e">
        <f>#REF!</f>
        <v>#REF!</v>
      </c>
      <c r="C9" s="142" t="e">
        <f>#REF!</f>
        <v>#REF!</v>
      </c>
      <c r="D9" s="172" t="e">
        <f>#REF!</f>
        <v>#REF!</v>
      </c>
      <c r="E9" s="143"/>
      <c r="F9" s="143"/>
      <c r="G9" s="167" t="e">
        <f>#REF!</f>
        <v>#REF!</v>
      </c>
      <c r="H9" s="143" t="e">
        <f>#REF!</f>
        <v>#REF!</v>
      </c>
      <c r="I9" s="144" t="e">
        <f>#REF!</f>
        <v>#REF!</v>
      </c>
      <c r="J9" s="144" t="e">
        <f>#REF!</f>
        <v>#REF!</v>
      </c>
      <c r="K9" s="144" t="e">
        <f t="shared" si="0"/>
        <v>#REF!</v>
      </c>
      <c r="L9" s="145"/>
      <c r="M9" s="146"/>
      <c r="N9" s="147"/>
      <c r="O9" s="148"/>
      <c r="P9" s="168" t="e">
        <f>#REF!</f>
        <v>#REF!</v>
      </c>
      <c r="Q9" s="148" t="e">
        <f t="shared" si="1"/>
        <v>#REF!</v>
      </c>
      <c r="R9" s="149" t="e">
        <f>#REF!+I9</f>
        <v>#REF!</v>
      </c>
      <c r="S9" s="144"/>
      <c r="T9" s="144" t="e">
        <f>#REF!</f>
        <v>#REF!</v>
      </c>
      <c r="U9" s="144" t="e">
        <f t="shared" si="2"/>
        <v>#REF!</v>
      </c>
      <c r="V9" s="144" t="e">
        <f t="shared" si="3"/>
        <v>#REF!</v>
      </c>
      <c r="W9" s="144" t="e">
        <f t="shared" si="14"/>
        <v>#REF!</v>
      </c>
      <c r="X9" s="144" t="e">
        <f t="shared" si="4"/>
        <v>#REF!</v>
      </c>
      <c r="Y9" s="208" t="e">
        <f>#REF!+#REF!+#REF!+#REF!+#REF!</f>
        <v>#REF!</v>
      </c>
      <c r="Z9" s="208" t="e">
        <f>#REF!+#REF!+#REF!+#REF!+#REF!</f>
        <v>#REF!</v>
      </c>
      <c r="AA9" s="209" t="e">
        <f>#REF!</f>
        <v>#REF!</v>
      </c>
      <c r="AB9" s="209" t="e">
        <f>#REF!</f>
        <v>#REF!</v>
      </c>
      <c r="AC9" s="207"/>
      <c r="AD9" s="207">
        <f t="shared" si="5"/>
        <v>0</v>
      </c>
      <c r="AE9" s="206" t="e">
        <f t="shared" si="6"/>
        <v>#REF!</v>
      </c>
      <c r="AF9" s="206" t="e">
        <f t="shared" si="7"/>
        <v>#REF!</v>
      </c>
      <c r="AG9" s="144"/>
      <c r="AH9" s="144"/>
      <c r="AI9" s="205" t="e">
        <f t="shared" si="8"/>
        <v>#REF!</v>
      </c>
      <c r="AJ9" s="205">
        <v>965.58</v>
      </c>
      <c r="AK9" s="150" t="e">
        <f t="shared" si="9"/>
        <v>#REF!</v>
      </c>
      <c r="AL9" s="144" t="e">
        <f>#REF!-AJ9</f>
        <v>#REF!</v>
      </c>
      <c r="AM9" s="149" t="e">
        <f t="shared" si="10"/>
        <v>#REF!</v>
      </c>
      <c r="AN9" s="210" t="e">
        <f t="shared" si="11"/>
        <v>#REF!</v>
      </c>
      <c r="AO9" s="150"/>
      <c r="AP9" s="153"/>
      <c r="AQ9" s="152"/>
      <c r="AR9" s="150"/>
      <c r="AT9" s="177" t="e">
        <f t="shared" si="13"/>
        <v>#REF!</v>
      </c>
    </row>
    <row r="10" spans="1:46" ht="15" customHeight="1">
      <c r="A10" s="200">
        <f t="shared" si="12"/>
        <v>9</v>
      </c>
      <c r="B10" s="211" t="e">
        <f>#REF!</f>
        <v>#REF!</v>
      </c>
      <c r="C10" s="142" t="e">
        <f>#REF!</f>
        <v>#REF!</v>
      </c>
      <c r="D10" s="172" t="e">
        <f>#REF!</f>
        <v>#REF!</v>
      </c>
      <c r="E10" s="143"/>
      <c r="F10" s="143"/>
      <c r="G10" s="167" t="e">
        <f>#REF!</f>
        <v>#REF!</v>
      </c>
      <c r="H10" s="143" t="e">
        <f>#REF!</f>
        <v>#REF!</v>
      </c>
      <c r="I10" s="144" t="e">
        <f>#REF!</f>
        <v>#REF!</v>
      </c>
      <c r="J10" s="144" t="e">
        <f>#REF!</f>
        <v>#REF!</v>
      </c>
      <c r="K10" s="144" t="e">
        <f t="shared" si="0"/>
        <v>#REF!</v>
      </c>
      <c r="L10" s="145"/>
      <c r="M10" s="146"/>
      <c r="N10" s="147"/>
      <c r="O10" s="148"/>
      <c r="P10" s="168" t="e">
        <f>#REF!</f>
        <v>#REF!</v>
      </c>
      <c r="Q10" s="148" t="e">
        <f t="shared" si="1"/>
        <v>#REF!</v>
      </c>
      <c r="R10" s="149" t="e">
        <f>#REF!+I10</f>
        <v>#REF!</v>
      </c>
      <c r="S10" s="144"/>
      <c r="T10" s="144" t="e">
        <f>#REF!</f>
        <v>#REF!</v>
      </c>
      <c r="U10" s="144" t="e">
        <f t="shared" si="2"/>
        <v>#REF!</v>
      </c>
      <c r="V10" s="144" t="e">
        <f t="shared" si="3"/>
        <v>#REF!</v>
      </c>
      <c r="W10" s="144" t="e">
        <f t="shared" si="14"/>
        <v>#REF!</v>
      </c>
      <c r="X10" s="144" t="e">
        <f t="shared" si="4"/>
        <v>#REF!</v>
      </c>
      <c r="Y10" s="208" t="e">
        <f>#REF!+#REF!+#REF!+#REF!+#REF!</f>
        <v>#REF!</v>
      </c>
      <c r="Z10" s="208" t="e">
        <f>#REF!+#REF!+#REF!+#REF!+#REF!</f>
        <v>#REF!</v>
      </c>
      <c r="AA10" s="209" t="e">
        <f>#REF!</f>
        <v>#REF!</v>
      </c>
      <c r="AB10" s="209" t="e">
        <f>#REF!</f>
        <v>#REF!</v>
      </c>
      <c r="AC10" s="207"/>
      <c r="AD10" s="207">
        <f t="shared" si="5"/>
        <v>0</v>
      </c>
      <c r="AE10" s="206" t="e">
        <f t="shared" si="6"/>
        <v>#REF!</v>
      </c>
      <c r="AF10" s="206" t="e">
        <f t="shared" si="7"/>
        <v>#REF!</v>
      </c>
      <c r="AG10" s="144"/>
      <c r="AH10" s="144"/>
      <c r="AI10" s="205" t="e">
        <f t="shared" si="8"/>
        <v>#REF!</v>
      </c>
      <c r="AJ10" s="205">
        <v>359.7</v>
      </c>
      <c r="AK10" s="150" t="e">
        <f t="shared" si="9"/>
        <v>#REF!</v>
      </c>
      <c r="AL10" s="144" t="e">
        <f>#REF!-AJ10</f>
        <v>#REF!</v>
      </c>
      <c r="AM10" s="149" t="e">
        <f t="shared" si="10"/>
        <v>#REF!</v>
      </c>
      <c r="AN10" s="210" t="e">
        <f t="shared" si="11"/>
        <v>#REF!</v>
      </c>
      <c r="AO10" s="150"/>
      <c r="AP10" s="153"/>
      <c r="AQ10" s="152"/>
      <c r="AR10" s="150"/>
      <c r="AT10" s="177" t="e">
        <f t="shared" si="13"/>
        <v>#REF!</v>
      </c>
    </row>
    <row r="11" spans="1:46" ht="15" customHeight="1">
      <c r="A11" s="200">
        <f t="shared" si="12"/>
        <v>10</v>
      </c>
      <c r="B11" s="211" t="e">
        <f>#REF!</f>
        <v>#REF!</v>
      </c>
      <c r="C11" s="142" t="e">
        <f>#REF!</f>
        <v>#REF!</v>
      </c>
      <c r="D11" s="172" t="e">
        <f>#REF!</f>
        <v>#REF!</v>
      </c>
      <c r="E11" s="143"/>
      <c r="F11" s="143"/>
      <c r="G11" s="167" t="e">
        <f>#REF!</f>
        <v>#REF!</v>
      </c>
      <c r="H11" s="143" t="e">
        <f>#REF!</f>
        <v>#REF!</v>
      </c>
      <c r="I11" s="144" t="e">
        <f>#REF!</f>
        <v>#REF!</v>
      </c>
      <c r="J11" s="144" t="e">
        <f>#REF!</f>
        <v>#REF!</v>
      </c>
      <c r="K11" s="144" t="e">
        <f t="shared" si="0"/>
        <v>#REF!</v>
      </c>
      <c r="L11" s="145"/>
      <c r="M11" s="146"/>
      <c r="N11" s="147"/>
      <c r="O11" s="148"/>
      <c r="P11" s="168" t="e">
        <f>#REF!</f>
        <v>#REF!</v>
      </c>
      <c r="Q11" s="148" t="e">
        <f t="shared" si="1"/>
        <v>#REF!</v>
      </c>
      <c r="R11" s="149" t="e">
        <f>#REF!+I11</f>
        <v>#REF!</v>
      </c>
      <c r="S11" s="144"/>
      <c r="T11" s="144" t="e">
        <f>#REF!</f>
        <v>#REF!</v>
      </c>
      <c r="U11" s="144" t="e">
        <f t="shared" si="2"/>
        <v>#REF!</v>
      </c>
      <c r="V11" s="144" t="e">
        <f t="shared" si="3"/>
        <v>#REF!</v>
      </c>
      <c r="W11" s="144" t="e">
        <f t="shared" si="14"/>
        <v>#REF!</v>
      </c>
      <c r="X11" s="144" t="e">
        <f t="shared" si="4"/>
        <v>#REF!</v>
      </c>
      <c r="Y11" s="208" t="e">
        <f>#REF!+#REF!+#REF!+#REF!+#REF!</f>
        <v>#REF!</v>
      </c>
      <c r="Z11" s="208" t="e">
        <f>#REF!+#REF!+#REF!+#REF!+#REF!</f>
        <v>#REF!</v>
      </c>
      <c r="AA11" s="209" t="e">
        <f>#REF!</f>
        <v>#REF!</v>
      </c>
      <c r="AB11" s="209" t="e">
        <f>#REF!</f>
        <v>#REF!</v>
      </c>
      <c r="AC11" s="207"/>
      <c r="AD11" s="207">
        <f t="shared" si="5"/>
        <v>0</v>
      </c>
      <c r="AE11" s="206" t="e">
        <f t="shared" si="6"/>
        <v>#REF!</v>
      </c>
      <c r="AF11" s="206" t="e">
        <f t="shared" si="7"/>
        <v>#REF!</v>
      </c>
      <c r="AG11" s="144"/>
      <c r="AH11" s="144"/>
      <c r="AI11" s="205" t="e">
        <f t="shared" si="8"/>
        <v>#REF!</v>
      </c>
      <c r="AJ11" s="205">
        <v>350.79</v>
      </c>
      <c r="AK11" s="150" t="e">
        <f t="shared" si="9"/>
        <v>#REF!</v>
      </c>
      <c r="AL11" s="144" t="e">
        <f>#REF!-AJ11</f>
        <v>#REF!</v>
      </c>
      <c r="AM11" s="149" t="e">
        <f t="shared" si="10"/>
        <v>#REF!</v>
      </c>
      <c r="AN11" s="210" t="e">
        <f t="shared" si="11"/>
        <v>#REF!</v>
      </c>
      <c r="AO11" s="150"/>
      <c r="AP11" s="153"/>
      <c r="AQ11" s="152"/>
      <c r="AR11" s="150"/>
      <c r="AT11" s="177" t="e">
        <f t="shared" si="13"/>
        <v>#REF!</v>
      </c>
    </row>
    <row r="12" spans="1:46" ht="15" customHeight="1">
      <c r="A12" s="200">
        <f t="shared" si="12"/>
        <v>11</v>
      </c>
      <c r="B12" s="211" t="e">
        <f>#REF!</f>
        <v>#REF!</v>
      </c>
      <c r="C12" s="142" t="e">
        <f>#REF!</f>
        <v>#REF!</v>
      </c>
      <c r="D12" s="172" t="e">
        <f>#REF!</f>
        <v>#REF!</v>
      </c>
      <c r="E12" s="143"/>
      <c r="F12" s="143"/>
      <c r="G12" s="167" t="e">
        <f>#REF!</f>
        <v>#REF!</v>
      </c>
      <c r="H12" s="143" t="e">
        <f>#REF!</f>
        <v>#REF!</v>
      </c>
      <c r="I12" s="144" t="e">
        <f>#REF!</f>
        <v>#REF!</v>
      </c>
      <c r="J12" s="144" t="e">
        <f>#REF!</f>
        <v>#REF!</v>
      </c>
      <c r="K12" s="144" t="e">
        <f t="shared" si="0"/>
        <v>#REF!</v>
      </c>
      <c r="L12" s="145"/>
      <c r="M12" s="146"/>
      <c r="N12" s="147"/>
      <c r="O12" s="148"/>
      <c r="P12" s="168" t="e">
        <f>#REF!</f>
        <v>#REF!</v>
      </c>
      <c r="Q12" s="148" t="e">
        <f t="shared" si="1"/>
        <v>#REF!</v>
      </c>
      <c r="R12" s="149" t="e">
        <f>#REF!+I12</f>
        <v>#REF!</v>
      </c>
      <c r="S12" s="144"/>
      <c r="T12" s="144" t="e">
        <f>#REF!</f>
        <v>#REF!</v>
      </c>
      <c r="U12" s="144" t="e">
        <f t="shared" si="2"/>
        <v>#REF!</v>
      </c>
      <c r="V12" s="144" t="e">
        <f t="shared" si="3"/>
        <v>#REF!</v>
      </c>
      <c r="W12" s="144" t="e">
        <f t="shared" si="14"/>
        <v>#REF!</v>
      </c>
      <c r="X12" s="144" t="e">
        <f t="shared" si="4"/>
        <v>#REF!</v>
      </c>
      <c r="Y12" s="208" t="e">
        <f>#REF!+#REF!+#REF!+#REF!+#REF!</f>
        <v>#REF!</v>
      </c>
      <c r="Z12" s="208" t="e">
        <f>#REF!+#REF!+#REF!+#REF!+#REF!</f>
        <v>#REF!</v>
      </c>
      <c r="AA12" s="209" t="e">
        <f>#REF!</f>
        <v>#REF!</v>
      </c>
      <c r="AB12" s="209" t="e">
        <f>#REF!</f>
        <v>#REF!</v>
      </c>
      <c r="AC12" s="207"/>
      <c r="AD12" s="207">
        <f t="shared" si="5"/>
        <v>0</v>
      </c>
      <c r="AE12" s="206" t="e">
        <f t="shared" si="6"/>
        <v>#REF!</v>
      </c>
      <c r="AF12" s="206" t="e">
        <f t="shared" si="7"/>
        <v>#REF!</v>
      </c>
      <c r="AG12" s="144"/>
      <c r="AH12" s="144"/>
      <c r="AI12" s="205" t="e">
        <f t="shared" si="8"/>
        <v>#REF!</v>
      </c>
      <c r="AJ12" s="205">
        <v>279.51</v>
      </c>
      <c r="AK12" s="150" t="e">
        <f t="shared" si="9"/>
        <v>#REF!</v>
      </c>
      <c r="AL12" s="144" t="e">
        <f>#REF!-AJ12</f>
        <v>#REF!</v>
      </c>
      <c r="AM12" s="149" t="e">
        <f t="shared" si="10"/>
        <v>#REF!</v>
      </c>
      <c r="AN12" s="210" t="e">
        <f t="shared" si="11"/>
        <v>#REF!</v>
      </c>
      <c r="AO12" s="150"/>
      <c r="AP12" s="153"/>
      <c r="AQ12" s="152"/>
      <c r="AR12" s="150"/>
      <c r="AT12" s="177" t="e">
        <f t="shared" si="13"/>
        <v>#REF!</v>
      </c>
    </row>
    <row r="13" spans="1:46" ht="15" customHeight="1">
      <c r="A13" s="200">
        <f t="shared" si="12"/>
        <v>12</v>
      </c>
      <c r="B13" s="211" t="e">
        <f>#REF!</f>
        <v>#REF!</v>
      </c>
      <c r="C13" s="142" t="e">
        <f>#REF!</f>
        <v>#REF!</v>
      </c>
      <c r="D13" s="172" t="e">
        <f>#REF!</f>
        <v>#REF!</v>
      </c>
      <c r="E13" s="143"/>
      <c r="F13" s="143"/>
      <c r="G13" s="167" t="e">
        <f>#REF!</f>
        <v>#REF!</v>
      </c>
      <c r="H13" s="143" t="e">
        <f>#REF!</f>
        <v>#REF!</v>
      </c>
      <c r="I13" s="144" t="e">
        <f>#REF!</f>
        <v>#REF!</v>
      </c>
      <c r="J13" s="144" t="e">
        <f>#REF!</f>
        <v>#REF!</v>
      </c>
      <c r="K13" s="144" t="e">
        <f t="shared" si="0"/>
        <v>#REF!</v>
      </c>
      <c r="L13" s="145"/>
      <c r="M13" s="146"/>
      <c r="N13" s="147"/>
      <c r="O13" s="148"/>
      <c r="P13" s="168" t="e">
        <f>#REF!</f>
        <v>#REF!</v>
      </c>
      <c r="Q13" s="148" t="e">
        <f t="shared" si="1"/>
        <v>#REF!</v>
      </c>
      <c r="R13" s="149" t="e">
        <f>#REF!+I13</f>
        <v>#REF!</v>
      </c>
      <c r="S13" s="144"/>
      <c r="T13" s="144" t="e">
        <f>#REF!</f>
        <v>#REF!</v>
      </c>
      <c r="U13" s="144" t="e">
        <f t="shared" si="2"/>
        <v>#REF!</v>
      </c>
      <c r="V13" s="144" t="e">
        <f t="shared" si="3"/>
        <v>#REF!</v>
      </c>
      <c r="W13" s="144" t="e">
        <f t="shared" si="14"/>
        <v>#REF!</v>
      </c>
      <c r="X13" s="144" t="e">
        <f t="shared" si="4"/>
        <v>#REF!</v>
      </c>
      <c r="Y13" s="208" t="e">
        <f>#REF!+#REF!+#REF!+#REF!+#REF!</f>
        <v>#REF!</v>
      </c>
      <c r="Z13" s="208" t="e">
        <f>#REF!+#REF!+#REF!+#REF!+#REF!</f>
        <v>#REF!</v>
      </c>
      <c r="AA13" s="209" t="e">
        <f>#REF!</f>
        <v>#REF!</v>
      </c>
      <c r="AB13" s="209" t="e">
        <f>#REF!</f>
        <v>#REF!</v>
      </c>
      <c r="AC13" s="207"/>
      <c r="AD13" s="207">
        <f t="shared" si="5"/>
        <v>0</v>
      </c>
      <c r="AE13" s="206" t="e">
        <f t="shared" si="6"/>
        <v>#REF!</v>
      </c>
      <c r="AF13" s="206" t="e">
        <f t="shared" si="7"/>
        <v>#REF!</v>
      </c>
      <c r="AG13" s="144"/>
      <c r="AH13" s="144"/>
      <c r="AI13" s="205" t="e">
        <f t="shared" si="8"/>
        <v>#REF!</v>
      </c>
      <c r="AJ13" s="205">
        <f>799.67/1.7818</f>
        <v>448.79896733640135</v>
      </c>
      <c r="AK13" s="150" t="e">
        <f t="shared" si="9"/>
        <v>#REF!</v>
      </c>
      <c r="AL13" s="144" t="e">
        <f>#REF!-AJ13</f>
        <v>#REF!</v>
      </c>
      <c r="AM13" s="149" t="e">
        <f t="shared" si="10"/>
        <v>#REF!</v>
      </c>
      <c r="AN13" s="210" t="e">
        <f t="shared" si="11"/>
        <v>#REF!</v>
      </c>
      <c r="AO13" s="150"/>
      <c r="AP13" s="153"/>
      <c r="AQ13" s="152"/>
      <c r="AR13" s="150"/>
      <c r="AT13" s="177" t="e">
        <f t="shared" si="13"/>
        <v>#REF!</v>
      </c>
    </row>
    <row r="14" spans="1:46" ht="15" customHeight="1">
      <c r="A14" s="200">
        <f t="shared" si="12"/>
        <v>13</v>
      </c>
      <c r="B14" s="211" t="e">
        <f>#REF!</f>
        <v>#REF!</v>
      </c>
      <c r="C14" s="142" t="e">
        <f>#REF!</f>
        <v>#REF!</v>
      </c>
      <c r="D14" s="172" t="e">
        <f>#REF!</f>
        <v>#REF!</v>
      </c>
      <c r="E14" s="143"/>
      <c r="F14" s="143"/>
      <c r="G14" s="167" t="e">
        <f>#REF!</f>
        <v>#REF!</v>
      </c>
      <c r="H14" s="143" t="e">
        <f>#REF!</f>
        <v>#REF!</v>
      </c>
      <c r="I14" s="144" t="e">
        <f>#REF!</f>
        <v>#REF!</v>
      </c>
      <c r="J14" s="144" t="e">
        <f>#REF!</f>
        <v>#REF!</v>
      </c>
      <c r="K14" s="144" t="e">
        <f t="shared" si="0"/>
        <v>#REF!</v>
      </c>
      <c r="L14" s="145"/>
      <c r="M14" s="146"/>
      <c r="N14" s="147"/>
      <c r="O14" s="148"/>
      <c r="P14" s="168" t="e">
        <f>#REF!</f>
        <v>#REF!</v>
      </c>
      <c r="Q14" s="148" t="e">
        <f t="shared" si="1"/>
        <v>#REF!</v>
      </c>
      <c r="R14" s="149" t="e">
        <f>#REF!+I14</f>
        <v>#REF!</v>
      </c>
      <c r="S14" s="144"/>
      <c r="T14" s="144" t="e">
        <f>#REF!</f>
        <v>#REF!</v>
      </c>
      <c r="U14" s="144" t="e">
        <f t="shared" si="2"/>
        <v>#REF!</v>
      </c>
      <c r="V14" s="144" t="e">
        <f t="shared" si="3"/>
        <v>#REF!</v>
      </c>
      <c r="W14" s="144" t="e">
        <f t="shared" si="14"/>
        <v>#REF!</v>
      </c>
      <c r="X14" s="144" t="e">
        <f t="shared" si="4"/>
        <v>#REF!</v>
      </c>
      <c r="Y14" s="208" t="e">
        <f>#REF!+#REF!+#REF!+#REF!+#REF!</f>
        <v>#REF!</v>
      </c>
      <c r="Z14" s="208" t="e">
        <f>#REF!+#REF!+#REF!+#REF!+#REF!</f>
        <v>#REF!</v>
      </c>
      <c r="AA14" s="209" t="e">
        <f>#REF!</f>
        <v>#REF!</v>
      </c>
      <c r="AB14" s="209" t="e">
        <f>#REF!</f>
        <v>#REF!</v>
      </c>
      <c r="AC14" s="207"/>
      <c r="AD14" s="207">
        <f t="shared" si="5"/>
        <v>0</v>
      </c>
      <c r="AE14" s="206" t="e">
        <f t="shared" si="6"/>
        <v>#REF!</v>
      </c>
      <c r="AF14" s="206" t="e">
        <f t="shared" si="7"/>
        <v>#REF!</v>
      </c>
      <c r="AG14" s="144"/>
      <c r="AH14" s="144"/>
      <c r="AI14" s="205" t="e">
        <f t="shared" si="8"/>
        <v>#REF!</v>
      </c>
      <c r="AJ14" s="205">
        <v>377.52</v>
      </c>
      <c r="AK14" s="150" t="e">
        <f t="shared" si="9"/>
        <v>#REF!</v>
      </c>
      <c r="AL14" s="144" t="e">
        <f>#REF!-AJ14</f>
        <v>#REF!</v>
      </c>
      <c r="AM14" s="149" t="e">
        <f t="shared" si="10"/>
        <v>#REF!</v>
      </c>
      <c r="AN14" s="210" t="e">
        <f t="shared" si="11"/>
        <v>#REF!</v>
      </c>
      <c r="AO14" s="150"/>
      <c r="AP14" s="153"/>
      <c r="AQ14" s="152"/>
      <c r="AR14" s="150"/>
      <c r="AT14" s="177" t="e">
        <f t="shared" si="13"/>
        <v>#REF!</v>
      </c>
    </row>
    <row r="15" spans="1:46" ht="15" customHeight="1">
      <c r="A15" s="200">
        <f t="shared" si="12"/>
        <v>14</v>
      </c>
      <c r="B15" s="211" t="e">
        <f>#REF!</f>
        <v>#REF!</v>
      </c>
      <c r="C15" s="142" t="e">
        <f>#REF!</f>
        <v>#REF!</v>
      </c>
      <c r="D15" s="172" t="e">
        <f>#REF!</f>
        <v>#REF!</v>
      </c>
      <c r="E15" s="143"/>
      <c r="F15" s="143"/>
      <c r="G15" s="167" t="e">
        <f>#REF!</f>
        <v>#REF!</v>
      </c>
      <c r="H15" s="143" t="e">
        <f>#REF!</f>
        <v>#REF!</v>
      </c>
      <c r="I15" s="144" t="e">
        <f>#REF!</f>
        <v>#REF!</v>
      </c>
      <c r="J15" s="144" t="e">
        <f>#REF!</f>
        <v>#REF!</v>
      </c>
      <c r="K15" s="144" t="e">
        <f t="shared" si="0"/>
        <v>#REF!</v>
      </c>
      <c r="L15" s="145"/>
      <c r="M15" s="146"/>
      <c r="N15" s="147"/>
      <c r="O15" s="148"/>
      <c r="P15" s="168" t="e">
        <f>#REF!</f>
        <v>#REF!</v>
      </c>
      <c r="Q15" s="148" t="e">
        <f t="shared" si="1"/>
        <v>#REF!</v>
      </c>
      <c r="R15" s="149" t="e">
        <f>#REF!+I15</f>
        <v>#REF!</v>
      </c>
      <c r="S15" s="144"/>
      <c r="T15" s="144" t="e">
        <f>#REF!</f>
        <v>#REF!</v>
      </c>
      <c r="U15" s="144" t="e">
        <f t="shared" si="2"/>
        <v>#REF!</v>
      </c>
      <c r="V15" s="144" t="e">
        <f t="shared" si="3"/>
        <v>#REF!</v>
      </c>
      <c r="W15" s="144" t="e">
        <f t="shared" si="14"/>
        <v>#REF!</v>
      </c>
      <c r="X15" s="144" t="e">
        <f t="shared" si="4"/>
        <v>#REF!</v>
      </c>
      <c r="Y15" s="208" t="e">
        <f>#REF!+#REF!+#REF!+#REF!+#REF!</f>
        <v>#REF!</v>
      </c>
      <c r="Z15" s="208" t="e">
        <f>#REF!+#REF!+#REF!+#REF!+#REF!</f>
        <v>#REF!</v>
      </c>
      <c r="AA15" s="209" t="e">
        <f>#REF!</f>
        <v>#REF!</v>
      </c>
      <c r="AB15" s="209" t="e">
        <f>#REF!</f>
        <v>#REF!</v>
      </c>
      <c r="AC15" s="207"/>
      <c r="AD15" s="207">
        <f t="shared" si="5"/>
        <v>0</v>
      </c>
      <c r="AE15" s="206" t="e">
        <f t="shared" si="6"/>
        <v>#REF!</v>
      </c>
      <c r="AF15" s="206" t="e">
        <f t="shared" si="7"/>
        <v>#REF!</v>
      </c>
      <c r="AG15" s="144"/>
      <c r="AH15" s="144"/>
      <c r="AI15" s="205" t="e">
        <f t="shared" si="8"/>
        <v>#REF!</v>
      </c>
      <c r="AJ15" s="205">
        <f>293.4/1.7925</f>
        <v>163.68200836820083</v>
      </c>
      <c r="AK15" s="150" t="e">
        <f t="shared" si="9"/>
        <v>#REF!</v>
      </c>
      <c r="AL15" s="144" t="e">
        <f>#REF!-AJ15</f>
        <v>#REF!</v>
      </c>
      <c r="AM15" s="149" t="e">
        <f t="shared" si="10"/>
        <v>#REF!</v>
      </c>
      <c r="AN15" s="210" t="e">
        <f t="shared" si="11"/>
        <v>#REF!</v>
      </c>
      <c r="AO15" s="150"/>
      <c r="AP15" s="154"/>
      <c r="AQ15" s="152"/>
      <c r="AR15" s="150"/>
      <c r="AT15" s="177" t="e">
        <f t="shared" si="13"/>
        <v>#REF!</v>
      </c>
    </row>
    <row r="16" spans="1:46" ht="15" customHeight="1">
      <c r="A16" s="200">
        <f t="shared" si="12"/>
        <v>15</v>
      </c>
      <c r="B16" s="211" t="e">
        <f>#REF!</f>
        <v>#REF!</v>
      </c>
      <c r="C16" s="142" t="e">
        <f>#REF!</f>
        <v>#REF!</v>
      </c>
      <c r="D16" s="172" t="e">
        <f>#REF!</f>
        <v>#REF!</v>
      </c>
      <c r="E16" s="143"/>
      <c r="F16" s="143"/>
      <c r="G16" s="167" t="e">
        <f>#REF!</f>
        <v>#REF!</v>
      </c>
      <c r="H16" s="143" t="e">
        <f>#REF!</f>
        <v>#REF!</v>
      </c>
      <c r="I16" s="144" t="e">
        <f>#REF!</f>
        <v>#REF!</v>
      </c>
      <c r="J16" s="144" t="e">
        <f>#REF!</f>
        <v>#REF!</v>
      </c>
      <c r="K16" s="144" t="e">
        <f t="shared" si="0"/>
        <v>#REF!</v>
      </c>
      <c r="L16" s="145"/>
      <c r="M16" s="146"/>
      <c r="N16" s="147"/>
      <c r="O16" s="148"/>
      <c r="P16" s="168" t="e">
        <f>#REF!</f>
        <v>#REF!</v>
      </c>
      <c r="Q16" s="148" t="e">
        <f t="shared" si="1"/>
        <v>#REF!</v>
      </c>
      <c r="R16" s="149" t="e">
        <f>#REF!+I16</f>
        <v>#REF!</v>
      </c>
      <c r="S16" s="144"/>
      <c r="T16" s="144" t="e">
        <f>#REF!</f>
        <v>#REF!</v>
      </c>
      <c r="U16" s="144" t="e">
        <f t="shared" si="2"/>
        <v>#REF!</v>
      </c>
      <c r="V16" s="144" t="e">
        <f t="shared" si="3"/>
        <v>#REF!</v>
      </c>
      <c r="W16" s="144" t="e">
        <f t="shared" si="14"/>
        <v>#REF!</v>
      </c>
      <c r="X16" s="144" t="e">
        <f t="shared" si="4"/>
        <v>#REF!</v>
      </c>
      <c r="Y16" s="208" t="e">
        <f>#REF!+#REF!+#REF!+#REF!+#REF!</f>
        <v>#REF!</v>
      </c>
      <c r="Z16" s="208" t="e">
        <f>#REF!+#REF!+#REF!+#REF!+#REF!</f>
        <v>#REF!</v>
      </c>
      <c r="AA16" s="209" t="e">
        <f>#REF!</f>
        <v>#REF!</v>
      </c>
      <c r="AB16" s="209" t="e">
        <f>#REF!</f>
        <v>#REF!</v>
      </c>
      <c r="AC16" s="207"/>
      <c r="AD16" s="207">
        <f t="shared" si="5"/>
        <v>0</v>
      </c>
      <c r="AE16" s="206" t="e">
        <f t="shared" si="6"/>
        <v>#REF!</v>
      </c>
      <c r="AF16" s="206" t="e">
        <f t="shared" si="7"/>
        <v>#REF!</v>
      </c>
      <c r="AG16" s="144"/>
      <c r="AH16" s="144"/>
      <c r="AI16" s="205" t="e">
        <f t="shared" si="8"/>
        <v>#REF!</v>
      </c>
      <c r="AJ16" s="205">
        <f>872.57/1.8012</f>
        <v>484.43815234288257</v>
      </c>
      <c r="AK16" s="150" t="e">
        <f t="shared" si="9"/>
        <v>#REF!</v>
      </c>
      <c r="AL16" s="144" t="e">
        <f>#REF!-AJ16</f>
        <v>#REF!</v>
      </c>
      <c r="AM16" s="149" t="e">
        <f t="shared" si="10"/>
        <v>#REF!</v>
      </c>
      <c r="AN16" s="210" t="e">
        <f t="shared" si="11"/>
        <v>#REF!</v>
      </c>
      <c r="AO16" s="150"/>
      <c r="AP16" s="154"/>
      <c r="AQ16" s="152"/>
      <c r="AR16" s="150"/>
      <c r="AT16" s="177" t="e">
        <f t="shared" si="13"/>
        <v>#REF!</v>
      </c>
    </row>
    <row r="17" spans="1:48" ht="15" customHeight="1">
      <c r="A17" s="200">
        <f t="shared" si="12"/>
        <v>16</v>
      </c>
      <c r="B17" s="211" t="e">
        <f>#REF!</f>
        <v>#REF!</v>
      </c>
      <c r="C17" s="142" t="e">
        <f>#REF!</f>
        <v>#REF!</v>
      </c>
      <c r="D17" s="172" t="e">
        <f>#REF!</f>
        <v>#REF!</v>
      </c>
      <c r="E17" s="143"/>
      <c r="F17" s="143"/>
      <c r="G17" s="167" t="e">
        <f>#REF!</f>
        <v>#REF!</v>
      </c>
      <c r="H17" s="143" t="e">
        <f>#REF!</f>
        <v>#REF!</v>
      </c>
      <c r="I17" s="144" t="e">
        <f>#REF!</f>
        <v>#REF!</v>
      </c>
      <c r="J17" s="144" t="e">
        <f>#REF!</f>
        <v>#REF!</v>
      </c>
      <c r="K17" s="144" t="e">
        <f t="shared" si="0"/>
        <v>#REF!</v>
      </c>
      <c r="L17" s="145"/>
      <c r="M17" s="146"/>
      <c r="N17" s="147"/>
      <c r="O17" s="148"/>
      <c r="P17" s="168" t="e">
        <f>#REF!</f>
        <v>#REF!</v>
      </c>
      <c r="Q17" s="148" t="e">
        <f t="shared" si="1"/>
        <v>#REF!</v>
      </c>
      <c r="R17" s="149" t="e">
        <f>#REF!+I17</f>
        <v>#REF!</v>
      </c>
      <c r="S17" s="144"/>
      <c r="T17" s="144" t="e">
        <f>#REF!</f>
        <v>#REF!</v>
      </c>
      <c r="U17" s="144" t="e">
        <f t="shared" si="2"/>
        <v>#REF!</v>
      </c>
      <c r="V17" s="144" t="e">
        <f t="shared" si="3"/>
        <v>#REF!</v>
      </c>
      <c r="W17" s="144" t="e">
        <f t="shared" si="14"/>
        <v>#REF!</v>
      </c>
      <c r="X17" s="144" t="e">
        <f t="shared" si="4"/>
        <v>#REF!</v>
      </c>
      <c r="Y17" s="208" t="e">
        <f>#REF!+#REF!+#REF!+#REF!+#REF!</f>
        <v>#REF!</v>
      </c>
      <c r="Z17" s="208" t="e">
        <f>#REF!+#REF!+#REF!+#REF!+#REF!</f>
        <v>#REF!</v>
      </c>
      <c r="AA17" s="209" t="e">
        <f>#REF!</f>
        <v>#REF!</v>
      </c>
      <c r="AB17" s="209" t="e">
        <f>#REF!</f>
        <v>#REF!</v>
      </c>
      <c r="AC17" s="207"/>
      <c r="AD17" s="207">
        <f t="shared" si="5"/>
        <v>0</v>
      </c>
      <c r="AE17" s="206" t="e">
        <f t="shared" si="6"/>
        <v>#REF!</v>
      </c>
      <c r="AF17" s="206" t="e">
        <f t="shared" si="7"/>
        <v>#REF!</v>
      </c>
      <c r="AG17" s="144"/>
      <c r="AH17" s="144"/>
      <c r="AI17" s="205" t="e">
        <f t="shared" si="8"/>
        <v>#REF!</v>
      </c>
      <c r="AJ17" s="205">
        <v>181.5</v>
      </c>
      <c r="AK17" s="150" t="e">
        <f t="shared" si="9"/>
        <v>#REF!</v>
      </c>
      <c r="AL17" s="144" t="e">
        <f>#REF!-AJ17</f>
        <v>#REF!</v>
      </c>
      <c r="AM17" s="149" t="e">
        <f t="shared" si="10"/>
        <v>#REF!</v>
      </c>
      <c r="AN17" s="210" t="e">
        <f t="shared" si="11"/>
        <v>#REF!</v>
      </c>
      <c r="AO17" s="150"/>
      <c r="AP17" s="153"/>
      <c r="AQ17" s="152"/>
      <c r="AR17" s="150"/>
      <c r="AT17" s="177" t="e">
        <f t="shared" si="13"/>
        <v>#REF!</v>
      </c>
    </row>
    <row r="18" spans="1:48" ht="15" customHeight="1">
      <c r="A18" s="200">
        <f t="shared" si="12"/>
        <v>17</v>
      </c>
      <c r="B18" s="211" t="e">
        <f>#REF!</f>
        <v>#REF!</v>
      </c>
      <c r="C18" s="142" t="e">
        <f>#REF!</f>
        <v>#REF!</v>
      </c>
      <c r="D18" s="172" t="e">
        <f>#REF!</f>
        <v>#REF!</v>
      </c>
      <c r="E18" s="143"/>
      <c r="F18" s="143"/>
      <c r="G18" s="167" t="e">
        <f>#REF!</f>
        <v>#REF!</v>
      </c>
      <c r="H18" s="143" t="e">
        <f>#REF!</f>
        <v>#REF!</v>
      </c>
      <c r="I18" s="144" t="e">
        <f>#REF!</f>
        <v>#REF!</v>
      </c>
      <c r="J18" s="144" t="e">
        <f>#REF!</f>
        <v>#REF!</v>
      </c>
      <c r="K18" s="144" t="e">
        <f t="shared" si="0"/>
        <v>#REF!</v>
      </c>
      <c r="L18" s="145"/>
      <c r="M18" s="146"/>
      <c r="N18" s="147"/>
      <c r="O18" s="148"/>
      <c r="P18" s="168" t="e">
        <f>#REF!</f>
        <v>#REF!</v>
      </c>
      <c r="Q18" s="148" t="e">
        <f t="shared" si="1"/>
        <v>#REF!</v>
      </c>
      <c r="R18" s="149" t="e">
        <f>#REF!+I18</f>
        <v>#REF!</v>
      </c>
      <c r="S18" s="144"/>
      <c r="T18" s="144" t="e">
        <f>#REF!</f>
        <v>#REF!</v>
      </c>
      <c r="U18" s="144" t="e">
        <f t="shared" si="2"/>
        <v>#REF!</v>
      </c>
      <c r="V18" s="144" t="e">
        <f t="shared" si="3"/>
        <v>#REF!</v>
      </c>
      <c r="W18" s="144" t="e">
        <f t="shared" si="14"/>
        <v>#REF!</v>
      </c>
      <c r="X18" s="144" t="e">
        <f t="shared" si="4"/>
        <v>#REF!</v>
      </c>
      <c r="Y18" s="208" t="e">
        <f>#REF!+#REF!+#REF!+#REF!+#REF!</f>
        <v>#REF!</v>
      </c>
      <c r="Z18" s="208" t="e">
        <f>#REF!+#REF!+#REF!+#REF!+#REF!</f>
        <v>#REF!</v>
      </c>
      <c r="AA18" s="209" t="e">
        <f>#REF!</f>
        <v>#REF!</v>
      </c>
      <c r="AB18" s="209" t="e">
        <f>#REF!</f>
        <v>#REF!</v>
      </c>
      <c r="AC18" s="207"/>
      <c r="AD18" s="207">
        <f t="shared" si="5"/>
        <v>0</v>
      </c>
      <c r="AE18" s="206" t="e">
        <f t="shared" si="6"/>
        <v>#REF!</v>
      </c>
      <c r="AF18" s="206" t="e">
        <f t="shared" si="7"/>
        <v>#REF!</v>
      </c>
      <c r="AG18" s="144"/>
      <c r="AH18" s="144"/>
      <c r="AI18" s="205" t="e">
        <f t="shared" si="8"/>
        <v>#REF!</v>
      </c>
      <c r="AJ18" s="205">
        <v>181.5</v>
      </c>
      <c r="AK18" s="150" t="e">
        <f t="shared" si="9"/>
        <v>#REF!</v>
      </c>
      <c r="AL18" s="144" t="e">
        <f>#REF!-AJ18</f>
        <v>#REF!</v>
      </c>
      <c r="AM18" s="149" t="e">
        <f t="shared" si="10"/>
        <v>#REF!</v>
      </c>
      <c r="AN18" s="210" t="e">
        <f t="shared" si="11"/>
        <v>#REF!</v>
      </c>
      <c r="AO18" s="150"/>
      <c r="AP18" s="154"/>
      <c r="AQ18" s="152"/>
      <c r="AR18" s="150"/>
      <c r="AT18" s="177" t="e">
        <f t="shared" si="13"/>
        <v>#REF!</v>
      </c>
    </row>
    <row r="19" spans="1:48" ht="15" customHeight="1">
      <c r="A19" s="200">
        <f t="shared" si="12"/>
        <v>18</v>
      </c>
      <c r="B19" s="211" t="e">
        <f>#REF!</f>
        <v>#REF!</v>
      </c>
      <c r="C19" s="142" t="e">
        <f>#REF!</f>
        <v>#REF!</v>
      </c>
      <c r="D19" s="172" t="e">
        <f>#REF!</f>
        <v>#REF!</v>
      </c>
      <c r="E19" s="143"/>
      <c r="F19" s="143"/>
      <c r="G19" s="167" t="e">
        <f>#REF!</f>
        <v>#REF!</v>
      </c>
      <c r="H19" s="143" t="e">
        <f>#REF!</f>
        <v>#REF!</v>
      </c>
      <c r="I19" s="144" t="e">
        <f>#REF!</f>
        <v>#REF!</v>
      </c>
      <c r="J19" s="144" t="e">
        <f>#REF!</f>
        <v>#REF!</v>
      </c>
      <c r="K19" s="144" t="e">
        <f t="shared" si="0"/>
        <v>#REF!</v>
      </c>
      <c r="L19" s="145"/>
      <c r="M19" s="146"/>
      <c r="N19" s="147"/>
      <c r="O19" s="148"/>
      <c r="P19" s="168" t="e">
        <f>#REF!</f>
        <v>#REF!</v>
      </c>
      <c r="Q19" s="148" t="e">
        <f t="shared" si="1"/>
        <v>#REF!</v>
      </c>
      <c r="R19" s="149" t="e">
        <f>#REF!+I19</f>
        <v>#REF!</v>
      </c>
      <c r="S19" s="144"/>
      <c r="T19" s="144" t="e">
        <f>#REF!</f>
        <v>#REF!</v>
      </c>
      <c r="U19" s="144" t="e">
        <f t="shared" si="2"/>
        <v>#REF!</v>
      </c>
      <c r="V19" s="144" t="e">
        <f t="shared" si="3"/>
        <v>#REF!</v>
      </c>
      <c r="W19" s="144" t="e">
        <f t="shared" si="14"/>
        <v>#REF!</v>
      </c>
      <c r="X19" s="144" t="e">
        <f t="shared" si="4"/>
        <v>#REF!</v>
      </c>
      <c r="Y19" s="208" t="e">
        <f>#REF!+#REF!+#REF!+#REF!+#REF!</f>
        <v>#REF!</v>
      </c>
      <c r="Z19" s="208" t="e">
        <f>#REF!+#REF!+#REF!+#REF!+#REF!</f>
        <v>#REF!</v>
      </c>
      <c r="AA19" s="209" t="e">
        <f>#REF!</f>
        <v>#REF!</v>
      </c>
      <c r="AB19" s="209" t="e">
        <f>#REF!</f>
        <v>#REF!</v>
      </c>
      <c r="AC19" s="207"/>
      <c r="AD19" s="207">
        <f t="shared" si="5"/>
        <v>0</v>
      </c>
      <c r="AE19" s="206" t="e">
        <f t="shared" si="6"/>
        <v>#REF!</v>
      </c>
      <c r="AF19" s="206" t="e">
        <f t="shared" si="7"/>
        <v>#REF!</v>
      </c>
      <c r="AG19" s="144"/>
      <c r="AH19" s="144"/>
      <c r="AI19" s="205" t="e">
        <f t="shared" si="8"/>
        <v>#REF!</v>
      </c>
      <c r="AJ19" s="205">
        <f>747.86/1.8045</f>
        <v>414.44167359379333</v>
      </c>
      <c r="AK19" s="150" t="e">
        <f t="shared" si="9"/>
        <v>#REF!</v>
      </c>
      <c r="AL19" s="144" t="e">
        <f>#REF!-AJ19</f>
        <v>#REF!</v>
      </c>
      <c r="AM19" s="149" t="e">
        <f t="shared" si="10"/>
        <v>#REF!</v>
      </c>
      <c r="AN19" s="210" t="e">
        <f t="shared" si="11"/>
        <v>#REF!</v>
      </c>
      <c r="AO19" s="150"/>
      <c r="AP19" s="153"/>
      <c r="AQ19" s="152"/>
      <c r="AR19" s="150"/>
      <c r="AT19" s="177" t="e">
        <f t="shared" si="13"/>
        <v>#REF!</v>
      </c>
    </row>
    <row r="20" spans="1:48" ht="15" customHeight="1">
      <c r="A20" s="200">
        <f t="shared" si="12"/>
        <v>19</v>
      </c>
      <c r="B20" s="211" t="e">
        <f>#REF!</f>
        <v>#REF!</v>
      </c>
      <c r="C20" s="142" t="e">
        <f>#REF!</f>
        <v>#REF!</v>
      </c>
      <c r="D20" s="172" t="e">
        <f>#REF!</f>
        <v>#REF!</v>
      </c>
      <c r="E20" s="143"/>
      <c r="F20" s="143"/>
      <c r="G20" s="167" t="e">
        <f>#REF!</f>
        <v>#REF!</v>
      </c>
      <c r="H20" s="143" t="e">
        <f>#REF!</f>
        <v>#REF!</v>
      </c>
      <c r="I20" s="144" t="e">
        <f>#REF!</f>
        <v>#REF!</v>
      </c>
      <c r="J20" s="144" t="e">
        <f>#REF!</f>
        <v>#REF!</v>
      </c>
      <c r="K20" s="144" t="e">
        <f t="shared" si="0"/>
        <v>#REF!</v>
      </c>
      <c r="L20" s="145"/>
      <c r="M20" s="146"/>
      <c r="N20" s="147"/>
      <c r="O20" s="148"/>
      <c r="P20" s="168" t="e">
        <f>#REF!</f>
        <v>#REF!</v>
      </c>
      <c r="Q20" s="148" t="e">
        <f t="shared" si="1"/>
        <v>#REF!</v>
      </c>
      <c r="R20" s="149" t="e">
        <f>#REF!+I20</f>
        <v>#REF!</v>
      </c>
      <c r="S20" s="144"/>
      <c r="T20" s="144" t="e">
        <f>#REF!</f>
        <v>#REF!</v>
      </c>
      <c r="U20" s="144" t="e">
        <f t="shared" si="2"/>
        <v>#REF!</v>
      </c>
      <c r="V20" s="144" t="e">
        <f t="shared" si="3"/>
        <v>#REF!</v>
      </c>
      <c r="W20" s="144" t="e">
        <f t="shared" si="14"/>
        <v>#REF!</v>
      </c>
      <c r="X20" s="144" t="e">
        <f t="shared" si="4"/>
        <v>#REF!</v>
      </c>
      <c r="Y20" s="208" t="e">
        <f>#REF!+#REF!+#REF!+#REF!+#REF!</f>
        <v>#REF!</v>
      </c>
      <c r="Z20" s="208" t="e">
        <f>#REF!+#REF!+#REF!+#REF!+#REF!</f>
        <v>#REF!</v>
      </c>
      <c r="AA20" s="209" t="e">
        <f>#REF!</f>
        <v>#REF!</v>
      </c>
      <c r="AB20" s="209" t="e">
        <f>#REF!</f>
        <v>#REF!</v>
      </c>
      <c r="AC20" s="207"/>
      <c r="AD20" s="207">
        <f t="shared" si="5"/>
        <v>0</v>
      </c>
      <c r="AE20" s="206" t="e">
        <f t="shared" si="6"/>
        <v>#REF!</v>
      </c>
      <c r="AF20" s="206" t="e">
        <f t="shared" si="7"/>
        <v>#REF!</v>
      </c>
      <c r="AG20" s="144"/>
      <c r="AH20" s="144"/>
      <c r="AI20" s="205" t="e">
        <f t="shared" si="8"/>
        <v>#REF!</v>
      </c>
      <c r="AJ20" s="205">
        <f>515/1.7921</f>
        <v>287.37235645332294</v>
      </c>
      <c r="AK20" s="150" t="e">
        <f t="shared" si="9"/>
        <v>#REF!</v>
      </c>
      <c r="AL20" s="144" t="e">
        <f>#REF!-AJ20</f>
        <v>#REF!</v>
      </c>
      <c r="AM20" s="149" t="e">
        <f t="shared" si="10"/>
        <v>#REF!</v>
      </c>
      <c r="AN20" s="210" t="e">
        <f t="shared" si="11"/>
        <v>#REF!</v>
      </c>
      <c r="AO20" s="150"/>
      <c r="AP20" s="153"/>
      <c r="AQ20" s="152"/>
      <c r="AR20" s="150"/>
      <c r="AT20" s="177" t="e">
        <f t="shared" si="13"/>
        <v>#REF!</v>
      </c>
    </row>
    <row r="21" spans="1:48" ht="15" customHeight="1">
      <c r="A21" s="200">
        <f t="shared" si="12"/>
        <v>20</v>
      </c>
      <c r="B21" s="211" t="e">
        <f>#REF!</f>
        <v>#REF!</v>
      </c>
      <c r="C21" s="142" t="e">
        <f>#REF!</f>
        <v>#REF!</v>
      </c>
      <c r="D21" s="172" t="e">
        <f>#REF!</f>
        <v>#REF!</v>
      </c>
      <c r="E21" s="143"/>
      <c r="F21" s="143"/>
      <c r="G21" s="167" t="e">
        <f>#REF!</f>
        <v>#REF!</v>
      </c>
      <c r="H21" s="143" t="e">
        <f>#REF!</f>
        <v>#REF!</v>
      </c>
      <c r="I21" s="144" t="e">
        <f>#REF!</f>
        <v>#REF!</v>
      </c>
      <c r="J21" s="144" t="e">
        <f>#REF!</f>
        <v>#REF!</v>
      </c>
      <c r="K21" s="144" t="e">
        <f t="shared" si="0"/>
        <v>#REF!</v>
      </c>
      <c r="L21" s="145"/>
      <c r="M21" s="146"/>
      <c r="N21" s="147"/>
      <c r="O21" s="148"/>
      <c r="P21" s="168" t="e">
        <f>#REF!</f>
        <v>#REF!</v>
      </c>
      <c r="Q21" s="148" t="e">
        <f t="shared" si="1"/>
        <v>#REF!</v>
      </c>
      <c r="R21" s="149" t="e">
        <f>#REF!+I21</f>
        <v>#REF!</v>
      </c>
      <c r="S21" s="144"/>
      <c r="T21" s="144" t="e">
        <f>#REF!</f>
        <v>#REF!</v>
      </c>
      <c r="U21" s="144" t="e">
        <f t="shared" si="2"/>
        <v>#REF!</v>
      </c>
      <c r="V21" s="144" t="e">
        <f t="shared" si="3"/>
        <v>#REF!</v>
      </c>
      <c r="W21" s="144" t="e">
        <f t="shared" si="14"/>
        <v>#REF!</v>
      </c>
      <c r="X21" s="144" t="e">
        <f t="shared" si="4"/>
        <v>#REF!</v>
      </c>
      <c r="Y21" s="208" t="e">
        <f>#REF!+#REF!+#REF!+#REF!+#REF!</f>
        <v>#REF!</v>
      </c>
      <c r="Z21" s="208" t="e">
        <f>#REF!+#REF!+#REF!+#REF!+#REF!</f>
        <v>#REF!</v>
      </c>
      <c r="AA21" s="209" t="e">
        <f>#REF!</f>
        <v>#REF!</v>
      </c>
      <c r="AB21" s="209" t="e">
        <f>#REF!</f>
        <v>#REF!</v>
      </c>
      <c r="AC21" s="207"/>
      <c r="AD21" s="207">
        <f t="shared" si="5"/>
        <v>0</v>
      </c>
      <c r="AE21" s="206" t="e">
        <f t="shared" si="6"/>
        <v>#REF!</v>
      </c>
      <c r="AF21" s="206" t="e">
        <f t="shared" si="7"/>
        <v>#REF!</v>
      </c>
      <c r="AG21" s="144"/>
      <c r="AH21" s="144"/>
      <c r="AI21" s="205" t="e">
        <f t="shared" si="8"/>
        <v>#REF!</v>
      </c>
      <c r="AJ21" s="205">
        <f>350.72/1.7713</f>
        <v>198.00146784847288</v>
      </c>
      <c r="AK21" s="150" t="e">
        <f t="shared" si="9"/>
        <v>#REF!</v>
      </c>
      <c r="AL21" s="144" t="e">
        <f>#REF!-AJ21</f>
        <v>#REF!</v>
      </c>
      <c r="AM21" s="149" t="e">
        <f t="shared" si="10"/>
        <v>#REF!</v>
      </c>
      <c r="AN21" s="210" t="e">
        <f t="shared" si="11"/>
        <v>#REF!</v>
      </c>
      <c r="AO21" s="150"/>
      <c r="AP21" s="153"/>
      <c r="AQ21" s="152"/>
      <c r="AR21" s="150"/>
      <c r="AT21" s="177" t="e">
        <f t="shared" si="13"/>
        <v>#REF!</v>
      </c>
    </row>
    <row r="22" spans="1:48" ht="15" customHeight="1">
      <c r="A22" s="200">
        <f t="shared" si="12"/>
        <v>21</v>
      </c>
      <c r="B22" s="211" t="e">
        <f>#REF!</f>
        <v>#REF!</v>
      </c>
      <c r="C22" s="142" t="e">
        <f>#REF!</f>
        <v>#REF!</v>
      </c>
      <c r="D22" s="172" t="e">
        <f>#REF!</f>
        <v>#REF!</v>
      </c>
      <c r="E22" s="143"/>
      <c r="F22" s="143"/>
      <c r="G22" s="167" t="e">
        <f>#REF!</f>
        <v>#REF!</v>
      </c>
      <c r="H22" s="143" t="e">
        <f>#REF!</f>
        <v>#REF!</v>
      </c>
      <c r="I22" s="144" t="e">
        <f>#REF!</f>
        <v>#REF!</v>
      </c>
      <c r="J22" s="144" t="e">
        <f>#REF!</f>
        <v>#REF!</v>
      </c>
      <c r="K22" s="144" t="e">
        <f t="shared" si="0"/>
        <v>#REF!</v>
      </c>
      <c r="L22" s="145"/>
      <c r="M22" s="146"/>
      <c r="N22" s="147"/>
      <c r="O22" s="148"/>
      <c r="P22" s="168" t="e">
        <f>#REF!</f>
        <v>#REF!</v>
      </c>
      <c r="Q22" s="148" t="e">
        <f t="shared" si="1"/>
        <v>#REF!</v>
      </c>
      <c r="R22" s="149" t="e">
        <f>#REF!+I22</f>
        <v>#REF!</v>
      </c>
      <c r="S22" s="144"/>
      <c r="T22" s="144" t="e">
        <f>#REF!</f>
        <v>#REF!</v>
      </c>
      <c r="U22" s="144" t="e">
        <f t="shared" si="2"/>
        <v>#REF!</v>
      </c>
      <c r="V22" s="144" t="e">
        <f t="shared" si="3"/>
        <v>#REF!</v>
      </c>
      <c r="W22" s="144" t="e">
        <f t="shared" si="14"/>
        <v>#REF!</v>
      </c>
      <c r="X22" s="144" t="e">
        <f t="shared" si="4"/>
        <v>#REF!</v>
      </c>
      <c r="Y22" s="208" t="e">
        <f>#REF!+#REF!+#REF!+#REF!+#REF!</f>
        <v>#REF!</v>
      </c>
      <c r="Z22" s="208" t="e">
        <f>#REF!+#REF!+#REF!+#REF!+#REF!</f>
        <v>#REF!</v>
      </c>
      <c r="AA22" s="209" t="e">
        <f>#REF!</f>
        <v>#REF!</v>
      </c>
      <c r="AB22" s="209" t="e">
        <f>#REF!</f>
        <v>#REF!</v>
      </c>
      <c r="AC22" s="207"/>
      <c r="AD22" s="207">
        <f t="shared" si="5"/>
        <v>0</v>
      </c>
      <c r="AE22" s="206" t="e">
        <f t="shared" si="6"/>
        <v>#REF!</v>
      </c>
      <c r="AF22" s="206" t="e">
        <f t="shared" si="7"/>
        <v>#REF!</v>
      </c>
      <c r="AG22" s="144"/>
      <c r="AH22" s="144"/>
      <c r="AI22" s="205" t="e">
        <f t="shared" si="8"/>
        <v>#REF!</v>
      </c>
      <c r="AJ22" s="205">
        <f>728.18/1.8013</f>
        <v>404.25248431688226</v>
      </c>
      <c r="AK22" s="150" t="e">
        <f t="shared" si="9"/>
        <v>#REF!</v>
      </c>
      <c r="AL22" s="144" t="e">
        <f>#REF!-AJ22</f>
        <v>#REF!</v>
      </c>
      <c r="AM22" s="149" t="e">
        <f t="shared" si="10"/>
        <v>#REF!</v>
      </c>
      <c r="AN22" s="210" t="e">
        <f t="shared" si="11"/>
        <v>#REF!</v>
      </c>
      <c r="AO22" s="150"/>
      <c r="AP22" s="153"/>
      <c r="AQ22" s="152"/>
      <c r="AR22" s="150"/>
      <c r="AT22" s="177" t="e">
        <f t="shared" si="13"/>
        <v>#REF!</v>
      </c>
    </row>
    <row r="23" spans="1:48" ht="15" customHeight="1">
      <c r="A23" s="200">
        <f t="shared" si="12"/>
        <v>22</v>
      </c>
      <c r="B23" s="211" t="e">
        <f>#REF!</f>
        <v>#REF!</v>
      </c>
      <c r="C23" s="142" t="e">
        <f>#REF!</f>
        <v>#REF!</v>
      </c>
      <c r="D23" s="172" t="e">
        <f>#REF!</f>
        <v>#REF!</v>
      </c>
      <c r="E23" s="143"/>
      <c r="F23" s="143"/>
      <c r="G23" s="167" t="e">
        <f>#REF!</f>
        <v>#REF!</v>
      </c>
      <c r="H23" s="143" t="e">
        <f>#REF!</f>
        <v>#REF!</v>
      </c>
      <c r="I23" s="144" t="e">
        <f>#REF!</f>
        <v>#REF!</v>
      </c>
      <c r="J23" s="144" t="e">
        <f>#REF!</f>
        <v>#REF!</v>
      </c>
      <c r="K23" s="144" t="e">
        <f t="shared" si="0"/>
        <v>#REF!</v>
      </c>
      <c r="L23" s="145"/>
      <c r="M23" s="146"/>
      <c r="N23" s="147"/>
      <c r="O23" s="148"/>
      <c r="P23" s="168" t="e">
        <f>#REF!</f>
        <v>#REF!</v>
      </c>
      <c r="Q23" s="148" t="e">
        <f t="shared" si="1"/>
        <v>#REF!</v>
      </c>
      <c r="R23" s="149" t="e">
        <f>#REF!+I23</f>
        <v>#REF!</v>
      </c>
      <c r="S23" s="144"/>
      <c r="T23" s="144" t="e">
        <f>#REF!</f>
        <v>#REF!</v>
      </c>
      <c r="U23" s="144" t="e">
        <f t="shared" si="2"/>
        <v>#REF!</v>
      </c>
      <c r="V23" s="144" t="e">
        <f t="shared" si="3"/>
        <v>#REF!</v>
      </c>
      <c r="W23" s="144" t="e">
        <f t="shared" si="14"/>
        <v>#REF!</v>
      </c>
      <c r="X23" s="144" t="e">
        <f t="shared" si="4"/>
        <v>#REF!</v>
      </c>
      <c r="Y23" s="208" t="e">
        <f>#REF!+#REF!+#REF!+#REF!+#REF!</f>
        <v>#REF!</v>
      </c>
      <c r="Z23" s="208" t="e">
        <f>#REF!+#REF!+#REF!+#REF!+#REF!</f>
        <v>#REF!</v>
      </c>
      <c r="AA23" s="209" t="e">
        <f>#REF!</f>
        <v>#REF!</v>
      </c>
      <c r="AB23" s="209" t="e">
        <f>#REF!</f>
        <v>#REF!</v>
      </c>
      <c r="AC23" s="207"/>
      <c r="AD23" s="207">
        <f t="shared" si="5"/>
        <v>0</v>
      </c>
      <c r="AE23" s="206" t="e">
        <f t="shared" si="6"/>
        <v>#REF!</v>
      </c>
      <c r="AF23" s="206" t="e">
        <f t="shared" si="7"/>
        <v>#REF!</v>
      </c>
      <c r="AG23" s="144"/>
      <c r="AH23" s="144"/>
      <c r="AI23" s="205" t="e">
        <f t="shared" si="8"/>
        <v>#REF!</v>
      </c>
      <c r="AJ23" s="205">
        <v>644.82000000000005</v>
      </c>
      <c r="AK23" s="150" t="e">
        <f t="shared" si="9"/>
        <v>#REF!</v>
      </c>
      <c r="AL23" s="144" t="e">
        <f>#REF!-AJ23</f>
        <v>#REF!</v>
      </c>
      <c r="AM23" s="149" t="e">
        <f t="shared" si="10"/>
        <v>#REF!</v>
      </c>
      <c r="AN23" s="210" t="e">
        <f t="shared" si="11"/>
        <v>#REF!</v>
      </c>
      <c r="AO23" s="150"/>
      <c r="AP23" s="153"/>
      <c r="AQ23" s="152"/>
      <c r="AR23" s="150"/>
      <c r="AT23" s="177" t="e">
        <f t="shared" si="13"/>
        <v>#REF!</v>
      </c>
    </row>
    <row r="24" spans="1:48" ht="15" customHeight="1">
      <c r="A24" s="200">
        <f t="shared" si="12"/>
        <v>23</v>
      </c>
      <c r="B24" s="211" t="e">
        <f>#REF!</f>
        <v>#REF!</v>
      </c>
      <c r="C24" s="142" t="e">
        <f>#REF!</f>
        <v>#REF!</v>
      </c>
      <c r="D24" s="172" t="e">
        <f>#REF!</f>
        <v>#REF!</v>
      </c>
      <c r="E24" s="143"/>
      <c r="F24" s="143"/>
      <c r="G24" s="167" t="e">
        <f>#REF!</f>
        <v>#REF!</v>
      </c>
      <c r="H24" s="143" t="e">
        <f>#REF!</f>
        <v>#REF!</v>
      </c>
      <c r="I24" s="144" t="e">
        <f>#REF!</f>
        <v>#REF!</v>
      </c>
      <c r="J24" s="144" t="e">
        <f>#REF!</f>
        <v>#REF!</v>
      </c>
      <c r="K24" s="144" t="e">
        <f t="shared" si="0"/>
        <v>#REF!</v>
      </c>
      <c r="L24" s="145"/>
      <c r="M24" s="146"/>
      <c r="N24" s="147"/>
      <c r="O24" s="148"/>
      <c r="P24" s="168" t="e">
        <f>#REF!</f>
        <v>#REF!</v>
      </c>
      <c r="Q24" s="148" t="e">
        <f t="shared" si="1"/>
        <v>#REF!</v>
      </c>
      <c r="R24" s="149" t="e">
        <f>#REF!+I24</f>
        <v>#REF!</v>
      </c>
      <c r="S24" s="144"/>
      <c r="T24" s="144" t="e">
        <f>#REF!</f>
        <v>#REF!</v>
      </c>
      <c r="U24" s="144" t="e">
        <f t="shared" si="2"/>
        <v>#REF!</v>
      </c>
      <c r="V24" s="144" t="e">
        <f t="shared" si="3"/>
        <v>#REF!</v>
      </c>
      <c r="W24" s="144" t="e">
        <f t="shared" si="14"/>
        <v>#REF!</v>
      </c>
      <c r="X24" s="144" t="e">
        <f t="shared" si="4"/>
        <v>#REF!</v>
      </c>
      <c r="Y24" s="208" t="e">
        <f>#REF!+#REF!+#REF!+#REF!+#REF!</f>
        <v>#REF!</v>
      </c>
      <c r="Z24" s="208" t="e">
        <f>#REF!+#REF!+#REF!+#REF!+#REF!</f>
        <v>#REF!</v>
      </c>
      <c r="AA24" s="209" t="e">
        <f>#REF!</f>
        <v>#REF!</v>
      </c>
      <c r="AB24" s="209" t="e">
        <f>#REF!</f>
        <v>#REF!</v>
      </c>
      <c r="AC24" s="207"/>
      <c r="AD24" s="207">
        <f t="shared" si="5"/>
        <v>0</v>
      </c>
      <c r="AE24" s="206" t="e">
        <f t="shared" si="6"/>
        <v>#REF!</v>
      </c>
      <c r="AF24" s="206" t="e">
        <f t="shared" si="7"/>
        <v>#REF!</v>
      </c>
      <c r="AG24" s="144"/>
      <c r="AH24" s="144"/>
      <c r="AI24" s="205" t="e">
        <f t="shared" si="8"/>
        <v>#REF!</v>
      </c>
      <c r="AJ24" s="205">
        <v>110.22</v>
      </c>
      <c r="AK24" s="150" t="e">
        <f t="shared" si="9"/>
        <v>#REF!</v>
      </c>
      <c r="AL24" s="144" t="e">
        <f>#REF!-AJ24</f>
        <v>#REF!</v>
      </c>
      <c r="AM24" s="149" t="e">
        <f t="shared" si="10"/>
        <v>#REF!</v>
      </c>
      <c r="AN24" s="210" t="e">
        <f t="shared" si="11"/>
        <v>#REF!</v>
      </c>
      <c r="AO24" s="150"/>
      <c r="AP24" s="153"/>
      <c r="AQ24" s="152"/>
      <c r="AR24" s="150"/>
      <c r="AT24" s="177" t="e">
        <f t="shared" si="13"/>
        <v>#REF!</v>
      </c>
    </row>
    <row r="25" spans="1:48" ht="15" customHeight="1">
      <c r="A25" s="200">
        <f t="shared" si="12"/>
        <v>24</v>
      </c>
      <c r="B25" s="211" t="e">
        <f>#REF!</f>
        <v>#REF!</v>
      </c>
      <c r="C25" s="142" t="e">
        <f>#REF!</f>
        <v>#REF!</v>
      </c>
      <c r="D25" s="172" t="e">
        <f>#REF!</f>
        <v>#REF!</v>
      </c>
      <c r="E25" s="143"/>
      <c r="F25" s="143"/>
      <c r="G25" s="167" t="e">
        <f>#REF!</f>
        <v>#REF!</v>
      </c>
      <c r="H25" s="143" t="e">
        <f>#REF!</f>
        <v>#REF!</v>
      </c>
      <c r="I25" s="144" t="e">
        <f>#REF!</f>
        <v>#REF!</v>
      </c>
      <c r="J25" s="144" t="e">
        <f>#REF!</f>
        <v>#REF!</v>
      </c>
      <c r="K25" s="144" t="e">
        <f t="shared" si="0"/>
        <v>#REF!</v>
      </c>
      <c r="L25" s="145"/>
      <c r="M25" s="146"/>
      <c r="N25" s="147"/>
      <c r="O25" s="148"/>
      <c r="P25" s="168" t="e">
        <f>#REF!</f>
        <v>#REF!</v>
      </c>
      <c r="Q25" s="148" t="e">
        <f t="shared" si="1"/>
        <v>#REF!</v>
      </c>
      <c r="R25" s="149" t="e">
        <f>#REF!+I25</f>
        <v>#REF!</v>
      </c>
      <c r="S25" s="144"/>
      <c r="T25" s="144" t="e">
        <f>#REF!</f>
        <v>#REF!</v>
      </c>
      <c r="U25" s="144" t="e">
        <f t="shared" si="2"/>
        <v>#REF!</v>
      </c>
      <c r="V25" s="144" t="e">
        <f t="shared" si="3"/>
        <v>#REF!</v>
      </c>
      <c r="W25" s="144" t="e">
        <f t="shared" si="14"/>
        <v>#REF!</v>
      </c>
      <c r="X25" s="144" t="e">
        <f t="shared" si="4"/>
        <v>#REF!</v>
      </c>
      <c r="Y25" s="208" t="e">
        <f>#REF!+#REF!+#REF!+#REF!+#REF!</f>
        <v>#REF!</v>
      </c>
      <c r="Z25" s="208" t="e">
        <f>#REF!+#REF!+#REF!+#REF!+#REF!</f>
        <v>#REF!</v>
      </c>
      <c r="AA25" s="209" t="e">
        <f>#REF!</f>
        <v>#REF!</v>
      </c>
      <c r="AB25" s="209" t="e">
        <f>#REF!</f>
        <v>#REF!</v>
      </c>
      <c r="AC25" s="207"/>
      <c r="AD25" s="207">
        <f t="shared" si="5"/>
        <v>0</v>
      </c>
      <c r="AE25" s="206" t="e">
        <f t="shared" si="6"/>
        <v>#REF!</v>
      </c>
      <c r="AF25" s="206" t="e">
        <f t="shared" si="7"/>
        <v>#REF!</v>
      </c>
      <c r="AG25" s="144"/>
      <c r="AH25" s="144"/>
      <c r="AI25" s="205" t="e">
        <f t="shared" si="8"/>
        <v>#REF!</v>
      </c>
      <c r="AJ25" s="205">
        <f>197.53/1.8034+(1.25/1.8161)</f>
        <v>110.22028321019117</v>
      </c>
      <c r="AK25" s="150" t="e">
        <f t="shared" si="9"/>
        <v>#REF!</v>
      </c>
      <c r="AL25" s="144" t="e">
        <f>#REF!-AJ25</f>
        <v>#REF!</v>
      </c>
      <c r="AM25" s="149" t="e">
        <f t="shared" si="10"/>
        <v>#REF!</v>
      </c>
      <c r="AN25" s="210" t="e">
        <f t="shared" si="11"/>
        <v>#REF!</v>
      </c>
      <c r="AO25" s="150"/>
      <c r="AP25" s="153"/>
      <c r="AQ25" s="152"/>
      <c r="AR25" s="150"/>
      <c r="AT25" s="177" t="e">
        <f t="shared" si="13"/>
        <v>#REF!</v>
      </c>
    </row>
    <row r="26" spans="1:48" ht="15" customHeight="1">
      <c r="A26" s="200">
        <f t="shared" si="12"/>
        <v>25</v>
      </c>
      <c r="B26" s="211" t="e">
        <f>#REF!</f>
        <v>#REF!</v>
      </c>
      <c r="C26" s="142" t="e">
        <f>#REF!</f>
        <v>#REF!</v>
      </c>
      <c r="D26" s="172" t="e">
        <f>#REF!</f>
        <v>#REF!</v>
      </c>
      <c r="E26" s="143"/>
      <c r="F26" s="143"/>
      <c r="G26" s="167" t="e">
        <f>#REF!</f>
        <v>#REF!</v>
      </c>
      <c r="H26" s="143" t="e">
        <f>#REF!</f>
        <v>#REF!</v>
      </c>
      <c r="I26" s="144" t="e">
        <f>#REF!</f>
        <v>#REF!</v>
      </c>
      <c r="J26" s="144" t="e">
        <f>#REF!</f>
        <v>#REF!</v>
      </c>
      <c r="K26" s="144" t="e">
        <f t="shared" si="0"/>
        <v>#REF!</v>
      </c>
      <c r="L26" s="145"/>
      <c r="M26" s="146"/>
      <c r="N26" s="147"/>
      <c r="O26" s="148"/>
      <c r="P26" s="168" t="e">
        <f>#REF!</f>
        <v>#REF!</v>
      </c>
      <c r="Q26" s="148" t="e">
        <f t="shared" si="1"/>
        <v>#REF!</v>
      </c>
      <c r="R26" s="149" t="e">
        <f>#REF!+I26</f>
        <v>#REF!</v>
      </c>
      <c r="S26" s="144"/>
      <c r="T26" s="144" t="e">
        <f>#REF!</f>
        <v>#REF!</v>
      </c>
      <c r="U26" s="144" t="e">
        <f t="shared" si="2"/>
        <v>#REF!</v>
      </c>
      <c r="V26" s="144" t="e">
        <f t="shared" si="3"/>
        <v>#REF!</v>
      </c>
      <c r="W26" s="144" t="e">
        <f t="shared" si="14"/>
        <v>#REF!</v>
      </c>
      <c r="X26" s="144" t="e">
        <f t="shared" si="4"/>
        <v>#REF!</v>
      </c>
      <c r="Y26" s="208" t="e">
        <f>#REF!+#REF!+#REF!+#REF!+#REF!</f>
        <v>#REF!</v>
      </c>
      <c r="Z26" s="208" t="e">
        <f>#REF!+#REF!+#REF!+#REF!+#REF!</f>
        <v>#REF!</v>
      </c>
      <c r="AA26" s="209" t="e">
        <f>#REF!</f>
        <v>#REF!</v>
      </c>
      <c r="AB26" s="209" t="e">
        <f>#REF!</f>
        <v>#REF!</v>
      </c>
      <c r="AC26" s="207"/>
      <c r="AD26" s="207">
        <f t="shared" si="5"/>
        <v>0</v>
      </c>
      <c r="AE26" s="206" t="e">
        <f t="shared" si="6"/>
        <v>#REF!</v>
      </c>
      <c r="AF26" s="206" t="e">
        <f t="shared" si="7"/>
        <v>#REF!</v>
      </c>
      <c r="AG26" s="144"/>
      <c r="AH26" s="144"/>
      <c r="AI26" s="205" t="e">
        <f t="shared" si="8"/>
        <v>#REF!</v>
      </c>
      <c r="AJ26" s="205">
        <f>166.9/1.8063</f>
        <v>92.398826330066996</v>
      </c>
      <c r="AK26" s="150" t="e">
        <f t="shared" si="9"/>
        <v>#REF!</v>
      </c>
      <c r="AL26" s="144" t="e">
        <f>#REF!-AJ26</f>
        <v>#REF!</v>
      </c>
      <c r="AM26" s="149" t="e">
        <f t="shared" si="10"/>
        <v>#REF!</v>
      </c>
      <c r="AN26" s="210" t="e">
        <f t="shared" si="11"/>
        <v>#REF!</v>
      </c>
      <c r="AO26" s="150"/>
      <c r="AP26" s="153"/>
      <c r="AQ26" s="152"/>
      <c r="AR26" s="150"/>
      <c r="AT26" s="177" t="e">
        <f t="shared" si="13"/>
        <v>#REF!</v>
      </c>
    </row>
    <row r="27" spans="1:48" ht="15" customHeight="1">
      <c r="A27" s="200">
        <f t="shared" si="12"/>
        <v>26</v>
      </c>
      <c r="B27" s="211" t="e">
        <f>#REF!</f>
        <v>#REF!</v>
      </c>
      <c r="C27" s="142" t="e">
        <f>#REF!</f>
        <v>#REF!</v>
      </c>
      <c r="D27" s="172" t="e">
        <f>#REF!</f>
        <v>#REF!</v>
      </c>
      <c r="E27" s="143"/>
      <c r="F27" s="143"/>
      <c r="G27" s="167" t="e">
        <f>#REF!</f>
        <v>#REF!</v>
      </c>
      <c r="H27" s="143" t="e">
        <f>#REF!</f>
        <v>#REF!</v>
      </c>
      <c r="I27" s="144" t="e">
        <f>#REF!</f>
        <v>#REF!</v>
      </c>
      <c r="J27" s="144" t="e">
        <f>#REF!</f>
        <v>#REF!</v>
      </c>
      <c r="K27" s="144" t="e">
        <f t="shared" si="0"/>
        <v>#REF!</v>
      </c>
      <c r="L27" s="145"/>
      <c r="M27" s="146"/>
      <c r="N27" s="147"/>
      <c r="O27" s="148"/>
      <c r="P27" s="168" t="e">
        <f>#REF!</f>
        <v>#REF!</v>
      </c>
      <c r="Q27" s="148" t="e">
        <f t="shared" si="1"/>
        <v>#REF!</v>
      </c>
      <c r="R27" s="149" t="e">
        <f>#REF!+I27</f>
        <v>#REF!</v>
      </c>
      <c r="S27" s="144"/>
      <c r="T27" s="144" t="e">
        <f>#REF!</f>
        <v>#REF!</v>
      </c>
      <c r="U27" s="144" t="e">
        <f t="shared" si="2"/>
        <v>#REF!</v>
      </c>
      <c r="V27" s="144" t="e">
        <f t="shared" si="3"/>
        <v>#REF!</v>
      </c>
      <c r="W27" s="144" t="e">
        <f t="shared" si="14"/>
        <v>#REF!</v>
      </c>
      <c r="X27" s="144" t="e">
        <f t="shared" si="4"/>
        <v>#REF!</v>
      </c>
      <c r="Y27" s="208" t="e">
        <f>#REF!+#REF!+#REF!+#REF!+#REF!</f>
        <v>#REF!</v>
      </c>
      <c r="Z27" s="208" t="e">
        <f>#REF!+#REF!+#REF!+#REF!+#REF!</f>
        <v>#REF!</v>
      </c>
      <c r="AA27" s="209" t="e">
        <f>#REF!</f>
        <v>#REF!</v>
      </c>
      <c r="AB27" s="209" t="e">
        <f>#REF!</f>
        <v>#REF!</v>
      </c>
      <c r="AC27" s="207"/>
      <c r="AD27" s="207">
        <f t="shared" si="5"/>
        <v>0</v>
      </c>
      <c r="AE27" s="206" t="e">
        <f t="shared" si="6"/>
        <v>#REF!</v>
      </c>
      <c r="AF27" s="206" t="e">
        <f t="shared" si="7"/>
        <v>#REF!</v>
      </c>
      <c r="AG27" s="144"/>
      <c r="AH27" s="144"/>
      <c r="AI27" s="205" t="e">
        <f t="shared" si="8"/>
        <v>#REF!</v>
      </c>
      <c r="AJ27" s="205">
        <v>324.06</v>
      </c>
      <c r="AK27" s="150" t="e">
        <f t="shared" si="9"/>
        <v>#REF!</v>
      </c>
      <c r="AL27" s="144" t="e">
        <f>#REF!-AJ27</f>
        <v>#REF!</v>
      </c>
      <c r="AM27" s="149" t="e">
        <f t="shared" si="10"/>
        <v>#REF!</v>
      </c>
      <c r="AN27" s="210" t="e">
        <f t="shared" si="11"/>
        <v>#REF!</v>
      </c>
      <c r="AO27" s="150"/>
      <c r="AP27" s="153"/>
      <c r="AQ27" s="152"/>
      <c r="AR27" s="150"/>
      <c r="AT27" s="177" t="e">
        <f t="shared" si="13"/>
        <v>#REF!</v>
      </c>
    </row>
    <row r="28" spans="1:48" ht="15" customHeight="1">
      <c r="A28" s="200">
        <f t="shared" si="12"/>
        <v>27</v>
      </c>
      <c r="B28" s="211" t="e">
        <f>#REF!</f>
        <v>#REF!</v>
      </c>
      <c r="C28" s="142" t="e">
        <f>#REF!</f>
        <v>#REF!</v>
      </c>
      <c r="D28" s="172" t="e">
        <f>#REF!</f>
        <v>#REF!</v>
      </c>
      <c r="E28" s="143"/>
      <c r="F28" s="143"/>
      <c r="G28" s="167" t="e">
        <f>#REF!</f>
        <v>#REF!</v>
      </c>
      <c r="H28" s="143" t="e">
        <f>#REF!</f>
        <v>#REF!</v>
      </c>
      <c r="I28" s="144" t="e">
        <f>#REF!</f>
        <v>#REF!</v>
      </c>
      <c r="J28" s="144" t="e">
        <f>#REF!</f>
        <v>#REF!</v>
      </c>
      <c r="K28" s="144" t="e">
        <f t="shared" si="0"/>
        <v>#REF!</v>
      </c>
      <c r="L28" s="145"/>
      <c r="M28" s="146"/>
      <c r="N28" s="147"/>
      <c r="O28" s="148"/>
      <c r="P28" s="168" t="e">
        <f>#REF!</f>
        <v>#REF!</v>
      </c>
      <c r="Q28" s="148" t="e">
        <f t="shared" si="1"/>
        <v>#REF!</v>
      </c>
      <c r="R28" s="149" t="e">
        <f>#REF!+I28</f>
        <v>#REF!</v>
      </c>
      <c r="S28" s="144"/>
      <c r="T28" s="144" t="e">
        <f>#REF!</f>
        <v>#REF!</v>
      </c>
      <c r="U28" s="144" t="e">
        <f t="shared" si="2"/>
        <v>#REF!</v>
      </c>
      <c r="V28" s="144" t="e">
        <f t="shared" si="3"/>
        <v>#REF!</v>
      </c>
      <c r="W28" s="144" t="e">
        <f t="shared" si="14"/>
        <v>#REF!</v>
      </c>
      <c r="X28" s="144" t="e">
        <f t="shared" si="4"/>
        <v>#REF!</v>
      </c>
      <c r="Y28" s="208" t="e">
        <f>#REF!+#REF!+#REF!+#REF!+#REF!</f>
        <v>#REF!</v>
      </c>
      <c r="Z28" s="208" t="e">
        <f>#REF!+#REF!+#REF!+#REF!+#REF!</f>
        <v>#REF!</v>
      </c>
      <c r="AA28" s="209" t="e">
        <f>#REF!</f>
        <v>#REF!</v>
      </c>
      <c r="AB28" s="209" t="e">
        <f>#REF!</f>
        <v>#REF!</v>
      </c>
      <c r="AC28" s="207"/>
      <c r="AD28" s="207">
        <f t="shared" si="5"/>
        <v>0</v>
      </c>
      <c r="AE28" s="206" t="e">
        <f t="shared" si="6"/>
        <v>#REF!</v>
      </c>
      <c r="AF28" s="206" t="e">
        <f t="shared" si="7"/>
        <v>#REF!</v>
      </c>
      <c r="AG28" s="144"/>
      <c r="AH28" s="144"/>
      <c r="AI28" s="205" t="e">
        <f t="shared" si="8"/>
        <v>#REF!</v>
      </c>
      <c r="AJ28" s="205">
        <v>377.52</v>
      </c>
      <c r="AK28" s="150" t="e">
        <f t="shared" si="9"/>
        <v>#REF!</v>
      </c>
      <c r="AL28" s="144" t="e">
        <f>#REF!-AJ28</f>
        <v>#REF!</v>
      </c>
      <c r="AM28" s="149" t="e">
        <f t="shared" si="10"/>
        <v>#REF!</v>
      </c>
      <c r="AN28" s="210" t="e">
        <f t="shared" si="11"/>
        <v>#REF!</v>
      </c>
      <c r="AO28" s="150"/>
      <c r="AP28" s="153"/>
      <c r="AQ28" s="152"/>
      <c r="AR28" s="150"/>
      <c r="AT28" s="177" t="e">
        <f t="shared" si="13"/>
        <v>#REF!</v>
      </c>
    </row>
    <row r="29" spans="1:48" ht="15" customHeight="1">
      <c r="A29" s="200">
        <f t="shared" si="12"/>
        <v>28</v>
      </c>
      <c r="B29" s="211" t="e">
        <f>#REF!</f>
        <v>#REF!</v>
      </c>
      <c r="C29" s="142" t="e">
        <f>#REF!</f>
        <v>#REF!</v>
      </c>
      <c r="D29" s="172" t="e">
        <f>#REF!</f>
        <v>#REF!</v>
      </c>
      <c r="E29" s="143"/>
      <c r="F29" s="143"/>
      <c r="G29" s="167" t="e">
        <f>#REF!</f>
        <v>#REF!</v>
      </c>
      <c r="H29" s="143" t="e">
        <f>#REF!</f>
        <v>#REF!</v>
      </c>
      <c r="I29" s="144" t="e">
        <f>#REF!</f>
        <v>#REF!</v>
      </c>
      <c r="J29" s="144" t="e">
        <f>#REF!</f>
        <v>#REF!</v>
      </c>
      <c r="K29" s="144" t="e">
        <f t="shared" si="0"/>
        <v>#REF!</v>
      </c>
      <c r="L29" s="145"/>
      <c r="M29" s="146"/>
      <c r="N29" s="147"/>
      <c r="O29" s="148"/>
      <c r="P29" s="168" t="e">
        <f>#REF!</f>
        <v>#REF!</v>
      </c>
      <c r="Q29" s="148" t="e">
        <f t="shared" si="1"/>
        <v>#REF!</v>
      </c>
      <c r="R29" s="149" t="e">
        <f>#REF!+I29</f>
        <v>#REF!</v>
      </c>
      <c r="S29" s="144"/>
      <c r="T29" s="144" t="e">
        <f>#REF!</f>
        <v>#REF!</v>
      </c>
      <c r="U29" s="144" t="e">
        <f t="shared" si="2"/>
        <v>#REF!</v>
      </c>
      <c r="V29" s="144" t="e">
        <f t="shared" si="3"/>
        <v>#REF!</v>
      </c>
      <c r="W29" s="144" t="e">
        <f t="shared" si="14"/>
        <v>#REF!</v>
      </c>
      <c r="X29" s="144" t="e">
        <f t="shared" si="4"/>
        <v>#REF!</v>
      </c>
      <c r="Y29" s="208" t="e">
        <f>#REF!+#REF!+#REF!+#REF!+#REF!</f>
        <v>#REF!</v>
      </c>
      <c r="Z29" s="208" t="e">
        <f>#REF!+#REF!+#REF!+#REF!+#REF!</f>
        <v>#REF!</v>
      </c>
      <c r="AA29" s="209" t="e">
        <f>#REF!</f>
        <v>#REF!</v>
      </c>
      <c r="AB29" s="209" t="e">
        <f>#REF!</f>
        <v>#REF!</v>
      </c>
      <c r="AC29" s="207"/>
      <c r="AD29" s="207">
        <f t="shared" si="5"/>
        <v>0</v>
      </c>
      <c r="AE29" s="206" t="e">
        <f t="shared" si="6"/>
        <v>#REF!</v>
      </c>
      <c r="AF29" s="206" t="e">
        <f t="shared" si="7"/>
        <v>#REF!</v>
      </c>
      <c r="AG29" s="144"/>
      <c r="AH29" s="144"/>
      <c r="AI29" s="205" t="e">
        <f t="shared" si="8"/>
        <v>#REF!</v>
      </c>
      <c r="AJ29" s="205">
        <f>483.44</f>
        <v>483.44</v>
      </c>
      <c r="AK29" s="150" t="e">
        <f t="shared" si="9"/>
        <v>#REF!</v>
      </c>
      <c r="AL29" s="144" t="e">
        <f>#REF!-AJ29</f>
        <v>#REF!</v>
      </c>
      <c r="AM29" s="149" t="e">
        <f t="shared" si="10"/>
        <v>#REF!</v>
      </c>
      <c r="AN29" s="210" t="e">
        <f t="shared" si="11"/>
        <v>#REF!</v>
      </c>
      <c r="AO29" s="150"/>
      <c r="AP29" s="153"/>
      <c r="AQ29" s="152"/>
      <c r="AR29" s="150"/>
      <c r="AT29" s="177" t="e">
        <f t="shared" si="13"/>
        <v>#REF!</v>
      </c>
    </row>
    <row r="30" spans="1:48" ht="15" customHeight="1">
      <c r="A30" s="200">
        <f t="shared" si="12"/>
        <v>29</v>
      </c>
      <c r="B30" s="211" t="e">
        <f>#REF!</f>
        <v>#REF!</v>
      </c>
      <c r="C30" s="142" t="e">
        <f>#REF!</f>
        <v>#REF!</v>
      </c>
      <c r="D30" s="172" t="e">
        <f>#REF!</f>
        <v>#REF!</v>
      </c>
      <c r="E30" s="143"/>
      <c r="F30" s="143"/>
      <c r="G30" s="167" t="e">
        <f>#REF!</f>
        <v>#REF!</v>
      </c>
      <c r="H30" s="143" t="e">
        <f>#REF!</f>
        <v>#REF!</v>
      </c>
      <c r="I30" s="144" t="e">
        <f>#REF!</f>
        <v>#REF!</v>
      </c>
      <c r="J30" s="144" t="e">
        <f>#REF!</f>
        <v>#REF!</v>
      </c>
      <c r="K30" s="144" t="e">
        <f t="shared" si="0"/>
        <v>#REF!</v>
      </c>
      <c r="L30" s="145"/>
      <c r="M30" s="146"/>
      <c r="N30" s="147"/>
      <c r="O30" s="148"/>
      <c r="P30" s="168" t="e">
        <f>#REF!</f>
        <v>#REF!</v>
      </c>
      <c r="Q30" s="148" t="e">
        <f t="shared" si="1"/>
        <v>#REF!</v>
      </c>
      <c r="R30" s="149" t="e">
        <f>#REF!+I30</f>
        <v>#REF!</v>
      </c>
      <c r="S30" s="144"/>
      <c r="T30" s="144" t="e">
        <f>#REF!</f>
        <v>#REF!</v>
      </c>
      <c r="U30" s="144" t="e">
        <f t="shared" si="2"/>
        <v>#REF!</v>
      </c>
      <c r="V30" s="144" t="e">
        <f t="shared" si="3"/>
        <v>#REF!</v>
      </c>
      <c r="W30" s="144">
        <f>(12000*16.5/1000)+(9720*18.96/1000)</f>
        <v>382.2912</v>
      </c>
      <c r="X30" s="144" t="e">
        <f t="shared" si="4"/>
        <v>#REF!</v>
      </c>
      <c r="Y30" s="208" t="e">
        <f>#REF!+#REF!+#REF!+#REF!+#REF!</f>
        <v>#REF!</v>
      </c>
      <c r="Z30" s="208" t="e">
        <f>#REF!+#REF!+#REF!+#REF!+#REF!</f>
        <v>#REF!</v>
      </c>
      <c r="AA30" s="209" t="e">
        <f>#REF!</f>
        <v>#REF!</v>
      </c>
      <c r="AB30" s="209" t="e">
        <f>#REF!</f>
        <v>#REF!</v>
      </c>
      <c r="AC30" s="207"/>
      <c r="AD30" s="207">
        <f t="shared" si="5"/>
        <v>0</v>
      </c>
      <c r="AE30" s="206" t="e">
        <f t="shared" si="6"/>
        <v>#REF!</v>
      </c>
      <c r="AF30" s="206" t="e">
        <f t="shared" si="7"/>
        <v>#REF!</v>
      </c>
      <c r="AG30" s="144"/>
      <c r="AH30" s="144"/>
      <c r="AI30" s="205" t="e">
        <f t="shared" si="8"/>
        <v>#REF!</v>
      </c>
      <c r="AJ30" s="205">
        <f>(352.8/1.7818)+184.29</f>
        <v>382.29202042877989</v>
      </c>
      <c r="AK30" s="150" t="e">
        <f t="shared" si="9"/>
        <v>#REF!</v>
      </c>
      <c r="AL30" s="144" t="e">
        <f>#REF!-AJ30</f>
        <v>#REF!</v>
      </c>
      <c r="AM30" s="149" t="e">
        <f t="shared" si="10"/>
        <v>#REF!</v>
      </c>
      <c r="AN30" s="210" t="e">
        <f t="shared" si="11"/>
        <v>#REF!</v>
      </c>
      <c r="AO30" s="150"/>
      <c r="AP30" s="153"/>
      <c r="AQ30" s="152"/>
      <c r="AR30" s="150"/>
      <c r="AS30" s="178"/>
      <c r="AT30" s="177">
        <f t="shared" si="13"/>
        <v>-8.2042877988897089E-4</v>
      </c>
      <c r="AU30" s="178"/>
      <c r="AV30" s="178"/>
    </row>
    <row r="31" spans="1:48" ht="15" customHeight="1">
      <c r="A31" s="200">
        <f t="shared" si="12"/>
        <v>30</v>
      </c>
      <c r="B31" s="211" t="e">
        <f>#REF!</f>
        <v>#REF!</v>
      </c>
      <c r="C31" s="142" t="e">
        <f>#REF!</f>
        <v>#REF!</v>
      </c>
      <c r="D31" s="172" t="e">
        <f>#REF!</f>
        <v>#REF!</v>
      </c>
      <c r="E31" s="143"/>
      <c r="F31" s="143"/>
      <c r="G31" s="167" t="e">
        <f>#REF!</f>
        <v>#REF!</v>
      </c>
      <c r="H31" s="143" t="e">
        <f>#REF!</f>
        <v>#REF!</v>
      </c>
      <c r="I31" s="144" t="e">
        <f>#REF!</f>
        <v>#REF!</v>
      </c>
      <c r="J31" s="144" t="e">
        <f>#REF!</f>
        <v>#REF!</v>
      </c>
      <c r="K31" s="144" t="e">
        <f t="shared" si="0"/>
        <v>#REF!</v>
      </c>
      <c r="L31" s="145"/>
      <c r="M31" s="146"/>
      <c r="N31" s="147"/>
      <c r="O31" s="148"/>
      <c r="P31" s="168" t="e">
        <f>#REF!</f>
        <v>#REF!</v>
      </c>
      <c r="Q31" s="148" t="e">
        <f t="shared" si="1"/>
        <v>#REF!</v>
      </c>
      <c r="R31" s="149" t="e">
        <f>#REF!+I31</f>
        <v>#REF!</v>
      </c>
      <c r="S31" s="144"/>
      <c r="T31" s="144" t="e">
        <f>#REF!</f>
        <v>#REF!</v>
      </c>
      <c r="U31" s="144" t="e">
        <f t="shared" si="2"/>
        <v>#REF!</v>
      </c>
      <c r="V31" s="144" t="e">
        <f t="shared" si="3"/>
        <v>#REF!</v>
      </c>
      <c r="W31" s="144" t="e">
        <f t="shared" ref="W31:W47" si="15">U31*16.5/1000</f>
        <v>#REF!</v>
      </c>
      <c r="X31" s="144" t="e">
        <f t="shared" si="4"/>
        <v>#REF!</v>
      </c>
      <c r="Y31" s="208" t="e">
        <f>#REF!+#REF!+#REF!+#REF!+#REF!</f>
        <v>#REF!</v>
      </c>
      <c r="Z31" s="208" t="e">
        <f>#REF!+#REF!+#REF!+#REF!+#REF!</f>
        <v>#REF!</v>
      </c>
      <c r="AA31" s="209" t="e">
        <f>#REF!</f>
        <v>#REF!</v>
      </c>
      <c r="AB31" s="209" t="e">
        <f>#REF!</f>
        <v>#REF!</v>
      </c>
      <c r="AC31" s="207"/>
      <c r="AD31" s="207">
        <f t="shared" si="5"/>
        <v>0</v>
      </c>
      <c r="AE31" s="206" t="e">
        <f t="shared" si="6"/>
        <v>#REF!</v>
      </c>
      <c r="AF31" s="206" t="e">
        <f t="shared" si="7"/>
        <v>#REF!</v>
      </c>
      <c r="AG31" s="144"/>
      <c r="AH31" s="144"/>
      <c r="AI31" s="205" t="e">
        <f t="shared" si="8"/>
        <v>#REF!</v>
      </c>
      <c r="AJ31" s="205">
        <f>638.82/1.8211</f>
        <v>350.78798528361983</v>
      </c>
      <c r="AK31" s="150" t="e">
        <f t="shared" si="9"/>
        <v>#REF!</v>
      </c>
      <c r="AL31" s="144" t="e">
        <f>#REF!-AJ31</f>
        <v>#REF!</v>
      </c>
      <c r="AM31" s="149" t="e">
        <f t="shared" si="10"/>
        <v>#REF!</v>
      </c>
      <c r="AN31" s="210" t="e">
        <f t="shared" si="11"/>
        <v>#REF!</v>
      </c>
      <c r="AO31" s="150"/>
      <c r="AP31" s="151"/>
      <c r="AQ31" s="152"/>
      <c r="AR31" s="150"/>
      <c r="AS31" s="178"/>
      <c r="AT31" s="177" t="e">
        <f t="shared" si="13"/>
        <v>#REF!</v>
      </c>
      <c r="AU31" s="178"/>
      <c r="AV31" s="178"/>
    </row>
    <row r="32" spans="1:48" ht="15" customHeight="1">
      <c r="A32" s="200">
        <f t="shared" si="12"/>
        <v>31</v>
      </c>
      <c r="B32" s="211" t="e">
        <f>#REF!</f>
        <v>#REF!</v>
      </c>
      <c r="C32" s="142" t="e">
        <f>#REF!</f>
        <v>#REF!</v>
      </c>
      <c r="D32" s="172" t="e">
        <f>#REF!</f>
        <v>#REF!</v>
      </c>
      <c r="E32" s="143"/>
      <c r="F32" s="143"/>
      <c r="G32" s="167" t="e">
        <f>#REF!</f>
        <v>#REF!</v>
      </c>
      <c r="H32" s="143" t="e">
        <f>#REF!</f>
        <v>#REF!</v>
      </c>
      <c r="I32" s="144" t="e">
        <f>#REF!</f>
        <v>#REF!</v>
      </c>
      <c r="J32" s="144" t="e">
        <f>#REF!</f>
        <v>#REF!</v>
      </c>
      <c r="K32" s="144" t="e">
        <f t="shared" si="0"/>
        <v>#REF!</v>
      </c>
      <c r="L32" s="145"/>
      <c r="M32" s="146"/>
      <c r="N32" s="147"/>
      <c r="O32" s="148"/>
      <c r="P32" s="168" t="e">
        <f>#REF!</f>
        <v>#REF!</v>
      </c>
      <c r="Q32" s="148" t="e">
        <f t="shared" si="1"/>
        <v>#REF!</v>
      </c>
      <c r="R32" s="149" t="e">
        <f>#REF!+I32</f>
        <v>#REF!</v>
      </c>
      <c r="S32" s="144"/>
      <c r="T32" s="144" t="e">
        <f>#REF!</f>
        <v>#REF!</v>
      </c>
      <c r="U32" s="144" t="e">
        <f t="shared" si="2"/>
        <v>#REF!</v>
      </c>
      <c r="V32" s="144" t="e">
        <f t="shared" si="3"/>
        <v>#REF!</v>
      </c>
      <c r="W32" s="144" t="e">
        <f t="shared" si="15"/>
        <v>#REF!</v>
      </c>
      <c r="X32" s="144" t="e">
        <f t="shared" si="4"/>
        <v>#REF!</v>
      </c>
      <c r="Y32" s="208" t="e">
        <f>#REF!+#REF!+#REF!+#REF!+#REF!</f>
        <v>#REF!</v>
      </c>
      <c r="Z32" s="208" t="e">
        <f>#REF!+#REF!+#REF!+#REF!+#REF!</f>
        <v>#REF!</v>
      </c>
      <c r="AA32" s="209" t="e">
        <f>#REF!</f>
        <v>#REF!</v>
      </c>
      <c r="AB32" s="209" t="e">
        <f>#REF!</f>
        <v>#REF!</v>
      </c>
      <c r="AC32" s="207"/>
      <c r="AD32" s="207">
        <f t="shared" si="5"/>
        <v>0</v>
      </c>
      <c r="AE32" s="206" t="e">
        <f t="shared" si="6"/>
        <v>#REF!</v>
      </c>
      <c r="AF32" s="206" t="e">
        <f t="shared" si="7"/>
        <v>#REF!</v>
      </c>
      <c r="AG32" s="144"/>
      <c r="AH32" s="144"/>
      <c r="AI32" s="205" t="e">
        <f t="shared" si="8"/>
        <v>#REF!</v>
      </c>
      <c r="AJ32" s="205">
        <f>196.56/1.7833</f>
        <v>110.22262098356978</v>
      </c>
      <c r="AK32" s="150" t="e">
        <f t="shared" si="9"/>
        <v>#REF!</v>
      </c>
      <c r="AL32" s="144" t="e">
        <f>#REF!-AJ32</f>
        <v>#REF!</v>
      </c>
      <c r="AM32" s="149" t="e">
        <f t="shared" si="10"/>
        <v>#REF!</v>
      </c>
      <c r="AN32" s="210" t="e">
        <f t="shared" si="11"/>
        <v>#REF!</v>
      </c>
      <c r="AO32" s="150"/>
      <c r="AP32" s="151"/>
      <c r="AQ32" s="152"/>
      <c r="AR32" s="150"/>
      <c r="AS32" s="178"/>
      <c r="AT32" s="177" t="e">
        <f t="shared" si="13"/>
        <v>#REF!</v>
      </c>
      <c r="AU32" s="178"/>
      <c r="AV32" s="178"/>
    </row>
    <row r="33" spans="1:48" ht="15" customHeight="1">
      <c r="A33" s="200">
        <f t="shared" si="12"/>
        <v>32</v>
      </c>
      <c r="B33" s="211" t="e">
        <f>#REF!</f>
        <v>#REF!</v>
      </c>
      <c r="C33" s="142" t="e">
        <f>#REF!</f>
        <v>#REF!</v>
      </c>
      <c r="D33" s="172" t="e">
        <f>#REF!</f>
        <v>#REF!</v>
      </c>
      <c r="E33" s="143"/>
      <c r="F33" s="143"/>
      <c r="G33" s="167" t="e">
        <f>#REF!</f>
        <v>#REF!</v>
      </c>
      <c r="H33" s="143" t="e">
        <f>#REF!</f>
        <v>#REF!</v>
      </c>
      <c r="I33" s="144" t="e">
        <f>#REF!</f>
        <v>#REF!</v>
      </c>
      <c r="J33" s="144" t="e">
        <f>#REF!</f>
        <v>#REF!</v>
      </c>
      <c r="K33" s="144" t="e">
        <f t="shared" si="0"/>
        <v>#REF!</v>
      </c>
      <c r="L33" s="145"/>
      <c r="M33" s="146"/>
      <c r="N33" s="147"/>
      <c r="O33" s="148"/>
      <c r="P33" s="168" t="e">
        <f>#REF!</f>
        <v>#REF!</v>
      </c>
      <c r="Q33" s="148" t="e">
        <f t="shared" si="1"/>
        <v>#REF!</v>
      </c>
      <c r="R33" s="149" t="e">
        <f>#REF!+I33</f>
        <v>#REF!</v>
      </c>
      <c r="S33" s="144"/>
      <c r="T33" s="144" t="e">
        <f>#REF!</f>
        <v>#REF!</v>
      </c>
      <c r="U33" s="144" t="e">
        <f t="shared" si="2"/>
        <v>#REF!</v>
      </c>
      <c r="V33" s="144" t="e">
        <f t="shared" si="3"/>
        <v>#REF!</v>
      </c>
      <c r="W33" s="144" t="e">
        <f t="shared" si="15"/>
        <v>#REF!</v>
      </c>
      <c r="X33" s="144" t="e">
        <f t="shared" si="4"/>
        <v>#REF!</v>
      </c>
      <c r="Y33" s="208" t="e">
        <f>#REF!+#REF!+#REF!+#REF!+#REF!</f>
        <v>#REF!</v>
      </c>
      <c r="Z33" s="208" t="e">
        <f>#REF!+#REF!+#REF!+#REF!+#REF!</f>
        <v>#REF!</v>
      </c>
      <c r="AA33" s="209" t="e">
        <f>#REF!</f>
        <v>#REF!</v>
      </c>
      <c r="AB33" s="209" t="e">
        <f>#REF!</f>
        <v>#REF!</v>
      </c>
      <c r="AC33" s="207"/>
      <c r="AD33" s="207">
        <f t="shared" si="5"/>
        <v>0</v>
      </c>
      <c r="AE33" s="206" t="e">
        <f t="shared" si="6"/>
        <v>#REF!</v>
      </c>
      <c r="AF33" s="206" t="e">
        <f t="shared" si="7"/>
        <v>#REF!</v>
      </c>
      <c r="AG33" s="144"/>
      <c r="AH33" s="144"/>
      <c r="AI33" s="205" t="e">
        <f t="shared" si="8"/>
        <v>#REF!</v>
      </c>
      <c r="AJ33" s="205">
        <v>413.16</v>
      </c>
      <c r="AK33" s="150" t="e">
        <f t="shared" si="9"/>
        <v>#REF!</v>
      </c>
      <c r="AL33" s="144" t="e">
        <f>#REF!-AJ33</f>
        <v>#REF!</v>
      </c>
      <c r="AM33" s="149" t="e">
        <f t="shared" si="10"/>
        <v>#REF!</v>
      </c>
      <c r="AN33" s="210" t="e">
        <f t="shared" si="11"/>
        <v>#REF!</v>
      </c>
      <c r="AO33" s="150"/>
      <c r="AP33" s="151"/>
      <c r="AQ33" s="152"/>
      <c r="AR33" s="150"/>
      <c r="AS33" s="178"/>
      <c r="AT33" s="177" t="e">
        <f t="shared" si="13"/>
        <v>#REF!</v>
      </c>
      <c r="AU33" s="178"/>
      <c r="AV33" s="178"/>
    </row>
    <row r="34" spans="1:48" ht="15" customHeight="1">
      <c r="A34" s="200">
        <f t="shared" si="12"/>
        <v>33</v>
      </c>
      <c r="B34" s="211" t="e">
        <f>#REF!</f>
        <v>#REF!</v>
      </c>
      <c r="C34" s="142" t="e">
        <f>#REF!</f>
        <v>#REF!</v>
      </c>
      <c r="D34" s="172" t="e">
        <f>#REF!</f>
        <v>#REF!</v>
      </c>
      <c r="E34" s="143"/>
      <c r="F34" s="143"/>
      <c r="G34" s="167" t="e">
        <f>#REF!</f>
        <v>#REF!</v>
      </c>
      <c r="H34" s="143" t="e">
        <f>#REF!</f>
        <v>#REF!</v>
      </c>
      <c r="I34" s="144" t="e">
        <f>#REF!</f>
        <v>#REF!</v>
      </c>
      <c r="J34" s="144" t="e">
        <f>#REF!</f>
        <v>#REF!</v>
      </c>
      <c r="K34" s="144" t="e">
        <f t="shared" si="0"/>
        <v>#REF!</v>
      </c>
      <c r="L34" s="145"/>
      <c r="M34" s="146"/>
      <c r="N34" s="147"/>
      <c r="O34" s="148"/>
      <c r="P34" s="168" t="e">
        <f>#REF!</f>
        <v>#REF!</v>
      </c>
      <c r="Q34" s="148" t="e">
        <f t="shared" si="1"/>
        <v>#REF!</v>
      </c>
      <c r="R34" s="149" t="e">
        <f>#REF!+I34</f>
        <v>#REF!</v>
      </c>
      <c r="S34" s="144"/>
      <c r="T34" s="144" t="e">
        <f>#REF!</f>
        <v>#REF!</v>
      </c>
      <c r="U34" s="144" t="e">
        <f t="shared" si="2"/>
        <v>#REF!</v>
      </c>
      <c r="V34" s="144" t="e">
        <f t="shared" si="3"/>
        <v>#REF!</v>
      </c>
      <c r="W34" s="144" t="e">
        <f t="shared" si="15"/>
        <v>#REF!</v>
      </c>
      <c r="X34" s="144" t="e">
        <f t="shared" si="4"/>
        <v>#REF!</v>
      </c>
      <c r="Y34" s="208" t="e">
        <f>#REF!+#REF!+#REF!+#REF!+#REF!</f>
        <v>#REF!</v>
      </c>
      <c r="Z34" s="208" t="e">
        <f>#REF!+#REF!+#REF!+#REF!+#REF!</f>
        <v>#REF!</v>
      </c>
      <c r="AA34" s="209" t="e">
        <f>#REF!</f>
        <v>#REF!</v>
      </c>
      <c r="AB34" s="209" t="e">
        <f>#REF!</f>
        <v>#REF!</v>
      </c>
      <c r="AC34" s="207"/>
      <c r="AD34" s="207">
        <f t="shared" si="5"/>
        <v>0</v>
      </c>
      <c r="AE34" s="206" t="e">
        <f t="shared" si="6"/>
        <v>#REF!</v>
      </c>
      <c r="AF34" s="206" t="e">
        <f t="shared" si="7"/>
        <v>#REF!</v>
      </c>
      <c r="AG34" s="144"/>
      <c r="AH34" s="144"/>
      <c r="AI34" s="205" t="e">
        <f t="shared" si="8"/>
        <v>#REF!</v>
      </c>
      <c r="AJ34" s="205">
        <v>155</v>
      </c>
      <c r="AK34" s="150" t="e">
        <f t="shared" si="9"/>
        <v>#REF!</v>
      </c>
      <c r="AL34" s="144" t="e">
        <f>#REF!-AJ34</f>
        <v>#REF!</v>
      </c>
      <c r="AM34" s="149" t="e">
        <f t="shared" si="10"/>
        <v>#REF!</v>
      </c>
      <c r="AN34" s="210" t="e">
        <f t="shared" si="11"/>
        <v>#REF!</v>
      </c>
      <c r="AO34" s="150"/>
      <c r="AP34" s="151"/>
      <c r="AQ34" s="152"/>
      <c r="AR34" s="150"/>
      <c r="AS34" s="178"/>
      <c r="AT34" s="177" t="e">
        <f t="shared" si="13"/>
        <v>#REF!</v>
      </c>
      <c r="AU34" s="178"/>
      <c r="AV34" s="178"/>
    </row>
    <row r="35" spans="1:48" ht="15" customHeight="1">
      <c r="A35" s="200">
        <f t="shared" si="12"/>
        <v>34</v>
      </c>
      <c r="B35" s="211" t="e">
        <f>#REF!</f>
        <v>#REF!</v>
      </c>
      <c r="C35" s="142" t="e">
        <f>#REF!</f>
        <v>#REF!</v>
      </c>
      <c r="D35" s="172" t="e">
        <f>#REF!</f>
        <v>#REF!</v>
      </c>
      <c r="E35" s="143"/>
      <c r="F35" s="143"/>
      <c r="G35" s="167" t="e">
        <f>#REF!</f>
        <v>#REF!</v>
      </c>
      <c r="H35" s="143" t="e">
        <f>#REF!</f>
        <v>#REF!</v>
      </c>
      <c r="I35" s="144" t="e">
        <f>#REF!</f>
        <v>#REF!</v>
      </c>
      <c r="J35" s="144" t="e">
        <f>#REF!</f>
        <v>#REF!</v>
      </c>
      <c r="K35" s="144" t="e">
        <f t="shared" si="0"/>
        <v>#REF!</v>
      </c>
      <c r="L35" s="145"/>
      <c r="M35" s="146"/>
      <c r="N35" s="147"/>
      <c r="O35" s="148"/>
      <c r="P35" s="168" t="e">
        <f>#REF!</f>
        <v>#REF!</v>
      </c>
      <c r="Q35" s="148" t="e">
        <f t="shared" si="1"/>
        <v>#REF!</v>
      </c>
      <c r="R35" s="149" t="e">
        <f>#REF!+I35</f>
        <v>#REF!</v>
      </c>
      <c r="S35" s="144"/>
      <c r="T35" s="144" t="e">
        <f>#REF!</f>
        <v>#REF!</v>
      </c>
      <c r="U35" s="144" t="e">
        <f t="shared" si="2"/>
        <v>#REF!</v>
      </c>
      <c r="V35" s="144" t="e">
        <f t="shared" si="3"/>
        <v>#REF!</v>
      </c>
      <c r="W35" s="144" t="e">
        <f t="shared" si="15"/>
        <v>#REF!</v>
      </c>
      <c r="X35" s="144" t="e">
        <f t="shared" si="4"/>
        <v>#REF!</v>
      </c>
      <c r="Y35" s="208" t="e">
        <f>#REF!+#REF!+#REF!+#REF!+#REF!</f>
        <v>#REF!</v>
      </c>
      <c r="Z35" s="208" t="e">
        <f>#REF!+#REF!+#REF!+#REF!+#REF!</f>
        <v>#REF!</v>
      </c>
      <c r="AA35" s="209" t="e">
        <f>#REF!</f>
        <v>#REF!</v>
      </c>
      <c r="AB35" s="209" t="e">
        <f>#REF!</f>
        <v>#REF!</v>
      </c>
      <c r="AC35" s="207"/>
      <c r="AD35" s="207">
        <f t="shared" si="5"/>
        <v>0</v>
      </c>
      <c r="AE35" s="206" t="e">
        <f t="shared" si="6"/>
        <v>#REF!</v>
      </c>
      <c r="AF35" s="206" t="e">
        <f t="shared" si="7"/>
        <v>#REF!</v>
      </c>
      <c r="AG35" s="144"/>
      <c r="AH35" s="144"/>
      <c r="AI35" s="205" t="e">
        <f t="shared" si="8"/>
        <v>#REF!</v>
      </c>
      <c r="AJ35" s="205">
        <f>762.83/1.77</f>
        <v>430.97740112994353</v>
      </c>
      <c r="AK35" s="150" t="e">
        <f t="shared" si="9"/>
        <v>#REF!</v>
      </c>
      <c r="AL35" s="144" t="e">
        <f>#REF!-AJ35</f>
        <v>#REF!</v>
      </c>
      <c r="AM35" s="149" t="e">
        <f t="shared" si="10"/>
        <v>#REF!</v>
      </c>
      <c r="AN35" s="210" t="e">
        <f t="shared" si="11"/>
        <v>#REF!</v>
      </c>
      <c r="AO35" s="150"/>
      <c r="AP35" s="151"/>
      <c r="AQ35" s="152"/>
      <c r="AR35" s="150"/>
      <c r="AS35" s="178"/>
      <c r="AT35" s="177" t="e">
        <f t="shared" si="13"/>
        <v>#REF!</v>
      </c>
      <c r="AU35" s="178"/>
      <c r="AV35" s="178"/>
    </row>
    <row r="36" spans="1:48" ht="15" customHeight="1">
      <c r="A36" s="200">
        <f t="shared" si="12"/>
        <v>35</v>
      </c>
      <c r="B36" s="211" t="e">
        <f>#REF!</f>
        <v>#REF!</v>
      </c>
      <c r="C36" s="142" t="e">
        <f>#REF!</f>
        <v>#REF!</v>
      </c>
      <c r="D36" s="172" t="e">
        <f>#REF!</f>
        <v>#REF!</v>
      </c>
      <c r="E36" s="143"/>
      <c r="F36" s="143"/>
      <c r="G36" s="167" t="e">
        <f>#REF!</f>
        <v>#REF!</v>
      </c>
      <c r="H36" s="143">
        <v>400</v>
      </c>
      <c r="I36" s="144" t="e">
        <f>#REF!</f>
        <v>#REF!</v>
      </c>
      <c r="J36" s="144" t="e">
        <f>#REF!</f>
        <v>#REF!</v>
      </c>
      <c r="K36" s="144" t="e">
        <f t="shared" si="0"/>
        <v>#REF!</v>
      </c>
      <c r="L36" s="145"/>
      <c r="M36" s="146"/>
      <c r="N36" s="147"/>
      <c r="O36" s="148"/>
      <c r="P36" s="168" t="e">
        <f>#REF!</f>
        <v>#REF!</v>
      </c>
      <c r="Q36" s="148" t="e">
        <f t="shared" si="1"/>
        <v>#REF!</v>
      </c>
      <c r="R36" s="149" t="e">
        <f>#REF!+I36</f>
        <v>#REF!</v>
      </c>
      <c r="S36" s="144"/>
      <c r="T36" s="144" t="e">
        <f>#REF!</f>
        <v>#REF!</v>
      </c>
      <c r="U36" s="144" t="e">
        <f t="shared" si="2"/>
        <v>#REF!</v>
      </c>
      <c r="V36" s="144" t="e">
        <f t="shared" si="3"/>
        <v>#REF!</v>
      </c>
      <c r="W36" s="144">
        <f>(216200*16.5/1000)+(59480*18.96/1000)</f>
        <v>4695.0408000000007</v>
      </c>
      <c r="X36" s="144" t="e">
        <f t="shared" si="4"/>
        <v>#REF!</v>
      </c>
      <c r="Y36" s="208" t="e">
        <f>#REF!+#REF!+#REF!+#REF!+#REF!</f>
        <v>#REF!</v>
      </c>
      <c r="Z36" s="208" t="e">
        <f>#REF!+#REF!+#REF!+#REF!+#REF!</f>
        <v>#REF!</v>
      </c>
      <c r="AA36" s="209" t="e">
        <f>#REF!</f>
        <v>#REF!</v>
      </c>
      <c r="AB36" s="209" t="e">
        <f>#REF!</f>
        <v>#REF!</v>
      </c>
      <c r="AC36" s="207"/>
      <c r="AD36" s="207">
        <f t="shared" si="5"/>
        <v>0</v>
      </c>
      <c r="AE36" s="206" t="e">
        <f t="shared" si="6"/>
        <v>#REF!</v>
      </c>
      <c r="AF36" s="206" t="e">
        <f t="shared" si="7"/>
        <v>#REF!</v>
      </c>
      <c r="AG36" s="144"/>
      <c r="AH36" s="144"/>
      <c r="AI36" s="205" t="e">
        <f t="shared" si="8"/>
        <v>#REF!</v>
      </c>
      <c r="AJ36" s="205">
        <v>3567.3</v>
      </c>
      <c r="AK36" s="150" t="e">
        <f t="shared" si="9"/>
        <v>#REF!</v>
      </c>
      <c r="AL36" s="144" t="e">
        <f>#REF!-AJ36</f>
        <v>#REF!</v>
      </c>
      <c r="AM36" s="149" t="e">
        <f t="shared" si="10"/>
        <v>#REF!</v>
      </c>
      <c r="AN36" s="210" t="e">
        <f t="shared" si="11"/>
        <v>#REF!</v>
      </c>
      <c r="AO36" s="150"/>
      <c r="AP36" s="153"/>
      <c r="AQ36" s="152"/>
      <c r="AR36" s="150"/>
      <c r="AS36" s="178"/>
      <c r="AT36" s="177">
        <f t="shared" si="13"/>
        <v>1127.7408000000005</v>
      </c>
      <c r="AU36" s="178"/>
      <c r="AV36" s="178"/>
    </row>
    <row r="37" spans="1:48" ht="15" customHeight="1">
      <c r="A37" s="200">
        <f t="shared" si="12"/>
        <v>36</v>
      </c>
      <c r="B37" s="211" t="e">
        <f>#REF!</f>
        <v>#REF!</v>
      </c>
      <c r="C37" s="142" t="e">
        <f>#REF!</f>
        <v>#REF!</v>
      </c>
      <c r="D37" s="172" t="e">
        <f>#REF!</f>
        <v>#REF!</v>
      </c>
      <c r="E37" s="143"/>
      <c r="F37" s="143"/>
      <c r="G37" s="167" t="e">
        <f>#REF!</f>
        <v>#REF!</v>
      </c>
      <c r="H37" s="143" t="e">
        <f>#REF!</f>
        <v>#REF!</v>
      </c>
      <c r="I37" s="144" t="e">
        <f>#REF!</f>
        <v>#REF!</v>
      </c>
      <c r="J37" s="144" t="e">
        <f>#REF!</f>
        <v>#REF!</v>
      </c>
      <c r="K37" s="144" t="e">
        <f t="shared" si="0"/>
        <v>#REF!</v>
      </c>
      <c r="L37" s="145"/>
      <c r="M37" s="146"/>
      <c r="N37" s="147"/>
      <c r="O37" s="148"/>
      <c r="P37" s="168" t="e">
        <f>#REF!</f>
        <v>#REF!</v>
      </c>
      <c r="Q37" s="148" t="e">
        <f t="shared" si="1"/>
        <v>#REF!</v>
      </c>
      <c r="R37" s="149" t="e">
        <f>#REF!+I37</f>
        <v>#REF!</v>
      </c>
      <c r="S37" s="144"/>
      <c r="T37" s="144" t="e">
        <f>#REF!</f>
        <v>#REF!</v>
      </c>
      <c r="U37" s="144" t="e">
        <f t="shared" si="2"/>
        <v>#REF!</v>
      </c>
      <c r="V37" s="144" t="e">
        <f t="shared" si="3"/>
        <v>#REF!</v>
      </c>
      <c r="W37" s="144" t="e">
        <f t="shared" si="15"/>
        <v>#REF!</v>
      </c>
      <c r="X37" s="144" t="e">
        <f t="shared" si="4"/>
        <v>#REF!</v>
      </c>
      <c r="Y37" s="208" t="e">
        <f>#REF!+#REF!+#REF!+#REF!+#REF!</f>
        <v>#REF!</v>
      </c>
      <c r="Z37" s="208" t="e">
        <f>#REF!+#REF!+#REF!+#REF!+#REF!</f>
        <v>#REF!</v>
      </c>
      <c r="AA37" s="209" t="e">
        <f>#REF!</f>
        <v>#REF!</v>
      </c>
      <c r="AB37" s="209" t="e">
        <f>#REF!</f>
        <v>#REF!</v>
      </c>
      <c r="AC37" s="207"/>
      <c r="AD37" s="207">
        <f t="shared" si="5"/>
        <v>0</v>
      </c>
      <c r="AE37" s="206" t="e">
        <f t="shared" si="6"/>
        <v>#REF!</v>
      </c>
      <c r="AF37" s="206" t="e">
        <f t="shared" si="7"/>
        <v>#REF!</v>
      </c>
      <c r="AG37" s="144"/>
      <c r="AH37" s="144"/>
      <c r="AI37" s="205" t="e">
        <f t="shared" si="8"/>
        <v>#REF!</v>
      </c>
      <c r="AJ37" s="205">
        <v>181.5</v>
      </c>
      <c r="AK37" s="150" t="e">
        <f t="shared" si="9"/>
        <v>#REF!</v>
      </c>
      <c r="AL37" s="144" t="e">
        <f>#REF!-AJ37</f>
        <v>#REF!</v>
      </c>
      <c r="AM37" s="149" t="e">
        <f t="shared" si="10"/>
        <v>#REF!</v>
      </c>
      <c r="AN37" s="210" t="e">
        <f t="shared" si="11"/>
        <v>#REF!</v>
      </c>
      <c r="AO37" s="150"/>
      <c r="AP37" s="153"/>
      <c r="AQ37" s="152"/>
      <c r="AR37" s="150"/>
      <c r="AS37" s="178"/>
      <c r="AT37" s="177" t="e">
        <f t="shared" si="13"/>
        <v>#REF!</v>
      </c>
      <c r="AU37" s="178"/>
      <c r="AV37" s="178"/>
    </row>
    <row r="38" spans="1:48" ht="15" customHeight="1">
      <c r="A38" s="200">
        <f t="shared" si="12"/>
        <v>37</v>
      </c>
      <c r="B38" s="211" t="e">
        <f>#REF!</f>
        <v>#REF!</v>
      </c>
      <c r="C38" s="142" t="e">
        <f>#REF!</f>
        <v>#REF!</v>
      </c>
      <c r="D38" s="172" t="e">
        <f>#REF!</f>
        <v>#REF!</v>
      </c>
      <c r="E38" s="143"/>
      <c r="F38" s="143"/>
      <c r="G38" s="167" t="e">
        <f>#REF!</f>
        <v>#REF!</v>
      </c>
      <c r="H38" s="143" t="e">
        <f>#REF!</f>
        <v>#REF!</v>
      </c>
      <c r="I38" s="144" t="e">
        <f>#REF!</f>
        <v>#REF!</v>
      </c>
      <c r="J38" s="144" t="e">
        <f>#REF!</f>
        <v>#REF!</v>
      </c>
      <c r="K38" s="144" t="e">
        <f t="shared" si="0"/>
        <v>#REF!</v>
      </c>
      <c r="L38" s="145"/>
      <c r="M38" s="146"/>
      <c r="N38" s="147"/>
      <c r="O38" s="148"/>
      <c r="P38" s="168" t="e">
        <f>#REF!</f>
        <v>#REF!</v>
      </c>
      <c r="Q38" s="148" t="e">
        <f t="shared" si="1"/>
        <v>#REF!</v>
      </c>
      <c r="R38" s="149" t="e">
        <f>#REF!+I38</f>
        <v>#REF!</v>
      </c>
      <c r="S38" s="144"/>
      <c r="T38" s="144" t="e">
        <f>#REF!</f>
        <v>#REF!</v>
      </c>
      <c r="U38" s="144" t="e">
        <f t="shared" si="2"/>
        <v>#REF!</v>
      </c>
      <c r="V38" s="144" t="e">
        <f t="shared" si="3"/>
        <v>#REF!</v>
      </c>
      <c r="W38" s="144" t="e">
        <f t="shared" si="15"/>
        <v>#REF!</v>
      </c>
      <c r="X38" s="144" t="e">
        <f t="shared" si="4"/>
        <v>#REF!</v>
      </c>
      <c r="Y38" s="208" t="e">
        <f>#REF!+#REF!+#REF!+#REF!+#REF!</f>
        <v>#REF!</v>
      </c>
      <c r="Z38" s="208" t="e">
        <f>#REF!+#REF!+#REF!+#REF!+#REF!</f>
        <v>#REF!</v>
      </c>
      <c r="AA38" s="209" t="e">
        <f>#REF!</f>
        <v>#REF!</v>
      </c>
      <c r="AB38" s="209" t="e">
        <f>#REF!</f>
        <v>#REF!</v>
      </c>
      <c r="AC38" s="207"/>
      <c r="AD38" s="207">
        <f t="shared" si="5"/>
        <v>0</v>
      </c>
      <c r="AE38" s="206" t="e">
        <f t="shared" si="6"/>
        <v>#REF!</v>
      </c>
      <c r="AF38" s="206" t="e">
        <f t="shared" si="7"/>
        <v>#REF!</v>
      </c>
      <c r="AG38" s="144"/>
      <c r="AH38" s="144"/>
      <c r="AI38" s="205" t="e">
        <f t="shared" si="8"/>
        <v>#REF!</v>
      </c>
      <c r="AJ38" s="205">
        <v>564.63</v>
      </c>
      <c r="AK38" s="150" t="e">
        <f t="shared" si="9"/>
        <v>#REF!</v>
      </c>
      <c r="AL38" s="144" t="e">
        <f>#REF!-AJ38</f>
        <v>#REF!</v>
      </c>
      <c r="AM38" s="149" t="e">
        <f t="shared" si="10"/>
        <v>#REF!</v>
      </c>
      <c r="AN38" s="210" t="e">
        <f t="shared" si="11"/>
        <v>#REF!</v>
      </c>
      <c r="AO38" s="150"/>
      <c r="AP38" s="153"/>
      <c r="AQ38" s="152"/>
      <c r="AR38" s="150"/>
      <c r="AS38" s="178"/>
      <c r="AT38" s="177" t="e">
        <f t="shared" si="13"/>
        <v>#REF!</v>
      </c>
      <c r="AU38" s="178"/>
      <c r="AV38" s="178"/>
    </row>
    <row r="39" spans="1:48" ht="15" customHeight="1">
      <c r="A39" s="200">
        <f t="shared" si="12"/>
        <v>38</v>
      </c>
      <c r="B39" s="211" t="e">
        <f>#REF!</f>
        <v>#REF!</v>
      </c>
      <c r="C39" s="142" t="e">
        <f>#REF!</f>
        <v>#REF!</v>
      </c>
      <c r="D39" s="172" t="e">
        <f>#REF!</f>
        <v>#REF!</v>
      </c>
      <c r="E39" s="143"/>
      <c r="F39" s="143"/>
      <c r="G39" s="167" t="e">
        <f>#REF!</f>
        <v>#REF!</v>
      </c>
      <c r="H39" s="143" t="e">
        <f>#REF!</f>
        <v>#REF!</v>
      </c>
      <c r="I39" s="144" t="e">
        <f>#REF!</f>
        <v>#REF!</v>
      </c>
      <c r="J39" s="144" t="e">
        <f>#REF!</f>
        <v>#REF!</v>
      </c>
      <c r="K39" s="144" t="e">
        <f t="shared" si="0"/>
        <v>#REF!</v>
      </c>
      <c r="L39" s="145"/>
      <c r="M39" s="146"/>
      <c r="N39" s="147"/>
      <c r="O39" s="148"/>
      <c r="P39" s="168" t="e">
        <f>#REF!</f>
        <v>#REF!</v>
      </c>
      <c r="Q39" s="148" t="e">
        <f t="shared" si="1"/>
        <v>#REF!</v>
      </c>
      <c r="R39" s="149" t="e">
        <f>#REF!+I39</f>
        <v>#REF!</v>
      </c>
      <c r="S39" s="144"/>
      <c r="T39" s="144" t="e">
        <f>#REF!</f>
        <v>#REF!</v>
      </c>
      <c r="U39" s="144" t="e">
        <f t="shared" si="2"/>
        <v>#REF!</v>
      </c>
      <c r="V39" s="144" t="e">
        <f t="shared" si="3"/>
        <v>#REF!</v>
      </c>
      <c r="W39" s="144" t="e">
        <f t="shared" si="15"/>
        <v>#REF!</v>
      </c>
      <c r="X39" s="144" t="e">
        <f t="shared" si="4"/>
        <v>#REF!</v>
      </c>
      <c r="Y39" s="208" t="e">
        <f>#REF!+#REF!+#REF!+#REF!+#REF!</f>
        <v>#REF!</v>
      </c>
      <c r="Z39" s="208" t="e">
        <f>#REF!+#REF!+#REF!+#REF!+#REF!</f>
        <v>#REF!</v>
      </c>
      <c r="AA39" s="209" t="e">
        <f>#REF!</f>
        <v>#REF!</v>
      </c>
      <c r="AB39" s="209" t="e">
        <f>#REF!</f>
        <v>#REF!</v>
      </c>
      <c r="AC39" s="207"/>
      <c r="AD39" s="207">
        <f t="shared" si="5"/>
        <v>0</v>
      </c>
      <c r="AE39" s="206" t="e">
        <f t="shared" si="6"/>
        <v>#REF!</v>
      </c>
      <c r="AF39" s="206" t="e">
        <f t="shared" si="7"/>
        <v>#REF!</v>
      </c>
      <c r="AG39" s="144"/>
      <c r="AH39" s="144"/>
      <c r="AI39" s="205" t="e">
        <f t="shared" si="8"/>
        <v>#REF!</v>
      </c>
      <c r="AJ39" s="205">
        <v>216.14</v>
      </c>
      <c r="AK39" s="150" t="e">
        <f t="shared" si="9"/>
        <v>#REF!</v>
      </c>
      <c r="AL39" s="144" t="e">
        <f>#REF!-AJ39</f>
        <v>#REF!</v>
      </c>
      <c r="AM39" s="149" t="e">
        <f t="shared" si="10"/>
        <v>#REF!</v>
      </c>
      <c r="AN39" s="210" t="e">
        <f t="shared" si="11"/>
        <v>#REF!</v>
      </c>
      <c r="AO39" s="150"/>
      <c r="AP39" s="153"/>
      <c r="AQ39" s="152"/>
      <c r="AR39" s="150"/>
      <c r="AS39" s="178"/>
      <c r="AT39" s="177" t="e">
        <f t="shared" si="13"/>
        <v>#REF!</v>
      </c>
      <c r="AU39" s="178"/>
      <c r="AV39" s="178"/>
    </row>
    <row r="40" spans="1:48" ht="15" customHeight="1">
      <c r="A40" s="200">
        <f t="shared" si="12"/>
        <v>39</v>
      </c>
      <c r="B40" s="211" t="e">
        <f>#REF!</f>
        <v>#REF!</v>
      </c>
      <c r="C40" s="142" t="e">
        <f>#REF!</f>
        <v>#REF!</v>
      </c>
      <c r="D40" s="172" t="e">
        <f>#REF!</f>
        <v>#REF!</v>
      </c>
      <c r="E40" s="143"/>
      <c r="F40" s="143"/>
      <c r="G40" s="167" t="e">
        <f>#REF!</f>
        <v>#REF!</v>
      </c>
      <c r="H40" s="143" t="e">
        <f>#REF!</f>
        <v>#REF!</v>
      </c>
      <c r="I40" s="144" t="e">
        <f>#REF!</f>
        <v>#REF!</v>
      </c>
      <c r="J40" s="144" t="e">
        <f>#REF!</f>
        <v>#REF!</v>
      </c>
      <c r="K40" s="144" t="e">
        <f t="shared" si="0"/>
        <v>#REF!</v>
      </c>
      <c r="L40" s="145"/>
      <c r="M40" s="146"/>
      <c r="N40" s="147"/>
      <c r="O40" s="148"/>
      <c r="P40" s="168" t="e">
        <f>#REF!</f>
        <v>#REF!</v>
      </c>
      <c r="Q40" s="148" t="e">
        <f t="shared" si="1"/>
        <v>#REF!</v>
      </c>
      <c r="R40" s="149" t="e">
        <f>#REF!+I40</f>
        <v>#REF!</v>
      </c>
      <c r="S40" s="144"/>
      <c r="T40" s="144" t="e">
        <f>#REF!</f>
        <v>#REF!</v>
      </c>
      <c r="U40" s="144" t="e">
        <f t="shared" si="2"/>
        <v>#REF!</v>
      </c>
      <c r="V40" s="144" t="e">
        <f t="shared" si="3"/>
        <v>#REF!</v>
      </c>
      <c r="W40" s="144" t="e">
        <f t="shared" si="15"/>
        <v>#REF!</v>
      </c>
      <c r="X40" s="144" t="e">
        <f t="shared" si="4"/>
        <v>#REF!</v>
      </c>
      <c r="Y40" s="208" t="e">
        <f>#REF!+#REF!+#REF!+#REF!+#REF!</f>
        <v>#REF!</v>
      </c>
      <c r="Z40" s="208" t="e">
        <f>#REF!+#REF!+#REF!+#REF!+#REF!</f>
        <v>#REF!</v>
      </c>
      <c r="AA40" s="209" t="e">
        <f>#REF!</f>
        <v>#REF!</v>
      </c>
      <c r="AB40" s="209" t="e">
        <f>#REF!</f>
        <v>#REF!</v>
      </c>
      <c r="AC40" s="207"/>
      <c r="AD40" s="207">
        <f t="shared" si="5"/>
        <v>0</v>
      </c>
      <c r="AE40" s="206" t="e">
        <f t="shared" si="6"/>
        <v>#REF!</v>
      </c>
      <c r="AF40" s="206" t="e">
        <f t="shared" si="7"/>
        <v>#REF!</v>
      </c>
      <c r="AG40" s="144"/>
      <c r="AH40" s="144"/>
      <c r="AI40" s="205" t="e">
        <f t="shared" si="8"/>
        <v>#REF!</v>
      </c>
      <c r="AJ40" s="205">
        <v>466.62</v>
      </c>
      <c r="AK40" s="150" t="e">
        <f t="shared" si="9"/>
        <v>#REF!</v>
      </c>
      <c r="AL40" s="144" t="e">
        <f>#REF!-AJ40</f>
        <v>#REF!</v>
      </c>
      <c r="AM40" s="149" t="e">
        <f t="shared" si="10"/>
        <v>#REF!</v>
      </c>
      <c r="AN40" s="210" t="e">
        <f t="shared" si="11"/>
        <v>#REF!</v>
      </c>
      <c r="AO40" s="150"/>
      <c r="AP40" s="153"/>
      <c r="AQ40" s="152"/>
      <c r="AR40" s="150"/>
      <c r="AS40" s="178"/>
      <c r="AT40" s="177" t="e">
        <f t="shared" si="13"/>
        <v>#REF!</v>
      </c>
      <c r="AU40" s="178"/>
      <c r="AV40" s="178"/>
    </row>
    <row r="41" spans="1:48" s="170" customFormat="1" ht="15" customHeight="1">
      <c r="A41" s="200">
        <f t="shared" si="12"/>
        <v>40</v>
      </c>
      <c r="B41" s="211" t="e">
        <f>#REF!</f>
        <v>#REF!</v>
      </c>
      <c r="C41" s="142" t="e">
        <f>#REF!</f>
        <v>#REF!</v>
      </c>
      <c r="D41" s="172" t="e">
        <f>#REF!</f>
        <v>#REF!</v>
      </c>
      <c r="E41" s="143"/>
      <c r="F41" s="143"/>
      <c r="G41" s="167" t="e">
        <f>#REF!</f>
        <v>#REF!</v>
      </c>
      <c r="H41" s="143" t="e">
        <f>#REF!</f>
        <v>#REF!</v>
      </c>
      <c r="I41" s="144" t="e">
        <f>#REF!</f>
        <v>#REF!</v>
      </c>
      <c r="J41" s="144" t="e">
        <f>#REF!</f>
        <v>#REF!</v>
      </c>
      <c r="K41" s="144" t="e">
        <f t="shared" si="0"/>
        <v>#REF!</v>
      </c>
      <c r="L41" s="145"/>
      <c r="M41" s="146"/>
      <c r="N41" s="147"/>
      <c r="O41" s="148"/>
      <c r="P41" s="168" t="e">
        <f>#REF!</f>
        <v>#REF!</v>
      </c>
      <c r="Q41" s="148" t="e">
        <f t="shared" si="1"/>
        <v>#REF!</v>
      </c>
      <c r="R41" s="149" t="e">
        <f>#REF!+I41</f>
        <v>#REF!</v>
      </c>
      <c r="S41" s="144"/>
      <c r="T41" s="144"/>
      <c r="U41" s="144" t="e">
        <f t="shared" si="2"/>
        <v>#REF!</v>
      </c>
      <c r="V41" s="144" t="e">
        <f t="shared" si="3"/>
        <v>#REF!</v>
      </c>
      <c r="W41" s="144">
        <v>261.69</v>
      </c>
      <c r="X41" s="144" t="e">
        <f t="shared" si="4"/>
        <v>#REF!</v>
      </c>
      <c r="Y41" s="208" t="e">
        <f>#REF!+#REF!+#REF!+#REF!+#REF!</f>
        <v>#REF!</v>
      </c>
      <c r="Z41" s="208" t="e">
        <f>#REF!+#REF!+#REF!+#REF!+#REF!</f>
        <v>#REF!</v>
      </c>
      <c r="AA41" s="209" t="e">
        <f>#REF!</f>
        <v>#REF!</v>
      </c>
      <c r="AB41" s="209" t="e">
        <f>#REF!</f>
        <v>#REF!</v>
      </c>
      <c r="AC41" s="207"/>
      <c r="AD41" s="207">
        <f t="shared" si="5"/>
        <v>0</v>
      </c>
      <c r="AE41" s="206" t="e">
        <f t="shared" si="6"/>
        <v>#REF!</v>
      </c>
      <c r="AF41" s="206" t="e">
        <f t="shared" si="7"/>
        <v>#REF!</v>
      </c>
      <c r="AG41" s="144"/>
      <c r="AH41" s="144"/>
      <c r="AI41" s="205" t="e">
        <f t="shared" si="8"/>
        <v>#REF!</v>
      </c>
      <c r="AJ41" s="205">
        <v>261.69</v>
      </c>
      <c r="AK41" s="150" t="e">
        <f t="shared" si="9"/>
        <v>#REF!</v>
      </c>
      <c r="AL41" s="144" t="e">
        <f>#REF!-AJ41</f>
        <v>#REF!</v>
      </c>
      <c r="AM41" s="149" t="e">
        <f t="shared" si="10"/>
        <v>#REF!</v>
      </c>
      <c r="AN41" s="210" t="e">
        <f t="shared" si="11"/>
        <v>#REF!</v>
      </c>
      <c r="AO41" s="150"/>
      <c r="AP41" s="153"/>
      <c r="AQ41" s="152"/>
      <c r="AR41" s="150"/>
      <c r="AS41" s="178"/>
      <c r="AT41" s="177">
        <f t="shared" si="13"/>
        <v>0</v>
      </c>
      <c r="AU41" s="178"/>
      <c r="AV41" s="178"/>
    </row>
    <row r="42" spans="1:48" ht="15" customHeight="1">
      <c r="A42" s="200">
        <f t="shared" si="12"/>
        <v>41</v>
      </c>
      <c r="B42" s="211" t="e">
        <f>#REF!</f>
        <v>#REF!</v>
      </c>
      <c r="C42" s="142" t="e">
        <f>#REF!</f>
        <v>#REF!</v>
      </c>
      <c r="D42" s="172" t="e">
        <f>#REF!</f>
        <v>#REF!</v>
      </c>
      <c r="E42" s="143"/>
      <c r="F42" s="143"/>
      <c r="G42" s="167" t="e">
        <f>#REF!</f>
        <v>#REF!</v>
      </c>
      <c r="H42" s="143" t="e">
        <f>#REF!</f>
        <v>#REF!</v>
      </c>
      <c r="I42" s="144" t="e">
        <f>#REF!</f>
        <v>#REF!</v>
      </c>
      <c r="J42" s="144" t="e">
        <f>#REF!</f>
        <v>#REF!</v>
      </c>
      <c r="K42" s="144" t="e">
        <f t="shared" si="0"/>
        <v>#REF!</v>
      </c>
      <c r="L42" s="145"/>
      <c r="M42" s="146"/>
      <c r="N42" s="147"/>
      <c r="O42" s="148"/>
      <c r="P42" s="168" t="e">
        <f>#REF!</f>
        <v>#REF!</v>
      </c>
      <c r="Q42" s="148" t="e">
        <f t="shared" si="1"/>
        <v>#REF!</v>
      </c>
      <c r="R42" s="149" t="e">
        <f>#REF!+I42</f>
        <v>#REF!</v>
      </c>
      <c r="S42" s="144"/>
      <c r="T42" s="144" t="e">
        <f>#REF!</f>
        <v>#REF!</v>
      </c>
      <c r="U42" s="144" t="e">
        <f t="shared" si="2"/>
        <v>#REF!</v>
      </c>
      <c r="V42" s="144" t="e">
        <f t="shared" si="3"/>
        <v>#REF!</v>
      </c>
      <c r="W42" s="144" t="e">
        <f t="shared" si="15"/>
        <v>#REF!</v>
      </c>
      <c r="X42" s="144" t="e">
        <f t="shared" si="4"/>
        <v>#REF!</v>
      </c>
      <c r="Y42" s="208" t="e">
        <f>#REF!+#REF!+#REF!+#REF!+#REF!</f>
        <v>#REF!</v>
      </c>
      <c r="Z42" s="208" t="e">
        <f>#REF!+#REF!+#REF!+#REF!+#REF!</f>
        <v>#REF!</v>
      </c>
      <c r="AA42" s="209" t="e">
        <f>#REF!</f>
        <v>#REF!</v>
      </c>
      <c r="AB42" s="209" t="e">
        <f>#REF!</f>
        <v>#REF!</v>
      </c>
      <c r="AC42" s="207"/>
      <c r="AD42" s="207">
        <f t="shared" si="5"/>
        <v>0</v>
      </c>
      <c r="AE42" s="206" t="e">
        <f t="shared" si="6"/>
        <v>#REF!</v>
      </c>
      <c r="AF42" s="206" t="e">
        <f t="shared" si="7"/>
        <v>#REF!</v>
      </c>
      <c r="AG42" s="144"/>
      <c r="AH42" s="144"/>
      <c r="AI42" s="205" t="e">
        <f t="shared" si="8"/>
        <v>#REF!</v>
      </c>
      <c r="AJ42" s="205">
        <v>190.41</v>
      </c>
      <c r="AK42" s="150" t="e">
        <f t="shared" si="9"/>
        <v>#REF!</v>
      </c>
      <c r="AL42" s="144" t="e">
        <f>#REF!-AJ42</f>
        <v>#REF!</v>
      </c>
      <c r="AM42" s="149" t="e">
        <f t="shared" si="10"/>
        <v>#REF!</v>
      </c>
      <c r="AN42" s="210" t="e">
        <f t="shared" si="11"/>
        <v>#REF!</v>
      </c>
      <c r="AO42" s="150"/>
      <c r="AP42" s="153"/>
      <c r="AQ42" s="152"/>
      <c r="AR42" s="150"/>
      <c r="AS42" s="178"/>
      <c r="AT42" s="177" t="e">
        <f t="shared" si="13"/>
        <v>#REF!</v>
      </c>
      <c r="AU42" s="178"/>
      <c r="AV42" s="178"/>
    </row>
    <row r="43" spans="1:48" ht="15" customHeight="1">
      <c r="A43" s="200">
        <f t="shared" si="12"/>
        <v>42</v>
      </c>
      <c r="B43" s="211" t="e">
        <f>#REF!</f>
        <v>#REF!</v>
      </c>
      <c r="C43" s="142" t="e">
        <f>#REF!</f>
        <v>#REF!</v>
      </c>
      <c r="D43" s="172" t="e">
        <f>#REF!</f>
        <v>#REF!</v>
      </c>
      <c r="E43" s="143"/>
      <c r="F43" s="143"/>
      <c r="G43" s="167" t="e">
        <f>#REF!</f>
        <v>#REF!</v>
      </c>
      <c r="H43" s="143" t="e">
        <f>#REF!</f>
        <v>#REF!</v>
      </c>
      <c r="I43" s="144" t="e">
        <f>#REF!</f>
        <v>#REF!</v>
      </c>
      <c r="J43" s="144" t="e">
        <f>#REF!</f>
        <v>#REF!</v>
      </c>
      <c r="K43" s="144" t="e">
        <f t="shared" si="0"/>
        <v>#REF!</v>
      </c>
      <c r="L43" s="145"/>
      <c r="M43" s="146"/>
      <c r="N43" s="147"/>
      <c r="O43" s="148"/>
      <c r="P43" s="168" t="e">
        <f>#REF!</f>
        <v>#REF!</v>
      </c>
      <c r="Q43" s="148" t="e">
        <f t="shared" si="1"/>
        <v>#REF!</v>
      </c>
      <c r="R43" s="149" t="e">
        <f>#REF!+I43</f>
        <v>#REF!</v>
      </c>
      <c r="S43" s="144"/>
      <c r="T43" s="144" t="e">
        <f>#REF!</f>
        <v>#REF!</v>
      </c>
      <c r="U43" s="144" t="e">
        <f t="shared" si="2"/>
        <v>#REF!</v>
      </c>
      <c r="V43" s="144" t="e">
        <f t="shared" si="3"/>
        <v>#REF!</v>
      </c>
      <c r="W43" s="144" t="e">
        <f t="shared" si="15"/>
        <v>#REF!</v>
      </c>
      <c r="X43" s="144" t="e">
        <f t="shared" si="4"/>
        <v>#REF!</v>
      </c>
      <c r="Y43" s="208" t="e">
        <f>#REF!+#REF!+#REF!+#REF!+#REF!</f>
        <v>#REF!</v>
      </c>
      <c r="Z43" s="208" t="e">
        <f>#REF!+#REF!+#REF!+#REF!+#REF!</f>
        <v>#REF!</v>
      </c>
      <c r="AA43" s="209" t="e">
        <f>#REF!</f>
        <v>#REF!</v>
      </c>
      <c r="AB43" s="209" t="e">
        <f>#REF!</f>
        <v>#REF!</v>
      </c>
      <c r="AC43" s="207"/>
      <c r="AD43" s="207">
        <f t="shared" si="5"/>
        <v>0</v>
      </c>
      <c r="AE43" s="206" t="e">
        <f t="shared" si="6"/>
        <v>#REF!</v>
      </c>
      <c r="AF43" s="206" t="e">
        <f t="shared" si="7"/>
        <v>#REF!</v>
      </c>
      <c r="AG43" s="144"/>
      <c r="AH43" s="144"/>
      <c r="AI43" s="205" t="e">
        <f t="shared" si="8"/>
        <v>#REF!</v>
      </c>
      <c r="AJ43" s="205">
        <f>870.97/1.7979</f>
        <v>484.43739918794148</v>
      </c>
      <c r="AK43" s="150" t="e">
        <f t="shared" si="9"/>
        <v>#REF!</v>
      </c>
      <c r="AL43" s="144" t="e">
        <f>#REF!-AJ43</f>
        <v>#REF!</v>
      </c>
      <c r="AM43" s="149" t="e">
        <f t="shared" si="10"/>
        <v>#REF!</v>
      </c>
      <c r="AN43" s="210" t="e">
        <f t="shared" si="11"/>
        <v>#REF!</v>
      </c>
      <c r="AO43" s="150"/>
      <c r="AP43" s="153"/>
      <c r="AQ43" s="152"/>
      <c r="AR43" s="150"/>
      <c r="AS43" s="178"/>
      <c r="AT43" s="177" t="e">
        <f t="shared" si="13"/>
        <v>#REF!</v>
      </c>
      <c r="AU43" s="178"/>
      <c r="AV43" s="178"/>
    </row>
    <row r="44" spans="1:48" ht="15" customHeight="1">
      <c r="A44" s="200">
        <f t="shared" si="12"/>
        <v>43</v>
      </c>
      <c r="B44" s="211" t="e">
        <f>#REF!</f>
        <v>#REF!</v>
      </c>
      <c r="C44" s="142" t="e">
        <f>#REF!</f>
        <v>#REF!</v>
      </c>
      <c r="D44" s="172" t="e">
        <f>#REF!</f>
        <v>#REF!</v>
      </c>
      <c r="E44" s="143"/>
      <c r="F44" s="143"/>
      <c r="G44" s="167" t="e">
        <f>#REF!</f>
        <v>#REF!</v>
      </c>
      <c r="H44" s="143" t="e">
        <f>#REF!</f>
        <v>#REF!</v>
      </c>
      <c r="I44" s="144" t="e">
        <f>#REF!</f>
        <v>#REF!</v>
      </c>
      <c r="J44" s="144" t="e">
        <f>#REF!</f>
        <v>#REF!</v>
      </c>
      <c r="K44" s="144" t="e">
        <f t="shared" si="0"/>
        <v>#REF!</v>
      </c>
      <c r="L44" s="145"/>
      <c r="M44" s="146"/>
      <c r="N44" s="147"/>
      <c r="O44" s="148"/>
      <c r="P44" s="168" t="e">
        <f>#REF!</f>
        <v>#REF!</v>
      </c>
      <c r="Q44" s="148" t="e">
        <f t="shared" si="1"/>
        <v>#REF!</v>
      </c>
      <c r="R44" s="149" t="e">
        <f>#REF!+I44</f>
        <v>#REF!</v>
      </c>
      <c r="S44" s="144"/>
      <c r="T44" s="144" t="e">
        <f>#REF!</f>
        <v>#REF!</v>
      </c>
      <c r="U44" s="144" t="e">
        <f t="shared" si="2"/>
        <v>#REF!</v>
      </c>
      <c r="V44" s="144" t="e">
        <f t="shared" si="3"/>
        <v>#REF!</v>
      </c>
      <c r="W44" s="144" t="e">
        <f t="shared" si="15"/>
        <v>#REF!</v>
      </c>
      <c r="X44" s="144" t="e">
        <f t="shared" si="4"/>
        <v>#REF!</v>
      </c>
      <c r="Y44" s="208" t="e">
        <f>#REF!+#REF!+#REF!+#REF!+#REF!</f>
        <v>#REF!</v>
      </c>
      <c r="Z44" s="208" t="e">
        <f>#REF!+#REF!+#REF!+#REF!+#REF!</f>
        <v>#REF!</v>
      </c>
      <c r="AA44" s="209" t="e">
        <f>#REF!</f>
        <v>#REF!</v>
      </c>
      <c r="AB44" s="209" t="e">
        <f>#REF!</f>
        <v>#REF!</v>
      </c>
      <c r="AC44" s="207"/>
      <c r="AD44" s="207">
        <f t="shared" si="5"/>
        <v>0</v>
      </c>
      <c r="AE44" s="206" t="e">
        <f t="shared" si="6"/>
        <v>#REF!</v>
      </c>
      <c r="AF44" s="206" t="e">
        <f t="shared" si="7"/>
        <v>#REF!</v>
      </c>
      <c r="AG44" s="144"/>
      <c r="AH44" s="144"/>
      <c r="AI44" s="205" t="e">
        <f t="shared" si="8"/>
        <v>#REF!</v>
      </c>
      <c r="AJ44" s="205">
        <v>217.14</v>
      </c>
      <c r="AK44" s="150" t="e">
        <f t="shared" si="9"/>
        <v>#REF!</v>
      </c>
      <c r="AL44" s="144" t="e">
        <f>#REF!-AJ44</f>
        <v>#REF!</v>
      </c>
      <c r="AM44" s="149" t="e">
        <f t="shared" si="10"/>
        <v>#REF!</v>
      </c>
      <c r="AN44" s="210" t="e">
        <f t="shared" si="11"/>
        <v>#REF!</v>
      </c>
      <c r="AO44" s="150"/>
      <c r="AP44" s="153"/>
      <c r="AQ44" s="152"/>
      <c r="AR44" s="150"/>
      <c r="AS44" s="178"/>
      <c r="AT44" s="177" t="e">
        <f t="shared" si="13"/>
        <v>#REF!</v>
      </c>
      <c r="AU44" s="178"/>
      <c r="AV44" s="178"/>
    </row>
    <row r="45" spans="1:48" ht="15" customHeight="1">
      <c r="A45" s="200">
        <f t="shared" si="12"/>
        <v>44</v>
      </c>
      <c r="B45" s="211" t="e">
        <f>#REF!</f>
        <v>#REF!</v>
      </c>
      <c r="C45" s="142" t="e">
        <f>#REF!</f>
        <v>#REF!</v>
      </c>
      <c r="D45" s="172" t="e">
        <f>#REF!</f>
        <v>#REF!</v>
      </c>
      <c r="E45" s="143"/>
      <c r="F45" s="143"/>
      <c r="G45" s="167" t="e">
        <f>#REF!</f>
        <v>#REF!</v>
      </c>
      <c r="H45" s="143" t="e">
        <f>#REF!</f>
        <v>#REF!</v>
      </c>
      <c r="I45" s="144" t="e">
        <f>#REF!</f>
        <v>#REF!</v>
      </c>
      <c r="J45" s="144" t="e">
        <f>#REF!</f>
        <v>#REF!</v>
      </c>
      <c r="K45" s="144" t="e">
        <f t="shared" si="0"/>
        <v>#REF!</v>
      </c>
      <c r="L45" s="145"/>
      <c r="M45" s="146"/>
      <c r="N45" s="147"/>
      <c r="O45" s="148"/>
      <c r="P45" s="168" t="e">
        <f>#REF!</f>
        <v>#REF!</v>
      </c>
      <c r="Q45" s="148" t="e">
        <f t="shared" si="1"/>
        <v>#REF!</v>
      </c>
      <c r="R45" s="149" t="e">
        <f>#REF!+I45</f>
        <v>#REF!</v>
      </c>
      <c r="S45" s="144"/>
      <c r="T45" s="144" t="e">
        <f>#REF!</f>
        <v>#REF!</v>
      </c>
      <c r="U45" s="144" t="e">
        <f t="shared" si="2"/>
        <v>#REF!</v>
      </c>
      <c r="V45" s="144" t="e">
        <f t="shared" si="3"/>
        <v>#REF!</v>
      </c>
      <c r="W45" s="144" t="e">
        <f t="shared" si="15"/>
        <v>#REF!</v>
      </c>
      <c r="X45" s="144" t="e">
        <f t="shared" si="4"/>
        <v>#REF!</v>
      </c>
      <c r="Y45" s="208" t="e">
        <f>#REF!+#REF!+#REF!+#REF!+#REF!</f>
        <v>#REF!</v>
      </c>
      <c r="Z45" s="208" t="e">
        <f>#REF!+#REF!+#REF!+#REF!+#REF!</f>
        <v>#REF!</v>
      </c>
      <c r="AA45" s="209" t="e">
        <f>#REF!</f>
        <v>#REF!</v>
      </c>
      <c r="AB45" s="209" t="e">
        <f>#REF!</f>
        <v>#REF!</v>
      </c>
      <c r="AC45" s="207"/>
      <c r="AD45" s="207">
        <f t="shared" si="5"/>
        <v>0</v>
      </c>
      <c r="AE45" s="206" t="e">
        <f t="shared" si="6"/>
        <v>#REF!</v>
      </c>
      <c r="AF45" s="206" t="e">
        <f t="shared" si="7"/>
        <v>#REF!</v>
      </c>
      <c r="AG45" s="144"/>
      <c r="AH45" s="144"/>
      <c r="AI45" s="205" t="e">
        <f t="shared" si="8"/>
        <v>#REF!</v>
      </c>
      <c r="AJ45" s="205">
        <f>74.72+35.5</f>
        <v>110.22</v>
      </c>
      <c r="AK45" s="150" t="e">
        <f t="shared" si="9"/>
        <v>#REF!</v>
      </c>
      <c r="AL45" s="144" t="e">
        <f>#REF!-AJ45</f>
        <v>#REF!</v>
      </c>
      <c r="AM45" s="149" t="e">
        <f t="shared" si="10"/>
        <v>#REF!</v>
      </c>
      <c r="AN45" s="210" t="e">
        <f t="shared" si="11"/>
        <v>#REF!</v>
      </c>
      <c r="AO45" s="150"/>
      <c r="AP45" s="153"/>
      <c r="AQ45" s="152"/>
      <c r="AR45" s="150"/>
      <c r="AS45" s="178"/>
      <c r="AT45" s="177" t="e">
        <f t="shared" si="13"/>
        <v>#REF!</v>
      </c>
      <c r="AU45" s="178"/>
      <c r="AV45" s="178"/>
    </row>
    <row r="46" spans="1:48" ht="15" customHeight="1">
      <c r="A46" s="200">
        <f t="shared" si="12"/>
        <v>45</v>
      </c>
      <c r="B46" s="211" t="e">
        <f>#REF!</f>
        <v>#REF!</v>
      </c>
      <c r="C46" s="142" t="e">
        <f>#REF!</f>
        <v>#REF!</v>
      </c>
      <c r="D46" s="172" t="e">
        <f>#REF!</f>
        <v>#REF!</v>
      </c>
      <c r="E46" s="143"/>
      <c r="F46" s="143"/>
      <c r="G46" s="167" t="e">
        <f>#REF!</f>
        <v>#REF!</v>
      </c>
      <c r="H46" s="143" t="e">
        <f>#REF!</f>
        <v>#REF!</v>
      </c>
      <c r="I46" s="144" t="e">
        <f>#REF!</f>
        <v>#REF!</v>
      </c>
      <c r="J46" s="144" t="e">
        <f>#REF!</f>
        <v>#REF!</v>
      </c>
      <c r="K46" s="144" t="e">
        <f t="shared" si="0"/>
        <v>#REF!</v>
      </c>
      <c r="L46" s="145"/>
      <c r="M46" s="146"/>
      <c r="N46" s="147"/>
      <c r="O46" s="148"/>
      <c r="P46" s="168" t="e">
        <f>#REF!</f>
        <v>#REF!</v>
      </c>
      <c r="Q46" s="148" t="e">
        <f t="shared" si="1"/>
        <v>#REF!</v>
      </c>
      <c r="R46" s="149" t="e">
        <f>#REF!+I46</f>
        <v>#REF!</v>
      </c>
      <c r="S46" s="144"/>
      <c r="T46" s="144" t="e">
        <f>#REF!</f>
        <v>#REF!</v>
      </c>
      <c r="U46" s="144" t="e">
        <f t="shared" si="2"/>
        <v>#REF!</v>
      </c>
      <c r="V46" s="144" t="e">
        <f t="shared" si="3"/>
        <v>#REF!</v>
      </c>
      <c r="W46" s="144" t="e">
        <f t="shared" si="15"/>
        <v>#REF!</v>
      </c>
      <c r="X46" s="144" t="e">
        <f t="shared" si="4"/>
        <v>#REF!</v>
      </c>
      <c r="Y46" s="208" t="e">
        <f>#REF!+#REF!+#REF!+#REF!+#REF!</f>
        <v>#REF!</v>
      </c>
      <c r="Z46" s="208" t="e">
        <f>#REF!+#REF!+#REF!+#REF!+#REF!</f>
        <v>#REF!</v>
      </c>
      <c r="AA46" s="209" t="e">
        <f>#REF!</f>
        <v>#REF!</v>
      </c>
      <c r="AB46" s="209" t="e">
        <f>#REF!</f>
        <v>#REF!</v>
      </c>
      <c r="AC46" s="207"/>
      <c r="AD46" s="207">
        <f t="shared" si="5"/>
        <v>0</v>
      </c>
      <c r="AE46" s="206" t="e">
        <f t="shared" si="6"/>
        <v>#REF!</v>
      </c>
      <c r="AF46" s="206" t="e">
        <f t="shared" si="7"/>
        <v>#REF!</v>
      </c>
      <c r="AG46" s="144"/>
      <c r="AH46" s="144"/>
      <c r="AI46" s="205" t="e">
        <f t="shared" si="8"/>
        <v>#REF!</v>
      </c>
      <c r="AJ46" s="205">
        <f>890.05/1.8041</f>
        <v>493.34848400864695</v>
      </c>
      <c r="AK46" s="150" t="e">
        <f t="shared" si="9"/>
        <v>#REF!</v>
      </c>
      <c r="AL46" s="144" t="e">
        <f>#REF!-AJ46</f>
        <v>#REF!</v>
      </c>
      <c r="AM46" s="149" t="e">
        <f t="shared" si="10"/>
        <v>#REF!</v>
      </c>
      <c r="AN46" s="210" t="e">
        <f t="shared" si="11"/>
        <v>#REF!</v>
      </c>
      <c r="AO46" s="150"/>
      <c r="AP46" s="153"/>
      <c r="AQ46" s="152"/>
      <c r="AR46" s="150"/>
      <c r="AS46" s="178"/>
      <c r="AT46" s="177" t="e">
        <f t="shared" si="13"/>
        <v>#REF!</v>
      </c>
      <c r="AU46" s="178"/>
      <c r="AV46" s="178"/>
    </row>
    <row r="47" spans="1:48" ht="15" customHeight="1">
      <c r="A47" s="200">
        <f t="shared" si="12"/>
        <v>46</v>
      </c>
      <c r="B47" s="211" t="e">
        <f>#REF!</f>
        <v>#REF!</v>
      </c>
      <c r="C47" s="142" t="e">
        <f>#REF!</f>
        <v>#REF!</v>
      </c>
      <c r="D47" s="172" t="e">
        <f>#REF!</f>
        <v>#REF!</v>
      </c>
      <c r="E47" s="143"/>
      <c r="F47" s="143"/>
      <c r="G47" s="167" t="e">
        <f>#REF!</f>
        <v>#REF!</v>
      </c>
      <c r="H47" s="143" t="e">
        <f>#REF!</f>
        <v>#REF!</v>
      </c>
      <c r="I47" s="144" t="e">
        <f>#REF!</f>
        <v>#REF!</v>
      </c>
      <c r="J47" s="144" t="e">
        <f>#REF!</f>
        <v>#REF!</v>
      </c>
      <c r="K47" s="144" t="e">
        <f t="shared" si="0"/>
        <v>#REF!</v>
      </c>
      <c r="L47" s="145"/>
      <c r="M47" s="146"/>
      <c r="N47" s="147"/>
      <c r="O47" s="148"/>
      <c r="P47" s="168" t="e">
        <f>#REF!</f>
        <v>#REF!</v>
      </c>
      <c r="Q47" s="148" t="e">
        <f t="shared" si="1"/>
        <v>#REF!</v>
      </c>
      <c r="R47" s="149" t="e">
        <f>#REF!+I47</f>
        <v>#REF!</v>
      </c>
      <c r="S47" s="144"/>
      <c r="T47" s="144" t="e">
        <f>#REF!</f>
        <v>#REF!</v>
      </c>
      <c r="U47" s="144" t="e">
        <f t="shared" si="2"/>
        <v>#REF!</v>
      </c>
      <c r="V47" s="144" t="e">
        <f t="shared" si="3"/>
        <v>#REF!</v>
      </c>
      <c r="W47" s="144" t="e">
        <f t="shared" si="15"/>
        <v>#REF!</v>
      </c>
      <c r="X47" s="144" t="e">
        <f t="shared" si="4"/>
        <v>#REF!</v>
      </c>
      <c r="Y47" s="208" t="e">
        <f>#REF!+#REF!+#REF!+#REF!+#REF!</f>
        <v>#REF!</v>
      </c>
      <c r="Z47" s="208" t="e">
        <f>#REF!+#REF!+#REF!+#REF!+#REF!</f>
        <v>#REF!</v>
      </c>
      <c r="AA47" s="209" t="e">
        <f>#REF!</f>
        <v>#REF!</v>
      </c>
      <c r="AB47" s="209" t="e">
        <f>#REF!</f>
        <v>#REF!</v>
      </c>
      <c r="AC47" s="207"/>
      <c r="AD47" s="207">
        <f t="shared" si="5"/>
        <v>0</v>
      </c>
      <c r="AE47" s="206" t="e">
        <f t="shared" si="6"/>
        <v>#REF!</v>
      </c>
      <c r="AF47" s="206" t="e">
        <f t="shared" si="7"/>
        <v>#REF!</v>
      </c>
      <c r="AG47" s="144"/>
      <c r="AH47" s="144"/>
      <c r="AI47" s="205" t="e">
        <f t="shared" si="8"/>
        <v>#REF!</v>
      </c>
      <c r="AJ47" s="205">
        <f>483.01*1.335</f>
        <v>644.81835000000001</v>
      </c>
      <c r="AK47" s="150" t="e">
        <f t="shared" si="9"/>
        <v>#REF!</v>
      </c>
      <c r="AL47" s="144" t="e">
        <f>#REF!-AJ47</f>
        <v>#REF!</v>
      </c>
      <c r="AM47" s="149" t="e">
        <f t="shared" si="10"/>
        <v>#REF!</v>
      </c>
      <c r="AN47" s="210" t="e">
        <f t="shared" si="11"/>
        <v>#REF!</v>
      </c>
      <c r="AO47" s="150"/>
      <c r="AP47" s="153"/>
      <c r="AQ47" s="152"/>
      <c r="AR47" s="150"/>
      <c r="AS47" s="178"/>
      <c r="AT47" s="177" t="e">
        <f t="shared" si="13"/>
        <v>#REF!</v>
      </c>
      <c r="AU47" s="178"/>
      <c r="AV47" s="178"/>
    </row>
    <row r="48" spans="1:48" s="170" customFormat="1" ht="15" customHeight="1">
      <c r="A48" s="200">
        <f t="shared" si="12"/>
        <v>47</v>
      </c>
      <c r="B48" s="211" t="e">
        <f>#REF!</f>
        <v>#REF!</v>
      </c>
      <c r="C48" s="142" t="e">
        <f>#REF!</f>
        <v>#REF!</v>
      </c>
      <c r="D48" s="172" t="e">
        <f>#REF!</f>
        <v>#REF!</v>
      </c>
      <c r="E48" s="143"/>
      <c r="F48" s="143"/>
      <c r="G48" s="167" t="e">
        <f>#REF!</f>
        <v>#REF!</v>
      </c>
      <c r="H48" s="143" t="e">
        <f>#REF!</f>
        <v>#REF!</v>
      </c>
      <c r="I48" s="144" t="e">
        <f>#REF!</f>
        <v>#REF!</v>
      </c>
      <c r="J48" s="144" t="e">
        <f>#REF!</f>
        <v>#REF!</v>
      </c>
      <c r="K48" s="144" t="e">
        <f t="shared" si="0"/>
        <v>#REF!</v>
      </c>
      <c r="L48" s="145"/>
      <c r="M48" s="146"/>
      <c r="N48" s="147"/>
      <c r="O48" s="148"/>
      <c r="P48" s="168" t="e">
        <f>#REF!</f>
        <v>#REF!</v>
      </c>
      <c r="Q48" s="148" t="e">
        <f t="shared" si="1"/>
        <v>#REF!</v>
      </c>
      <c r="R48" s="149" t="e">
        <f>#REF!+I48</f>
        <v>#REF!</v>
      </c>
      <c r="S48" s="144"/>
      <c r="T48" s="144" t="e">
        <f>#REF!</f>
        <v>#REF!</v>
      </c>
      <c r="U48" s="144" t="e">
        <f t="shared" si="2"/>
        <v>#REF!</v>
      </c>
      <c r="V48" s="144" t="e">
        <f t="shared" si="3"/>
        <v>#REF!</v>
      </c>
      <c r="W48" s="144" t="e">
        <f>U48*16.5/1000/2+(255.96)</f>
        <v>#REF!</v>
      </c>
      <c r="X48" s="144" t="e">
        <f t="shared" si="4"/>
        <v>#REF!</v>
      </c>
      <c r="Y48" s="208" t="e">
        <f>#REF!+#REF!+#REF!+#REF!+#REF!</f>
        <v>#REF!</v>
      </c>
      <c r="Z48" s="208" t="e">
        <f>#REF!+#REF!+#REF!+#REF!+#REF!</f>
        <v>#REF!</v>
      </c>
      <c r="AA48" s="209" t="e">
        <f>#REF!</f>
        <v>#REF!</v>
      </c>
      <c r="AB48" s="209" t="e">
        <f>#REF!</f>
        <v>#REF!</v>
      </c>
      <c r="AC48" s="207"/>
      <c r="AD48" s="207">
        <f t="shared" si="5"/>
        <v>0</v>
      </c>
      <c r="AE48" s="206" t="e">
        <f t="shared" si="6"/>
        <v>#REF!</v>
      </c>
      <c r="AF48" s="206" t="e">
        <f t="shared" si="7"/>
        <v>#REF!</v>
      </c>
      <c r="AG48" s="144"/>
      <c r="AH48" s="144"/>
      <c r="AI48" s="205" t="e">
        <f t="shared" si="8"/>
        <v>#REF!</v>
      </c>
      <c r="AJ48" s="205">
        <v>2073.23</v>
      </c>
      <c r="AK48" s="150" t="e">
        <f t="shared" si="9"/>
        <v>#REF!</v>
      </c>
      <c r="AL48" s="144" t="e">
        <f>#REF!-AJ48</f>
        <v>#REF!</v>
      </c>
      <c r="AM48" s="149" t="e">
        <f t="shared" si="10"/>
        <v>#REF!</v>
      </c>
      <c r="AN48" s="210" t="e">
        <f t="shared" si="11"/>
        <v>#REF!</v>
      </c>
      <c r="AO48" s="150"/>
      <c r="AP48" s="153"/>
      <c r="AQ48" s="152"/>
      <c r="AR48" s="150"/>
      <c r="AS48" s="178"/>
      <c r="AT48" s="177" t="e">
        <f t="shared" si="13"/>
        <v>#REF!</v>
      </c>
      <c r="AU48" s="178"/>
      <c r="AV48" s="178"/>
    </row>
    <row r="49" spans="1:48" ht="15" customHeight="1">
      <c r="A49" s="200">
        <f t="shared" si="12"/>
        <v>48</v>
      </c>
      <c r="B49" s="211" t="e">
        <f>#REF!</f>
        <v>#REF!</v>
      </c>
      <c r="C49" s="142" t="e">
        <f>#REF!</f>
        <v>#REF!</v>
      </c>
      <c r="D49" s="172" t="e">
        <f>#REF!</f>
        <v>#REF!</v>
      </c>
      <c r="E49" s="143"/>
      <c r="F49" s="143"/>
      <c r="G49" s="167" t="e">
        <f>#REF!</f>
        <v>#REF!</v>
      </c>
      <c r="H49" s="143" t="e">
        <f>#REF!</f>
        <v>#REF!</v>
      </c>
      <c r="I49" s="144" t="e">
        <f>#REF!</f>
        <v>#REF!</v>
      </c>
      <c r="J49" s="144" t="e">
        <f>#REF!</f>
        <v>#REF!</v>
      </c>
      <c r="K49" s="144" t="e">
        <f t="shared" si="0"/>
        <v>#REF!</v>
      </c>
      <c r="L49" s="145"/>
      <c r="M49" s="146"/>
      <c r="N49" s="147"/>
      <c r="O49" s="148"/>
      <c r="P49" s="168" t="e">
        <f>#REF!</f>
        <v>#REF!</v>
      </c>
      <c r="Q49" s="148" t="e">
        <f t="shared" si="1"/>
        <v>#REF!</v>
      </c>
      <c r="R49" s="149" t="e">
        <f>#REF!+I49</f>
        <v>#REF!</v>
      </c>
      <c r="S49" s="144"/>
      <c r="T49" s="144" t="e">
        <f>#REF!</f>
        <v>#REF!</v>
      </c>
      <c r="U49" s="144" t="e">
        <f t="shared" si="2"/>
        <v>#REF!</v>
      </c>
      <c r="V49" s="144" t="e">
        <f t="shared" si="3"/>
        <v>#REF!</v>
      </c>
      <c r="W49" s="144" t="e">
        <f t="shared" ref="W49:W94" si="16">U49*16.5/1000</f>
        <v>#REF!</v>
      </c>
      <c r="X49" s="144" t="e">
        <f t="shared" si="4"/>
        <v>#REF!</v>
      </c>
      <c r="Y49" s="208" t="e">
        <f>#REF!+#REF!+#REF!+#REF!+#REF!</f>
        <v>#REF!</v>
      </c>
      <c r="Z49" s="208" t="e">
        <f>#REF!+#REF!+#REF!+#REF!+#REF!</f>
        <v>#REF!</v>
      </c>
      <c r="AA49" s="209" t="e">
        <f>#REF!</f>
        <v>#REF!</v>
      </c>
      <c r="AB49" s="209" t="e">
        <f>#REF!</f>
        <v>#REF!</v>
      </c>
      <c r="AC49" s="207"/>
      <c r="AD49" s="207">
        <f t="shared" si="5"/>
        <v>0</v>
      </c>
      <c r="AE49" s="206" t="e">
        <f t="shared" si="6"/>
        <v>#REF!</v>
      </c>
      <c r="AF49" s="206" t="e">
        <f t="shared" si="7"/>
        <v>#REF!</v>
      </c>
      <c r="AG49" s="144"/>
      <c r="AH49" s="144"/>
      <c r="AI49" s="205" t="e">
        <f t="shared" si="8"/>
        <v>#REF!</v>
      </c>
      <c r="AJ49" s="205">
        <f>901.15/1.7942</f>
        <v>502.25727343662913</v>
      </c>
      <c r="AK49" s="150" t="e">
        <f t="shared" si="9"/>
        <v>#REF!</v>
      </c>
      <c r="AL49" s="144" t="e">
        <f>#REF!-AJ49</f>
        <v>#REF!</v>
      </c>
      <c r="AM49" s="149" t="e">
        <f t="shared" si="10"/>
        <v>#REF!</v>
      </c>
      <c r="AN49" s="210" t="e">
        <f t="shared" si="11"/>
        <v>#REF!</v>
      </c>
      <c r="AO49" s="150"/>
      <c r="AP49" s="153"/>
      <c r="AQ49" s="152"/>
      <c r="AR49" s="150"/>
      <c r="AS49" s="178"/>
      <c r="AT49" s="177" t="e">
        <f t="shared" si="13"/>
        <v>#REF!</v>
      </c>
      <c r="AU49" s="178"/>
      <c r="AV49" s="178"/>
    </row>
    <row r="50" spans="1:48" ht="15" customHeight="1">
      <c r="A50" s="200">
        <f t="shared" si="12"/>
        <v>49</v>
      </c>
      <c r="B50" s="211" t="e">
        <f>#REF!</f>
        <v>#REF!</v>
      </c>
      <c r="C50" s="142" t="e">
        <f>#REF!</f>
        <v>#REF!</v>
      </c>
      <c r="D50" s="172" t="e">
        <f>#REF!</f>
        <v>#REF!</v>
      </c>
      <c r="E50" s="143"/>
      <c r="F50" s="143"/>
      <c r="G50" s="167" t="e">
        <f>#REF!</f>
        <v>#REF!</v>
      </c>
      <c r="H50" s="143" t="e">
        <f>#REF!</f>
        <v>#REF!</v>
      </c>
      <c r="I50" s="144" t="e">
        <f>#REF!</f>
        <v>#REF!</v>
      </c>
      <c r="J50" s="144" t="e">
        <f>#REF!</f>
        <v>#REF!</v>
      </c>
      <c r="K50" s="144" t="e">
        <f t="shared" si="0"/>
        <v>#REF!</v>
      </c>
      <c r="L50" s="145"/>
      <c r="M50" s="146"/>
      <c r="N50" s="147"/>
      <c r="O50" s="148"/>
      <c r="P50" s="168" t="e">
        <f>#REF!</f>
        <v>#REF!</v>
      </c>
      <c r="Q50" s="148" t="e">
        <f t="shared" si="1"/>
        <v>#REF!</v>
      </c>
      <c r="R50" s="149" t="e">
        <f>#REF!+I50</f>
        <v>#REF!</v>
      </c>
      <c r="S50" s="144"/>
      <c r="T50" s="144" t="e">
        <f>#REF!</f>
        <v>#REF!</v>
      </c>
      <c r="U50" s="144" t="e">
        <f t="shared" si="2"/>
        <v>#REF!</v>
      </c>
      <c r="V50" s="144" t="e">
        <f t="shared" si="3"/>
        <v>#REF!</v>
      </c>
      <c r="W50" s="144" t="e">
        <f t="shared" si="16"/>
        <v>#REF!</v>
      </c>
      <c r="X50" s="144" t="e">
        <f t="shared" si="4"/>
        <v>#REF!</v>
      </c>
      <c r="Y50" s="208" t="e">
        <f>#REF!+#REF!+#REF!+#REF!+#REF!</f>
        <v>#REF!</v>
      </c>
      <c r="Z50" s="208" t="e">
        <f>#REF!+#REF!+#REF!+#REF!+#REF!</f>
        <v>#REF!</v>
      </c>
      <c r="AA50" s="209" t="e">
        <f>#REF!</f>
        <v>#REF!</v>
      </c>
      <c r="AB50" s="209" t="e">
        <f>#REF!</f>
        <v>#REF!</v>
      </c>
      <c r="AC50" s="207"/>
      <c r="AD50" s="207">
        <f t="shared" si="5"/>
        <v>0</v>
      </c>
      <c r="AE50" s="206" t="e">
        <f t="shared" si="6"/>
        <v>#REF!</v>
      </c>
      <c r="AF50" s="206" t="e">
        <f t="shared" si="7"/>
        <v>#REF!</v>
      </c>
      <c r="AG50" s="144"/>
      <c r="AH50" s="144"/>
      <c r="AI50" s="205" t="e">
        <f t="shared" si="8"/>
        <v>#REF!</v>
      </c>
      <c r="AJ50" s="205">
        <f>583.2/1.7994</f>
        <v>324.10803601200399</v>
      </c>
      <c r="AK50" s="150" t="e">
        <f t="shared" si="9"/>
        <v>#REF!</v>
      </c>
      <c r="AL50" s="144" t="e">
        <f>#REF!-AJ50</f>
        <v>#REF!</v>
      </c>
      <c r="AM50" s="149" t="e">
        <f t="shared" si="10"/>
        <v>#REF!</v>
      </c>
      <c r="AN50" s="210" t="e">
        <f t="shared" si="11"/>
        <v>#REF!</v>
      </c>
      <c r="AO50" s="150"/>
      <c r="AP50" s="153"/>
      <c r="AQ50" s="152"/>
      <c r="AR50" s="150"/>
      <c r="AS50" s="178"/>
      <c r="AT50" s="177" t="e">
        <f t="shared" si="13"/>
        <v>#REF!</v>
      </c>
      <c r="AU50" s="178"/>
      <c r="AV50" s="178"/>
    </row>
    <row r="51" spans="1:48" ht="15" customHeight="1">
      <c r="A51" s="200">
        <f t="shared" si="12"/>
        <v>50</v>
      </c>
      <c r="B51" s="211" t="e">
        <f>#REF!</f>
        <v>#REF!</v>
      </c>
      <c r="C51" s="142" t="e">
        <f>#REF!</f>
        <v>#REF!</v>
      </c>
      <c r="D51" s="172" t="e">
        <f>#REF!</f>
        <v>#REF!</v>
      </c>
      <c r="E51" s="143"/>
      <c r="F51" s="143"/>
      <c r="G51" s="167" t="e">
        <f>#REF!</f>
        <v>#REF!</v>
      </c>
      <c r="H51" s="143" t="e">
        <f>#REF!</f>
        <v>#REF!</v>
      </c>
      <c r="I51" s="144" t="e">
        <f>#REF!</f>
        <v>#REF!</v>
      </c>
      <c r="J51" s="144" t="e">
        <f>#REF!</f>
        <v>#REF!</v>
      </c>
      <c r="K51" s="144" t="e">
        <f t="shared" si="0"/>
        <v>#REF!</v>
      </c>
      <c r="L51" s="145"/>
      <c r="M51" s="146"/>
      <c r="N51" s="147"/>
      <c r="O51" s="148"/>
      <c r="P51" s="168" t="e">
        <f>#REF!</f>
        <v>#REF!</v>
      </c>
      <c r="Q51" s="148" t="e">
        <f t="shared" si="1"/>
        <v>#REF!</v>
      </c>
      <c r="R51" s="149" t="e">
        <f>#REF!+I51</f>
        <v>#REF!</v>
      </c>
      <c r="S51" s="144"/>
      <c r="T51" s="144" t="e">
        <f>#REF!</f>
        <v>#REF!</v>
      </c>
      <c r="U51" s="144" t="e">
        <f t="shared" si="2"/>
        <v>#REF!</v>
      </c>
      <c r="V51" s="144" t="e">
        <f t="shared" si="3"/>
        <v>#REF!</v>
      </c>
      <c r="W51" s="144" t="e">
        <f t="shared" si="16"/>
        <v>#REF!</v>
      </c>
      <c r="X51" s="144" t="e">
        <f t="shared" si="4"/>
        <v>#REF!</v>
      </c>
      <c r="Y51" s="208" t="e">
        <f>#REF!+#REF!+#REF!+#REF!+#REF!</f>
        <v>#REF!</v>
      </c>
      <c r="Z51" s="208" t="e">
        <f>#REF!+#REF!+#REF!+#REF!+#REF!</f>
        <v>#REF!</v>
      </c>
      <c r="AA51" s="209" t="e">
        <f>#REF!</f>
        <v>#REF!</v>
      </c>
      <c r="AB51" s="209" t="e">
        <f>#REF!</f>
        <v>#REF!</v>
      </c>
      <c r="AC51" s="207"/>
      <c r="AD51" s="207">
        <f t="shared" si="5"/>
        <v>0</v>
      </c>
      <c r="AE51" s="206" t="e">
        <f t="shared" si="6"/>
        <v>#REF!</v>
      </c>
      <c r="AF51" s="206" t="e">
        <f t="shared" si="7"/>
        <v>#REF!</v>
      </c>
      <c r="AG51" s="144"/>
      <c r="AH51" s="144"/>
      <c r="AI51" s="205" t="e">
        <f t="shared" si="8"/>
        <v>#REF!</v>
      </c>
      <c r="AJ51" s="205">
        <f>390.13/1.7994</f>
        <v>216.81115927531397</v>
      </c>
      <c r="AK51" s="150" t="e">
        <f t="shared" si="9"/>
        <v>#REF!</v>
      </c>
      <c r="AL51" s="144" t="e">
        <f>#REF!-AJ51</f>
        <v>#REF!</v>
      </c>
      <c r="AM51" s="149" t="e">
        <f t="shared" si="10"/>
        <v>#REF!</v>
      </c>
      <c r="AN51" s="210" t="e">
        <f t="shared" si="11"/>
        <v>#REF!</v>
      </c>
      <c r="AO51" s="150"/>
      <c r="AP51" s="153"/>
      <c r="AQ51" s="152"/>
      <c r="AR51" s="150"/>
      <c r="AS51" s="178"/>
      <c r="AT51" s="177" t="e">
        <f t="shared" si="13"/>
        <v>#REF!</v>
      </c>
      <c r="AU51" s="178"/>
      <c r="AV51" s="178"/>
    </row>
    <row r="52" spans="1:48" ht="15" customHeight="1">
      <c r="A52" s="200">
        <f t="shared" si="12"/>
        <v>51</v>
      </c>
      <c r="B52" s="211" t="e">
        <f>#REF!</f>
        <v>#REF!</v>
      </c>
      <c r="C52" s="142" t="e">
        <f>#REF!</f>
        <v>#REF!</v>
      </c>
      <c r="D52" s="172" t="e">
        <f>#REF!</f>
        <v>#REF!</v>
      </c>
      <c r="E52" s="143"/>
      <c r="F52" s="143"/>
      <c r="G52" s="167" t="e">
        <f>#REF!</f>
        <v>#REF!</v>
      </c>
      <c r="H52" s="143">
        <v>540</v>
      </c>
      <c r="I52" s="144" t="e">
        <f>#REF!</f>
        <v>#REF!</v>
      </c>
      <c r="J52" s="144" t="e">
        <f>#REF!</f>
        <v>#REF!</v>
      </c>
      <c r="K52" s="144" t="e">
        <f t="shared" si="0"/>
        <v>#REF!</v>
      </c>
      <c r="L52" s="145"/>
      <c r="M52" s="146"/>
      <c r="N52" s="147"/>
      <c r="O52" s="148"/>
      <c r="P52" s="168" t="e">
        <f>#REF!</f>
        <v>#REF!</v>
      </c>
      <c r="Q52" s="148" t="e">
        <f t="shared" si="1"/>
        <v>#REF!</v>
      </c>
      <c r="R52" s="149" t="e">
        <f>#REF!+I52</f>
        <v>#REF!</v>
      </c>
      <c r="S52" s="144"/>
      <c r="T52" s="144" t="e">
        <f>#REF!</f>
        <v>#REF!</v>
      </c>
      <c r="U52" s="144" t="e">
        <f t="shared" si="2"/>
        <v>#REF!</v>
      </c>
      <c r="V52" s="144" t="e">
        <f t="shared" si="3"/>
        <v>#REF!</v>
      </c>
      <c r="W52" s="144" t="e">
        <f t="shared" si="16"/>
        <v>#REF!</v>
      </c>
      <c r="X52" s="144" t="e">
        <f t="shared" si="4"/>
        <v>#REF!</v>
      </c>
      <c r="Y52" s="208" t="e">
        <f>#REF!+#REF!+#REF!+#REF!+#REF!</f>
        <v>#REF!</v>
      </c>
      <c r="Z52" s="208" t="e">
        <f>#REF!+#REF!+#REF!+#REF!+#REF!</f>
        <v>#REF!</v>
      </c>
      <c r="AA52" s="209" t="e">
        <f>#REF!</f>
        <v>#REF!</v>
      </c>
      <c r="AB52" s="209" t="e">
        <f>#REF!</f>
        <v>#REF!</v>
      </c>
      <c r="AC52" s="207"/>
      <c r="AD52" s="207">
        <f t="shared" si="5"/>
        <v>0</v>
      </c>
      <c r="AE52" s="206" t="e">
        <f t="shared" si="6"/>
        <v>#REF!</v>
      </c>
      <c r="AF52" s="206" t="e">
        <f t="shared" si="7"/>
        <v>#REF!</v>
      </c>
      <c r="AG52" s="144"/>
      <c r="AH52" s="144"/>
      <c r="AI52" s="205" t="e">
        <f t="shared" si="8"/>
        <v>#REF!</v>
      </c>
      <c r="AJ52" s="205">
        <f>286.35/1.8003</f>
        <v>159.05682386268955</v>
      </c>
      <c r="AK52" s="150" t="e">
        <f t="shared" si="9"/>
        <v>#REF!</v>
      </c>
      <c r="AL52" s="144" t="e">
        <f>#REF!-AJ52</f>
        <v>#REF!</v>
      </c>
      <c r="AM52" s="149" t="e">
        <f t="shared" si="10"/>
        <v>#REF!</v>
      </c>
      <c r="AN52" s="210" t="e">
        <f t="shared" si="11"/>
        <v>#REF!</v>
      </c>
      <c r="AO52" s="150"/>
      <c r="AP52" s="153"/>
      <c r="AQ52" s="152"/>
      <c r="AR52" s="150"/>
      <c r="AS52" s="178"/>
      <c r="AT52" s="177" t="e">
        <f t="shared" si="13"/>
        <v>#REF!</v>
      </c>
      <c r="AU52" s="178"/>
      <c r="AV52" s="178"/>
    </row>
    <row r="53" spans="1:48" ht="15" customHeight="1">
      <c r="A53" s="200">
        <f t="shared" si="12"/>
        <v>52</v>
      </c>
      <c r="B53" s="211" t="e">
        <f>#REF!</f>
        <v>#REF!</v>
      </c>
      <c r="C53" s="142" t="e">
        <f>#REF!</f>
        <v>#REF!</v>
      </c>
      <c r="D53" s="172" t="e">
        <f>#REF!</f>
        <v>#REF!</v>
      </c>
      <c r="E53" s="143"/>
      <c r="F53" s="143"/>
      <c r="G53" s="167" t="e">
        <f>#REF!</f>
        <v>#REF!</v>
      </c>
      <c r="H53" s="143" t="e">
        <f>#REF!</f>
        <v>#REF!</v>
      </c>
      <c r="I53" s="144" t="e">
        <f>#REF!</f>
        <v>#REF!</v>
      </c>
      <c r="J53" s="144" t="e">
        <f>#REF!</f>
        <v>#REF!</v>
      </c>
      <c r="K53" s="144" t="e">
        <f t="shared" si="0"/>
        <v>#REF!</v>
      </c>
      <c r="L53" s="145"/>
      <c r="M53" s="146"/>
      <c r="N53" s="147"/>
      <c r="O53" s="148"/>
      <c r="P53" s="168" t="e">
        <f>#REF!</f>
        <v>#REF!</v>
      </c>
      <c r="Q53" s="148" t="e">
        <f t="shared" si="1"/>
        <v>#REF!</v>
      </c>
      <c r="R53" s="149" t="e">
        <f>#REF!+I53</f>
        <v>#REF!</v>
      </c>
      <c r="S53" s="144"/>
      <c r="T53" s="144" t="e">
        <f>#REF!</f>
        <v>#REF!</v>
      </c>
      <c r="U53" s="144" t="e">
        <f t="shared" si="2"/>
        <v>#REF!</v>
      </c>
      <c r="V53" s="144" t="e">
        <f t="shared" si="3"/>
        <v>#REF!</v>
      </c>
      <c r="W53" s="144" t="e">
        <f t="shared" si="16"/>
        <v>#REF!</v>
      </c>
      <c r="X53" s="144" t="e">
        <f t="shared" si="4"/>
        <v>#REF!</v>
      </c>
      <c r="Y53" s="208" t="e">
        <f>#REF!+#REF!+#REF!+#REF!+#REF!</f>
        <v>#REF!</v>
      </c>
      <c r="Z53" s="208" t="e">
        <f>#REF!+#REF!+#REF!+#REF!+#REF!</f>
        <v>#REF!</v>
      </c>
      <c r="AA53" s="209" t="e">
        <f>#REF!</f>
        <v>#REF!</v>
      </c>
      <c r="AB53" s="209" t="e">
        <f>#REF!</f>
        <v>#REF!</v>
      </c>
      <c r="AC53" s="207"/>
      <c r="AD53" s="207">
        <f t="shared" si="5"/>
        <v>0</v>
      </c>
      <c r="AE53" s="206" t="e">
        <f t="shared" si="6"/>
        <v>#REF!</v>
      </c>
      <c r="AF53" s="206" t="e">
        <f t="shared" si="7"/>
        <v>#REF!</v>
      </c>
      <c r="AG53" s="144"/>
      <c r="AH53" s="144"/>
      <c r="AI53" s="205" t="e">
        <f t="shared" si="8"/>
        <v>#REF!</v>
      </c>
      <c r="AJ53" s="205">
        <f>(326.16+16)/1.7915</f>
        <v>190.99078984091543</v>
      </c>
      <c r="AK53" s="150" t="e">
        <f t="shared" si="9"/>
        <v>#REF!</v>
      </c>
      <c r="AL53" s="144" t="e">
        <f>#REF!-AJ53</f>
        <v>#REF!</v>
      </c>
      <c r="AM53" s="149" t="e">
        <f t="shared" si="10"/>
        <v>#REF!</v>
      </c>
      <c r="AN53" s="210" t="e">
        <f t="shared" si="11"/>
        <v>#REF!</v>
      </c>
      <c r="AO53" s="150"/>
      <c r="AP53" s="153"/>
      <c r="AQ53" s="152"/>
      <c r="AR53" s="150"/>
      <c r="AS53" s="178"/>
      <c r="AT53" s="177" t="e">
        <f t="shared" si="13"/>
        <v>#REF!</v>
      </c>
      <c r="AU53" s="178"/>
      <c r="AV53" s="178"/>
    </row>
    <row r="54" spans="1:48" ht="15" customHeight="1">
      <c r="A54" s="200">
        <f t="shared" si="12"/>
        <v>53</v>
      </c>
      <c r="B54" s="211" t="e">
        <f>#REF!</f>
        <v>#REF!</v>
      </c>
      <c r="C54" s="142" t="e">
        <f>#REF!</f>
        <v>#REF!</v>
      </c>
      <c r="D54" s="172" t="e">
        <f>#REF!</f>
        <v>#REF!</v>
      </c>
      <c r="E54" s="143"/>
      <c r="F54" s="143"/>
      <c r="G54" s="167" t="e">
        <f>#REF!</f>
        <v>#REF!</v>
      </c>
      <c r="H54" s="143" t="e">
        <f>#REF!</f>
        <v>#REF!</v>
      </c>
      <c r="I54" s="144" t="e">
        <f>#REF!</f>
        <v>#REF!</v>
      </c>
      <c r="J54" s="144" t="e">
        <f>#REF!</f>
        <v>#REF!</v>
      </c>
      <c r="K54" s="144" t="e">
        <f t="shared" si="0"/>
        <v>#REF!</v>
      </c>
      <c r="L54" s="145"/>
      <c r="M54" s="146"/>
      <c r="N54" s="147"/>
      <c r="O54" s="148"/>
      <c r="P54" s="168" t="e">
        <f>#REF!</f>
        <v>#REF!</v>
      </c>
      <c r="Q54" s="148" t="e">
        <f t="shared" si="1"/>
        <v>#REF!</v>
      </c>
      <c r="R54" s="149" t="e">
        <f>#REF!+I54</f>
        <v>#REF!</v>
      </c>
      <c r="S54" s="144"/>
      <c r="T54" s="144" t="e">
        <f>#REF!</f>
        <v>#REF!</v>
      </c>
      <c r="U54" s="144" t="e">
        <f t="shared" si="2"/>
        <v>#REF!</v>
      </c>
      <c r="V54" s="144" t="e">
        <f t="shared" si="3"/>
        <v>#REF!</v>
      </c>
      <c r="W54" s="144" t="e">
        <f t="shared" si="16"/>
        <v>#REF!</v>
      </c>
      <c r="X54" s="144" t="e">
        <f t="shared" si="4"/>
        <v>#REF!</v>
      </c>
      <c r="Y54" s="208" t="e">
        <f>#REF!+#REF!+#REF!+#REF!+#REF!</f>
        <v>#REF!</v>
      </c>
      <c r="Z54" s="208" t="e">
        <f>#REF!+#REF!+#REF!+#REF!+#REF!</f>
        <v>#REF!</v>
      </c>
      <c r="AA54" s="209" t="e">
        <f>#REF!</f>
        <v>#REF!</v>
      </c>
      <c r="AB54" s="209" t="e">
        <f>#REF!</f>
        <v>#REF!</v>
      </c>
      <c r="AC54" s="207"/>
      <c r="AD54" s="207">
        <f t="shared" si="5"/>
        <v>0</v>
      </c>
      <c r="AE54" s="206" t="e">
        <f t="shared" si="6"/>
        <v>#REF!</v>
      </c>
      <c r="AF54" s="206" t="e">
        <f t="shared" si="7"/>
        <v>#REF!</v>
      </c>
      <c r="AG54" s="144"/>
      <c r="AH54" s="144"/>
      <c r="AI54" s="205" t="e">
        <f t="shared" si="8"/>
        <v>#REF!</v>
      </c>
      <c r="AJ54" s="205">
        <f>389.53/1.7955</f>
        <v>216.94792536897796</v>
      </c>
      <c r="AK54" s="150" t="e">
        <f t="shared" si="9"/>
        <v>#REF!</v>
      </c>
      <c r="AL54" s="144" t="e">
        <f>#REF!-AJ54</f>
        <v>#REF!</v>
      </c>
      <c r="AM54" s="149" t="e">
        <f t="shared" si="10"/>
        <v>#REF!</v>
      </c>
      <c r="AN54" s="210" t="e">
        <f t="shared" si="11"/>
        <v>#REF!</v>
      </c>
      <c r="AO54" s="150"/>
      <c r="AP54" s="153"/>
      <c r="AQ54" s="152"/>
      <c r="AR54" s="150"/>
      <c r="AS54" s="178"/>
      <c r="AT54" s="177" t="e">
        <f t="shared" si="13"/>
        <v>#REF!</v>
      </c>
      <c r="AU54" s="178"/>
      <c r="AV54" s="178"/>
    </row>
    <row r="55" spans="1:48" ht="15" customHeight="1">
      <c r="A55" s="200">
        <f t="shared" si="12"/>
        <v>54</v>
      </c>
      <c r="B55" s="211" t="e">
        <f>#REF!</f>
        <v>#REF!</v>
      </c>
      <c r="C55" s="142" t="e">
        <f>#REF!</f>
        <v>#REF!</v>
      </c>
      <c r="D55" s="172" t="e">
        <f>#REF!</f>
        <v>#REF!</v>
      </c>
      <c r="E55" s="143"/>
      <c r="F55" s="143"/>
      <c r="G55" s="167" t="e">
        <f>#REF!</f>
        <v>#REF!</v>
      </c>
      <c r="H55" s="143" t="e">
        <f>#REF!</f>
        <v>#REF!</v>
      </c>
      <c r="I55" s="144" t="e">
        <f>#REF!</f>
        <v>#REF!</v>
      </c>
      <c r="J55" s="144" t="e">
        <f>#REF!</f>
        <v>#REF!</v>
      </c>
      <c r="K55" s="144" t="e">
        <f t="shared" si="0"/>
        <v>#REF!</v>
      </c>
      <c r="L55" s="145"/>
      <c r="M55" s="146"/>
      <c r="N55" s="147"/>
      <c r="O55" s="148"/>
      <c r="P55" s="168" t="e">
        <f>#REF!</f>
        <v>#REF!</v>
      </c>
      <c r="Q55" s="148" t="e">
        <f t="shared" si="1"/>
        <v>#REF!</v>
      </c>
      <c r="R55" s="149" t="e">
        <f>#REF!+I55</f>
        <v>#REF!</v>
      </c>
      <c r="S55" s="144"/>
      <c r="T55" s="144" t="e">
        <f>#REF!</f>
        <v>#REF!</v>
      </c>
      <c r="U55" s="144" t="e">
        <f t="shared" si="2"/>
        <v>#REF!</v>
      </c>
      <c r="V55" s="144" t="e">
        <f t="shared" si="3"/>
        <v>#REF!</v>
      </c>
      <c r="W55" s="144" t="e">
        <f t="shared" si="16"/>
        <v>#REF!</v>
      </c>
      <c r="X55" s="144" t="e">
        <f t="shared" si="4"/>
        <v>#REF!</v>
      </c>
      <c r="Y55" s="208" t="e">
        <f>#REF!+#REF!+#REF!+#REF!+#REF!</f>
        <v>#REF!</v>
      </c>
      <c r="Z55" s="208" t="e">
        <f>#REF!+#REF!+#REF!+#REF!+#REF!</f>
        <v>#REF!</v>
      </c>
      <c r="AA55" s="209" t="e">
        <f>#REF!</f>
        <v>#REF!</v>
      </c>
      <c r="AB55" s="209" t="e">
        <f>#REF!</f>
        <v>#REF!</v>
      </c>
      <c r="AC55" s="207"/>
      <c r="AD55" s="207">
        <f t="shared" si="5"/>
        <v>0</v>
      </c>
      <c r="AE55" s="206" t="e">
        <f t="shared" si="6"/>
        <v>#REF!</v>
      </c>
      <c r="AF55" s="206" t="e">
        <f t="shared" si="7"/>
        <v>#REF!</v>
      </c>
      <c r="AG55" s="144"/>
      <c r="AH55" s="144"/>
      <c r="AI55" s="205" t="e">
        <f t="shared" si="8"/>
        <v>#REF!</v>
      </c>
      <c r="AJ55" s="205">
        <f>196.39/1.7818</f>
        <v>110.22000224492085</v>
      </c>
      <c r="AK55" s="150" t="e">
        <f t="shared" si="9"/>
        <v>#REF!</v>
      </c>
      <c r="AL55" s="144" t="e">
        <f>#REF!-AJ55</f>
        <v>#REF!</v>
      </c>
      <c r="AM55" s="149" t="e">
        <f t="shared" si="10"/>
        <v>#REF!</v>
      </c>
      <c r="AN55" s="210" t="e">
        <f t="shared" si="11"/>
        <v>#REF!</v>
      </c>
      <c r="AO55" s="150"/>
      <c r="AP55" s="153"/>
      <c r="AQ55" s="152"/>
      <c r="AR55" s="150"/>
      <c r="AS55" s="178"/>
      <c r="AT55" s="177" t="e">
        <f t="shared" si="13"/>
        <v>#REF!</v>
      </c>
      <c r="AU55" s="178"/>
      <c r="AV55" s="178"/>
    </row>
    <row r="56" spans="1:48" ht="15" customHeight="1">
      <c r="A56" s="200">
        <f t="shared" si="12"/>
        <v>55</v>
      </c>
      <c r="B56" s="211" t="e">
        <f>#REF!</f>
        <v>#REF!</v>
      </c>
      <c r="C56" s="142" t="e">
        <f>#REF!</f>
        <v>#REF!</v>
      </c>
      <c r="D56" s="172" t="e">
        <f>#REF!</f>
        <v>#REF!</v>
      </c>
      <c r="E56" s="143"/>
      <c r="F56" s="143"/>
      <c r="G56" s="167" t="e">
        <f>#REF!</f>
        <v>#REF!</v>
      </c>
      <c r="H56" s="143" t="e">
        <f>#REF!</f>
        <v>#REF!</v>
      </c>
      <c r="I56" s="144" t="e">
        <f>#REF!</f>
        <v>#REF!</v>
      </c>
      <c r="J56" s="144" t="e">
        <f>#REF!</f>
        <v>#REF!</v>
      </c>
      <c r="K56" s="144" t="e">
        <f t="shared" si="0"/>
        <v>#REF!</v>
      </c>
      <c r="L56" s="145"/>
      <c r="M56" s="146"/>
      <c r="N56" s="147"/>
      <c r="O56" s="148"/>
      <c r="P56" s="168" t="e">
        <f>#REF!</f>
        <v>#REF!</v>
      </c>
      <c r="Q56" s="148" t="e">
        <f t="shared" si="1"/>
        <v>#REF!</v>
      </c>
      <c r="R56" s="149" t="e">
        <f>#REF!+I56</f>
        <v>#REF!</v>
      </c>
      <c r="S56" s="144"/>
      <c r="T56" s="144" t="e">
        <f>#REF!</f>
        <v>#REF!</v>
      </c>
      <c r="U56" s="144" t="e">
        <f t="shared" si="2"/>
        <v>#REF!</v>
      </c>
      <c r="V56" s="144" t="e">
        <f t="shared" si="3"/>
        <v>#REF!</v>
      </c>
      <c r="W56" s="144" t="e">
        <f t="shared" si="16"/>
        <v>#REF!</v>
      </c>
      <c r="X56" s="144" t="e">
        <f t="shared" si="4"/>
        <v>#REF!</v>
      </c>
      <c r="Y56" s="208" t="e">
        <f>#REF!+#REF!+#REF!+#REF!+#REF!</f>
        <v>#REF!</v>
      </c>
      <c r="Z56" s="208" t="e">
        <f>#REF!+#REF!+#REF!+#REF!+#REF!</f>
        <v>#REF!</v>
      </c>
      <c r="AA56" s="209" t="e">
        <f>#REF!</f>
        <v>#REF!</v>
      </c>
      <c r="AB56" s="209" t="e">
        <f>#REF!</f>
        <v>#REF!</v>
      </c>
      <c r="AC56" s="207"/>
      <c r="AD56" s="207">
        <f t="shared" si="5"/>
        <v>0</v>
      </c>
      <c r="AE56" s="206" t="e">
        <f t="shared" si="6"/>
        <v>#REF!</v>
      </c>
      <c r="AF56" s="206" t="e">
        <f t="shared" si="7"/>
        <v>#REF!</v>
      </c>
      <c r="AG56" s="144"/>
      <c r="AH56" s="144"/>
      <c r="AI56" s="205" t="e">
        <f t="shared" si="8"/>
        <v>#REF!</v>
      </c>
      <c r="AJ56" s="205">
        <v>181.5</v>
      </c>
      <c r="AK56" s="150" t="e">
        <f t="shared" si="9"/>
        <v>#REF!</v>
      </c>
      <c r="AL56" s="144" t="e">
        <f>#REF!-AJ56</f>
        <v>#REF!</v>
      </c>
      <c r="AM56" s="149" t="e">
        <f t="shared" si="10"/>
        <v>#REF!</v>
      </c>
      <c r="AN56" s="210" t="e">
        <f t="shared" si="11"/>
        <v>#REF!</v>
      </c>
      <c r="AO56" s="150"/>
      <c r="AP56" s="153"/>
      <c r="AQ56" s="152"/>
      <c r="AR56" s="150"/>
      <c r="AS56" s="178"/>
      <c r="AT56" s="177" t="e">
        <f t="shared" si="13"/>
        <v>#REF!</v>
      </c>
      <c r="AU56" s="178"/>
      <c r="AV56" s="178"/>
    </row>
    <row r="57" spans="1:48" ht="15" customHeight="1">
      <c r="A57" s="200">
        <f t="shared" si="12"/>
        <v>56</v>
      </c>
      <c r="B57" s="211" t="e">
        <f>#REF!</f>
        <v>#REF!</v>
      </c>
      <c r="C57" s="142" t="e">
        <f>#REF!</f>
        <v>#REF!</v>
      </c>
      <c r="D57" s="172" t="e">
        <f>#REF!</f>
        <v>#REF!</v>
      </c>
      <c r="E57" s="143"/>
      <c r="F57" s="143"/>
      <c r="G57" s="167" t="e">
        <f>#REF!</f>
        <v>#REF!</v>
      </c>
      <c r="H57" s="143" t="e">
        <f>#REF!</f>
        <v>#REF!</v>
      </c>
      <c r="I57" s="144" t="e">
        <f>#REF!</f>
        <v>#REF!</v>
      </c>
      <c r="J57" s="144" t="e">
        <f>#REF!</f>
        <v>#REF!</v>
      </c>
      <c r="K57" s="144" t="e">
        <f t="shared" si="0"/>
        <v>#REF!</v>
      </c>
      <c r="L57" s="145"/>
      <c r="M57" s="146"/>
      <c r="N57" s="147"/>
      <c r="O57" s="148"/>
      <c r="P57" s="168" t="e">
        <f>#REF!</f>
        <v>#REF!</v>
      </c>
      <c r="Q57" s="148" t="e">
        <f t="shared" si="1"/>
        <v>#REF!</v>
      </c>
      <c r="R57" s="149" t="e">
        <f>#REF!+I57</f>
        <v>#REF!</v>
      </c>
      <c r="S57" s="144"/>
      <c r="T57" s="144" t="e">
        <f>#REF!</f>
        <v>#REF!</v>
      </c>
      <c r="U57" s="144" t="e">
        <f t="shared" si="2"/>
        <v>#REF!</v>
      </c>
      <c r="V57" s="144" t="e">
        <f t="shared" si="3"/>
        <v>#REF!</v>
      </c>
      <c r="W57" s="144" t="e">
        <f t="shared" si="16"/>
        <v>#REF!</v>
      </c>
      <c r="X57" s="144" t="e">
        <f t="shared" si="4"/>
        <v>#REF!</v>
      </c>
      <c r="Y57" s="208" t="e">
        <f>#REF!+#REF!+#REF!+#REF!+#REF!</f>
        <v>#REF!</v>
      </c>
      <c r="Z57" s="208" t="e">
        <f>#REF!+#REF!+#REF!+#REF!+#REF!</f>
        <v>#REF!</v>
      </c>
      <c r="AA57" s="209" t="e">
        <f>#REF!</f>
        <v>#REF!</v>
      </c>
      <c r="AB57" s="209" t="e">
        <f>#REF!</f>
        <v>#REF!</v>
      </c>
      <c r="AC57" s="207"/>
      <c r="AD57" s="207">
        <f t="shared" si="5"/>
        <v>0</v>
      </c>
      <c r="AE57" s="206" t="e">
        <f t="shared" si="6"/>
        <v>#REF!</v>
      </c>
      <c r="AF57" s="206" t="e">
        <f t="shared" si="7"/>
        <v>#REF!</v>
      </c>
      <c r="AG57" s="144"/>
      <c r="AH57" s="144"/>
      <c r="AI57" s="205" t="e">
        <f t="shared" si="8"/>
        <v>#REF!</v>
      </c>
      <c r="AJ57" s="205">
        <v>198</v>
      </c>
      <c r="AK57" s="150" t="e">
        <f t="shared" si="9"/>
        <v>#REF!</v>
      </c>
      <c r="AL57" s="144" t="e">
        <f>#REF!-AJ57</f>
        <v>#REF!</v>
      </c>
      <c r="AM57" s="149" t="e">
        <f t="shared" si="10"/>
        <v>#REF!</v>
      </c>
      <c r="AN57" s="210" t="e">
        <f t="shared" si="11"/>
        <v>#REF!</v>
      </c>
      <c r="AO57" s="150"/>
      <c r="AP57" s="153"/>
      <c r="AQ57" s="152"/>
      <c r="AR57" s="150"/>
      <c r="AS57" s="178"/>
      <c r="AT57" s="177" t="e">
        <f t="shared" si="13"/>
        <v>#REF!</v>
      </c>
      <c r="AU57" s="178"/>
      <c r="AV57" s="178"/>
    </row>
    <row r="58" spans="1:48" ht="15" customHeight="1">
      <c r="A58" s="200">
        <f t="shared" si="12"/>
        <v>57</v>
      </c>
      <c r="B58" s="211" t="e">
        <f>#REF!</f>
        <v>#REF!</v>
      </c>
      <c r="C58" s="142" t="e">
        <f>#REF!</f>
        <v>#REF!</v>
      </c>
      <c r="D58" s="172" t="e">
        <f>#REF!</f>
        <v>#REF!</v>
      </c>
      <c r="E58" s="143"/>
      <c r="F58" s="143"/>
      <c r="G58" s="167" t="e">
        <f>#REF!</f>
        <v>#REF!</v>
      </c>
      <c r="H58" s="143" t="e">
        <f>#REF!</f>
        <v>#REF!</v>
      </c>
      <c r="I58" s="144" t="e">
        <f>#REF!</f>
        <v>#REF!</v>
      </c>
      <c r="J58" s="144" t="e">
        <f>#REF!</f>
        <v>#REF!</v>
      </c>
      <c r="K58" s="144" t="e">
        <f t="shared" si="0"/>
        <v>#REF!</v>
      </c>
      <c r="L58" s="145"/>
      <c r="M58" s="146"/>
      <c r="N58" s="147"/>
      <c r="O58" s="148"/>
      <c r="P58" s="168" t="e">
        <f>#REF!</f>
        <v>#REF!</v>
      </c>
      <c r="Q58" s="148" t="e">
        <f t="shared" si="1"/>
        <v>#REF!</v>
      </c>
      <c r="R58" s="149" t="e">
        <f>#REF!+I58</f>
        <v>#REF!</v>
      </c>
      <c r="S58" s="144"/>
      <c r="T58" s="144" t="e">
        <f>#REF!</f>
        <v>#REF!</v>
      </c>
      <c r="U58" s="144" t="e">
        <f t="shared" si="2"/>
        <v>#REF!</v>
      </c>
      <c r="V58" s="144" t="e">
        <f t="shared" si="3"/>
        <v>#REF!</v>
      </c>
      <c r="W58" s="144" t="e">
        <f t="shared" si="16"/>
        <v>#REF!</v>
      </c>
      <c r="X58" s="144" t="e">
        <f t="shared" si="4"/>
        <v>#REF!</v>
      </c>
      <c r="Y58" s="208" t="e">
        <f>#REF!+#REF!+#REF!+#REF!+#REF!</f>
        <v>#REF!</v>
      </c>
      <c r="Z58" s="208" t="e">
        <f>#REF!+#REF!+#REF!+#REF!+#REF!</f>
        <v>#REF!</v>
      </c>
      <c r="AA58" s="209" t="e">
        <f>#REF!</f>
        <v>#REF!</v>
      </c>
      <c r="AB58" s="209" t="e">
        <f>#REF!</f>
        <v>#REF!</v>
      </c>
      <c r="AC58" s="207"/>
      <c r="AD58" s="207">
        <f t="shared" si="5"/>
        <v>0</v>
      </c>
      <c r="AE58" s="206" t="e">
        <f t="shared" si="6"/>
        <v>#REF!</v>
      </c>
      <c r="AF58" s="206" t="e">
        <f t="shared" si="7"/>
        <v>#REF!</v>
      </c>
      <c r="AG58" s="144"/>
      <c r="AH58" s="144"/>
      <c r="AI58" s="205" t="e">
        <f t="shared" si="8"/>
        <v>#REF!</v>
      </c>
      <c r="AJ58" s="205">
        <f>1221.84/1.7724</f>
        <v>689.37034529451591</v>
      </c>
      <c r="AK58" s="150" t="e">
        <f t="shared" si="9"/>
        <v>#REF!</v>
      </c>
      <c r="AL58" s="144" t="e">
        <f>#REF!-AJ58</f>
        <v>#REF!</v>
      </c>
      <c r="AM58" s="149" t="e">
        <f t="shared" si="10"/>
        <v>#REF!</v>
      </c>
      <c r="AN58" s="210" t="e">
        <f t="shared" si="11"/>
        <v>#REF!</v>
      </c>
      <c r="AO58" s="150"/>
      <c r="AP58" s="153"/>
      <c r="AQ58" s="152"/>
      <c r="AR58" s="150"/>
      <c r="AS58" s="178"/>
      <c r="AT58" s="177" t="e">
        <f t="shared" si="13"/>
        <v>#REF!</v>
      </c>
      <c r="AU58" s="178"/>
      <c r="AV58" s="178"/>
    </row>
    <row r="59" spans="1:48" ht="15" customHeight="1">
      <c r="A59" s="200">
        <f t="shared" si="12"/>
        <v>58</v>
      </c>
      <c r="B59" s="211" t="e">
        <f>#REF!</f>
        <v>#REF!</v>
      </c>
      <c r="C59" s="142" t="e">
        <f>#REF!</f>
        <v>#REF!</v>
      </c>
      <c r="D59" s="172" t="e">
        <f>#REF!</f>
        <v>#REF!</v>
      </c>
      <c r="E59" s="143"/>
      <c r="F59" s="143"/>
      <c r="G59" s="167" t="e">
        <f>#REF!</f>
        <v>#REF!</v>
      </c>
      <c r="H59" s="143" t="e">
        <f>#REF!</f>
        <v>#REF!</v>
      </c>
      <c r="I59" s="144" t="e">
        <f>#REF!</f>
        <v>#REF!</v>
      </c>
      <c r="J59" s="144" t="e">
        <f>#REF!</f>
        <v>#REF!</v>
      </c>
      <c r="K59" s="144" t="e">
        <f t="shared" si="0"/>
        <v>#REF!</v>
      </c>
      <c r="L59" s="145"/>
      <c r="M59" s="146"/>
      <c r="N59" s="147"/>
      <c r="O59" s="148"/>
      <c r="P59" s="168" t="e">
        <f>#REF!</f>
        <v>#REF!</v>
      </c>
      <c r="Q59" s="148" t="e">
        <f t="shared" si="1"/>
        <v>#REF!</v>
      </c>
      <c r="R59" s="149" t="e">
        <f>#REF!+I59</f>
        <v>#REF!</v>
      </c>
      <c r="S59" s="144"/>
      <c r="T59" s="144" t="e">
        <f>#REF!</f>
        <v>#REF!</v>
      </c>
      <c r="U59" s="144" t="e">
        <f t="shared" si="2"/>
        <v>#REF!</v>
      </c>
      <c r="V59" s="144" t="e">
        <f t="shared" si="3"/>
        <v>#REF!</v>
      </c>
      <c r="W59" s="144" t="e">
        <f t="shared" si="16"/>
        <v>#REF!</v>
      </c>
      <c r="X59" s="144" t="e">
        <f t="shared" si="4"/>
        <v>#REF!</v>
      </c>
      <c r="Y59" s="208" t="e">
        <f>#REF!+#REF!+#REF!+#REF!+#REF!</f>
        <v>#REF!</v>
      </c>
      <c r="Z59" s="208" t="e">
        <f>#REF!+#REF!+#REF!+#REF!+#REF!</f>
        <v>#REF!</v>
      </c>
      <c r="AA59" s="209" t="e">
        <f>#REF!</f>
        <v>#REF!</v>
      </c>
      <c r="AB59" s="209" t="e">
        <f>#REF!</f>
        <v>#REF!</v>
      </c>
      <c r="AC59" s="207"/>
      <c r="AD59" s="207">
        <f t="shared" si="5"/>
        <v>0</v>
      </c>
      <c r="AE59" s="206" t="e">
        <f t="shared" si="6"/>
        <v>#REF!</v>
      </c>
      <c r="AF59" s="206" t="e">
        <f t="shared" si="7"/>
        <v>#REF!</v>
      </c>
      <c r="AG59" s="144"/>
      <c r="AH59" s="144"/>
      <c r="AI59" s="205" t="e">
        <f t="shared" si="8"/>
        <v>#REF!</v>
      </c>
      <c r="AJ59" s="205">
        <v>208.23</v>
      </c>
      <c r="AK59" s="150" t="e">
        <f t="shared" si="9"/>
        <v>#REF!</v>
      </c>
      <c r="AL59" s="144" t="e">
        <f>#REF!-AJ59</f>
        <v>#REF!</v>
      </c>
      <c r="AM59" s="149" t="e">
        <f t="shared" si="10"/>
        <v>#REF!</v>
      </c>
      <c r="AN59" s="210" t="e">
        <f t="shared" si="11"/>
        <v>#REF!</v>
      </c>
      <c r="AO59" s="150"/>
      <c r="AP59" s="153"/>
      <c r="AQ59" s="152"/>
      <c r="AR59" s="150"/>
      <c r="AS59" s="178"/>
      <c r="AT59" s="177" t="e">
        <f t="shared" si="13"/>
        <v>#REF!</v>
      </c>
      <c r="AU59" s="178"/>
      <c r="AV59" s="178"/>
    </row>
    <row r="60" spans="1:48" ht="15" customHeight="1">
      <c r="A60" s="200">
        <f t="shared" si="12"/>
        <v>59</v>
      </c>
      <c r="B60" s="211" t="e">
        <f>#REF!</f>
        <v>#REF!</v>
      </c>
      <c r="C60" s="142" t="e">
        <f>#REF!</f>
        <v>#REF!</v>
      </c>
      <c r="D60" s="172" t="e">
        <f>#REF!</f>
        <v>#REF!</v>
      </c>
      <c r="E60" s="143"/>
      <c r="F60" s="143"/>
      <c r="G60" s="167" t="e">
        <f>#REF!</f>
        <v>#REF!</v>
      </c>
      <c r="H60" s="143" t="e">
        <f>#REF!</f>
        <v>#REF!</v>
      </c>
      <c r="I60" s="144" t="e">
        <f>#REF!</f>
        <v>#REF!</v>
      </c>
      <c r="J60" s="144" t="e">
        <f>#REF!</f>
        <v>#REF!</v>
      </c>
      <c r="K60" s="144" t="e">
        <f t="shared" si="0"/>
        <v>#REF!</v>
      </c>
      <c r="L60" s="145"/>
      <c r="M60" s="146"/>
      <c r="N60" s="147"/>
      <c r="O60" s="148"/>
      <c r="P60" s="168" t="e">
        <f>#REF!</f>
        <v>#REF!</v>
      </c>
      <c r="Q60" s="148" t="e">
        <f t="shared" si="1"/>
        <v>#REF!</v>
      </c>
      <c r="R60" s="149" t="e">
        <f>#REF!+I60</f>
        <v>#REF!</v>
      </c>
      <c r="S60" s="144"/>
      <c r="T60" s="144" t="e">
        <f>#REF!</f>
        <v>#REF!</v>
      </c>
      <c r="U60" s="144" t="e">
        <f t="shared" si="2"/>
        <v>#REF!</v>
      </c>
      <c r="V60" s="144" t="e">
        <f t="shared" si="3"/>
        <v>#REF!</v>
      </c>
      <c r="W60" s="144" t="e">
        <f t="shared" si="16"/>
        <v>#REF!</v>
      </c>
      <c r="X60" s="144" t="e">
        <f t="shared" si="4"/>
        <v>#REF!</v>
      </c>
      <c r="Y60" s="208" t="e">
        <f>#REF!+#REF!+#REF!+#REF!+#REF!</f>
        <v>#REF!</v>
      </c>
      <c r="Z60" s="208" t="e">
        <f>#REF!+#REF!+#REF!+#REF!+#REF!</f>
        <v>#REF!</v>
      </c>
      <c r="AA60" s="209" t="e">
        <f>#REF!</f>
        <v>#REF!</v>
      </c>
      <c r="AB60" s="209" t="e">
        <f>#REF!</f>
        <v>#REF!</v>
      </c>
      <c r="AC60" s="207"/>
      <c r="AD60" s="207">
        <f t="shared" si="5"/>
        <v>0</v>
      </c>
      <c r="AE60" s="206" t="e">
        <f t="shared" si="6"/>
        <v>#REF!</v>
      </c>
      <c r="AF60" s="206" t="e">
        <f t="shared" si="7"/>
        <v>#REF!</v>
      </c>
      <c r="AG60" s="144"/>
      <c r="AH60" s="144"/>
      <c r="AI60" s="205" t="e">
        <f t="shared" si="8"/>
        <v>#REF!</v>
      </c>
      <c r="AJ60" s="205">
        <v>252.78</v>
      </c>
      <c r="AK60" s="150" t="e">
        <f t="shared" si="9"/>
        <v>#REF!</v>
      </c>
      <c r="AL60" s="144" t="e">
        <f>#REF!-AJ60</f>
        <v>#REF!</v>
      </c>
      <c r="AM60" s="149" t="e">
        <f t="shared" si="10"/>
        <v>#REF!</v>
      </c>
      <c r="AN60" s="210" t="e">
        <f t="shared" si="11"/>
        <v>#REF!</v>
      </c>
      <c r="AO60" s="150"/>
      <c r="AP60" s="151"/>
      <c r="AQ60" s="152"/>
      <c r="AR60" s="150"/>
      <c r="AS60" s="178"/>
      <c r="AT60" s="177" t="e">
        <f t="shared" si="13"/>
        <v>#REF!</v>
      </c>
      <c r="AU60" s="178"/>
      <c r="AV60" s="178"/>
    </row>
    <row r="61" spans="1:48" ht="15" customHeight="1">
      <c r="A61" s="200">
        <f t="shared" si="12"/>
        <v>60</v>
      </c>
      <c r="B61" s="211" t="e">
        <f>#REF!</f>
        <v>#REF!</v>
      </c>
      <c r="C61" s="142" t="e">
        <f>#REF!</f>
        <v>#REF!</v>
      </c>
      <c r="D61" s="172" t="e">
        <f>#REF!</f>
        <v>#REF!</v>
      </c>
      <c r="E61" s="143"/>
      <c r="F61" s="143"/>
      <c r="G61" s="167" t="e">
        <f>#REF!</f>
        <v>#REF!</v>
      </c>
      <c r="H61" s="143" t="e">
        <f>#REF!</f>
        <v>#REF!</v>
      </c>
      <c r="I61" s="144" t="e">
        <f>#REF!</f>
        <v>#REF!</v>
      </c>
      <c r="J61" s="144" t="e">
        <f>#REF!</f>
        <v>#REF!</v>
      </c>
      <c r="K61" s="144" t="e">
        <f t="shared" si="0"/>
        <v>#REF!</v>
      </c>
      <c r="L61" s="145"/>
      <c r="M61" s="146"/>
      <c r="N61" s="147"/>
      <c r="O61" s="148"/>
      <c r="P61" s="168" t="e">
        <f>#REF!</f>
        <v>#REF!</v>
      </c>
      <c r="Q61" s="148" t="e">
        <f t="shared" si="1"/>
        <v>#REF!</v>
      </c>
      <c r="R61" s="149" t="e">
        <f>#REF!+I61</f>
        <v>#REF!</v>
      </c>
      <c r="S61" s="144"/>
      <c r="T61" s="144" t="e">
        <f>#REF!</f>
        <v>#REF!</v>
      </c>
      <c r="U61" s="144" t="e">
        <f t="shared" si="2"/>
        <v>#REF!</v>
      </c>
      <c r="V61" s="144" t="e">
        <f t="shared" si="3"/>
        <v>#REF!</v>
      </c>
      <c r="W61" s="144" t="e">
        <f t="shared" si="16"/>
        <v>#REF!</v>
      </c>
      <c r="X61" s="144" t="e">
        <f t="shared" si="4"/>
        <v>#REF!</v>
      </c>
      <c r="Y61" s="208" t="e">
        <f>#REF!+#REF!+#REF!+#REF!+#REF!</f>
        <v>#REF!</v>
      </c>
      <c r="Z61" s="208" t="e">
        <f>#REF!+#REF!+#REF!+#REF!+#REF!</f>
        <v>#REF!</v>
      </c>
      <c r="AA61" s="209" t="e">
        <f>#REF!</f>
        <v>#REF!</v>
      </c>
      <c r="AB61" s="209" t="e">
        <f>#REF!</f>
        <v>#REF!</v>
      </c>
      <c r="AC61" s="207"/>
      <c r="AD61" s="207">
        <f t="shared" si="5"/>
        <v>0</v>
      </c>
      <c r="AE61" s="206" t="e">
        <f t="shared" si="6"/>
        <v>#REF!</v>
      </c>
      <c r="AF61" s="206" t="e">
        <f t="shared" si="7"/>
        <v>#REF!</v>
      </c>
      <c r="AG61" s="144"/>
      <c r="AH61" s="144"/>
      <c r="AI61" s="205" t="e">
        <f t="shared" si="8"/>
        <v>#REF!</v>
      </c>
      <c r="AJ61" s="205">
        <f>866.37/1.7884</f>
        <v>484.43860433907406</v>
      </c>
      <c r="AK61" s="150" t="e">
        <f t="shared" si="9"/>
        <v>#REF!</v>
      </c>
      <c r="AL61" s="144" t="e">
        <f>#REF!-AJ61</f>
        <v>#REF!</v>
      </c>
      <c r="AM61" s="149" t="e">
        <f t="shared" si="10"/>
        <v>#REF!</v>
      </c>
      <c r="AN61" s="210" t="e">
        <f t="shared" si="11"/>
        <v>#REF!</v>
      </c>
      <c r="AO61" s="150"/>
      <c r="AP61" s="151"/>
      <c r="AQ61" s="152"/>
      <c r="AR61" s="150"/>
      <c r="AS61" s="178"/>
      <c r="AT61" s="177" t="e">
        <f t="shared" si="13"/>
        <v>#REF!</v>
      </c>
      <c r="AU61" s="178"/>
      <c r="AV61" s="178"/>
    </row>
    <row r="62" spans="1:48" ht="15" customHeight="1">
      <c r="A62" s="200">
        <f t="shared" si="12"/>
        <v>61</v>
      </c>
      <c r="B62" s="211" t="e">
        <f>#REF!</f>
        <v>#REF!</v>
      </c>
      <c r="C62" s="142" t="e">
        <f>#REF!</f>
        <v>#REF!</v>
      </c>
      <c r="D62" s="172" t="e">
        <f>#REF!</f>
        <v>#REF!</v>
      </c>
      <c r="E62" s="143"/>
      <c r="F62" s="143"/>
      <c r="G62" s="167" t="e">
        <f>#REF!</f>
        <v>#REF!</v>
      </c>
      <c r="H62" s="143" t="e">
        <f>#REF!</f>
        <v>#REF!</v>
      </c>
      <c r="I62" s="144" t="e">
        <f>#REF!</f>
        <v>#REF!</v>
      </c>
      <c r="J62" s="144" t="e">
        <f>#REF!</f>
        <v>#REF!</v>
      </c>
      <c r="K62" s="144" t="e">
        <f t="shared" si="0"/>
        <v>#REF!</v>
      </c>
      <c r="L62" s="145"/>
      <c r="M62" s="146"/>
      <c r="N62" s="147"/>
      <c r="O62" s="148"/>
      <c r="P62" s="168" t="e">
        <f>#REF!</f>
        <v>#REF!</v>
      </c>
      <c r="Q62" s="148" t="e">
        <f t="shared" si="1"/>
        <v>#REF!</v>
      </c>
      <c r="R62" s="149" t="e">
        <f>#REF!+I62</f>
        <v>#REF!</v>
      </c>
      <c r="S62" s="144"/>
      <c r="T62" s="144" t="e">
        <f>#REF!</f>
        <v>#REF!</v>
      </c>
      <c r="U62" s="144" t="e">
        <f t="shared" si="2"/>
        <v>#REF!</v>
      </c>
      <c r="V62" s="144" t="e">
        <f t="shared" si="3"/>
        <v>#REF!</v>
      </c>
      <c r="W62" s="144" t="e">
        <f t="shared" si="16"/>
        <v>#REF!</v>
      </c>
      <c r="X62" s="144" t="e">
        <f t="shared" si="4"/>
        <v>#REF!</v>
      </c>
      <c r="Y62" s="208" t="e">
        <f>#REF!+#REF!+#REF!+#REF!+#REF!</f>
        <v>#REF!</v>
      </c>
      <c r="Z62" s="208" t="e">
        <f>#REF!+#REF!+#REF!+#REF!+#REF!</f>
        <v>#REF!</v>
      </c>
      <c r="AA62" s="209" t="e">
        <f>#REF!</f>
        <v>#REF!</v>
      </c>
      <c r="AB62" s="209" t="e">
        <f>#REF!</f>
        <v>#REF!</v>
      </c>
      <c r="AC62" s="207"/>
      <c r="AD62" s="207">
        <f t="shared" si="5"/>
        <v>0</v>
      </c>
      <c r="AE62" s="206" t="e">
        <f t="shared" si="6"/>
        <v>#REF!</v>
      </c>
      <c r="AF62" s="206" t="e">
        <f t="shared" si="7"/>
        <v>#REF!</v>
      </c>
      <c r="AG62" s="144"/>
      <c r="AH62" s="144"/>
      <c r="AI62" s="205" t="e">
        <f t="shared" si="8"/>
        <v>#REF!</v>
      </c>
      <c r="AJ62" s="205">
        <f>949.06/1.7941</f>
        <v>528.98946547015214</v>
      </c>
      <c r="AK62" s="150" t="e">
        <f t="shared" si="9"/>
        <v>#REF!</v>
      </c>
      <c r="AL62" s="144" t="e">
        <f>#REF!-AJ62</f>
        <v>#REF!</v>
      </c>
      <c r="AM62" s="149" t="e">
        <f t="shared" si="10"/>
        <v>#REF!</v>
      </c>
      <c r="AN62" s="210" t="e">
        <f t="shared" si="11"/>
        <v>#REF!</v>
      </c>
      <c r="AO62" s="150"/>
      <c r="AP62" s="151"/>
      <c r="AQ62" s="152"/>
      <c r="AR62" s="150"/>
      <c r="AS62" s="178"/>
      <c r="AT62" s="177" t="e">
        <f t="shared" si="13"/>
        <v>#REF!</v>
      </c>
      <c r="AU62" s="178"/>
      <c r="AV62" s="178"/>
    </row>
    <row r="63" spans="1:48" ht="15" customHeight="1">
      <c r="A63" s="200">
        <f t="shared" si="12"/>
        <v>62</v>
      </c>
      <c r="B63" s="211" t="e">
        <f>#REF!</f>
        <v>#REF!</v>
      </c>
      <c r="C63" s="142" t="e">
        <f>#REF!</f>
        <v>#REF!</v>
      </c>
      <c r="D63" s="172" t="e">
        <f>#REF!</f>
        <v>#REF!</v>
      </c>
      <c r="E63" s="143"/>
      <c r="F63" s="143"/>
      <c r="G63" s="167" t="e">
        <f>#REF!</f>
        <v>#REF!</v>
      </c>
      <c r="H63" s="143" t="e">
        <f>#REF!</f>
        <v>#REF!</v>
      </c>
      <c r="I63" s="144" t="e">
        <f>#REF!</f>
        <v>#REF!</v>
      </c>
      <c r="J63" s="144" t="e">
        <f>#REF!</f>
        <v>#REF!</v>
      </c>
      <c r="K63" s="144" t="e">
        <f t="shared" si="0"/>
        <v>#REF!</v>
      </c>
      <c r="L63" s="145"/>
      <c r="M63" s="146"/>
      <c r="N63" s="147"/>
      <c r="O63" s="148"/>
      <c r="P63" s="168" t="e">
        <f>#REF!</f>
        <v>#REF!</v>
      </c>
      <c r="Q63" s="148" t="e">
        <f t="shared" si="1"/>
        <v>#REF!</v>
      </c>
      <c r="R63" s="149" t="e">
        <f>#REF!+I63</f>
        <v>#REF!</v>
      </c>
      <c r="S63" s="144"/>
      <c r="T63" s="144" t="e">
        <f>#REF!</f>
        <v>#REF!</v>
      </c>
      <c r="U63" s="144" t="e">
        <f t="shared" si="2"/>
        <v>#REF!</v>
      </c>
      <c r="V63" s="144" t="e">
        <f t="shared" si="3"/>
        <v>#REF!</v>
      </c>
      <c r="W63" s="144" t="e">
        <f t="shared" si="16"/>
        <v>#REF!</v>
      </c>
      <c r="X63" s="144" t="e">
        <f t="shared" si="4"/>
        <v>#REF!</v>
      </c>
      <c r="Y63" s="208" t="e">
        <f>#REF!+#REF!+#REF!+#REF!+#REF!</f>
        <v>#REF!</v>
      </c>
      <c r="Z63" s="208" t="e">
        <f>#REF!+#REF!+#REF!+#REF!+#REF!</f>
        <v>#REF!</v>
      </c>
      <c r="AA63" s="209" t="e">
        <f>#REF!</f>
        <v>#REF!</v>
      </c>
      <c r="AB63" s="209" t="e">
        <f>#REF!</f>
        <v>#REF!</v>
      </c>
      <c r="AC63" s="207"/>
      <c r="AD63" s="207">
        <f t="shared" si="5"/>
        <v>0</v>
      </c>
      <c r="AE63" s="206" t="e">
        <f t="shared" si="6"/>
        <v>#REF!</v>
      </c>
      <c r="AF63" s="206" t="e">
        <f t="shared" si="7"/>
        <v>#REF!</v>
      </c>
      <c r="AG63" s="144"/>
      <c r="AH63" s="144"/>
      <c r="AI63" s="205" t="e">
        <f t="shared" si="8"/>
        <v>#REF!</v>
      </c>
      <c r="AJ63" s="205">
        <v>733.92</v>
      </c>
      <c r="AK63" s="150" t="e">
        <f t="shared" si="9"/>
        <v>#REF!</v>
      </c>
      <c r="AL63" s="144" t="e">
        <f>#REF!-AJ63</f>
        <v>#REF!</v>
      </c>
      <c r="AM63" s="149" t="e">
        <f t="shared" si="10"/>
        <v>#REF!</v>
      </c>
      <c r="AN63" s="210" t="e">
        <f t="shared" si="11"/>
        <v>#REF!</v>
      </c>
      <c r="AO63" s="150"/>
      <c r="AP63" s="151"/>
      <c r="AQ63" s="152"/>
      <c r="AR63" s="150"/>
      <c r="AS63" s="178"/>
      <c r="AT63" s="177" t="e">
        <f t="shared" si="13"/>
        <v>#REF!</v>
      </c>
      <c r="AU63" s="178"/>
      <c r="AV63" s="178"/>
    </row>
    <row r="64" spans="1:48" ht="15" customHeight="1">
      <c r="A64" s="200">
        <f t="shared" si="12"/>
        <v>63</v>
      </c>
      <c r="B64" s="211" t="e">
        <f>#REF!</f>
        <v>#REF!</v>
      </c>
      <c r="C64" s="142" t="e">
        <f>#REF!</f>
        <v>#REF!</v>
      </c>
      <c r="D64" s="172" t="e">
        <f>#REF!</f>
        <v>#REF!</v>
      </c>
      <c r="E64" s="143"/>
      <c r="F64" s="143"/>
      <c r="G64" s="167" t="e">
        <f>#REF!</f>
        <v>#REF!</v>
      </c>
      <c r="H64" s="143" t="e">
        <f>#REF!</f>
        <v>#REF!</v>
      </c>
      <c r="I64" s="144" t="e">
        <f>#REF!</f>
        <v>#REF!</v>
      </c>
      <c r="J64" s="144" t="e">
        <f>#REF!</f>
        <v>#REF!</v>
      </c>
      <c r="K64" s="144" t="e">
        <f t="shared" si="0"/>
        <v>#REF!</v>
      </c>
      <c r="L64" s="145"/>
      <c r="M64" s="146"/>
      <c r="N64" s="147"/>
      <c r="O64" s="148"/>
      <c r="P64" s="168" t="e">
        <f>#REF!</f>
        <v>#REF!</v>
      </c>
      <c r="Q64" s="148" t="e">
        <f t="shared" si="1"/>
        <v>#REF!</v>
      </c>
      <c r="R64" s="149" t="e">
        <f>#REF!+I64</f>
        <v>#REF!</v>
      </c>
      <c r="S64" s="144"/>
      <c r="T64" s="144" t="e">
        <f>#REF!</f>
        <v>#REF!</v>
      </c>
      <c r="U64" s="144" t="e">
        <f t="shared" si="2"/>
        <v>#REF!</v>
      </c>
      <c r="V64" s="144" t="e">
        <f t="shared" si="3"/>
        <v>#REF!</v>
      </c>
      <c r="W64" s="144" t="e">
        <f t="shared" si="16"/>
        <v>#REF!</v>
      </c>
      <c r="X64" s="144" t="e">
        <f t="shared" si="4"/>
        <v>#REF!</v>
      </c>
      <c r="Y64" s="208" t="e">
        <f>#REF!+#REF!+#REF!+#REF!+#REF!</f>
        <v>#REF!</v>
      </c>
      <c r="Z64" s="208" t="e">
        <f>#REF!+#REF!+#REF!+#REF!+#REF!</f>
        <v>#REF!</v>
      </c>
      <c r="AA64" s="209" t="e">
        <f>#REF!</f>
        <v>#REF!</v>
      </c>
      <c r="AB64" s="209" t="e">
        <f>#REF!</f>
        <v>#REF!</v>
      </c>
      <c r="AC64" s="207"/>
      <c r="AD64" s="207">
        <f t="shared" si="5"/>
        <v>0</v>
      </c>
      <c r="AE64" s="206" t="e">
        <f t="shared" si="6"/>
        <v>#REF!</v>
      </c>
      <c r="AF64" s="206" t="e">
        <f t="shared" si="7"/>
        <v>#REF!</v>
      </c>
      <c r="AG64" s="144"/>
      <c r="AH64" s="144"/>
      <c r="AI64" s="205" t="e">
        <f t="shared" si="8"/>
        <v>#REF!</v>
      </c>
      <c r="AJ64" s="205">
        <f>451.24/1.7851</f>
        <v>252.78135678673465</v>
      </c>
      <c r="AK64" s="150" t="e">
        <f t="shared" si="9"/>
        <v>#REF!</v>
      </c>
      <c r="AL64" s="144" t="e">
        <f>#REF!-AJ64</f>
        <v>#REF!</v>
      </c>
      <c r="AM64" s="149" t="e">
        <f t="shared" si="10"/>
        <v>#REF!</v>
      </c>
      <c r="AN64" s="210" t="e">
        <f t="shared" si="11"/>
        <v>#REF!</v>
      </c>
      <c r="AO64" s="150"/>
      <c r="AP64" s="151"/>
      <c r="AQ64" s="152"/>
      <c r="AR64" s="150"/>
      <c r="AS64" s="178"/>
      <c r="AT64" s="177" t="e">
        <f t="shared" si="13"/>
        <v>#REF!</v>
      </c>
      <c r="AU64" s="178"/>
      <c r="AV64" s="178"/>
    </row>
    <row r="65" spans="1:48" ht="15" customHeight="1">
      <c r="A65" s="200">
        <f t="shared" si="12"/>
        <v>64</v>
      </c>
      <c r="B65" s="211" t="e">
        <f>#REF!</f>
        <v>#REF!</v>
      </c>
      <c r="C65" s="142" t="e">
        <f>#REF!</f>
        <v>#REF!</v>
      </c>
      <c r="D65" s="172" t="e">
        <f>#REF!</f>
        <v>#REF!</v>
      </c>
      <c r="E65" s="143"/>
      <c r="F65" s="143"/>
      <c r="G65" s="167" t="e">
        <f>#REF!</f>
        <v>#REF!</v>
      </c>
      <c r="H65" s="143" t="e">
        <f>#REF!</f>
        <v>#REF!</v>
      </c>
      <c r="I65" s="144" t="e">
        <f>#REF!</f>
        <v>#REF!</v>
      </c>
      <c r="J65" s="144" t="e">
        <f>#REF!</f>
        <v>#REF!</v>
      </c>
      <c r="K65" s="144" t="e">
        <f t="shared" si="0"/>
        <v>#REF!</v>
      </c>
      <c r="L65" s="145"/>
      <c r="M65" s="146"/>
      <c r="N65" s="147"/>
      <c r="O65" s="148"/>
      <c r="P65" s="168" t="e">
        <f>#REF!</f>
        <v>#REF!</v>
      </c>
      <c r="Q65" s="148" t="e">
        <f t="shared" si="1"/>
        <v>#REF!</v>
      </c>
      <c r="R65" s="149" t="e">
        <f>#REF!+I65</f>
        <v>#REF!</v>
      </c>
      <c r="S65" s="144"/>
      <c r="T65" s="144" t="e">
        <f>#REF!</f>
        <v>#REF!</v>
      </c>
      <c r="U65" s="144" t="e">
        <f t="shared" si="2"/>
        <v>#REF!</v>
      </c>
      <c r="V65" s="144" t="e">
        <f t="shared" si="3"/>
        <v>#REF!</v>
      </c>
      <c r="W65" s="144" t="e">
        <f t="shared" si="16"/>
        <v>#REF!</v>
      </c>
      <c r="X65" s="144" t="e">
        <f t="shared" si="4"/>
        <v>#REF!</v>
      </c>
      <c r="Y65" s="208" t="e">
        <f>#REF!+#REF!+#REF!+#REF!+#REF!</f>
        <v>#REF!</v>
      </c>
      <c r="Z65" s="208" t="e">
        <f>#REF!+#REF!+#REF!+#REF!+#REF!</f>
        <v>#REF!</v>
      </c>
      <c r="AA65" s="209" t="e">
        <f>#REF!</f>
        <v>#REF!</v>
      </c>
      <c r="AB65" s="209" t="e">
        <f>#REF!</f>
        <v>#REF!</v>
      </c>
      <c r="AC65" s="207"/>
      <c r="AD65" s="207">
        <f t="shared" si="5"/>
        <v>0</v>
      </c>
      <c r="AE65" s="206" t="e">
        <f t="shared" si="6"/>
        <v>#REF!</v>
      </c>
      <c r="AF65" s="206" t="e">
        <f t="shared" si="7"/>
        <v>#REF!</v>
      </c>
      <c r="AG65" s="144"/>
      <c r="AH65" s="144"/>
      <c r="AI65" s="205" t="e">
        <f t="shared" si="8"/>
        <v>#REF!</v>
      </c>
      <c r="AJ65" s="205">
        <v>90.92</v>
      </c>
      <c r="AK65" s="150" t="e">
        <f t="shared" si="9"/>
        <v>#REF!</v>
      </c>
      <c r="AL65" s="144" t="e">
        <f>#REF!-AJ65</f>
        <v>#REF!</v>
      </c>
      <c r="AM65" s="149" t="e">
        <f t="shared" si="10"/>
        <v>#REF!</v>
      </c>
      <c r="AN65" s="210" t="e">
        <f t="shared" si="11"/>
        <v>#REF!</v>
      </c>
      <c r="AO65" s="150"/>
      <c r="AP65" s="151"/>
      <c r="AQ65" s="152"/>
      <c r="AR65" s="150"/>
      <c r="AS65" s="178"/>
      <c r="AT65" s="177" t="e">
        <f t="shared" si="13"/>
        <v>#REF!</v>
      </c>
      <c r="AU65" s="178"/>
      <c r="AV65" s="178"/>
    </row>
    <row r="66" spans="1:48" ht="15" customHeight="1">
      <c r="A66" s="200">
        <f t="shared" si="12"/>
        <v>65</v>
      </c>
      <c r="B66" s="211" t="e">
        <f>#REF!</f>
        <v>#REF!</v>
      </c>
      <c r="C66" s="142" t="e">
        <f>#REF!</f>
        <v>#REF!</v>
      </c>
      <c r="D66" s="172" t="e">
        <f>#REF!</f>
        <v>#REF!</v>
      </c>
      <c r="E66" s="143"/>
      <c r="F66" s="143"/>
      <c r="G66" s="167" t="e">
        <f>#REF!</f>
        <v>#REF!</v>
      </c>
      <c r="H66" s="143" t="e">
        <f>#REF!</f>
        <v>#REF!</v>
      </c>
      <c r="I66" s="144" t="e">
        <f>#REF!</f>
        <v>#REF!</v>
      </c>
      <c r="J66" s="144" t="e">
        <f>#REF!</f>
        <v>#REF!</v>
      </c>
      <c r="K66" s="144" t="e">
        <f t="shared" ref="K66:K129" si="17">J66*50</f>
        <v>#REF!</v>
      </c>
      <c r="L66" s="145"/>
      <c r="M66" s="146"/>
      <c r="N66" s="147"/>
      <c r="O66" s="148"/>
      <c r="P66" s="168" t="e">
        <f>#REF!</f>
        <v>#REF!</v>
      </c>
      <c r="Q66" s="148" t="e">
        <f t="shared" ref="Q66:Q129" si="18">R66*P66</f>
        <v>#REF!</v>
      </c>
      <c r="R66" s="149" t="e">
        <f>#REF!+I66</f>
        <v>#REF!</v>
      </c>
      <c r="S66" s="144"/>
      <c r="T66" s="144" t="e">
        <f>#REF!</f>
        <v>#REF!</v>
      </c>
      <c r="U66" s="144" t="e">
        <f t="shared" ref="U66:U129" si="19">R66+T66</f>
        <v>#REF!</v>
      </c>
      <c r="V66" s="144" t="e">
        <f t="shared" ref="V66:V91" si="20">U66*0.18</f>
        <v>#REF!</v>
      </c>
      <c r="W66" s="144" t="e">
        <f t="shared" si="16"/>
        <v>#REF!</v>
      </c>
      <c r="X66" s="144" t="e">
        <f t="shared" ref="X66:X129" si="21">U66+V66+W66</f>
        <v>#REF!</v>
      </c>
      <c r="Y66" s="208" t="e">
        <f>#REF!+#REF!+#REF!+#REF!+#REF!</f>
        <v>#REF!</v>
      </c>
      <c r="Z66" s="208" t="e">
        <f>#REF!+#REF!+#REF!+#REF!+#REF!</f>
        <v>#REF!</v>
      </c>
      <c r="AA66" s="209" t="e">
        <f>#REF!</f>
        <v>#REF!</v>
      </c>
      <c r="AB66" s="209" t="e">
        <f>#REF!</f>
        <v>#REF!</v>
      </c>
      <c r="AC66" s="207"/>
      <c r="AD66" s="207">
        <f t="shared" ref="AD66:AD129" si="22">AC66*1.18</f>
        <v>0</v>
      </c>
      <c r="AE66" s="206" t="e">
        <f t="shared" ref="AE66:AE129" si="23">U66+Y66+AA66+AC66</f>
        <v>#REF!</v>
      </c>
      <c r="AF66" s="206" t="e">
        <f t="shared" ref="AF66:AF129" si="24">X66+Z66+AB66+AD66</f>
        <v>#REF!</v>
      </c>
      <c r="AG66" s="144"/>
      <c r="AH66" s="144"/>
      <c r="AI66" s="205" t="e">
        <f t="shared" ref="AI66:AI129" si="25">AE66/2</f>
        <v>#REF!</v>
      </c>
      <c r="AJ66" s="205">
        <f>389.53/1.7939</f>
        <v>217.14142371369638</v>
      </c>
      <c r="AK66" s="150" t="e">
        <f t="shared" ref="AK66:AK129" si="26">AL66/1.18</f>
        <v>#REF!</v>
      </c>
      <c r="AL66" s="144" t="e">
        <f>#REF!-AJ66</f>
        <v>#REF!</v>
      </c>
      <c r="AM66" s="149" t="e">
        <f t="shared" ref="AM66:AM129" si="27">AK66/2</f>
        <v>#REF!</v>
      </c>
      <c r="AN66" s="210" t="e">
        <f t="shared" ref="AN66:AN129" si="28">AF66-AL66-AJ66</f>
        <v>#REF!</v>
      </c>
      <c r="AO66" s="150"/>
      <c r="AP66" s="151"/>
      <c r="AQ66" s="152"/>
      <c r="AR66" s="150"/>
      <c r="AS66" s="178"/>
      <c r="AT66" s="177" t="e">
        <f t="shared" si="13"/>
        <v>#REF!</v>
      </c>
      <c r="AU66" s="178"/>
      <c r="AV66" s="178"/>
    </row>
    <row r="67" spans="1:48" ht="15" customHeight="1">
      <c r="A67" s="200">
        <f t="shared" ref="A67:A130" si="29">A66+1</f>
        <v>66</v>
      </c>
      <c r="B67" s="211" t="e">
        <f>#REF!</f>
        <v>#REF!</v>
      </c>
      <c r="C67" s="142" t="e">
        <f>#REF!</f>
        <v>#REF!</v>
      </c>
      <c r="D67" s="172" t="e">
        <f>#REF!</f>
        <v>#REF!</v>
      </c>
      <c r="E67" s="143"/>
      <c r="F67" s="143"/>
      <c r="G67" s="167" t="e">
        <f>#REF!</f>
        <v>#REF!</v>
      </c>
      <c r="H67" s="143" t="e">
        <f>#REF!</f>
        <v>#REF!</v>
      </c>
      <c r="I67" s="144" t="e">
        <f>#REF!</f>
        <v>#REF!</v>
      </c>
      <c r="J67" s="144" t="e">
        <f>#REF!</f>
        <v>#REF!</v>
      </c>
      <c r="K67" s="144" t="e">
        <f t="shared" si="17"/>
        <v>#REF!</v>
      </c>
      <c r="L67" s="145"/>
      <c r="M67" s="146"/>
      <c r="N67" s="147"/>
      <c r="O67" s="148"/>
      <c r="P67" s="168" t="e">
        <f>#REF!</f>
        <v>#REF!</v>
      </c>
      <c r="Q67" s="148" t="e">
        <f t="shared" si="18"/>
        <v>#REF!</v>
      </c>
      <c r="R67" s="149" t="e">
        <f>#REF!+I67</f>
        <v>#REF!</v>
      </c>
      <c r="S67" s="144"/>
      <c r="T67" s="144" t="e">
        <f>#REF!</f>
        <v>#REF!</v>
      </c>
      <c r="U67" s="144" t="e">
        <f t="shared" si="19"/>
        <v>#REF!</v>
      </c>
      <c r="V67" s="144" t="e">
        <f t="shared" si="20"/>
        <v>#REF!</v>
      </c>
      <c r="W67" s="144" t="e">
        <f t="shared" si="16"/>
        <v>#REF!</v>
      </c>
      <c r="X67" s="144" t="e">
        <f t="shared" si="21"/>
        <v>#REF!</v>
      </c>
      <c r="Y67" s="208" t="e">
        <f>#REF!+#REF!+#REF!+#REF!+#REF!</f>
        <v>#REF!</v>
      </c>
      <c r="Z67" s="208" t="e">
        <f>#REF!+#REF!+#REF!+#REF!+#REF!</f>
        <v>#REF!</v>
      </c>
      <c r="AA67" s="209" t="e">
        <f>#REF!</f>
        <v>#REF!</v>
      </c>
      <c r="AB67" s="209" t="e">
        <f>#REF!</f>
        <v>#REF!</v>
      </c>
      <c r="AC67" s="207"/>
      <c r="AD67" s="207">
        <f t="shared" si="22"/>
        <v>0</v>
      </c>
      <c r="AE67" s="206" t="e">
        <f t="shared" si="23"/>
        <v>#REF!</v>
      </c>
      <c r="AF67" s="206" t="e">
        <f t="shared" si="24"/>
        <v>#REF!</v>
      </c>
      <c r="AG67" s="144"/>
      <c r="AH67" s="144"/>
      <c r="AI67" s="205" t="e">
        <f t="shared" si="25"/>
        <v>#REF!</v>
      </c>
      <c r="AJ67" s="205">
        <v>1001.22</v>
      </c>
      <c r="AK67" s="150" t="e">
        <f t="shared" si="26"/>
        <v>#REF!</v>
      </c>
      <c r="AL67" s="144" t="e">
        <f>#REF!-AJ67</f>
        <v>#REF!</v>
      </c>
      <c r="AM67" s="149" t="e">
        <f t="shared" si="27"/>
        <v>#REF!</v>
      </c>
      <c r="AN67" s="210" t="e">
        <f t="shared" si="28"/>
        <v>#REF!</v>
      </c>
      <c r="AO67" s="150"/>
      <c r="AP67" s="153"/>
      <c r="AQ67" s="152"/>
      <c r="AR67" s="150"/>
      <c r="AS67" s="178"/>
      <c r="AT67" s="177" t="e">
        <f t="shared" ref="AT67:AT130" si="30">W67-AJ67</f>
        <v>#REF!</v>
      </c>
      <c r="AU67" s="178"/>
      <c r="AV67" s="178"/>
    </row>
    <row r="68" spans="1:48" ht="15" customHeight="1">
      <c r="A68" s="200">
        <f t="shared" si="29"/>
        <v>67</v>
      </c>
      <c r="B68" s="211" t="e">
        <f>#REF!</f>
        <v>#REF!</v>
      </c>
      <c r="C68" s="142" t="e">
        <f>#REF!</f>
        <v>#REF!</v>
      </c>
      <c r="D68" s="172" t="e">
        <f>#REF!</f>
        <v>#REF!</v>
      </c>
      <c r="E68" s="143"/>
      <c r="F68" s="143"/>
      <c r="G68" s="167" t="e">
        <f>#REF!</f>
        <v>#REF!</v>
      </c>
      <c r="H68" s="143" t="e">
        <f>#REF!</f>
        <v>#REF!</v>
      </c>
      <c r="I68" s="144" t="e">
        <f>#REF!</f>
        <v>#REF!</v>
      </c>
      <c r="J68" s="144" t="e">
        <f>#REF!</f>
        <v>#REF!</v>
      </c>
      <c r="K68" s="144" t="e">
        <f t="shared" si="17"/>
        <v>#REF!</v>
      </c>
      <c r="L68" s="145"/>
      <c r="M68" s="146"/>
      <c r="N68" s="147"/>
      <c r="O68" s="148"/>
      <c r="P68" s="168" t="e">
        <f>#REF!</f>
        <v>#REF!</v>
      </c>
      <c r="Q68" s="148" t="e">
        <f t="shared" si="18"/>
        <v>#REF!</v>
      </c>
      <c r="R68" s="149" t="e">
        <f>#REF!+I68</f>
        <v>#REF!</v>
      </c>
      <c r="S68" s="144"/>
      <c r="T68" s="144" t="e">
        <f>#REF!</f>
        <v>#REF!</v>
      </c>
      <c r="U68" s="144" t="e">
        <f t="shared" si="19"/>
        <v>#REF!</v>
      </c>
      <c r="V68" s="144" t="e">
        <f t="shared" si="20"/>
        <v>#REF!</v>
      </c>
      <c r="W68" s="144" t="e">
        <f t="shared" si="16"/>
        <v>#REF!</v>
      </c>
      <c r="X68" s="144" t="e">
        <f t="shared" si="21"/>
        <v>#REF!</v>
      </c>
      <c r="Y68" s="208" t="e">
        <f>#REF!+#REF!+#REF!+#REF!+#REF!</f>
        <v>#REF!</v>
      </c>
      <c r="Z68" s="208" t="e">
        <f>#REF!+#REF!+#REF!+#REF!+#REF!</f>
        <v>#REF!</v>
      </c>
      <c r="AA68" s="209" t="e">
        <f>#REF!</f>
        <v>#REF!</v>
      </c>
      <c r="AB68" s="209" t="e">
        <f>#REF!</f>
        <v>#REF!</v>
      </c>
      <c r="AC68" s="207"/>
      <c r="AD68" s="207">
        <f t="shared" si="22"/>
        <v>0</v>
      </c>
      <c r="AE68" s="206" t="e">
        <f t="shared" si="23"/>
        <v>#REF!</v>
      </c>
      <c r="AF68" s="206" t="e">
        <f t="shared" si="24"/>
        <v>#REF!</v>
      </c>
      <c r="AG68" s="144"/>
      <c r="AH68" s="144"/>
      <c r="AI68" s="205" t="e">
        <f t="shared" si="25"/>
        <v>#REF!</v>
      </c>
      <c r="AJ68" s="205">
        <v>90.92</v>
      </c>
      <c r="AK68" s="150" t="e">
        <f t="shared" si="26"/>
        <v>#REF!</v>
      </c>
      <c r="AL68" s="144" t="e">
        <f>#REF!-AJ68</f>
        <v>#REF!</v>
      </c>
      <c r="AM68" s="149" t="e">
        <f t="shared" si="27"/>
        <v>#REF!</v>
      </c>
      <c r="AN68" s="210" t="e">
        <f t="shared" si="28"/>
        <v>#REF!</v>
      </c>
      <c r="AO68" s="150"/>
      <c r="AP68" s="153"/>
      <c r="AQ68" s="152"/>
      <c r="AR68" s="150"/>
      <c r="AS68" s="178"/>
      <c r="AT68" s="177" t="e">
        <f t="shared" si="30"/>
        <v>#REF!</v>
      </c>
      <c r="AU68" s="178"/>
      <c r="AV68" s="178"/>
    </row>
    <row r="69" spans="1:48" ht="15" customHeight="1">
      <c r="A69" s="200">
        <f t="shared" si="29"/>
        <v>68</v>
      </c>
      <c r="B69" s="211" t="e">
        <f>#REF!</f>
        <v>#REF!</v>
      </c>
      <c r="C69" s="142" t="e">
        <f>#REF!</f>
        <v>#REF!</v>
      </c>
      <c r="D69" s="172" t="e">
        <f>#REF!</f>
        <v>#REF!</v>
      </c>
      <c r="E69" s="143"/>
      <c r="F69" s="143"/>
      <c r="G69" s="167" t="e">
        <f>#REF!</f>
        <v>#REF!</v>
      </c>
      <c r="H69" s="143" t="e">
        <f>#REF!</f>
        <v>#REF!</v>
      </c>
      <c r="I69" s="144" t="e">
        <f>#REF!</f>
        <v>#REF!</v>
      </c>
      <c r="J69" s="144" t="e">
        <f>#REF!</f>
        <v>#REF!</v>
      </c>
      <c r="K69" s="144" t="e">
        <f t="shared" si="17"/>
        <v>#REF!</v>
      </c>
      <c r="L69" s="145"/>
      <c r="M69" s="146"/>
      <c r="N69" s="147"/>
      <c r="O69" s="148"/>
      <c r="P69" s="168" t="e">
        <f>#REF!</f>
        <v>#REF!</v>
      </c>
      <c r="Q69" s="148" t="e">
        <f t="shared" si="18"/>
        <v>#REF!</v>
      </c>
      <c r="R69" s="149" t="e">
        <f>#REF!+I69</f>
        <v>#REF!</v>
      </c>
      <c r="S69" s="144"/>
      <c r="T69" s="144" t="e">
        <f>#REF!</f>
        <v>#REF!</v>
      </c>
      <c r="U69" s="144" t="e">
        <f t="shared" si="19"/>
        <v>#REF!</v>
      </c>
      <c r="V69" s="144" t="e">
        <f t="shared" si="20"/>
        <v>#REF!</v>
      </c>
      <c r="W69" s="144" t="e">
        <f t="shared" si="16"/>
        <v>#REF!</v>
      </c>
      <c r="X69" s="144" t="e">
        <f t="shared" si="21"/>
        <v>#REF!</v>
      </c>
      <c r="Y69" s="208" t="e">
        <f>#REF!+#REF!+#REF!+#REF!+#REF!</f>
        <v>#REF!</v>
      </c>
      <c r="Z69" s="208" t="e">
        <f>#REF!+#REF!+#REF!+#REF!+#REF!</f>
        <v>#REF!</v>
      </c>
      <c r="AA69" s="209" t="e">
        <f>#REF!</f>
        <v>#REF!</v>
      </c>
      <c r="AB69" s="209" t="e">
        <f>#REF!</f>
        <v>#REF!</v>
      </c>
      <c r="AC69" s="207"/>
      <c r="AD69" s="207">
        <f t="shared" si="22"/>
        <v>0</v>
      </c>
      <c r="AE69" s="206" t="e">
        <f t="shared" si="23"/>
        <v>#REF!</v>
      </c>
      <c r="AF69" s="206" t="e">
        <f t="shared" si="24"/>
        <v>#REF!</v>
      </c>
      <c r="AG69" s="144"/>
      <c r="AH69" s="144"/>
      <c r="AI69" s="205" t="e">
        <f t="shared" si="25"/>
        <v>#REF!</v>
      </c>
      <c r="AJ69" s="205">
        <v>689.37</v>
      </c>
      <c r="AK69" s="150" t="e">
        <f t="shared" si="26"/>
        <v>#REF!</v>
      </c>
      <c r="AL69" s="144" t="e">
        <f>#REF!-AJ69</f>
        <v>#REF!</v>
      </c>
      <c r="AM69" s="149" t="e">
        <f t="shared" si="27"/>
        <v>#REF!</v>
      </c>
      <c r="AN69" s="210" t="e">
        <f t="shared" si="28"/>
        <v>#REF!</v>
      </c>
      <c r="AO69" s="150"/>
      <c r="AP69" s="153"/>
      <c r="AQ69" s="152"/>
      <c r="AR69" s="150"/>
      <c r="AS69" s="178"/>
      <c r="AT69" s="177" t="e">
        <f t="shared" si="30"/>
        <v>#REF!</v>
      </c>
      <c r="AU69" s="178"/>
      <c r="AV69" s="178"/>
    </row>
    <row r="70" spans="1:48" ht="15" customHeight="1">
      <c r="A70" s="200">
        <f t="shared" si="29"/>
        <v>69</v>
      </c>
      <c r="B70" s="211" t="e">
        <f>#REF!</f>
        <v>#REF!</v>
      </c>
      <c r="C70" s="142" t="e">
        <f>#REF!</f>
        <v>#REF!</v>
      </c>
      <c r="D70" s="172" t="e">
        <f>#REF!</f>
        <v>#REF!</v>
      </c>
      <c r="E70" s="143"/>
      <c r="F70" s="143"/>
      <c r="G70" s="167" t="e">
        <f>#REF!</f>
        <v>#REF!</v>
      </c>
      <c r="H70" s="143" t="e">
        <f>#REF!</f>
        <v>#REF!</v>
      </c>
      <c r="I70" s="144" t="e">
        <f>#REF!</f>
        <v>#REF!</v>
      </c>
      <c r="J70" s="144" t="e">
        <f>#REF!</f>
        <v>#REF!</v>
      </c>
      <c r="K70" s="144" t="e">
        <f t="shared" si="17"/>
        <v>#REF!</v>
      </c>
      <c r="L70" s="145"/>
      <c r="M70" s="146"/>
      <c r="N70" s="147"/>
      <c r="O70" s="148"/>
      <c r="P70" s="168" t="e">
        <f>#REF!</f>
        <v>#REF!</v>
      </c>
      <c r="Q70" s="148" t="e">
        <f t="shared" si="18"/>
        <v>#REF!</v>
      </c>
      <c r="R70" s="149" t="e">
        <f>#REF!+I70</f>
        <v>#REF!</v>
      </c>
      <c r="S70" s="144"/>
      <c r="T70" s="144" t="e">
        <f>#REF!</f>
        <v>#REF!</v>
      </c>
      <c r="U70" s="144" t="e">
        <f t="shared" si="19"/>
        <v>#REF!</v>
      </c>
      <c r="V70" s="144" t="e">
        <f t="shared" si="20"/>
        <v>#REF!</v>
      </c>
      <c r="W70" s="144" t="e">
        <f t="shared" si="16"/>
        <v>#REF!</v>
      </c>
      <c r="X70" s="144" t="e">
        <f t="shared" si="21"/>
        <v>#REF!</v>
      </c>
      <c r="Y70" s="208" t="e">
        <f>#REF!+#REF!+#REF!+#REF!+#REF!</f>
        <v>#REF!</v>
      </c>
      <c r="Z70" s="208" t="e">
        <f>#REF!+#REF!+#REF!+#REF!+#REF!</f>
        <v>#REF!</v>
      </c>
      <c r="AA70" s="209" t="e">
        <f>#REF!</f>
        <v>#REF!</v>
      </c>
      <c r="AB70" s="209" t="e">
        <f>#REF!</f>
        <v>#REF!</v>
      </c>
      <c r="AC70" s="207"/>
      <c r="AD70" s="207">
        <f t="shared" si="22"/>
        <v>0</v>
      </c>
      <c r="AE70" s="206" t="e">
        <f t="shared" si="23"/>
        <v>#REF!</v>
      </c>
      <c r="AF70" s="206" t="e">
        <f t="shared" si="24"/>
        <v>#REF!</v>
      </c>
      <c r="AG70" s="144"/>
      <c r="AH70" s="144"/>
      <c r="AI70" s="205" t="e">
        <f t="shared" si="25"/>
        <v>#REF!</v>
      </c>
      <c r="AJ70" s="205">
        <v>208.23</v>
      </c>
      <c r="AK70" s="150" t="e">
        <f t="shared" si="26"/>
        <v>#REF!</v>
      </c>
      <c r="AL70" s="144" t="e">
        <f>#REF!-AJ70</f>
        <v>#REF!</v>
      </c>
      <c r="AM70" s="149" t="e">
        <f t="shared" si="27"/>
        <v>#REF!</v>
      </c>
      <c r="AN70" s="210" t="e">
        <f t="shared" si="28"/>
        <v>#REF!</v>
      </c>
      <c r="AO70" s="150"/>
      <c r="AP70" s="153"/>
      <c r="AQ70" s="152"/>
      <c r="AR70" s="150"/>
      <c r="AS70" s="178"/>
      <c r="AT70" s="177" t="e">
        <f t="shared" si="30"/>
        <v>#REF!</v>
      </c>
      <c r="AU70" s="178"/>
      <c r="AV70" s="178"/>
    </row>
    <row r="71" spans="1:48" ht="15" customHeight="1">
      <c r="A71" s="200">
        <f t="shared" si="29"/>
        <v>70</v>
      </c>
      <c r="B71" s="211" t="e">
        <f>#REF!</f>
        <v>#REF!</v>
      </c>
      <c r="C71" s="142" t="e">
        <f>#REF!</f>
        <v>#REF!</v>
      </c>
      <c r="D71" s="172" t="e">
        <f>#REF!</f>
        <v>#REF!</v>
      </c>
      <c r="E71" s="143"/>
      <c r="F71" s="143"/>
      <c r="G71" s="167" t="e">
        <f>#REF!</f>
        <v>#REF!</v>
      </c>
      <c r="H71" s="143" t="e">
        <f>#REF!</f>
        <v>#REF!</v>
      </c>
      <c r="I71" s="144" t="e">
        <f>#REF!</f>
        <v>#REF!</v>
      </c>
      <c r="J71" s="144" t="e">
        <f>#REF!</f>
        <v>#REF!</v>
      </c>
      <c r="K71" s="144" t="e">
        <f t="shared" si="17"/>
        <v>#REF!</v>
      </c>
      <c r="L71" s="145"/>
      <c r="M71" s="146"/>
      <c r="N71" s="147"/>
      <c r="O71" s="148"/>
      <c r="P71" s="168" t="e">
        <f>#REF!</f>
        <v>#REF!</v>
      </c>
      <c r="Q71" s="148" t="e">
        <f t="shared" si="18"/>
        <v>#REF!</v>
      </c>
      <c r="R71" s="149" t="e">
        <f>#REF!+I71</f>
        <v>#REF!</v>
      </c>
      <c r="S71" s="144"/>
      <c r="T71" s="144" t="e">
        <f>#REF!</f>
        <v>#REF!</v>
      </c>
      <c r="U71" s="144" t="e">
        <f t="shared" si="19"/>
        <v>#REF!</v>
      </c>
      <c r="V71" s="144" t="e">
        <f t="shared" si="20"/>
        <v>#REF!</v>
      </c>
      <c r="W71" s="144" t="e">
        <f t="shared" si="16"/>
        <v>#REF!</v>
      </c>
      <c r="X71" s="144" t="e">
        <f t="shared" si="21"/>
        <v>#REF!</v>
      </c>
      <c r="Y71" s="208" t="e">
        <f>#REF!+#REF!+#REF!+#REF!+#REF!</f>
        <v>#REF!</v>
      </c>
      <c r="Z71" s="208" t="e">
        <f>#REF!+#REF!+#REF!+#REF!+#REF!</f>
        <v>#REF!</v>
      </c>
      <c r="AA71" s="209" t="e">
        <f>#REF!</f>
        <v>#REF!</v>
      </c>
      <c r="AB71" s="209" t="e">
        <f>#REF!</f>
        <v>#REF!</v>
      </c>
      <c r="AC71" s="207"/>
      <c r="AD71" s="207">
        <f t="shared" si="22"/>
        <v>0</v>
      </c>
      <c r="AE71" s="206" t="e">
        <f t="shared" si="23"/>
        <v>#REF!</v>
      </c>
      <c r="AF71" s="206" t="e">
        <f t="shared" si="24"/>
        <v>#REF!</v>
      </c>
      <c r="AG71" s="144"/>
      <c r="AH71" s="144"/>
      <c r="AI71" s="205" t="e">
        <f t="shared" si="25"/>
        <v>#REF!</v>
      </c>
      <c r="AJ71" s="205">
        <f>(262.06/1.7966)+13.2</f>
        <v>159.06441055326727</v>
      </c>
      <c r="AK71" s="150" t="e">
        <f t="shared" si="26"/>
        <v>#REF!</v>
      </c>
      <c r="AL71" s="144" t="e">
        <f>#REF!-AJ71</f>
        <v>#REF!</v>
      </c>
      <c r="AM71" s="149" t="e">
        <f t="shared" si="27"/>
        <v>#REF!</v>
      </c>
      <c r="AN71" s="210" t="e">
        <f t="shared" si="28"/>
        <v>#REF!</v>
      </c>
      <c r="AO71" s="150"/>
      <c r="AP71" s="153"/>
      <c r="AQ71" s="152"/>
      <c r="AR71" s="150"/>
      <c r="AS71" s="178"/>
      <c r="AT71" s="177" t="e">
        <f t="shared" si="30"/>
        <v>#REF!</v>
      </c>
      <c r="AU71" s="178"/>
      <c r="AV71" s="178"/>
    </row>
    <row r="72" spans="1:48" ht="15" customHeight="1">
      <c r="A72" s="200">
        <f t="shared" si="29"/>
        <v>71</v>
      </c>
      <c r="B72" s="211" t="e">
        <f>#REF!</f>
        <v>#REF!</v>
      </c>
      <c r="C72" s="142" t="e">
        <f>#REF!</f>
        <v>#REF!</v>
      </c>
      <c r="D72" s="172" t="e">
        <f>#REF!</f>
        <v>#REF!</v>
      </c>
      <c r="E72" s="143"/>
      <c r="F72" s="143"/>
      <c r="G72" s="167" t="e">
        <f>#REF!</f>
        <v>#REF!</v>
      </c>
      <c r="H72" s="143" t="e">
        <f>#REF!</f>
        <v>#REF!</v>
      </c>
      <c r="I72" s="144" t="e">
        <f>#REF!</f>
        <v>#REF!</v>
      </c>
      <c r="J72" s="144" t="e">
        <f>#REF!</f>
        <v>#REF!</v>
      </c>
      <c r="K72" s="144" t="e">
        <f t="shared" si="17"/>
        <v>#REF!</v>
      </c>
      <c r="L72" s="145"/>
      <c r="M72" s="146"/>
      <c r="N72" s="147"/>
      <c r="O72" s="148"/>
      <c r="P72" s="168" t="e">
        <f>#REF!</f>
        <v>#REF!</v>
      </c>
      <c r="Q72" s="148" t="e">
        <f t="shared" si="18"/>
        <v>#REF!</v>
      </c>
      <c r="R72" s="149" t="e">
        <f>#REF!+I72</f>
        <v>#REF!</v>
      </c>
      <c r="S72" s="144"/>
      <c r="T72" s="144" t="e">
        <f>#REF!</f>
        <v>#REF!</v>
      </c>
      <c r="U72" s="144" t="e">
        <f t="shared" si="19"/>
        <v>#REF!</v>
      </c>
      <c r="V72" s="144" t="e">
        <f t="shared" si="20"/>
        <v>#REF!</v>
      </c>
      <c r="W72" s="144" t="e">
        <f t="shared" si="16"/>
        <v>#REF!</v>
      </c>
      <c r="X72" s="144" t="e">
        <f t="shared" si="21"/>
        <v>#REF!</v>
      </c>
      <c r="Y72" s="208" t="e">
        <f>#REF!+#REF!+#REF!+#REF!+#REF!</f>
        <v>#REF!</v>
      </c>
      <c r="Z72" s="208" t="e">
        <f>#REF!+#REF!+#REF!+#REF!+#REF!</f>
        <v>#REF!</v>
      </c>
      <c r="AA72" s="209" t="e">
        <f>#REF!</f>
        <v>#REF!</v>
      </c>
      <c r="AB72" s="209" t="e">
        <f>#REF!</f>
        <v>#REF!</v>
      </c>
      <c r="AC72" s="207"/>
      <c r="AD72" s="207">
        <f t="shared" si="22"/>
        <v>0</v>
      </c>
      <c r="AE72" s="206" t="e">
        <f t="shared" si="23"/>
        <v>#REF!</v>
      </c>
      <c r="AF72" s="206" t="e">
        <f t="shared" si="24"/>
        <v>#REF!</v>
      </c>
      <c r="AG72" s="144"/>
      <c r="AH72" s="144"/>
      <c r="AI72" s="205" t="e">
        <f t="shared" si="25"/>
        <v>#REF!</v>
      </c>
      <c r="AJ72" s="205">
        <f>387.62/1.7851</f>
        <v>217.14189681250352</v>
      </c>
      <c r="AK72" s="150" t="e">
        <f t="shared" si="26"/>
        <v>#REF!</v>
      </c>
      <c r="AL72" s="144" t="e">
        <f>#REF!-AJ72</f>
        <v>#REF!</v>
      </c>
      <c r="AM72" s="149" t="e">
        <f t="shared" si="27"/>
        <v>#REF!</v>
      </c>
      <c r="AN72" s="210" t="e">
        <f t="shared" si="28"/>
        <v>#REF!</v>
      </c>
      <c r="AO72" s="150"/>
      <c r="AP72" s="153"/>
      <c r="AQ72" s="152"/>
      <c r="AR72" s="150"/>
      <c r="AS72" s="178"/>
      <c r="AT72" s="177" t="e">
        <f t="shared" si="30"/>
        <v>#REF!</v>
      </c>
      <c r="AU72" s="178"/>
      <c r="AV72" s="178"/>
    </row>
    <row r="73" spans="1:48" ht="15" customHeight="1">
      <c r="A73" s="200">
        <f t="shared" si="29"/>
        <v>72</v>
      </c>
      <c r="B73" s="211" t="e">
        <f>#REF!</f>
        <v>#REF!</v>
      </c>
      <c r="C73" s="142" t="e">
        <f>#REF!</f>
        <v>#REF!</v>
      </c>
      <c r="D73" s="172" t="e">
        <f>#REF!</f>
        <v>#REF!</v>
      </c>
      <c r="E73" s="143"/>
      <c r="F73" s="143"/>
      <c r="G73" s="167" t="e">
        <f>#REF!</f>
        <v>#REF!</v>
      </c>
      <c r="H73" s="143" t="e">
        <f>#REF!</f>
        <v>#REF!</v>
      </c>
      <c r="I73" s="144" t="e">
        <f>#REF!</f>
        <v>#REF!</v>
      </c>
      <c r="J73" s="144" t="e">
        <f>#REF!</f>
        <v>#REF!</v>
      </c>
      <c r="K73" s="144" t="e">
        <f t="shared" si="17"/>
        <v>#REF!</v>
      </c>
      <c r="L73" s="145"/>
      <c r="M73" s="146"/>
      <c r="N73" s="147"/>
      <c r="O73" s="148"/>
      <c r="P73" s="168" t="e">
        <f>#REF!</f>
        <v>#REF!</v>
      </c>
      <c r="Q73" s="148" t="e">
        <f t="shared" si="18"/>
        <v>#REF!</v>
      </c>
      <c r="R73" s="149" t="e">
        <f>#REF!+I73</f>
        <v>#REF!</v>
      </c>
      <c r="S73" s="144"/>
      <c r="T73" s="144" t="e">
        <f>#REF!</f>
        <v>#REF!</v>
      </c>
      <c r="U73" s="144" t="e">
        <f t="shared" si="19"/>
        <v>#REF!</v>
      </c>
      <c r="V73" s="144" t="e">
        <f t="shared" si="20"/>
        <v>#REF!</v>
      </c>
      <c r="W73" s="144" t="e">
        <f t="shared" si="16"/>
        <v>#REF!</v>
      </c>
      <c r="X73" s="144" t="e">
        <f t="shared" si="21"/>
        <v>#REF!</v>
      </c>
      <c r="Y73" s="208" t="e">
        <f>#REF!+#REF!+#REF!+#REF!+#REF!</f>
        <v>#REF!</v>
      </c>
      <c r="Z73" s="208" t="e">
        <f>#REF!+#REF!+#REF!+#REF!+#REF!</f>
        <v>#REF!</v>
      </c>
      <c r="AA73" s="209" t="e">
        <f>#REF!</f>
        <v>#REF!</v>
      </c>
      <c r="AB73" s="209" t="e">
        <f>#REF!</f>
        <v>#REF!</v>
      </c>
      <c r="AC73" s="207"/>
      <c r="AD73" s="207">
        <f t="shared" si="22"/>
        <v>0</v>
      </c>
      <c r="AE73" s="206" t="e">
        <f t="shared" si="23"/>
        <v>#REF!</v>
      </c>
      <c r="AF73" s="206" t="e">
        <f t="shared" si="24"/>
        <v>#REF!</v>
      </c>
      <c r="AG73" s="144"/>
      <c r="AH73" s="144"/>
      <c r="AI73" s="205" t="e">
        <f t="shared" si="25"/>
        <v>#REF!</v>
      </c>
      <c r="AJ73" s="205">
        <f>386.07/1.778</f>
        <v>217.13723284589426</v>
      </c>
      <c r="AK73" s="150" t="e">
        <f t="shared" si="26"/>
        <v>#REF!</v>
      </c>
      <c r="AL73" s="144" t="e">
        <f>#REF!-AJ73</f>
        <v>#REF!</v>
      </c>
      <c r="AM73" s="149" t="e">
        <f t="shared" si="27"/>
        <v>#REF!</v>
      </c>
      <c r="AN73" s="210" t="e">
        <f t="shared" si="28"/>
        <v>#REF!</v>
      </c>
      <c r="AO73" s="150"/>
      <c r="AP73" s="153"/>
      <c r="AQ73" s="152"/>
      <c r="AR73" s="150"/>
      <c r="AS73" s="178"/>
      <c r="AT73" s="177" t="e">
        <f t="shared" si="30"/>
        <v>#REF!</v>
      </c>
      <c r="AU73" s="178"/>
      <c r="AV73" s="178"/>
    </row>
    <row r="74" spans="1:48" ht="15" customHeight="1">
      <c r="A74" s="200">
        <f t="shared" si="29"/>
        <v>73</v>
      </c>
      <c r="B74" s="211" t="e">
        <f>#REF!</f>
        <v>#REF!</v>
      </c>
      <c r="C74" s="142" t="e">
        <f>#REF!</f>
        <v>#REF!</v>
      </c>
      <c r="D74" s="172" t="e">
        <f>#REF!</f>
        <v>#REF!</v>
      </c>
      <c r="E74" s="143"/>
      <c r="F74" s="143"/>
      <c r="G74" s="167" t="e">
        <f>#REF!</f>
        <v>#REF!</v>
      </c>
      <c r="H74" s="143" t="e">
        <f>#REF!</f>
        <v>#REF!</v>
      </c>
      <c r="I74" s="144" t="e">
        <f>#REF!</f>
        <v>#REF!</v>
      </c>
      <c r="J74" s="144" t="e">
        <f>#REF!</f>
        <v>#REF!</v>
      </c>
      <c r="K74" s="144" t="e">
        <f t="shared" si="17"/>
        <v>#REF!</v>
      </c>
      <c r="L74" s="145"/>
      <c r="M74" s="146"/>
      <c r="N74" s="147"/>
      <c r="O74" s="148"/>
      <c r="P74" s="168" t="e">
        <f>#REF!</f>
        <v>#REF!</v>
      </c>
      <c r="Q74" s="148" t="e">
        <f t="shared" si="18"/>
        <v>#REF!</v>
      </c>
      <c r="R74" s="149" t="e">
        <f>#REF!+I74</f>
        <v>#REF!</v>
      </c>
      <c r="S74" s="144"/>
      <c r="T74" s="144" t="e">
        <f>#REF!</f>
        <v>#REF!</v>
      </c>
      <c r="U74" s="144" t="e">
        <f t="shared" si="19"/>
        <v>#REF!</v>
      </c>
      <c r="V74" s="144" t="e">
        <f t="shared" si="20"/>
        <v>#REF!</v>
      </c>
      <c r="W74" s="144" t="e">
        <f t="shared" si="16"/>
        <v>#REF!</v>
      </c>
      <c r="X74" s="144" t="e">
        <f t="shared" si="21"/>
        <v>#REF!</v>
      </c>
      <c r="Y74" s="208" t="e">
        <f>#REF!+#REF!+#REF!+#REF!+#REF!</f>
        <v>#REF!</v>
      </c>
      <c r="Z74" s="208" t="e">
        <f>#REF!+#REF!+#REF!+#REF!+#REF!</f>
        <v>#REF!</v>
      </c>
      <c r="AA74" s="209" t="e">
        <f>#REF!</f>
        <v>#REF!</v>
      </c>
      <c r="AB74" s="209" t="e">
        <f>#REF!</f>
        <v>#REF!</v>
      </c>
      <c r="AC74" s="207"/>
      <c r="AD74" s="207">
        <f t="shared" si="22"/>
        <v>0</v>
      </c>
      <c r="AE74" s="206" t="e">
        <f t="shared" si="23"/>
        <v>#REF!</v>
      </c>
      <c r="AF74" s="206" t="e">
        <f t="shared" si="24"/>
        <v>#REF!</v>
      </c>
      <c r="AG74" s="144"/>
      <c r="AH74" s="144"/>
      <c r="AI74" s="205" t="e">
        <f t="shared" si="25"/>
        <v>#REF!</v>
      </c>
      <c r="AJ74" s="205">
        <f>260.51/1.786</f>
        <v>145.86226203807391</v>
      </c>
      <c r="AK74" s="150" t="e">
        <f t="shared" si="26"/>
        <v>#REF!</v>
      </c>
      <c r="AL74" s="144" t="e">
        <f>#REF!-AJ74</f>
        <v>#REF!</v>
      </c>
      <c r="AM74" s="149" t="e">
        <f t="shared" si="27"/>
        <v>#REF!</v>
      </c>
      <c r="AN74" s="210" t="e">
        <f t="shared" si="28"/>
        <v>#REF!</v>
      </c>
      <c r="AO74" s="150"/>
      <c r="AP74" s="153"/>
      <c r="AQ74" s="152"/>
      <c r="AR74" s="150"/>
      <c r="AS74" s="178"/>
      <c r="AT74" s="177" t="e">
        <f t="shared" si="30"/>
        <v>#REF!</v>
      </c>
      <c r="AU74" s="178"/>
      <c r="AV74" s="178"/>
    </row>
    <row r="75" spans="1:48" ht="15" customHeight="1">
      <c r="A75" s="200">
        <f t="shared" si="29"/>
        <v>74</v>
      </c>
      <c r="B75" s="211" t="e">
        <f>#REF!</f>
        <v>#REF!</v>
      </c>
      <c r="C75" s="142" t="e">
        <f>#REF!</f>
        <v>#REF!</v>
      </c>
      <c r="D75" s="172" t="e">
        <f>#REF!</f>
        <v>#REF!</v>
      </c>
      <c r="E75" s="143"/>
      <c r="F75" s="143"/>
      <c r="G75" s="167" t="e">
        <f>#REF!</f>
        <v>#REF!</v>
      </c>
      <c r="H75" s="143" t="e">
        <f>#REF!</f>
        <v>#REF!</v>
      </c>
      <c r="I75" s="144" t="e">
        <f>#REF!</f>
        <v>#REF!</v>
      </c>
      <c r="J75" s="144" t="e">
        <f>#REF!</f>
        <v>#REF!</v>
      </c>
      <c r="K75" s="144" t="e">
        <f t="shared" si="17"/>
        <v>#REF!</v>
      </c>
      <c r="L75" s="145"/>
      <c r="M75" s="146"/>
      <c r="N75" s="147"/>
      <c r="O75" s="148"/>
      <c r="P75" s="168" t="e">
        <f>#REF!</f>
        <v>#REF!</v>
      </c>
      <c r="Q75" s="148" t="e">
        <f t="shared" si="18"/>
        <v>#REF!</v>
      </c>
      <c r="R75" s="149" t="e">
        <f>#REF!+I75</f>
        <v>#REF!</v>
      </c>
      <c r="S75" s="144"/>
      <c r="T75" s="144" t="e">
        <f>#REF!</f>
        <v>#REF!</v>
      </c>
      <c r="U75" s="144" t="e">
        <f t="shared" si="19"/>
        <v>#REF!</v>
      </c>
      <c r="V75" s="144" t="e">
        <f t="shared" si="20"/>
        <v>#REF!</v>
      </c>
      <c r="W75" s="144">
        <f>(8300*16.5/1000)+(750*3.78/1000)</f>
        <v>139.785</v>
      </c>
      <c r="X75" s="144" t="e">
        <f t="shared" si="21"/>
        <v>#REF!</v>
      </c>
      <c r="Y75" s="208" t="e">
        <f>#REF!+#REF!+#REF!+#REF!+#REF!</f>
        <v>#REF!</v>
      </c>
      <c r="Z75" s="208" t="e">
        <f>#REF!+#REF!+#REF!+#REF!+#REF!</f>
        <v>#REF!</v>
      </c>
      <c r="AA75" s="209" t="e">
        <f>#REF!</f>
        <v>#REF!</v>
      </c>
      <c r="AB75" s="209" t="e">
        <f>#REF!</f>
        <v>#REF!</v>
      </c>
      <c r="AC75" s="207"/>
      <c r="AD75" s="207">
        <f t="shared" si="22"/>
        <v>0</v>
      </c>
      <c r="AE75" s="206" t="e">
        <f t="shared" si="23"/>
        <v>#REF!</v>
      </c>
      <c r="AF75" s="206" t="e">
        <f t="shared" si="24"/>
        <v>#REF!</v>
      </c>
      <c r="AG75" s="144"/>
      <c r="AH75" s="144"/>
      <c r="AI75" s="205" t="e">
        <f t="shared" si="25"/>
        <v>#REF!</v>
      </c>
      <c r="AJ75" s="205">
        <f>244.47/1.7851+5.18/1.8287</f>
        <v>139.78292423882709</v>
      </c>
      <c r="AK75" s="150" t="e">
        <f t="shared" si="26"/>
        <v>#REF!</v>
      </c>
      <c r="AL75" s="144" t="e">
        <f>#REF!-AJ75</f>
        <v>#REF!</v>
      </c>
      <c r="AM75" s="149" t="e">
        <f t="shared" si="27"/>
        <v>#REF!</v>
      </c>
      <c r="AN75" s="210" t="e">
        <f t="shared" si="28"/>
        <v>#REF!</v>
      </c>
      <c r="AO75" s="150"/>
      <c r="AP75" s="153"/>
      <c r="AQ75" s="152"/>
      <c r="AR75" s="150"/>
      <c r="AS75" s="178"/>
      <c r="AT75" s="177">
        <f t="shared" si="30"/>
        <v>2.0757611729038672E-3</v>
      </c>
      <c r="AU75" s="178"/>
      <c r="AV75" s="178"/>
    </row>
    <row r="76" spans="1:48" ht="15" customHeight="1">
      <c r="A76" s="200">
        <f t="shared" si="29"/>
        <v>75</v>
      </c>
      <c r="B76" s="211" t="e">
        <f>#REF!</f>
        <v>#REF!</v>
      </c>
      <c r="C76" s="142" t="e">
        <f>#REF!</f>
        <v>#REF!</v>
      </c>
      <c r="D76" s="172" t="e">
        <f>#REF!</f>
        <v>#REF!</v>
      </c>
      <c r="E76" s="143"/>
      <c r="F76" s="143"/>
      <c r="G76" s="167" t="e">
        <f>#REF!</f>
        <v>#REF!</v>
      </c>
      <c r="H76" s="143" t="e">
        <f>#REF!</f>
        <v>#REF!</v>
      </c>
      <c r="I76" s="144" t="e">
        <f>#REF!</f>
        <v>#REF!</v>
      </c>
      <c r="J76" s="144" t="e">
        <f>#REF!</f>
        <v>#REF!</v>
      </c>
      <c r="K76" s="144" t="e">
        <f t="shared" si="17"/>
        <v>#REF!</v>
      </c>
      <c r="L76" s="145"/>
      <c r="M76" s="146"/>
      <c r="N76" s="147"/>
      <c r="O76" s="148"/>
      <c r="P76" s="168" t="e">
        <f>#REF!</f>
        <v>#REF!</v>
      </c>
      <c r="Q76" s="148" t="e">
        <f t="shared" si="18"/>
        <v>#REF!</v>
      </c>
      <c r="R76" s="149" t="e">
        <f>#REF!+I76</f>
        <v>#REF!</v>
      </c>
      <c r="S76" s="144"/>
      <c r="T76" s="144" t="e">
        <f>#REF!</f>
        <v>#REF!</v>
      </c>
      <c r="U76" s="144" t="e">
        <f t="shared" si="19"/>
        <v>#REF!</v>
      </c>
      <c r="V76" s="144" t="e">
        <f t="shared" si="20"/>
        <v>#REF!</v>
      </c>
      <c r="W76" s="144" t="e">
        <f t="shared" si="16"/>
        <v>#REF!</v>
      </c>
      <c r="X76" s="144" t="e">
        <f t="shared" si="21"/>
        <v>#REF!</v>
      </c>
      <c r="Y76" s="208" t="e">
        <f>#REF!+#REF!+#REF!+#REF!+#REF!</f>
        <v>#REF!</v>
      </c>
      <c r="Z76" s="208" t="e">
        <f>#REF!+#REF!+#REF!+#REF!+#REF!</f>
        <v>#REF!</v>
      </c>
      <c r="AA76" s="209" t="e">
        <f>#REF!</f>
        <v>#REF!</v>
      </c>
      <c r="AB76" s="209" t="e">
        <f>#REF!</f>
        <v>#REF!</v>
      </c>
      <c r="AC76" s="207"/>
      <c r="AD76" s="207">
        <f t="shared" si="22"/>
        <v>0</v>
      </c>
      <c r="AE76" s="206" t="e">
        <f t="shared" si="23"/>
        <v>#REF!</v>
      </c>
      <c r="AF76" s="206" t="e">
        <f t="shared" si="24"/>
        <v>#REF!</v>
      </c>
      <c r="AG76" s="144"/>
      <c r="AH76" s="144"/>
      <c r="AI76" s="205" t="e">
        <f t="shared" si="25"/>
        <v>#REF!</v>
      </c>
      <c r="AJ76" s="205">
        <f>448.86/1.7757</f>
        <v>252.77918567325563</v>
      </c>
      <c r="AK76" s="150" t="e">
        <f t="shared" si="26"/>
        <v>#REF!</v>
      </c>
      <c r="AL76" s="144" t="e">
        <f>#REF!-AJ76</f>
        <v>#REF!</v>
      </c>
      <c r="AM76" s="149" t="e">
        <f t="shared" si="27"/>
        <v>#REF!</v>
      </c>
      <c r="AN76" s="210" t="e">
        <f t="shared" si="28"/>
        <v>#REF!</v>
      </c>
      <c r="AO76" s="150"/>
      <c r="AP76" s="153"/>
      <c r="AQ76" s="152"/>
      <c r="AR76" s="150"/>
      <c r="AS76" s="178"/>
      <c r="AT76" s="177" t="e">
        <f t="shared" si="30"/>
        <v>#REF!</v>
      </c>
      <c r="AU76" s="178"/>
      <c r="AV76" s="178"/>
    </row>
    <row r="77" spans="1:48" ht="15" customHeight="1">
      <c r="A77" s="200">
        <f t="shared" si="29"/>
        <v>76</v>
      </c>
      <c r="B77" s="211" t="e">
        <f>#REF!</f>
        <v>#REF!</v>
      </c>
      <c r="C77" s="142" t="e">
        <f>#REF!</f>
        <v>#REF!</v>
      </c>
      <c r="D77" s="172" t="e">
        <f>#REF!</f>
        <v>#REF!</v>
      </c>
      <c r="E77" s="143"/>
      <c r="F77" s="143"/>
      <c r="G77" s="167" t="e">
        <f>#REF!</f>
        <v>#REF!</v>
      </c>
      <c r="H77" s="143" t="e">
        <f>#REF!</f>
        <v>#REF!</v>
      </c>
      <c r="I77" s="144" t="e">
        <f>#REF!</f>
        <v>#REF!</v>
      </c>
      <c r="J77" s="144" t="e">
        <f>#REF!</f>
        <v>#REF!</v>
      </c>
      <c r="K77" s="144" t="e">
        <f t="shared" si="17"/>
        <v>#REF!</v>
      </c>
      <c r="L77" s="145"/>
      <c r="M77" s="146"/>
      <c r="N77" s="147"/>
      <c r="O77" s="148"/>
      <c r="P77" s="168" t="e">
        <f>#REF!</f>
        <v>#REF!</v>
      </c>
      <c r="Q77" s="148" t="e">
        <f t="shared" si="18"/>
        <v>#REF!</v>
      </c>
      <c r="R77" s="149" t="e">
        <f>#REF!+I77</f>
        <v>#REF!</v>
      </c>
      <c r="S77" s="144"/>
      <c r="T77" s="144" t="e">
        <f>#REF!</f>
        <v>#REF!</v>
      </c>
      <c r="U77" s="144" t="e">
        <f t="shared" si="19"/>
        <v>#REF!</v>
      </c>
      <c r="V77" s="144" t="e">
        <f t="shared" si="20"/>
        <v>#REF!</v>
      </c>
      <c r="W77" s="144" t="e">
        <f t="shared" si="16"/>
        <v>#REF!</v>
      </c>
      <c r="X77" s="144" t="e">
        <f t="shared" si="21"/>
        <v>#REF!</v>
      </c>
      <c r="Y77" s="208" t="e">
        <f>#REF!+#REF!+#REF!+#REF!+#REF!</f>
        <v>#REF!</v>
      </c>
      <c r="Z77" s="208" t="e">
        <f>#REF!+#REF!+#REF!+#REF!+#REF!</f>
        <v>#REF!</v>
      </c>
      <c r="AA77" s="209" t="e">
        <f>#REF!</f>
        <v>#REF!</v>
      </c>
      <c r="AB77" s="209" t="e">
        <f>#REF!</f>
        <v>#REF!</v>
      </c>
      <c r="AC77" s="207"/>
      <c r="AD77" s="207">
        <f t="shared" si="22"/>
        <v>0</v>
      </c>
      <c r="AE77" s="206" t="e">
        <f t="shared" si="23"/>
        <v>#REF!</v>
      </c>
      <c r="AF77" s="206" t="e">
        <f t="shared" si="24"/>
        <v>#REF!</v>
      </c>
      <c r="AG77" s="144"/>
      <c r="AH77" s="144"/>
      <c r="AI77" s="205" t="e">
        <f t="shared" si="25"/>
        <v>#REF!</v>
      </c>
      <c r="AJ77" s="205">
        <f>310.71/1.8003</f>
        <v>172.58790201633059</v>
      </c>
      <c r="AK77" s="150" t="e">
        <f t="shared" si="26"/>
        <v>#REF!</v>
      </c>
      <c r="AL77" s="144" t="e">
        <f>#REF!-AJ77</f>
        <v>#REF!</v>
      </c>
      <c r="AM77" s="149" t="e">
        <f t="shared" si="27"/>
        <v>#REF!</v>
      </c>
      <c r="AN77" s="210" t="e">
        <f t="shared" si="28"/>
        <v>#REF!</v>
      </c>
      <c r="AO77" s="150"/>
      <c r="AP77" s="153"/>
      <c r="AQ77" s="152"/>
      <c r="AR77" s="150"/>
      <c r="AS77" s="178"/>
      <c r="AT77" s="177" t="e">
        <f t="shared" si="30"/>
        <v>#REF!</v>
      </c>
      <c r="AU77" s="178"/>
      <c r="AV77" s="178"/>
    </row>
    <row r="78" spans="1:48" ht="15" customHeight="1">
      <c r="A78" s="200">
        <f t="shared" si="29"/>
        <v>77</v>
      </c>
      <c r="B78" s="211" t="e">
        <f>#REF!</f>
        <v>#REF!</v>
      </c>
      <c r="C78" s="142" t="e">
        <f>#REF!</f>
        <v>#REF!</v>
      </c>
      <c r="D78" s="172" t="e">
        <f>#REF!</f>
        <v>#REF!</v>
      </c>
      <c r="E78" s="143"/>
      <c r="F78" s="143"/>
      <c r="G78" s="167" t="e">
        <f>#REF!</f>
        <v>#REF!</v>
      </c>
      <c r="H78" s="143" t="e">
        <f>#REF!</f>
        <v>#REF!</v>
      </c>
      <c r="I78" s="144" t="e">
        <f>#REF!</f>
        <v>#REF!</v>
      </c>
      <c r="J78" s="144" t="e">
        <f>#REF!</f>
        <v>#REF!</v>
      </c>
      <c r="K78" s="144" t="e">
        <f t="shared" si="17"/>
        <v>#REF!</v>
      </c>
      <c r="L78" s="145"/>
      <c r="M78" s="146"/>
      <c r="N78" s="147"/>
      <c r="O78" s="148"/>
      <c r="P78" s="168" t="e">
        <f>#REF!</f>
        <v>#REF!</v>
      </c>
      <c r="Q78" s="148" t="e">
        <f t="shared" si="18"/>
        <v>#REF!</v>
      </c>
      <c r="R78" s="149" t="e">
        <f>#REF!+I78</f>
        <v>#REF!</v>
      </c>
      <c r="S78" s="144"/>
      <c r="T78" s="144" t="e">
        <f>#REF!</f>
        <v>#REF!</v>
      </c>
      <c r="U78" s="144" t="e">
        <f t="shared" si="19"/>
        <v>#REF!</v>
      </c>
      <c r="V78" s="144" t="e">
        <f t="shared" si="20"/>
        <v>#REF!</v>
      </c>
      <c r="W78" s="144" t="e">
        <f t="shared" si="16"/>
        <v>#REF!</v>
      </c>
      <c r="X78" s="144" t="e">
        <f t="shared" si="21"/>
        <v>#REF!</v>
      </c>
      <c r="Y78" s="208" t="e">
        <f>#REF!+#REF!+#REF!+#REF!+#REF!</f>
        <v>#REF!</v>
      </c>
      <c r="Z78" s="208" t="e">
        <f>#REF!+#REF!+#REF!+#REF!+#REF!</f>
        <v>#REF!</v>
      </c>
      <c r="AA78" s="209" t="e">
        <f>#REF!</f>
        <v>#REF!</v>
      </c>
      <c r="AB78" s="209" t="e">
        <f>#REF!</f>
        <v>#REF!</v>
      </c>
      <c r="AC78" s="207"/>
      <c r="AD78" s="207">
        <f t="shared" si="22"/>
        <v>0</v>
      </c>
      <c r="AE78" s="206" t="e">
        <f t="shared" si="23"/>
        <v>#REF!</v>
      </c>
      <c r="AF78" s="206" t="e">
        <f t="shared" si="24"/>
        <v>#REF!</v>
      </c>
      <c r="AG78" s="144"/>
      <c r="AH78" s="144"/>
      <c r="AI78" s="205" t="e">
        <f t="shared" si="25"/>
        <v>#REF!</v>
      </c>
      <c r="AJ78" s="205">
        <f>1428.51/1.7741</f>
        <v>805.20263795727408</v>
      </c>
      <c r="AK78" s="150" t="e">
        <f t="shared" si="26"/>
        <v>#REF!</v>
      </c>
      <c r="AL78" s="144" t="e">
        <f>#REF!-AJ78</f>
        <v>#REF!</v>
      </c>
      <c r="AM78" s="149" t="e">
        <f t="shared" si="27"/>
        <v>#REF!</v>
      </c>
      <c r="AN78" s="210" t="e">
        <f t="shared" si="28"/>
        <v>#REF!</v>
      </c>
      <c r="AO78" s="150"/>
      <c r="AP78" s="153"/>
      <c r="AQ78" s="152"/>
      <c r="AR78" s="150"/>
      <c r="AS78" s="178"/>
      <c r="AT78" s="177" t="e">
        <f t="shared" si="30"/>
        <v>#REF!</v>
      </c>
      <c r="AU78" s="178"/>
      <c r="AV78" s="178"/>
    </row>
    <row r="79" spans="1:48" ht="15" customHeight="1">
      <c r="A79" s="200">
        <f t="shared" si="29"/>
        <v>78</v>
      </c>
      <c r="B79" s="211" t="e">
        <f>#REF!</f>
        <v>#REF!</v>
      </c>
      <c r="C79" s="142" t="e">
        <f>#REF!</f>
        <v>#REF!</v>
      </c>
      <c r="D79" s="172" t="e">
        <f>#REF!</f>
        <v>#REF!</v>
      </c>
      <c r="E79" s="143"/>
      <c r="F79" s="143"/>
      <c r="G79" s="167" t="e">
        <f>#REF!</f>
        <v>#REF!</v>
      </c>
      <c r="H79" s="143" t="e">
        <f>#REF!</f>
        <v>#REF!</v>
      </c>
      <c r="I79" s="144" t="e">
        <f>#REF!</f>
        <v>#REF!</v>
      </c>
      <c r="J79" s="144" t="e">
        <f>#REF!</f>
        <v>#REF!</v>
      </c>
      <c r="K79" s="144" t="e">
        <f t="shared" si="17"/>
        <v>#REF!</v>
      </c>
      <c r="L79" s="145"/>
      <c r="M79" s="146"/>
      <c r="N79" s="147"/>
      <c r="O79" s="148"/>
      <c r="P79" s="168" t="e">
        <f>#REF!</f>
        <v>#REF!</v>
      </c>
      <c r="Q79" s="148" t="e">
        <f t="shared" si="18"/>
        <v>#REF!</v>
      </c>
      <c r="R79" s="149" t="e">
        <f>#REF!+I79</f>
        <v>#REF!</v>
      </c>
      <c r="S79" s="144"/>
      <c r="T79" s="144" t="e">
        <f>#REF!</f>
        <v>#REF!</v>
      </c>
      <c r="U79" s="144" t="e">
        <f t="shared" si="19"/>
        <v>#REF!</v>
      </c>
      <c r="V79" s="144" t="e">
        <f t="shared" si="20"/>
        <v>#REF!</v>
      </c>
      <c r="W79" s="144" t="e">
        <f t="shared" si="16"/>
        <v>#REF!</v>
      </c>
      <c r="X79" s="144" t="e">
        <f t="shared" si="21"/>
        <v>#REF!</v>
      </c>
      <c r="Y79" s="208" t="e">
        <f>#REF!+#REF!+#REF!+#REF!+#REF!</f>
        <v>#REF!</v>
      </c>
      <c r="Z79" s="208" t="e">
        <f>#REF!+#REF!+#REF!+#REF!+#REF!</f>
        <v>#REF!</v>
      </c>
      <c r="AA79" s="209" t="e">
        <f>#REF!</f>
        <v>#REF!</v>
      </c>
      <c r="AB79" s="209" t="e">
        <f>#REF!</f>
        <v>#REF!</v>
      </c>
      <c r="AC79" s="207"/>
      <c r="AD79" s="207">
        <f t="shared" si="22"/>
        <v>0</v>
      </c>
      <c r="AE79" s="206" t="e">
        <f t="shared" si="23"/>
        <v>#REF!</v>
      </c>
      <c r="AF79" s="206" t="e">
        <f t="shared" si="24"/>
        <v>#REF!</v>
      </c>
      <c r="AG79" s="144"/>
      <c r="AH79" s="144"/>
      <c r="AI79" s="205" t="e">
        <f t="shared" si="25"/>
        <v>#REF!</v>
      </c>
      <c r="AJ79" s="205">
        <f>485.48/1.7941</f>
        <v>270.59807145644055</v>
      </c>
      <c r="AK79" s="150" t="e">
        <f t="shared" si="26"/>
        <v>#REF!</v>
      </c>
      <c r="AL79" s="144" t="e">
        <f>#REF!-AJ79</f>
        <v>#REF!</v>
      </c>
      <c r="AM79" s="149" t="e">
        <f t="shared" si="27"/>
        <v>#REF!</v>
      </c>
      <c r="AN79" s="210" t="e">
        <f t="shared" si="28"/>
        <v>#REF!</v>
      </c>
      <c r="AO79" s="150"/>
      <c r="AP79" s="153"/>
      <c r="AQ79" s="152"/>
      <c r="AR79" s="150"/>
      <c r="AS79" s="178"/>
      <c r="AT79" s="177" t="e">
        <f t="shared" si="30"/>
        <v>#REF!</v>
      </c>
      <c r="AU79" s="178"/>
      <c r="AV79" s="178"/>
    </row>
    <row r="80" spans="1:48" ht="15" customHeight="1">
      <c r="A80" s="200">
        <f t="shared" si="29"/>
        <v>79</v>
      </c>
      <c r="B80" s="211" t="e">
        <f>#REF!</f>
        <v>#REF!</v>
      </c>
      <c r="C80" s="142" t="e">
        <f>#REF!</f>
        <v>#REF!</v>
      </c>
      <c r="D80" s="172" t="e">
        <f>#REF!</f>
        <v>#REF!</v>
      </c>
      <c r="E80" s="143"/>
      <c r="F80" s="143"/>
      <c r="G80" s="167" t="e">
        <f>#REF!</f>
        <v>#REF!</v>
      </c>
      <c r="H80" s="143" t="e">
        <f>#REF!</f>
        <v>#REF!</v>
      </c>
      <c r="I80" s="144" t="e">
        <f>#REF!</f>
        <v>#REF!</v>
      </c>
      <c r="J80" s="144" t="e">
        <f>#REF!</f>
        <v>#REF!</v>
      </c>
      <c r="K80" s="144" t="e">
        <f t="shared" si="17"/>
        <v>#REF!</v>
      </c>
      <c r="L80" s="145"/>
      <c r="M80" s="146"/>
      <c r="N80" s="147"/>
      <c r="O80" s="148"/>
      <c r="P80" s="168" t="e">
        <f>#REF!</f>
        <v>#REF!</v>
      </c>
      <c r="Q80" s="148" t="e">
        <f t="shared" si="18"/>
        <v>#REF!</v>
      </c>
      <c r="R80" s="149" t="e">
        <f>#REF!+I80</f>
        <v>#REF!</v>
      </c>
      <c r="S80" s="144"/>
      <c r="T80" s="144" t="e">
        <f>#REF!</f>
        <v>#REF!</v>
      </c>
      <c r="U80" s="144" t="e">
        <f t="shared" si="19"/>
        <v>#REF!</v>
      </c>
      <c r="V80" s="144" t="e">
        <f t="shared" si="20"/>
        <v>#REF!</v>
      </c>
      <c r="W80" s="144" t="e">
        <f t="shared" si="16"/>
        <v>#REF!</v>
      </c>
      <c r="X80" s="144" t="e">
        <f t="shared" si="21"/>
        <v>#REF!</v>
      </c>
      <c r="Y80" s="208" t="e">
        <f>#REF!+#REF!+#REF!+#REF!+#REF!</f>
        <v>#REF!</v>
      </c>
      <c r="Z80" s="208" t="e">
        <f>#REF!+#REF!+#REF!+#REF!+#REF!</f>
        <v>#REF!</v>
      </c>
      <c r="AA80" s="209" t="e">
        <f>#REF!</f>
        <v>#REF!</v>
      </c>
      <c r="AB80" s="209" t="e">
        <f>#REF!</f>
        <v>#REF!</v>
      </c>
      <c r="AC80" s="207"/>
      <c r="AD80" s="207">
        <f t="shared" si="22"/>
        <v>0</v>
      </c>
      <c r="AE80" s="206" t="e">
        <f t="shared" si="23"/>
        <v>#REF!</v>
      </c>
      <c r="AF80" s="206" t="e">
        <f t="shared" si="24"/>
        <v>#REF!</v>
      </c>
      <c r="AG80" s="144"/>
      <c r="AH80" s="144"/>
      <c r="AI80" s="205" t="e">
        <f t="shared" si="25"/>
        <v>#REF!</v>
      </c>
      <c r="AJ80" s="205">
        <v>120.12</v>
      </c>
      <c r="AK80" s="150" t="e">
        <f t="shared" si="26"/>
        <v>#REF!</v>
      </c>
      <c r="AL80" s="144" t="e">
        <f>#REF!-AJ80</f>
        <v>#REF!</v>
      </c>
      <c r="AM80" s="149" t="e">
        <f t="shared" si="27"/>
        <v>#REF!</v>
      </c>
      <c r="AN80" s="210" t="e">
        <f t="shared" si="28"/>
        <v>#REF!</v>
      </c>
      <c r="AO80" s="150"/>
      <c r="AP80" s="153"/>
      <c r="AQ80" s="152"/>
      <c r="AR80" s="150"/>
      <c r="AS80" s="178"/>
      <c r="AT80" s="177" t="e">
        <f t="shared" si="30"/>
        <v>#REF!</v>
      </c>
      <c r="AU80" s="178"/>
      <c r="AV80" s="178"/>
    </row>
    <row r="81" spans="1:48" ht="15" customHeight="1">
      <c r="A81" s="200">
        <f t="shared" si="29"/>
        <v>80</v>
      </c>
      <c r="B81" s="211" t="e">
        <f>#REF!</f>
        <v>#REF!</v>
      </c>
      <c r="C81" s="142" t="e">
        <f>#REF!</f>
        <v>#REF!</v>
      </c>
      <c r="D81" s="172" t="e">
        <f>#REF!</f>
        <v>#REF!</v>
      </c>
      <c r="E81" s="143"/>
      <c r="F81" s="143"/>
      <c r="G81" s="167" t="e">
        <f>#REF!</f>
        <v>#REF!</v>
      </c>
      <c r="H81" s="143" t="e">
        <f>#REF!</f>
        <v>#REF!</v>
      </c>
      <c r="I81" s="144" t="e">
        <f>#REF!</f>
        <v>#REF!</v>
      </c>
      <c r="J81" s="144" t="e">
        <f>#REF!</f>
        <v>#REF!</v>
      </c>
      <c r="K81" s="144" t="e">
        <f t="shared" si="17"/>
        <v>#REF!</v>
      </c>
      <c r="L81" s="145"/>
      <c r="M81" s="146"/>
      <c r="N81" s="147"/>
      <c r="O81" s="148"/>
      <c r="P81" s="168" t="e">
        <f>#REF!</f>
        <v>#REF!</v>
      </c>
      <c r="Q81" s="148" t="e">
        <f t="shared" si="18"/>
        <v>#REF!</v>
      </c>
      <c r="R81" s="149" t="e">
        <f>#REF!+I81</f>
        <v>#REF!</v>
      </c>
      <c r="S81" s="144"/>
      <c r="T81" s="144" t="e">
        <f>#REF!</f>
        <v>#REF!</v>
      </c>
      <c r="U81" s="144" t="e">
        <f t="shared" si="19"/>
        <v>#REF!</v>
      </c>
      <c r="V81" s="144" t="e">
        <f t="shared" si="20"/>
        <v>#REF!</v>
      </c>
      <c r="W81" s="144" t="e">
        <f t="shared" si="16"/>
        <v>#REF!</v>
      </c>
      <c r="X81" s="144" t="e">
        <f t="shared" si="21"/>
        <v>#REF!</v>
      </c>
      <c r="Y81" s="208" t="e">
        <f>#REF!+#REF!+#REF!+#REF!+#REF!</f>
        <v>#REF!</v>
      </c>
      <c r="Z81" s="208" t="e">
        <f>#REF!+#REF!+#REF!+#REF!+#REF!</f>
        <v>#REF!</v>
      </c>
      <c r="AA81" s="209" t="e">
        <f>#REF!</f>
        <v>#REF!</v>
      </c>
      <c r="AB81" s="209" t="e">
        <f>#REF!</f>
        <v>#REF!</v>
      </c>
      <c r="AC81" s="207"/>
      <c r="AD81" s="207">
        <f t="shared" si="22"/>
        <v>0</v>
      </c>
      <c r="AE81" s="206" t="e">
        <f t="shared" si="23"/>
        <v>#REF!</v>
      </c>
      <c r="AF81" s="206" t="e">
        <f t="shared" si="24"/>
        <v>#REF!</v>
      </c>
      <c r="AG81" s="144"/>
      <c r="AH81" s="144"/>
      <c r="AI81" s="205" t="e">
        <f t="shared" si="25"/>
        <v>#REF!</v>
      </c>
      <c r="AJ81" s="205">
        <f>418.98/1.7683</f>
        <v>236.93943335406888</v>
      </c>
      <c r="AK81" s="150" t="e">
        <f t="shared" si="26"/>
        <v>#REF!</v>
      </c>
      <c r="AL81" s="144" t="e">
        <f>#REF!-AJ81</f>
        <v>#REF!</v>
      </c>
      <c r="AM81" s="149" t="e">
        <f t="shared" si="27"/>
        <v>#REF!</v>
      </c>
      <c r="AN81" s="210" t="e">
        <f t="shared" si="28"/>
        <v>#REF!</v>
      </c>
      <c r="AO81" s="150"/>
      <c r="AP81" s="153"/>
      <c r="AQ81" s="152"/>
      <c r="AR81" s="150"/>
      <c r="AS81" s="178"/>
      <c r="AT81" s="177" t="e">
        <f t="shared" si="30"/>
        <v>#REF!</v>
      </c>
      <c r="AU81" s="178"/>
      <c r="AV81" s="178"/>
    </row>
    <row r="82" spans="1:48" ht="15" customHeight="1">
      <c r="A82" s="200">
        <f t="shared" si="29"/>
        <v>81</v>
      </c>
      <c r="B82" s="211" t="e">
        <f>#REF!</f>
        <v>#REF!</v>
      </c>
      <c r="C82" s="142" t="e">
        <f>#REF!</f>
        <v>#REF!</v>
      </c>
      <c r="D82" s="172" t="e">
        <f>#REF!</f>
        <v>#REF!</v>
      </c>
      <c r="E82" s="143"/>
      <c r="F82" s="143"/>
      <c r="G82" s="167" t="e">
        <f>#REF!</f>
        <v>#REF!</v>
      </c>
      <c r="H82" s="143" t="e">
        <f>#REF!</f>
        <v>#REF!</v>
      </c>
      <c r="I82" s="144" t="e">
        <f>#REF!</f>
        <v>#REF!</v>
      </c>
      <c r="J82" s="144" t="e">
        <f>#REF!</f>
        <v>#REF!</v>
      </c>
      <c r="K82" s="144" t="e">
        <f t="shared" si="17"/>
        <v>#REF!</v>
      </c>
      <c r="L82" s="145"/>
      <c r="M82" s="146"/>
      <c r="N82" s="147"/>
      <c r="O82" s="148"/>
      <c r="P82" s="168" t="e">
        <f>#REF!</f>
        <v>#REF!</v>
      </c>
      <c r="Q82" s="148" t="e">
        <f t="shared" si="18"/>
        <v>#REF!</v>
      </c>
      <c r="R82" s="149" t="e">
        <f>#REF!+I82</f>
        <v>#REF!</v>
      </c>
      <c r="S82" s="144"/>
      <c r="T82" s="144" t="e">
        <f>#REF!</f>
        <v>#REF!</v>
      </c>
      <c r="U82" s="144" t="e">
        <f t="shared" si="19"/>
        <v>#REF!</v>
      </c>
      <c r="V82" s="144" t="e">
        <f t="shared" si="20"/>
        <v>#REF!</v>
      </c>
      <c r="W82" s="144" t="e">
        <f t="shared" si="16"/>
        <v>#REF!</v>
      </c>
      <c r="X82" s="144" t="e">
        <f t="shared" si="21"/>
        <v>#REF!</v>
      </c>
      <c r="Y82" s="208" t="e">
        <f>#REF!+#REF!+#REF!+#REF!+#REF!</f>
        <v>#REF!</v>
      </c>
      <c r="Z82" s="208" t="e">
        <f>#REF!+#REF!+#REF!+#REF!+#REF!</f>
        <v>#REF!</v>
      </c>
      <c r="AA82" s="209" t="e">
        <f>#REF!</f>
        <v>#REF!</v>
      </c>
      <c r="AB82" s="209" t="e">
        <f>#REF!</f>
        <v>#REF!</v>
      </c>
      <c r="AC82" s="207"/>
      <c r="AD82" s="207">
        <f t="shared" si="22"/>
        <v>0</v>
      </c>
      <c r="AE82" s="206" t="e">
        <f t="shared" si="23"/>
        <v>#REF!</v>
      </c>
      <c r="AF82" s="206" t="e">
        <f t="shared" si="24"/>
        <v>#REF!</v>
      </c>
      <c r="AG82" s="144"/>
      <c r="AH82" s="144"/>
      <c r="AI82" s="205" t="e">
        <f t="shared" si="25"/>
        <v>#REF!</v>
      </c>
      <c r="AJ82" s="205">
        <f>5938.62/1.7942</f>
        <v>3309.8985620332182</v>
      </c>
      <c r="AK82" s="150" t="e">
        <f t="shared" si="26"/>
        <v>#REF!</v>
      </c>
      <c r="AL82" s="144" t="e">
        <f>#REF!-AJ82</f>
        <v>#REF!</v>
      </c>
      <c r="AM82" s="149" t="e">
        <f t="shared" si="27"/>
        <v>#REF!</v>
      </c>
      <c r="AN82" s="210" t="e">
        <f t="shared" si="28"/>
        <v>#REF!</v>
      </c>
      <c r="AO82" s="150"/>
      <c r="AP82" s="153"/>
      <c r="AQ82" s="152"/>
      <c r="AR82" s="150"/>
      <c r="AS82" s="178"/>
      <c r="AT82" s="177" t="e">
        <f t="shared" si="30"/>
        <v>#REF!</v>
      </c>
      <c r="AU82" s="178"/>
      <c r="AV82" s="178"/>
    </row>
    <row r="83" spans="1:48" ht="15" customHeight="1">
      <c r="A83" s="200">
        <f t="shared" si="29"/>
        <v>82</v>
      </c>
      <c r="B83" s="211" t="e">
        <f>#REF!</f>
        <v>#REF!</v>
      </c>
      <c r="C83" s="142" t="e">
        <f>#REF!</f>
        <v>#REF!</v>
      </c>
      <c r="D83" s="172" t="e">
        <f>#REF!</f>
        <v>#REF!</v>
      </c>
      <c r="E83" s="143"/>
      <c r="F83" s="143"/>
      <c r="G83" s="167" t="e">
        <f>#REF!</f>
        <v>#REF!</v>
      </c>
      <c r="H83" s="143" t="e">
        <f>#REF!</f>
        <v>#REF!</v>
      </c>
      <c r="I83" s="144" t="e">
        <f>#REF!</f>
        <v>#REF!</v>
      </c>
      <c r="J83" s="144" t="e">
        <f>#REF!</f>
        <v>#REF!</v>
      </c>
      <c r="K83" s="144" t="e">
        <f t="shared" si="17"/>
        <v>#REF!</v>
      </c>
      <c r="L83" s="145"/>
      <c r="M83" s="146"/>
      <c r="N83" s="147"/>
      <c r="O83" s="148"/>
      <c r="P83" s="168" t="e">
        <f>#REF!</f>
        <v>#REF!</v>
      </c>
      <c r="Q83" s="148" t="e">
        <f t="shared" si="18"/>
        <v>#REF!</v>
      </c>
      <c r="R83" s="149" t="e">
        <f>#REF!+I83</f>
        <v>#REF!</v>
      </c>
      <c r="S83" s="144"/>
      <c r="T83" s="144" t="e">
        <f>#REF!</f>
        <v>#REF!</v>
      </c>
      <c r="U83" s="144" t="e">
        <f t="shared" si="19"/>
        <v>#REF!</v>
      </c>
      <c r="V83" s="144" t="e">
        <f t="shared" si="20"/>
        <v>#REF!</v>
      </c>
      <c r="W83" s="144" t="e">
        <f t="shared" si="16"/>
        <v>#REF!</v>
      </c>
      <c r="X83" s="144" t="e">
        <f t="shared" si="21"/>
        <v>#REF!</v>
      </c>
      <c r="Y83" s="208" t="e">
        <f>#REF!+#REF!+#REF!+#REF!+#REF!</f>
        <v>#REF!</v>
      </c>
      <c r="Z83" s="208" t="e">
        <f>#REF!+#REF!+#REF!+#REF!+#REF!</f>
        <v>#REF!</v>
      </c>
      <c r="AA83" s="209" t="e">
        <f>#REF!</f>
        <v>#REF!</v>
      </c>
      <c r="AB83" s="209" t="e">
        <f>#REF!</f>
        <v>#REF!</v>
      </c>
      <c r="AC83" s="207"/>
      <c r="AD83" s="207">
        <f t="shared" si="22"/>
        <v>0</v>
      </c>
      <c r="AE83" s="206" t="e">
        <f t="shared" si="23"/>
        <v>#REF!</v>
      </c>
      <c r="AF83" s="206" t="e">
        <f t="shared" si="24"/>
        <v>#REF!</v>
      </c>
      <c r="AG83" s="144"/>
      <c r="AH83" s="144"/>
      <c r="AI83" s="205" t="e">
        <f t="shared" si="25"/>
        <v>#REF!</v>
      </c>
      <c r="AJ83" s="205">
        <f>2433.12/1.7922</f>
        <v>1357.6163374623368</v>
      </c>
      <c r="AK83" s="150" t="e">
        <f t="shared" si="26"/>
        <v>#REF!</v>
      </c>
      <c r="AL83" s="144" t="e">
        <f>#REF!-AJ83</f>
        <v>#REF!</v>
      </c>
      <c r="AM83" s="149" t="e">
        <f t="shared" si="27"/>
        <v>#REF!</v>
      </c>
      <c r="AN83" s="210" t="e">
        <f t="shared" si="28"/>
        <v>#REF!</v>
      </c>
      <c r="AO83" s="150"/>
      <c r="AP83" s="153"/>
      <c r="AQ83" s="152"/>
      <c r="AR83" s="150"/>
      <c r="AS83" s="178"/>
      <c r="AT83" s="177" t="e">
        <f t="shared" si="30"/>
        <v>#REF!</v>
      </c>
      <c r="AU83" s="178"/>
      <c r="AV83" s="178"/>
    </row>
    <row r="84" spans="1:48" ht="15" customHeight="1">
      <c r="A84" s="200">
        <f t="shared" si="29"/>
        <v>83</v>
      </c>
      <c r="B84" s="211" t="e">
        <f>#REF!</f>
        <v>#REF!</v>
      </c>
      <c r="C84" s="142" t="e">
        <f>#REF!</f>
        <v>#REF!</v>
      </c>
      <c r="D84" s="172" t="e">
        <f>#REF!</f>
        <v>#REF!</v>
      </c>
      <c r="E84" s="143"/>
      <c r="F84" s="143"/>
      <c r="G84" s="167" t="e">
        <f>#REF!</f>
        <v>#REF!</v>
      </c>
      <c r="H84" s="143" t="e">
        <f>#REF!</f>
        <v>#REF!</v>
      </c>
      <c r="I84" s="144" t="e">
        <f>#REF!</f>
        <v>#REF!</v>
      </c>
      <c r="J84" s="144" t="e">
        <f>#REF!</f>
        <v>#REF!</v>
      </c>
      <c r="K84" s="144" t="e">
        <f t="shared" si="17"/>
        <v>#REF!</v>
      </c>
      <c r="L84" s="145"/>
      <c r="M84" s="146"/>
      <c r="N84" s="147"/>
      <c r="O84" s="148"/>
      <c r="P84" s="168" t="e">
        <f>#REF!</f>
        <v>#REF!</v>
      </c>
      <c r="Q84" s="148" t="e">
        <f t="shared" si="18"/>
        <v>#REF!</v>
      </c>
      <c r="R84" s="149" t="e">
        <f>#REF!+I84</f>
        <v>#REF!</v>
      </c>
      <c r="S84" s="144"/>
      <c r="T84" s="144" t="e">
        <f>#REF!</f>
        <v>#REF!</v>
      </c>
      <c r="U84" s="144" t="e">
        <f t="shared" si="19"/>
        <v>#REF!</v>
      </c>
      <c r="V84" s="144" t="e">
        <f t="shared" si="20"/>
        <v>#REF!</v>
      </c>
      <c r="W84" s="144" t="e">
        <f t="shared" si="16"/>
        <v>#REF!</v>
      </c>
      <c r="X84" s="144" t="e">
        <f t="shared" si="21"/>
        <v>#REF!</v>
      </c>
      <c r="Y84" s="208" t="e">
        <f>#REF!+#REF!+#REF!+#REF!+#REF!</f>
        <v>#REF!</v>
      </c>
      <c r="Z84" s="208" t="e">
        <f>#REF!+#REF!+#REF!+#REF!+#REF!</f>
        <v>#REF!</v>
      </c>
      <c r="AA84" s="209" t="e">
        <f>#REF!</f>
        <v>#REF!</v>
      </c>
      <c r="AB84" s="209" t="e">
        <f>#REF!</f>
        <v>#REF!</v>
      </c>
      <c r="AC84" s="207"/>
      <c r="AD84" s="207">
        <f t="shared" si="22"/>
        <v>0</v>
      </c>
      <c r="AE84" s="206" t="e">
        <f t="shared" si="23"/>
        <v>#REF!</v>
      </c>
      <c r="AF84" s="206" t="e">
        <f t="shared" si="24"/>
        <v>#REF!</v>
      </c>
      <c r="AG84" s="144"/>
      <c r="AH84" s="144"/>
      <c r="AI84" s="205" t="e">
        <f t="shared" si="25"/>
        <v>#REF!</v>
      </c>
      <c r="AJ84" s="205">
        <v>149.33000000000001</v>
      </c>
      <c r="AK84" s="150" t="e">
        <f t="shared" si="26"/>
        <v>#REF!</v>
      </c>
      <c r="AL84" s="144" t="e">
        <f>#REF!-AJ84</f>
        <v>#REF!</v>
      </c>
      <c r="AM84" s="149" t="e">
        <f t="shared" si="27"/>
        <v>#REF!</v>
      </c>
      <c r="AN84" s="210" t="e">
        <f t="shared" si="28"/>
        <v>#REF!</v>
      </c>
      <c r="AO84" s="150"/>
      <c r="AP84" s="153"/>
      <c r="AQ84" s="152"/>
      <c r="AR84" s="150"/>
      <c r="AS84" s="178"/>
      <c r="AT84" s="177" t="e">
        <f t="shared" si="30"/>
        <v>#REF!</v>
      </c>
      <c r="AU84" s="178"/>
      <c r="AV84" s="178"/>
    </row>
    <row r="85" spans="1:48" ht="15" customHeight="1">
      <c r="A85" s="200">
        <f t="shared" si="29"/>
        <v>84</v>
      </c>
      <c r="B85" s="211" t="e">
        <f>#REF!</f>
        <v>#REF!</v>
      </c>
      <c r="C85" s="142" t="e">
        <f>#REF!</f>
        <v>#REF!</v>
      </c>
      <c r="D85" s="172" t="e">
        <f>#REF!</f>
        <v>#REF!</v>
      </c>
      <c r="E85" s="143"/>
      <c r="F85" s="143"/>
      <c r="G85" s="167" t="e">
        <f>#REF!</f>
        <v>#REF!</v>
      </c>
      <c r="H85" s="143" t="e">
        <f>#REF!</f>
        <v>#REF!</v>
      </c>
      <c r="I85" s="144" t="e">
        <f>#REF!</f>
        <v>#REF!</v>
      </c>
      <c r="J85" s="144" t="e">
        <f>#REF!</f>
        <v>#REF!</v>
      </c>
      <c r="K85" s="144" t="e">
        <f t="shared" si="17"/>
        <v>#REF!</v>
      </c>
      <c r="L85" s="145"/>
      <c r="M85" s="146"/>
      <c r="N85" s="147"/>
      <c r="O85" s="148"/>
      <c r="P85" s="168" t="e">
        <f>#REF!</f>
        <v>#REF!</v>
      </c>
      <c r="Q85" s="148" t="e">
        <f t="shared" si="18"/>
        <v>#REF!</v>
      </c>
      <c r="R85" s="149" t="e">
        <f>#REF!+I85</f>
        <v>#REF!</v>
      </c>
      <c r="S85" s="144"/>
      <c r="T85" s="144" t="e">
        <f>#REF!</f>
        <v>#REF!</v>
      </c>
      <c r="U85" s="144" t="e">
        <f t="shared" si="19"/>
        <v>#REF!</v>
      </c>
      <c r="V85" s="144" t="e">
        <f t="shared" si="20"/>
        <v>#REF!</v>
      </c>
      <c r="W85" s="144" t="e">
        <f t="shared" si="16"/>
        <v>#REF!</v>
      </c>
      <c r="X85" s="144" t="e">
        <f t="shared" si="21"/>
        <v>#REF!</v>
      </c>
      <c r="Y85" s="208" t="e">
        <f>#REF!+#REF!+#REF!+#REF!+#REF!</f>
        <v>#REF!</v>
      </c>
      <c r="Z85" s="208" t="e">
        <f>#REF!+#REF!+#REF!+#REF!+#REF!</f>
        <v>#REF!</v>
      </c>
      <c r="AA85" s="209" t="e">
        <f>#REF!</f>
        <v>#REF!</v>
      </c>
      <c r="AB85" s="209" t="e">
        <f>#REF!</f>
        <v>#REF!</v>
      </c>
      <c r="AC85" s="207"/>
      <c r="AD85" s="207">
        <f t="shared" si="22"/>
        <v>0</v>
      </c>
      <c r="AE85" s="206" t="e">
        <f t="shared" si="23"/>
        <v>#REF!</v>
      </c>
      <c r="AF85" s="206" t="e">
        <f t="shared" si="24"/>
        <v>#REF!</v>
      </c>
      <c r="AG85" s="144"/>
      <c r="AH85" s="144"/>
      <c r="AI85" s="205" t="e">
        <f t="shared" si="25"/>
        <v>#REF!</v>
      </c>
      <c r="AJ85" s="205">
        <v>120.12</v>
      </c>
      <c r="AK85" s="150" t="e">
        <f t="shared" si="26"/>
        <v>#REF!</v>
      </c>
      <c r="AL85" s="144" t="e">
        <f>#REF!-AJ85</f>
        <v>#REF!</v>
      </c>
      <c r="AM85" s="149" t="e">
        <f t="shared" si="27"/>
        <v>#REF!</v>
      </c>
      <c r="AN85" s="210" t="e">
        <f t="shared" si="28"/>
        <v>#REF!</v>
      </c>
      <c r="AO85" s="150"/>
      <c r="AP85" s="153"/>
      <c r="AQ85" s="152"/>
      <c r="AR85" s="150"/>
      <c r="AS85" s="178"/>
      <c r="AT85" s="177" t="e">
        <f t="shared" si="30"/>
        <v>#REF!</v>
      </c>
      <c r="AU85" s="178"/>
      <c r="AV85" s="178"/>
    </row>
    <row r="86" spans="1:48" ht="15" customHeight="1">
      <c r="A86" s="200">
        <f t="shared" si="29"/>
        <v>85</v>
      </c>
      <c r="B86" s="211" t="e">
        <f>#REF!</f>
        <v>#REF!</v>
      </c>
      <c r="C86" s="142" t="e">
        <f>#REF!</f>
        <v>#REF!</v>
      </c>
      <c r="D86" s="172" t="e">
        <f>#REF!</f>
        <v>#REF!</v>
      </c>
      <c r="E86" s="143"/>
      <c r="F86" s="143"/>
      <c r="G86" s="167" t="e">
        <f>#REF!</f>
        <v>#REF!</v>
      </c>
      <c r="H86" s="143" t="e">
        <f>#REF!</f>
        <v>#REF!</v>
      </c>
      <c r="I86" s="144" t="e">
        <f>#REF!</f>
        <v>#REF!</v>
      </c>
      <c r="J86" s="144" t="e">
        <f>#REF!</f>
        <v>#REF!</v>
      </c>
      <c r="K86" s="144" t="e">
        <f t="shared" si="17"/>
        <v>#REF!</v>
      </c>
      <c r="L86" s="145"/>
      <c r="M86" s="146"/>
      <c r="N86" s="147"/>
      <c r="O86" s="148"/>
      <c r="P86" s="168" t="e">
        <f>#REF!</f>
        <v>#REF!</v>
      </c>
      <c r="Q86" s="148" t="e">
        <f t="shared" si="18"/>
        <v>#REF!</v>
      </c>
      <c r="R86" s="149" t="e">
        <f>#REF!+I86</f>
        <v>#REF!</v>
      </c>
      <c r="S86" s="144"/>
      <c r="T86" s="144" t="e">
        <f>#REF!</f>
        <v>#REF!</v>
      </c>
      <c r="U86" s="144" t="e">
        <f t="shared" si="19"/>
        <v>#REF!</v>
      </c>
      <c r="V86" s="144" t="e">
        <f t="shared" si="20"/>
        <v>#REF!</v>
      </c>
      <c r="W86" s="144" t="e">
        <f t="shared" si="16"/>
        <v>#REF!</v>
      </c>
      <c r="X86" s="144" t="e">
        <f t="shared" si="21"/>
        <v>#REF!</v>
      </c>
      <c r="Y86" s="208" t="e">
        <f>#REF!+#REF!+#REF!+#REF!+#REF!</f>
        <v>#REF!</v>
      </c>
      <c r="Z86" s="208" t="e">
        <f>#REF!+#REF!+#REF!+#REF!+#REF!</f>
        <v>#REF!</v>
      </c>
      <c r="AA86" s="209" t="e">
        <f>#REF!</f>
        <v>#REF!</v>
      </c>
      <c r="AB86" s="209" t="e">
        <f>#REF!</f>
        <v>#REF!</v>
      </c>
      <c r="AC86" s="207"/>
      <c r="AD86" s="207">
        <f t="shared" si="22"/>
        <v>0</v>
      </c>
      <c r="AE86" s="206" t="e">
        <f t="shared" si="23"/>
        <v>#REF!</v>
      </c>
      <c r="AF86" s="206" t="e">
        <f t="shared" si="24"/>
        <v>#REF!</v>
      </c>
      <c r="AG86" s="144"/>
      <c r="AH86" s="144"/>
      <c r="AI86" s="205" t="e">
        <f t="shared" si="25"/>
        <v>#REF!</v>
      </c>
      <c r="AJ86" s="205">
        <v>1143.78</v>
      </c>
      <c r="AK86" s="150" t="e">
        <f t="shared" si="26"/>
        <v>#REF!</v>
      </c>
      <c r="AL86" s="144" t="e">
        <f>#REF!-AJ86</f>
        <v>#REF!</v>
      </c>
      <c r="AM86" s="149" t="e">
        <f t="shared" si="27"/>
        <v>#REF!</v>
      </c>
      <c r="AN86" s="210" t="e">
        <f t="shared" si="28"/>
        <v>#REF!</v>
      </c>
      <c r="AO86" s="150"/>
      <c r="AP86" s="153"/>
      <c r="AQ86" s="152"/>
      <c r="AR86" s="150"/>
      <c r="AS86" s="178"/>
      <c r="AT86" s="177" t="e">
        <f t="shared" si="30"/>
        <v>#REF!</v>
      </c>
      <c r="AU86" s="178"/>
      <c r="AV86" s="178"/>
    </row>
    <row r="87" spans="1:48" ht="15" customHeight="1">
      <c r="A87" s="200">
        <f t="shared" si="29"/>
        <v>86</v>
      </c>
      <c r="B87" s="211" t="e">
        <f>#REF!</f>
        <v>#REF!</v>
      </c>
      <c r="C87" s="142" t="e">
        <f>#REF!</f>
        <v>#REF!</v>
      </c>
      <c r="D87" s="172" t="e">
        <f>#REF!</f>
        <v>#REF!</v>
      </c>
      <c r="E87" s="143"/>
      <c r="F87" s="143"/>
      <c r="G87" s="167" t="e">
        <f>#REF!</f>
        <v>#REF!</v>
      </c>
      <c r="H87" s="143" t="e">
        <f>#REF!</f>
        <v>#REF!</v>
      </c>
      <c r="I87" s="144" t="e">
        <f>#REF!</f>
        <v>#REF!</v>
      </c>
      <c r="J87" s="144" t="e">
        <f>#REF!</f>
        <v>#REF!</v>
      </c>
      <c r="K87" s="144" t="e">
        <f t="shared" si="17"/>
        <v>#REF!</v>
      </c>
      <c r="L87" s="145"/>
      <c r="M87" s="146"/>
      <c r="N87" s="147"/>
      <c r="O87" s="148"/>
      <c r="P87" s="168" t="e">
        <f>#REF!</f>
        <v>#REF!</v>
      </c>
      <c r="Q87" s="148" t="e">
        <f t="shared" si="18"/>
        <v>#REF!</v>
      </c>
      <c r="R87" s="149" t="e">
        <f>#REF!+I87</f>
        <v>#REF!</v>
      </c>
      <c r="S87" s="144"/>
      <c r="T87" s="144" t="e">
        <f>#REF!</f>
        <v>#REF!</v>
      </c>
      <c r="U87" s="144" t="e">
        <f t="shared" si="19"/>
        <v>#REF!</v>
      </c>
      <c r="V87" s="144" t="e">
        <f t="shared" si="20"/>
        <v>#REF!</v>
      </c>
      <c r="W87" s="144">
        <f>(332570*16.5/1000)+(38370*18.96/1000)</f>
        <v>6214.9002</v>
      </c>
      <c r="X87" s="144" t="e">
        <f t="shared" si="21"/>
        <v>#REF!</v>
      </c>
      <c r="Y87" s="208" t="e">
        <f>#REF!+#REF!+#REF!+#REF!+#REF!</f>
        <v>#REF!</v>
      </c>
      <c r="Z87" s="208" t="e">
        <f>#REF!+#REF!+#REF!+#REF!+#REF!</f>
        <v>#REF!</v>
      </c>
      <c r="AA87" s="209" t="e">
        <f>#REF!</f>
        <v>#REF!</v>
      </c>
      <c r="AB87" s="209" t="e">
        <f>#REF!</f>
        <v>#REF!</v>
      </c>
      <c r="AC87" s="207"/>
      <c r="AD87" s="207">
        <f t="shared" si="22"/>
        <v>0</v>
      </c>
      <c r="AE87" s="206" t="e">
        <f t="shared" si="23"/>
        <v>#REF!</v>
      </c>
      <c r="AF87" s="206" t="e">
        <f t="shared" si="24"/>
        <v>#REF!</v>
      </c>
      <c r="AG87" s="144"/>
      <c r="AH87" s="144"/>
      <c r="AI87" s="205" t="e">
        <f t="shared" si="25"/>
        <v>#REF!</v>
      </c>
      <c r="AJ87" s="205">
        <f>5487.41+727.49</f>
        <v>6214.9</v>
      </c>
      <c r="AK87" s="150" t="e">
        <f t="shared" si="26"/>
        <v>#REF!</v>
      </c>
      <c r="AL87" s="144" t="e">
        <f>#REF!-AJ87</f>
        <v>#REF!</v>
      </c>
      <c r="AM87" s="149" t="e">
        <f t="shared" si="27"/>
        <v>#REF!</v>
      </c>
      <c r="AN87" s="210" t="e">
        <f t="shared" si="28"/>
        <v>#REF!</v>
      </c>
      <c r="AO87" s="150"/>
      <c r="AP87" s="153"/>
      <c r="AQ87" s="152"/>
      <c r="AR87" s="150"/>
      <c r="AS87" s="178"/>
      <c r="AT87" s="177">
        <f t="shared" si="30"/>
        <v>2.0000000040454324E-4</v>
      </c>
      <c r="AU87" s="178"/>
      <c r="AV87" s="178"/>
    </row>
    <row r="88" spans="1:48" ht="15" customHeight="1">
      <c r="A88" s="200">
        <f t="shared" si="29"/>
        <v>87</v>
      </c>
      <c r="B88" s="211" t="e">
        <f>#REF!</f>
        <v>#REF!</v>
      </c>
      <c r="C88" s="142" t="e">
        <f>#REF!</f>
        <v>#REF!</v>
      </c>
      <c r="D88" s="172" t="e">
        <f>#REF!</f>
        <v>#REF!</v>
      </c>
      <c r="E88" s="143"/>
      <c r="F88" s="143"/>
      <c r="G88" s="167" t="e">
        <f>#REF!</f>
        <v>#REF!</v>
      </c>
      <c r="H88" s="143" t="e">
        <f>#REF!</f>
        <v>#REF!</v>
      </c>
      <c r="I88" s="144" t="e">
        <f>#REF!</f>
        <v>#REF!</v>
      </c>
      <c r="J88" s="144" t="e">
        <f>#REF!</f>
        <v>#REF!</v>
      </c>
      <c r="K88" s="144" t="e">
        <f t="shared" si="17"/>
        <v>#REF!</v>
      </c>
      <c r="L88" s="145"/>
      <c r="M88" s="146"/>
      <c r="N88" s="147"/>
      <c r="O88" s="148"/>
      <c r="P88" s="168" t="e">
        <f>#REF!</f>
        <v>#REF!</v>
      </c>
      <c r="Q88" s="148" t="e">
        <f t="shared" si="18"/>
        <v>#REF!</v>
      </c>
      <c r="R88" s="149" t="e">
        <f>#REF!+I88</f>
        <v>#REF!</v>
      </c>
      <c r="S88" s="144"/>
      <c r="T88" s="144" t="e">
        <f>#REF!</f>
        <v>#REF!</v>
      </c>
      <c r="U88" s="144" t="e">
        <f t="shared" si="19"/>
        <v>#REF!</v>
      </c>
      <c r="V88" s="144" t="e">
        <f t="shared" si="20"/>
        <v>#REF!</v>
      </c>
      <c r="W88" s="144" t="e">
        <f t="shared" si="16"/>
        <v>#REF!</v>
      </c>
      <c r="X88" s="144" t="e">
        <f t="shared" si="21"/>
        <v>#REF!</v>
      </c>
      <c r="Y88" s="208" t="e">
        <f>#REF!+#REF!+#REF!+#REF!+#REF!</f>
        <v>#REF!</v>
      </c>
      <c r="Z88" s="208" t="e">
        <f>#REF!+#REF!+#REF!+#REF!+#REF!</f>
        <v>#REF!</v>
      </c>
      <c r="AA88" s="209" t="e">
        <f>#REF!</f>
        <v>#REF!</v>
      </c>
      <c r="AB88" s="209" t="e">
        <f>#REF!</f>
        <v>#REF!</v>
      </c>
      <c r="AC88" s="207"/>
      <c r="AD88" s="207">
        <f t="shared" si="22"/>
        <v>0</v>
      </c>
      <c r="AE88" s="206" t="e">
        <f t="shared" si="23"/>
        <v>#REF!</v>
      </c>
      <c r="AF88" s="206" t="e">
        <f t="shared" si="24"/>
        <v>#REF!</v>
      </c>
      <c r="AG88" s="144"/>
      <c r="AH88" s="144"/>
      <c r="AI88" s="205" t="e">
        <f t="shared" si="25"/>
        <v>#REF!</v>
      </c>
      <c r="AJ88" s="205">
        <v>591.36</v>
      </c>
      <c r="AK88" s="150" t="e">
        <f t="shared" si="26"/>
        <v>#REF!</v>
      </c>
      <c r="AL88" s="144" t="e">
        <f>#REF!-AJ88</f>
        <v>#REF!</v>
      </c>
      <c r="AM88" s="149" t="e">
        <f t="shared" si="27"/>
        <v>#REF!</v>
      </c>
      <c r="AN88" s="210" t="e">
        <f t="shared" si="28"/>
        <v>#REF!</v>
      </c>
      <c r="AO88" s="150"/>
      <c r="AP88" s="151"/>
      <c r="AQ88" s="152"/>
      <c r="AR88" s="150"/>
      <c r="AS88" s="178"/>
      <c r="AT88" s="177" t="e">
        <f t="shared" si="30"/>
        <v>#REF!</v>
      </c>
      <c r="AU88" s="178"/>
      <c r="AV88" s="178"/>
    </row>
    <row r="89" spans="1:48" ht="15" customHeight="1">
      <c r="A89" s="200">
        <f t="shared" si="29"/>
        <v>88</v>
      </c>
      <c r="B89" s="211" t="e">
        <f>#REF!</f>
        <v>#REF!</v>
      </c>
      <c r="C89" s="142" t="e">
        <f>#REF!</f>
        <v>#REF!</v>
      </c>
      <c r="D89" s="172" t="e">
        <f>#REF!</f>
        <v>#REF!</v>
      </c>
      <c r="E89" s="143"/>
      <c r="F89" s="143"/>
      <c r="G89" s="167" t="e">
        <f>#REF!</f>
        <v>#REF!</v>
      </c>
      <c r="H89" s="143" t="e">
        <f>#REF!</f>
        <v>#REF!</v>
      </c>
      <c r="I89" s="144" t="e">
        <f>#REF!</f>
        <v>#REF!</v>
      </c>
      <c r="J89" s="144" t="e">
        <f>#REF!</f>
        <v>#REF!</v>
      </c>
      <c r="K89" s="144" t="e">
        <f t="shared" si="17"/>
        <v>#REF!</v>
      </c>
      <c r="L89" s="145"/>
      <c r="M89" s="146"/>
      <c r="N89" s="147"/>
      <c r="O89" s="148"/>
      <c r="P89" s="168" t="e">
        <f>#REF!</f>
        <v>#REF!</v>
      </c>
      <c r="Q89" s="148" t="e">
        <f t="shared" si="18"/>
        <v>#REF!</v>
      </c>
      <c r="R89" s="149" t="e">
        <f>#REF!+I89</f>
        <v>#REF!</v>
      </c>
      <c r="S89" s="144"/>
      <c r="T89" s="144" t="e">
        <f>#REF!</f>
        <v>#REF!</v>
      </c>
      <c r="U89" s="144" t="e">
        <f t="shared" si="19"/>
        <v>#REF!</v>
      </c>
      <c r="V89" s="144" t="e">
        <f t="shared" si="20"/>
        <v>#REF!</v>
      </c>
      <c r="W89" s="144" t="e">
        <f t="shared" si="16"/>
        <v>#REF!</v>
      </c>
      <c r="X89" s="144" t="e">
        <f t="shared" si="21"/>
        <v>#REF!</v>
      </c>
      <c r="Y89" s="208" t="e">
        <f>#REF!+#REF!+#REF!+#REF!+#REF!</f>
        <v>#REF!</v>
      </c>
      <c r="Z89" s="208" t="e">
        <f>#REF!+#REF!+#REF!+#REF!+#REF!</f>
        <v>#REF!</v>
      </c>
      <c r="AA89" s="209" t="e">
        <f>#REF!</f>
        <v>#REF!</v>
      </c>
      <c r="AB89" s="209" t="e">
        <f>#REF!</f>
        <v>#REF!</v>
      </c>
      <c r="AC89" s="207"/>
      <c r="AD89" s="207">
        <f t="shared" si="22"/>
        <v>0</v>
      </c>
      <c r="AE89" s="206" t="e">
        <f t="shared" si="23"/>
        <v>#REF!</v>
      </c>
      <c r="AF89" s="206" t="e">
        <f t="shared" si="24"/>
        <v>#REF!</v>
      </c>
      <c r="AG89" s="144"/>
      <c r="AH89" s="144"/>
      <c r="AI89" s="205" t="e">
        <f t="shared" si="25"/>
        <v>#REF!</v>
      </c>
      <c r="AJ89" s="205">
        <v>83.49</v>
      </c>
      <c r="AK89" s="150" t="e">
        <f t="shared" si="26"/>
        <v>#REF!</v>
      </c>
      <c r="AL89" s="144" t="e">
        <f>#REF!-AJ89</f>
        <v>#REF!</v>
      </c>
      <c r="AM89" s="149" t="e">
        <f t="shared" si="27"/>
        <v>#REF!</v>
      </c>
      <c r="AN89" s="210" t="e">
        <f t="shared" si="28"/>
        <v>#REF!</v>
      </c>
      <c r="AO89" s="150"/>
      <c r="AP89" s="151"/>
      <c r="AQ89" s="152"/>
      <c r="AR89" s="150"/>
      <c r="AS89" s="178"/>
      <c r="AT89" s="177" t="e">
        <f t="shared" si="30"/>
        <v>#REF!</v>
      </c>
      <c r="AU89" s="178"/>
      <c r="AV89" s="178"/>
    </row>
    <row r="90" spans="1:48" ht="15" customHeight="1">
      <c r="A90" s="200">
        <f t="shared" si="29"/>
        <v>89</v>
      </c>
      <c r="B90" s="211" t="e">
        <f>#REF!</f>
        <v>#REF!</v>
      </c>
      <c r="C90" s="142" t="e">
        <f>#REF!</f>
        <v>#REF!</v>
      </c>
      <c r="D90" s="172" t="e">
        <f>#REF!</f>
        <v>#REF!</v>
      </c>
      <c r="E90" s="143"/>
      <c r="F90" s="143"/>
      <c r="G90" s="167" t="e">
        <f>#REF!</f>
        <v>#REF!</v>
      </c>
      <c r="H90" s="143" t="e">
        <f>#REF!</f>
        <v>#REF!</v>
      </c>
      <c r="I90" s="144" t="e">
        <f>#REF!</f>
        <v>#REF!</v>
      </c>
      <c r="J90" s="144" t="e">
        <f>#REF!</f>
        <v>#REF!</v>
      </c>
      <c r="K90" s="144" t="e">
        <f t="shared" si="17"/>
        <v>#REF!</v>
      </c>
      <c r="L90" s="145"/>
      <c r="M90" s="146"/>
      <c r="N90" s="147"/>
      <c r="O90" s="148"/>
      <c r="P90" s="168" t="e">
        <f>#REF!</f>
        <v>#REF!</v>
      </c>
      <c r="Q90" s="148" t="e">
        <f t="shared" si="18"/>
        <v>#REF!</v>
      </c>
      <c r="R90" s="149" t="e">
        <f>#REF!+I90</f>
        <v>#REF!</v>
      </c>
      <c r="S90" s="144"/>
      <c r="T90" s="144" t="e">
        <f>#REF!</f>
        <v>#REF!</v>
      </c>
      <c r="U90" s="144" t="e">
        <f t="shared" si="19"/>
        <v>#REF!</v>
      </c>
      <c r="V90" s="144" t="e">
        <f t="shared" si="20"/>
        <v>#REF!</v>
      </c>
      <c r="W90" s="144" t="e">
        <f t="shared" si="16"/>
        <v>#REF!</v>
      </c>
      <c r="X90" s="144" t="e">
        <f t="shared" si="21"/>
        <v>#REF!</v>
      </c>
      <c r="Y90" s="208" t="e">
        <f>#REF!+#REF!+#REF!+#REF!+#REF!</f>
        <v>#REF!</v>
      </c>
      <c r="Z90" s="208" t="e">
        <f>#REF!+#REF!+#REF!+#REF!+#REF!</f>
        <v>#REF!</v>
      </c>
      <c r="AA90" s="209" t="e">
        <f>#REF!</f>
        <v>#REF!</v>
      </c>
      <c r="AB90" s="209" t="e">
        <f>#REF!</f>
        <v>#REF!</v>
      </c>
      <c r="AC90" s="207"/>
      <c r="AD90" s="207">
        <f t="shared" si="22"/>
        <v>0</v>
      </c>
      <c r="AE90" s="206" t="e">
        <f t="shared" si="23"/>
        <v>#REF!</v>
      </c>
      <c r="AF90" s="206" t="e">
        <f t="shared" si="24"/>
        <v>#REF!</v>
      </c>
      <c r="AG90" s="144"/>
      <c r="AH90" s="144"/>
      <c r="AI90" s="205" t="e">
        <f t="shared" si="25"/>
        <v>#REF!</v>
      </c>
      <c r="AJ90" s="205">
        <f>535.37/1.8006</f>
        <v>297.32866822170388</v>
      </c>
      <c r="AK90" s="150" t="e">
        <f t="shared" si="26"/>
        <v>#REF!</v>
      </c>
      <c r="AL90" s="144" t="e">
        <f>#REF!-AJ90</f>
        <v>#REF!</v>
      </c>
      <c r="AM90" s="149" t="e">
        <f t="shared" si="27"/>
        <v>#REF!</v>
      </c>
      <c r="AN90" s="210" t="e">
        <f t="shared" si="28"/>
        <v>#REF!</v>
      </c>
      <c r="AO90" s="150"/>
      <c r="AP90" s="151"/>
      <c r="AQ90" s="152"/>
      <c r="AR90" s="150"/>
      <c r="AS90" s="178"/>
      <c r="AT90" s="177" t="e">
        <f t="shared" si="30"/>
        <v>#REF!</v>
      </c>
      <c r="AU90" s="178"/>
      <c r="AV90" s="178"/>
    </row>
    <row r="91" spans="1:48" ht="15" customHeight="1">
      <c r="A91" s="200">
        <f t="shared" si="29"/>
        <v>90</v>
      </c>
      <c r="B91" s="211" t="e">
        <f>#REF!</f>
        <v>#REF!</v>
      </c>
      <c r="C91" s="142" t="e">
        <f>#REF!</f>
        <v>#REF!</v>
      </c>
      <c r="D91" s="172" t="e">
        <f>#REF!</f>
        <v>#REF!</v>
      </c>
      <c r="E91" s="143"/>
      <c r="F91" s="143"/>
      <c r="G91" s="167" t="e">
        <f>#REF!</f>
        <v>#REF!</v>
      </c>
      <c r="H91" s="143" t="e">
        <f>#REF!</f>
        <v>#REF!</v>
      </c>
      <c r="I91" s="144" t="e">
        <f>#REF!</f>
        <v>#REF!</v>
      </c>
      <c r="J91" s="144" t="e">
        <f>#REF!</f>
        <v>#REF!</v>
      </c>
      <c r="K91" s="144" t="e">
        <f t="shared" si="17"/>
        <v>#REF!</v>
      </c>
      <c r="L91" s="145"/>
      <c r="M91" s="146"/>
      <c r="N91" s="147"/>
      <c r="O91" s="148"/>
      <c r="P91" s="168" t="e">
        <f>#REF!</f>
        <v>#REF!</v>
      </c>
      <c r="Q91" s="148" t="e">
        <f t="shared" si="18"/>
        <v>#REF!</v>
      </c>
      <c r="R91" s="149" t="e">
        <f>#REF!+I91</f>
        <v>#REF!</v>
      </c>
      <c r="S91" s="144"/>
      <c r="T91" s="144" t="e">
        <f>#REF!</f>
        <v>#REF!</v>
      </c>
      <c r="U91" s="144" t="e">
        <f t="shared" si="19"/>
        <v>#REF!</v>
      </c>
      <c r="V91" s="144" t="e">
        <f t="shared" si="20"/>
        <v>#REF!</v>
      </c>
      <c r="W91" s="144" t="e">
        <f t="shared" si="16"/>
        <v>#REF!</v>
      </c>
      <c r="X91" s="144" t="e">
        <f t="shared" si="21"/>
        <v>#REF!</v>
      </c>
      <c r="Y91" s="208" t="e">
        <f>#REF!+#REF!+#REF!+#REF!+#REF!</f>
        <v>#REF!</v>
      </c>
      <c r="Z91" s="208" t="e">
        <f>#REF!+#REF!+#REF!+#REF!+#REF!</f>
        <v>#REF!</v>
      </c>
      <c r="AA91" s="209" t="e">
        <f>#REF!</f>
        <v>#REF!</v>
      </c>
      <c r="AB91" s="209" t="e">
        <f>#REF!</f>
        <v>#REF!</v>
      </c>
      <c r="AC91" s="207"/>
      <c r="AD91" s="207">
        <f t="shared" si="22"/>
        <v>0</v>
      </c>
      <c r="AE91" s="206" t="e">
        <f t="shared" si="23"/>
        <v>#REF!</v>
      </c>
      <c r="AF91" s="206" t="e">
        <f t="shared" si="24"/>
        <v>#REF!</v>
      </c>
      <c r="AG91" s="144"/>
      <c r="AH91" s="144"/>
      <c r="AI91" s="205" t="e">
        <f t="shared" si="25"/>
        <v>#REF!</v>
      </c>
      <c r="AJ91" s="205">
        <f>1767.48</f>
        <v>1767.48</v>
      </c>
      <c r="AK91" s="150" t="e">
        <f t="shared" si="26"/>
        <v>#REF!</v>
      </c>
      <c r="AL91" s="144" t="e">
        <f>#REF!-AJ91</f>
        <v>#REF!</v>
      </c>
      <c r="AM91" s="149" t="e">
        <f t="shared" si="27"/>
        <v>#REF!</v>
      </c>
      <c r="AN91" s="210" t="e">
        <f t="shared" si="28"/>
        <v>#REF!</v>
      </c>
      <c r="AO91" s="150"/>
      <c r="AP91" s="151"/>
      <c r="AQ91" s="152"/>
      <c r="AR91" s="150"/>
      <c r="AS91" s="178"/>
      <c r="AT91" s="177" t="e">
        <f t="shared" si="30"/>
        <v>#REF!</v>
      </c>
      <c r="AU91" s="178"/>
      <c r="AV91" s="178"/>
    </row>
    <row r="92" spans="1:48" ht="15" customHeight="1">
      <c r="A92" s="200">
        <f t="shared" si="29"/>
        <v>91</v>
      </c>
      <c r="B92" s="212" t="e">
        <f>#REF!</f>
        <v>#REF!</v>
      </c>
      <c r="C92" s="142" t="e">
        <f>#REF!</f>
        <v>#REF!</v>
      </c>
      <c r="D92" s="172" t="e">
        <f>#REF!</f>
        <v>#REF!</v>
      </c>
      <c r="E92" s="143"/>
      <c r="F92" s="143"/>
      <c r="G92" s="167" t="e">
        <f>#REF!</f>
        <v>#REF!</v>
      </c>
      <c r="H92" s="143" t="e">
        <f>#REF!</f>
        <v>#REF!</v>
      </c>
      <c r="I92" s="144" t="e">
        <f>#REF!</f>
        <v>#REF!</v>
      </c>
      <c r="J92" s="144" t="e">
        <f>#REF!</f>
        <v>#REF!</v>
      </c>
      <c r="K92" s="144" t="e">
        <f t="shared" si="17"/>
        <v>#REF!</v>
      </c>
      <c r="L92" s="145"/>
      <c r="M92" s="146"/>
      <c r="N92" s="147"/>
      <c r="O92" s="148"/>
      <c r="P92" s="168" t="e">
        <f>#REF!</f>
        <v>#REF!</v>
      </c>
      <c r="Q92" s="148" t="e">
        <f t="shared" si="18"/>
        <v>#REF!</v>
      </c>
      <c r="R92" s="149" t="e">
        <f>#REF!+I92</f>
        <v>#REF!</v>
      </c>
      <c r="S92" s="144"/>
      <c r="T92" s="144" t="e">
        <f>#REF!</f>
        <v>#REF!</v>
      </c>
      <c r="U92" s="144" t="e">
        <f t="shared" si="19"/>
        <v>#REF!</v>
      </c>
      <c r="V92" s="144">
        <v>0</v>
      </c>
      <c r="W92" s="144" t="e">
        <f t="shared" si="16"/>
        <v>#REF!</v>
      </c>
      <c r="X92" s="144" t="e">
        <f t="shared" si="21"/>
        <v>#REF!</v>
      </c>
      <c r="Y92" s="208" t="e">
        <f>#REF!+#REF!+#REF!+#REF!+#REF!</f>
        <v>#REF!</v>
      </c>
      <c r="Z92" s="208" t="e">
        <f>#REF!+#REF!+#REF!+#REF!+#REF!</f>
        <v>#REF!</v>
      </c>
      <c r="AA92" s="209" t="e">
        <f>#REF!</f>
        <v>#REF!</v>
      </c>
      <c r="AB92" s="209" t="e">
        <f>#REF!</f>
        <v>#REF!</v>
      </c>
      <c r="AC92" s="207"/>
      <c r="AD92" s="207">
        <f t="shared" si="22"/>
        <v>0</v>
      </c>
      <c r="AE92" s="206" t="e">
        <f t="shared" si="23"/>
        <v>#REF!</v>
      </c>
      <c r="AF92" s="206" t="e">
        <f t="shared" si="24"/>
        <v>#REF!</v>
      </c>
      <c r="AG92" s="144"/>
      <c r="AH92" s="144"/>
      <c r="AI92" s="205" t="e">
        <f t="shared" si="25"/>
        <v>#REF!</v>
      </c>
      <c r="AJ92" s="205">
        <f>2300.49/1.7884</f>
        <v>1286.3397450234845</v>
      </c>
      <c r="AK92" s="150" t="e">
        <f>AL92</f>
        <v>#REF!</v>
      </c>
      <c r="AL92" s="144" t="e">
        <f>#REF!-AJ92</f>
        <v>#REF!</v>
      </c>
      <c r="AM92" s="149" t="e">
        <f t="shared" si="27"/>
        <v>#REF!</v>
      </c>
      <c r="AN92" s="210" t="e">
        <f t="shared" si="28"/>
        <v>#REF!</v>
      </c>
      <c r="AO92" s="150"/>
      <c r="AP92" s="151"/>
      <c r="AQ92" s="152"/>
      <c r="AR92" s="150"/>
      <c r="AS92" s="178"/>
      <c r="AT92" s="177" t="e">
        <f t="shared" si="30"/>
        <v>#REF!</v>
      </c>
      <c r="AU92" s="178"/>
      <c r="AV92" s="178"/>
    </row>
    <row r="93" spans="1:48" ht="15" customHeight="1">
      <c r="A93" s="200">
        <f t="shared" si="29"/>
        <v>92</v>
      </c>
      <c r="B93" s="211" t="e">
        <f>#REF!</f>
        <v>#REF!</v>
      </c>
      <c r="C93" s="142" t="e">
        <f>#REF!</f>
        <v>#REF!</v>
      </c>
      <c r="D93" s="172" t="e">
        <f>#REF!</f>
        <v>#REF!</v>
      </c>
      <c r="E93" s="143"/>
      <c r="F93" s="143"/>
      <c r="G93" s="167" t="e">
        <f>#REF!</f>
        <v>#REF!</v>
      </c>
      <c r="H93" s="143" t="e">
        <f>#REF!</f>
        <v>#REF!</v>
      </c>
      <c r="I93" s="144" t="e">
        <f>#REF!</f>
        <v>#REF!</v>
      </c>
      <c r="J93" s="144" t="e">
        <f>#REF!</f>
        <v>#REF!</v>
      </c>
      <c r="K93" s="144" t="e">
        <f t="shared" si="17"/>
        <v>#REF!</v>
      </c>
      <c r="L93" s="145"/>
      <c r="M93" s="146"/>
      <c r="N93" s="147"/>
      <c r="O93" s="148"/>
      <c r="P93" s="168" t="e">
        <f>#REF!</f>
        <v>#REF!</v>
      </c>
      <c r="Q93" s="148" t="e">
        <f t="shared" si="18"/>
        <v>#REF!</v>
      </c>
      <c r="R93" s="149" t="e">
        <f>#REF!+I93</f>
        <v>#REF!</v>
      </c>
      <c r="S93" s="144"/>
      <c r="T93" s="144" t="e">
        <f>#REF!</f>
        <v>#REF!</v>
      </c>
      <c r="U93" s="144" t="e">
        <f t="shared" si="19"/>
        <v>#REF!</v>
      </c>
      <c r="V93" s="144" t="e">
        <f t="shared" ref="V93:V121" si="31">U93*0.18</f>
        <v>#REF!</v>
      </c>
      <c r="W93" s="144">
        <f>(216000*16.5/1000)+(55280*18.96/1000)</f>
        <v>4612.1088</v>
      </c>
      <c r="X93" s="144" t="e">
        <f t="shared" si="21"/>
        <v>#REF!</v>
      </c>
      <c r="Y93" s="208" t="e">
        <f>#REF!+#REF!+#REF!+#REF!+#REF!</f>
        <v>#REF!</v>
      </c>
      <c r="Z93" s="208" t="e">
        <f>#REF!+#REF!+#REF!+#REF!+#REF!</f>
        <v>#REF!</v>
      </c>
      <c r="AA93" s="209" t="e">
        <f>#REF!</f>
        <v>#REF!</v>
      </c>
      <c r="AB93" s="209" t="e">
        <f>#REF!</f>
        <v>#REF!</v>
      </c>
      <c r="AC93" s="207"/>
      <c r="AD93" s="207">
        <f t="shared" si="22"/>
        <v>0</v>
      </c>
      <c r="AE93" s="206" t="e">
        <f t="shared" si="23"/>
        <v>#REF!</v>
      </c>
      <c r="AF93" s="206" t="e">
        <f t="shared" si="24"/>
        <v>#REF!</v>
      </c>
      <c r="AG93" s="144"/>
      <c r="AH93" s="144"/>
      <c r="AI93" s="205" t="e">
        <f t="shared" si="25"/>
        <v>#REF!</v>
      </c>
      <c r="AJ93" s="205">
        <f>3564+1048.11</f>
        <v>4612.1099999999997</v>
      </c>
      <c r="AK93" s="150" t="e">
        <f t="shared" si="26"/>
        <v>#REF!</v>
      </c>
      <c r="AL93" s="144" t="e">
        <f>#REF!-AJ93</f>
        <v>#REF!</v>
      </c>
      <c r="AM93" s="149" t="e">
        <f t="shared" si="27"/>
        <v>#REF!</v>
      </c>
      <c r="AN93" s="210" t="e">
        <f t="shared" si="28"/>
        <v>#REF!</v>
      </c>
      <c r="AO93" s="150"/>
      <c r="AP93" s="153"/>
      <c r="AQ93" s="152"/>
      <c r="AR93" s="150"/>
      <c r="AS93" s="178"/>
      <c r="AT93" s="177">
        <f t="shared" si="30"/>
        <v>-1.1999999996987754E-3</v>
      </c>
      <c r="AU93" s="178"/>
      <c r="AV93" s="178"/>
    </row>
    <row r="94" spans="1:48" ht="15" customHeight="1">
      <c r="A94" s="200">
        <f t="shared" si="29"/>
        <v>93</v>
      </c>
      <c r="B94" s="242" t="e">
        <f>#REF!</f>
        <v>#REF!</v>
      </c>
      <c r="C94" s="243" t="e">
        <f>#REF!</f>
        <v>#REF!</v>
      </c>
      <c r="D94" s="244" t="e">
        <f>#REF!</f>
        <v>#REF!</v>
      </c>
      <c r="E94" s="179"/>
      <c r="F94" s="179"/>
      <c r="G94" s="167" t="e">
        <f>#REF!</f>
        <v>#REF!</v>
      </c>
      <c r="H94" s="236" t="e">
        <f>#REF!</f>
        <v>#REF!</v>
      </c>
      <c r="I94" s="237" t="e">
        <f>#REF!</f>
        <v>#REF!</v>
      </c>
      <c r="J94" s="237" t="e">
        <f>#REF!</f>
        <v>#REF!</v>
      </c>
      <c r="K94" s="237" t="e">
        <f t="shared" si="17"/>
        <v>#REF!</v>
      </c>
      <c r="L94" s="181"/>
      <c r="M94" s="182"/>
      <c r="N94" s="183"/>
      <c r="O94" s="184"/>
      <c r="P94" s="238" t="e">
        <f>#REF!</f>
        <v>#REF!</v>
      </c>
      <c r="Q94" s="239" t="e">
        <f t="shared" si="18"/>
        <v>#REF!</v>
      </c>
      <c r="R94" s="240" t="e">
        <f>#REF!+I94-(#REF!*'MUTABAKAT LİSTE indirimli '!P94)</f>
        <v>#REF!</v>
      </c>
      <c r="S94" s="180"/>
      <c r="T94" s="237" t="e">
        <f>#REF!</f>
        <v>#REF!</v>
      </c>
      <c r="U94" s="144" t="e">
        <f t="shared" si="19"/>
        <v>#REF!</v>
      </c>
      <c r="V94" s="144" t="e">
        <f t="shared" si="31"/>
        <v>#REF!</v>
      </c>
      <c r="W94" s="144" t="e">
        <f t="shared" si="16"/>
        <v>#REF!</v>
      </c>
      <c r="X94" s="144" t="e">
        <f t="shared" si="21"/>
        <v>#REF!</v>
      </c>
      <c r="Y94" s="208" t="e">
        <f>#REF!+#REF!+#REF!+#REF!+#REF!</f>
        <v>#REF!</v>
      </c>
      <c r="Z94" s="208" t="e">
        <f>#REF!+#REF!+#REF!+#REF!+#REF!</f>
        <v>#REF!</v>
      </c>
      <c r="AA94" s="209" t="e">
        <f>#REF!</f>
        <v>#REF!</v>
      </c>
      <c r="AB94" s="209" t="e">
        <f>#REF!</f>
        <v>#REF!</v>
      </c>
      <c r="AC94" s="207"/>
      <c r="AD94" s="207">
        <f t="shared" si="22"/>
        <v>0</v>
      </c>
      <c r="AE94" s="206" t="e">
        <f t="shared" si="23"/>
        <v>#REF!</v>
      </c>
      <c r="AF94" s="206" t="e">
        <f t="shared" si="24"/>
        <v>#REF!</v>
      </c>
      <c r="AG94" s="144"/>
      <c r="AH94" s="144"/>
      <c r="AI94" s="205" t="e">
        <f t="shared" si="25"/>
        <v>#REF!</v>
      </c>
      <c r="AJ94" s="205">
        <v>797.18</v>
      </c>
      <c r="AK94" s="150" t="e">
        <f t="shared" si="26"/>
        <v>#REF!</v>
      </c>
      <c r="AL94" s="144" t="e">
        <f>#REF!-AJ94</f>
        <v>#REF!</v>
      </c>
      <c r="AM94" s="149" t="e">
        <f t="shared" si="27"/>
        <v>#REF!</v>
      </c>
      <c r="AN94" s="210" t="e">
        <f t="shared" si="28"/>
        <v>#REF!</v>
      </c>
      <c r="AO94" s="150"/>
      <c r="AP94" s="153"/>
      <c r="AQ94" s="152"/>
      <c r="AR94" s="150"/>
      <c r="AS94" s="178"/>
      <c r="AT94" s="177" t="e">
        <f t="shared" si="30"/>
        <v>#REF!</v>
      </c>
      <c r="AU94" s="178"/>
      <c r="AV94" s="178"/>
    </row>
    <row r="95" spans="1:48" ht="15" customHeight="1">
      <c r="A95" s="200">
        <f t="shared" si="29"/>
        <v>94</v>
      </c>
      <c r="B95" s="211" t="e">
        <f>#REF!</f>
        <v>#REF!</v>
      </c>
      <c r="C95" s="142" t="e">
        <f>#REF!</f>
        <v>#REF!</v>
      </c>
      <c r="D95" s="172" t="e">
        <f>#REF!</f>
        <v>#REF!</v>
      </c>
      <c r="E95" s="143"/>
      <c r="F95" s="143"/>
      <c r="G95" s="167" t="e">
        <f>#REF!</f>
        <v>#REF!</v>
      </c>
      <c r="H95" s="143" t="e">
        <f>#REF!</f>
        <v>#REF!</v>
      </c>
      <c r="I95" s="144" t="e">
        <f>#REF!</f>
        <v>#REF!</v>
      </c>
      <c r="J95" s="144" t="e">
        <f>#REF!</f>
        <v>#REF!</v>
      </c>
      <c r="K95" s="144" t="e">
        <f t="shared" si="17"/>
        <v>#REF!</v>
      </c>
      <c r="L95" s="145"/>
      <c r="M95" s="146"/>
      <c r="N95" s="147"/>
      <c r="O95" s="148"/>
      <c r="P95" s="168" t="e">
        <f>#REF!</f>
        <v>#REF!</v>
      </c>
      <c r="Q95" s="148" t="e">
        <f t="shared" si="18"/>
        <v>#REF!</v>
      </c>
      <c r="R95" s="149" t="e">
        <f>#REF!+I95</f>
        <v>#REF!</v>
      </c>
      <c r="S95" s="144"/>
      <c r="T95" s="144" t="e">
        <f>#REF!</f>
        <v>#REF!</v>
      </c>
      <c r="U95" s="144" t="e">
        <f t="shared" si="19"/>
        <v>#REF!</v>
      </c>
      <c r="V95" s="144" t="e">
        <f t="shared" si="31"/>
        <v>#REF!</v>
      </c>
      <c r="W95" s="144">
        <f>732.27</f>
        <v>732.27</v>
      </c>
      <c r="X95" s="144" t="e">
        <f t="shared" si="21"/>
        <v>#REF!</v>
      </c>
      <c r="Y95" s="208" t="e">
        <f>#REF!+#REF!+#REF!+#REF!+#REF!</f>
        <v>#REF!</v>
      </c>
      <c r="Z95" s="208" t="e">
        <f>#REF!+#REF!+#REF!+#REF!+#REF!</f>
        <v>#REF!</v>
      </c>
      <c r="AA95" s="209" t="e">
        <f>#REF!</f>
        <v>#REF!</v>
      </c>
      <c r="AB95" s="209" t="e">
        <f>#REF!</f>
        <v>#REF!</v>
      </c>
      <c r="AC95" s="207"/>
      <c r="AD95" s="207">
        <f t="shared" si="22"/>
        <v>0</v>
      </c>
      <c r="AE95" s="206" t="e">
        <f t="shared" si="23"/>
        <v>#REF!</v>
      </c>
      <c r="AF95" s="206" t="e">
        <f t="shared" si="24"/>
        <v>#REF!</v>
      </c>
      <c r="AG95" s="144"/>
      <c r="AH95" s="144"/>
      <c r="AI95" s="205" t="e">
        <f t="shared" si="25"/>
        <v>#REF!</v>
      </c>
      <c r="AJ95" s="205">
        <f>732.27+207.33</f>
        <v>939.6</v>
      </c>
      <c r="AK95" s="150" t="e">
        <f t="shared" si="26"/>
        <v>#REF!</v>
      </c>
      <c r="AL95" s="144" t="e">
        <f>#REF!-AJ95</f>
        <v>#REF!</v>
      </c>
      <c r="AM95" s="149" t="e">
        <f t="shared" si="27"/>
        <v>#REF!</v>
      </c>
      <c r="AN95" s="210" t="e">
        <f t="shared" si="28"/>
        <v>#REF!</v>
      </c>
      <c r="AO95" s="150"/>
      <c r="AP95" s="153"/>
      <c r="AQ95" s="152"/>
      <c r="AR95" s="150"/>
      <c r="AS95" s="178"/>
      <c r="AT95" s="177">
        <f t="shared" si="30"/>
        <v>-207.33000000000004</v>
      </c>
      <c r="AU95" s="178"/>
      <c r="AV95" s="178"/>
    </row>
    <row r="96" spans="1:48" ht="15" customHeight="1">
      <c r="A96" s="200">
        <f t="shared" si="29"/>
        <v>95</v>
      </c>
      <c r="B96" s="211" t="e">
        <f>#REF!</f>
        <v>#REF!</v>
      </c>
      <c r="C96" s="142" t="e">
        <f>#REF!</f>
        <v>#REF!</v>
      </c>
      <c r="D96" s="172" t="e">
        <f>#REF!</f>
        <v>#REF!</v>
      </c>
      <c r="E96" s="143"/>
      <c r="F96" s="143"/>
      <c r="G96" s="167" t="e">
        <f>#REF!</f>
        <v>#REF!</v>
      </c>
      <c r="H96" s="143" t="e">
        <f>#REF!</f>
        <v>#REF!</v>
      </c>
      <c r="I96" s="144" t="e">
        <f>#REF!</f>
        <v>#REF!</v>
      </c>
      <c r="J96" s="144" t="e">
        <f>#REF!</f>
        <v>#REF!</v>
      </c>
      <c r="K96" s="144" t="e">
        <f t="shared" si="17"/>
        <v>#REF!</v>
      </c>
      <c r="L96" s="145"/>
      <c r="M96" s="146"/>
      <c r="N96" s="147"/>
      <c r="O96" s="148"/>
      <c r="P96" s="168" t="e">
        <f>#REF!</f>
        <v>#REF!</v>
      </c>
      <c r="Q96" s="148" t="e">
        <f t="shared" si="18"/>
        <v>#REF!</v>
      </c>
      <c r="R96" s="149" t="e">
        <f>#REF!+I96</f>
        <v>#REF!</v>
      </c>
      <c r="S96" s="144"/>
      <c r="T96" s="144" t="e">
        <f>#REF!</f>
        <v>#REF!</v>
      </c>
      <c r="U96" s="144" t="e">
        <f t="shared" si="19"/>
        <v>#REF!</v>
      </c>
      <c r="V96" s="144" t="e">
        <f t="shared" si="31"/>
        <v>#REF!</v>
      </c>
      <c r="W96" s="144" t="e">
        <f t="shared" ref="W96:W111" si="32">U96*16.5/1000</f>
        <v>#REF!</v>
      </c>
      <c r="X96" s="144" t="e">
        <f t="shared" si="21"/>
        <v>#REF!</v>
      </c>
      <c r="Y96" s="208" t="e">
        <f>#REF!+#REF!+#REF!+#REF!+#REF!</f>
        <v>#REF!</v>
      </c>
      <c r="Z96" s="208" t="e">
        <f>#REF!+#REF!+#REF!+#REF!+#REF!</f>
        <v>#REF!</v>
      </c>
      <c r="AA96" s="209" t="e">
        <f>#REF!</f>
        <v>#REF!</v>
      </c>
      <c r="AB96" s="209" t="e">
        <f>#REF!</f>
        <v>#REF!</v>
      </c>
      <c r="AC96" s="207"/>
      <c r="AD96" s="207">
        <f t="shared" si="22"/>
        <v>0</v>
      </c>
      <c r="AE96" s="206" t="e">
        <f t="shared" si="23"/>
        <v>#REF!</v>
      </c>
      <c r="AF96" s="206" t="e">
        <f t="shared" si="24"/>
        <v>#REF!</v>
      </c>
      <c r="AG96" s="144"/>
      <c r="AH96" s="144"/>
      <c r="AI96" s="205" t="e">
        <f t="shared" si="25"/>
        <v>#REF!</v>
      </c>
      <c r="AJ96" s="205">
        <f>388.33/1.7884</f>
        <v>217.13822411093713</v>
      </c>
      <c r="AK96" s="150" t="e">
        <f t="shared" si="26"/>
        <v>#REF!</v>
      </c>
      <c r="AL96" s="144" t="e">
        <f>#REF!-AJ96</f>
        <v>#REF!</v>
      </c>
      <c r="AM96" s="149" t="e">
        <f t="shared" si="27"/>
        <v>#REF!</v>
      </c>
      <c r="AN96" s="210" t="e">
        <f t="shared" si="28"/>
        <v>#REF!</v>
      </c>
      <c r="AO96" s="150"/>
      <c r="AP96" s="153"/>
      <c r="AQ96" s="152"/>
      <c r="AR96" s="150"/>
      <c r="AS96" s="178"/>
      <c r="AT96" s="177" t="e">
        <f t="shared" si="30"/>
        <v>#REF!</v>
      </c>
      <c r="AU96" s="178"/>
      <c r="AV96" s="178"/>
    </row>
    <row r="97" spans="1:48" ht="15" customHeight="1">
      <c r="A97" s="200">
        <f t="shared" si="29"/>
        <v>96</v>
      </c>
      <c r="B97" s="211" t="e">
        <f>#REF!</f>
        <v>#REF!</v>
      </c>
      <c r="C97" s="142" t="e">
        <f>#REF!</f>
        <v>#REF!</v>
      </c>
      <c r="D97" s="172" t="e">
        <f>#REF!</f>
        <v>#REF!</v>
      </c>
      <c r="E97" s="143"/>
      <c r="F97" s="143"/>
      <c r="G97" s="167" t="e">
        <f>#REF!</f>
        <v>#REF!</v>
      </c>
      <c r="H97" s="143" t="e">
        <f>#REF!</f>
        <v>#REF!</v>
      </c>
      <c r="I97" s="144" t="e">
        <f>#REF!</f>
        <v>#REF!</v>
      </c>
      <c r="J97" s="144" t="e">
        <f>#REF!</f>
        <v>#REF!</v>
      </c>
      <c r="K97" s="144" t="e">
        <f t="shared" si="17"/>
        <v>#REF!</v>
      </c>
      <c r="L97" s="145"/>
      <c r="M97" s="146"/>
      <c r="N97" s="147"/>
      <c r="O97" s="148"/>
      <c r="P97" s="168" t="e">
        <f>#REF!</f>
        <v>#REF!</v>
      </c>
      <c r="Q97" s="148" t="e">
        <f t="shared" si="18"/>
        <v>#REF!</v>
      </c>
      <c r="R97" s="149" t="e">
        <f>#REF!+I97</f>
        <v>#REF!</v>
      </c>
      <c r="S97" s="144"/>
      <c r="T97" s="144" t="e">
        <f>#REF!</f>
        <v>#REF!</v>
      </c>
      <c r="U97" s="144" t="e">
        <f t="shared" si="19"/>
        <v>#REF!</v>
      </c>
      <c r="V97" s="144" t="e">
        <f t="shared" si="31"/>
        <v>#REF!</v>
      </c>
      <c r="W97" s="144" t="e">
        <f t="shared" si="32"/>
        <v>#REF!</v>
      </c>
      <c r="X97" s="144" t="e">
        <f t="shared" si="21"/>
        <v>#REF!</v>
      </c>
      <c r="Y97" s="208" t="e">
        <f>#REF!+#REF!+#REF!+#REF!+#REF!</f>
        <v>#REF!</v>
      </c>
      <c r="Z97" s="208" t="e">
        <f>#REF!+#REF!+#REF!+#REF!+#REF!</f>
        <v>#REF!</v>
      </c>
      <c r="AA97" s="209" t="e">
        <f>#REF!</f>
        <v>#REF!</v>
      </c>
      <c r="AB97" s="209" t="e">
        <f>#REF!</f>
        <v>#REF!</v>
      </c>
      <c r="AC97" s="207"/>
      <c r="AD97" s="207">
        <f t="shared" si="22"/>
        <v>0</v>
      </c>
      <c r="AE97" s="206" t="e">
        <f t="shared" si="23"/>
        <v>#REF!</v>
      </c>
      <c r="AF97" s="206" t="e">
        <f t="shared" si="24"/>
        <v>#REF!</v>
      </c>
      <c r="AG97" s="144"/>
      <c r="AH97" s="144"/>
      <c r="AI97" s="205" t="e">
        <f t="shared" si="25"/>
        <v>#REF!</v>
      </c>
      <c r="AJ97" s="205">
        <f>311.08/1.8024</f>
        <v>172.59209942299157</v>
      </c>
      <c r="AK97" s="150" t="e">
        <f t="shared" si="26"/>
        <v>#REF!</v>
      </c>
      <c r="AL97" s="144" t="e">
        <f>#REF!-AJ97</f>
        <v>#REF!</v>
      </c>
      <c r="AM97" s="149" t="e">
        <f t="shared" si="27"/>
        <v>#REF!</v>
      </c>
      <c r="AN97" s="210" t="e">
        <f t="shared" si="28"/>
        <v>#REF!</v>
      </c>
      <c r="AO97" s="150"/>
      <c r="AP97" s="153"/>
      <c r="AQ97" s="152"/>
      <c r="AR97" s="150"/>
      <c r="AS97" s="178"/>
      <c r="AT97" s="177" t="e">
        <f t="shared" si="30"/>
        <v>#REF!</v>
      </c>
      <c r="AU97" s="178"/>
      <c r="AV97" s="178"/>
    </row>
    <row r="98" spans="1:48" ht="15" customHeight="1">
      <c r="A98" s="200">
        <f t="shared" si="29"/>
        <v>97</v>
      </c>
      <c r="B98" s="211" t="e">
        <f>#REF!</f>
        <v>#REF!</v>
      </c>
      <c r="C98" s="142" t="e">
        <f>#REF!</f>
        <v>#REF!</v>
      </c>
      <c r="D98" s="172" t="e">
        <f>#REF!</f>
        <v>#REF!</v>
      </c>
      <c r="E98" s="143"/>
      <c r="F98" s="143"/>
      <c r="G98" s="167" t="e">
        <f>#REF!</f>
        <v>#REF!</v>
      </c>
      <c r="H98" s="143" t="e">
        <f>#REF!</f>
        <v>#REF!</v>
      </c>
      <c r="I98" s="144" t="e">
        <f>#REF!</f>
        <v>#REF!</v>
      </c>
      <c r="J98" s="144" t="e">
        <f>#REF!</f>
        <v>#REF!</v>
      </c>
      <c r="K98" s="144" t="e">
        <f t="shared" si="17"/>
        <v>#REF!</v>
      </c>
      <c r="L98" s="145"/>
      <c r="M98" s="146"/>
      <c r="N98" s="147"/>
      <c r="O98" s="148"/>
      <c r="P98" s="168" t="e">
        <f>#REF!</f>
        <v>#REF!</v>
      </c>
      <c r="Q98" s="148" t="e">
        <f t="shared" si="18"/>
        <v>#REF!</v>
      </c>
      <c r="R98" s="149" t="e">
        <f>#REF!+I98</f>
        <v>#REF!</v>
      </c>
      <c r="S98" s="144"/>
      <c r="T98" s="144" t="e">
        <f>#REF!</f>
        <v>#REF!</v>
      </c>
      <c r="U98" s="144" t="e">
        <f t="shared" si="19"/>
        <v>#REF!</v>
      </c>
      <c r="V98" s="144" t="e">
        <f t="shared" si="31"/>
        <v>#REF!</v>
      </c>
      <c r="W98" s="144" t="e">
        <f t="shared" si="32"/>
        <v>#REF!</v>
      </c>
      <c r="X98" s="144" t="e">
        <f t="shared" si="21"/>
        <v>#REF!</v>
      </c>
      <c r="Y98" s="208" t="e">
        <f>#REF!+#REF!+#REF!+#REF!+#REF!</f>
        <v>#REF!</v>
      </c>
      <c r="Z98" s="208" t="e">
        <f>#REF!+#REF!+#REF!+#REF!+#REF!</f>
        <v>#REF!</v>
      </c>
      <c r="AA98" s="209" t="e">
        <f>#REF!</f>
        <v>#REF!</v>
      </c>
      <c r="AB98" s="209" t="e">
        <f>#REF!</f>
        <v>#REF!</v>
      </c>
      <c r="AC98" s="207"/>
      <c r="AD98" s="207">
        <f t="shared" si="22"/>
        <v>0</v>
      </c>
      <c r="AE98" s="206" t="e">
        <f t="shared" si="23"/>
        <v>#REF!</v>
      </c>
      <c r="AF98" s="206" t="e">
        <f t="shared" si="24"/>
        <v>#REF!</v>
      </c>
      <c r="AG98" s="144"/>
      <c r="AH98" s="144"/>
      <c r="AI98" s="205" t="e">
        <f t="shared" si="25"/>
        <v>#REF!</v>
      </c>
      <c r="AJ98" s="205">
        <v>725.01</v>
      </c>
      <c r="AK98" s="150" t="e">
        <f t="shared" si="26"/>
        <v>#REF!</v>
      </c>
      <c r="AL98" s="144" t="e">
        <f>#REF!-AJ98</f>
        <v>#REF!</v>
      </c>
      <c r="AM98" s="149" t="e">
        <f t="shared" si="27"/>
        <v>#REF!</v>
      </c>
      <c r="AN98" s="210" t="e">
        <f t="shared" si="28"/>
        <v>#REF!</v>
      </c>
      <c r="AO98" s="150"/>
      <c r="AP98" s="153"/>
      <c r="AQ98" s="152"/>
      <c r="AR98" s="150"/>
      <c r="AS98" s="178"/>
      <c r="AT98" s="177" t="e">
        <f t="shared" si="30"/>
        <v>#REF!</v>
      </c>
      <c r="AU98" s="178"/>
      <c r="AV98" s="178"/>
    </row>
    <row r="99" spans="1:48" ht="15" customHeight="1">
      <c r="A99" s="200">
        <f t="shared" si="29"/>
        <v>98</v>
      </c>
      <c r="B99" s="211" t="e">
        <f>#REF!</f>
        <v>#REF!</v>
      </c>
      <c r="C99" s="142" t="e">
        <f>#REF!</f>
        <v>#REF!</v>
      </c>
      <c r="D99" s="172" t="e">
        <f>#REF!</f>
        <v>#REF!</v>
      </c>
      <c r="E99" s="143"/>
      <c r="F99" s="143"/>
      <c r="G99" s="167" t="e">
        <f>#REF!</f>
        <v>#REF!</v>
      </c>
      <c r="H99" s="143" t="e">
        <f>#REF!</f>
        <v>#REF!</v>
      </c>
      <c r="I99" s="144" t="e">
        <f>#REF!</f>
        <v>#REF!</v>
      </c>
      <c r="J99" s="144" t="e">
        <f>#REF!</f>
        <v>#REF!</v>
      </c>
      <c r="K99" s="144" t="e">
        <f t="shared" si="17"/>
        <v>#REF!</v>
      </c>
      <c r="L99" s="145"/>
      <c r="M99" s="146"/>
      <c r="N99" s="147"/>
      <c r="O99" s="148"/>
      <c r="P99" s="168" t="e">
        <f>#REF!</f>
        <v>#REF!</v>
      </c>
      <c r="Q99" s="148" t="e">
        <f t="shared" si="18"/>
        <v>#REF!</v>
      </c>
      <c r="R99" s="149" t="e">
        <f>#REF!+I99</f>
        <v>#REF!</v>
      </c>
      <c r="S99" s="144"/>
      <c r="T99" s="144" t="e">
        <f>#REF!</f>
        <v>#REF!</v>
      </c>
      <c r="U99" s="144" t="e">
        <f t="shared" si="19"/>
        <v>#REF!</v>
      </c>
      <c r="V99" s="144" t="e">
        <f t="shared" si="31"/>
        <v>#REF!</v>
      </c>
      <c r="W99" s="144" t="e">
        <f t="shared" si="32"/>
        <v>#REF!</v>
      </c>
      <c r="X99" s="144" t="e">
        <f t="shared" si="21"/>
        <v>#REF!</v>
      </c>
      <c r="Y99" s="208" t="e">
        <f>#REF!+#REF!+#REF!+#REF!+#REF!</f>
        <v>#REF!</v>
      </c>
      <c r="Z99" s="208" t="e">
        <f>#REF!+#REF!+#REF!+#REF!+#REF!</f>
        <v>#REF!</v>
      </c>
      <c r="AA99" s="209" t="e">
        <f>#REF!</f>
        <v>#REF!</v>
      </c>
      <c r="AB99" s="209" t="e">
        <f>#REF!</f>
        <v>#REF!</v>
      </c>
      <c r="AC99" s="207"/>
      <c r="AD99" s="207">
        <f t="shared" si="22"/>
        <v>0</v>
      </c>
      <c r="AE99" s="206" t="e">
        <f t="shared" si="23"/>
        <v>#REF!</v>
      </c>
      <c r="AF99" s="206" t="e">
        <f t="shared" si="24"/>
        <v>#REF!</v>
      </c>
      <c r="AG99" s="144"/>
      <c r="AH99" s="144"/>
      <c r="AI99" s="205" t="e">
        <f t="shared" si="25"/>
        <v>#REF!</v>
      </c>
      <c r="AJ99" s="205">
        <v>61.71</v>
      </c>
      <c r="AK99" s="150" t="e">
        <f t="shared" si="26"/>
        <v>#REF!</v>
      </c>
      <c r="AL99" s="144" t="e">
        <f>#REF!-AJ99</f>
        <v>#REF!</v>
      </c>
      <c r="AM99" s="149" t="e">
        <f t="shared" si="27"/>
        <v>#REF!</v>
      </c>
      <c r="AN99" s="210" t="e">
        <f t="shared" si="28"/>
        <v>#REF!</v>
      </c>
      <c r="AO99" s="150"/>
      <c r="AP99" s="153"/>
      <c r="AQ99" s="152"/>
      <c r="AR99" s="150"/>
      <c r="AS99" s="178"/>
      <c r="AT99" s="177" t="e">
        <f t="shared" si="30"/>
        <v>#REF!</v>
      </c>
      <c r="AU99" s="178"/>
      <c r="AV99" s="178"/>
    </row>
    <row r="100" spans="1:48" ht="15" customHeight="1">
      <c r="A100" s="200">
        <f t="shared" si="29"/>
        <v>99</v>
      </c>
      <c r="B100" s="242" t="e">
        <f>#REF!</f>
        <v>#REF!</v>
      </c>
      <c r="C100" s="243" t="e">
        <f>#REF!</f>
        <v>#REF!</v>
      </c>
      <c r="D100" s="244" t="e">
        <f>#REF!</f>
        <v>#REF!</v>
      </c>
      <c r="E100" s="179"/>
      <c r="F100" s="179"/>
      <c r="G100" s="167" t="e">
        <f>#REF!</f>
        <v>#REF!</v>
      </c>
      <c r="H100" s="236" t="e">
        <f>#REF!</f>
        <v>#REF!</v>
      </c>
      <c r="I100" s="237" t="e">
        <f>#REF!</f>
        <v>#REF!</v>
      </c>
      <c r="J100" s="237" t="e">
        <f>#REF!</f>
        <v>#REF!</v>
      </c>
      <c r="K100" s="237" t="e">
        <f t="shared" si="17"/>
        <v>#REF!</v>
      </c>
      <c r="L100" s="181"/>
      <c r="M100" s="182"/>
      <c r="N100" s="183"/>
      <c r="O100" s="184"/>
      <c r="P100" s="238" t="e">
        <f>#REF!</f>
        <v>#REF!</v>
      </c>
      <c r="Q100" s="239" t="e">
        <f t="shared" si="18"/>
        <v>#REF!</v>
      </c>
      <c r="R100" s="240" t="e">
        <f>#REF!+I100-(#REF!*'MUTABAKAT LİSTE indirimli '!P100)</f>
        <v>#REF!</v>
      </c>
      <c r="S100" s="180"/>
      <c r="T100" s="237" t="e">
        <f>#REF!</f>
        <v>#REF!</v>
      </c>
      <c r="U100" s="144" t="e">
        <f t="shared" si="19"/>
        <v>#REF!</v>
      </c>
      <c r="V100" s="144" t="e">
        <f t="shared" si="31"/>
        <v>#REF!</v>
      </c>
      <c r="W100" s="144" t="e">
        <f t="shared" si="32"/>
        <v>#REF!</v>
      </c>
      <c r="X100" s="144" t="e">
        <f t="shared" si="21"/>
        <v>#REF!</v>
      </c>
      <c r="Y100" s="208" t="e">
        <f>#REF!+#REF!+#REF!+#REF!+#REF!</f>
        <v>#REF!</v>
      </c>
      <c r="Z100" s="208" t="e">
        <f>#REF!+#REF!+#REF!+#REF!+#REF!</f>
        <v>#REF!</v>
      </c>
      <c r="AA100" s="209" t="e">
        <f>#REF!</f>
        <v>#REF!</v>
      </c>
      <c r="AB100" s="209" t="e">
        <f>#REF!</f>
        <v>#REF!</v>
      </c>
      <c r="AC100" s="207"/>
      <c r="AD100" s="207">
        <f t="shared" si="22"/>
        <v>0</v>
      </c>
      <c r="AE100" s="206" t="e">
        <f t="shared" si="23"/>
        <v>#REF!</v>
      </c>
      <c r="AF100" s="206" t="e">
        <f t="shared" si="24"/>
        <v>#REF!</v>
      </c>
      <c r="AG100" s="144"/>
      <c r="AH100" s="144"/>
      <c r="AI100" s="205" t="e">
        <f t="shared" si="25"/>
        <v>#REF!</v>
      </c>
      <c r="AJ100" s="205">
        <v>1286.3399999999999</v>
      </c>
      <c r="AK100" s="150" t="e">
        <f t="shared" si="26"/>
        <v>#REF!</v>
      </c>
      <c r="AL100" s="144" t="e">
        <f>#REF!-AJ100</f>
        <v>#REF!</v>
      </c>
      <c r="AM100" s="149" t="e">
        <f t="shared" si="27"/>
        <v>#REF!</v>
      </c>
      <c r="AN100" s="210" t="e">
        <f t="shared" si="28"/>
        <v>#REF!</v>
      </c>
      <c r="AO100" s="150"/>
      <c r="AP100" s="153"/>
      <c r="AQ100" s="152"/>
      <c r="AR100" s="150"/>
      <c r="AS100" s="178"/>
      <c r="AT100" s="177" t="e">
        <f t="shared" si="30"/>
        <v>#REF!</v>
      </c>
      <c r="AU100" s="178"/>
      <c r="AV100" s="178"/>
    </row>
    <row r="101" spans="1:48" ht="15" customHeight="1">
      <c r="A101" s="200">
        <f t="shared" si="29"/>
        <v>100</v>
      </c>
      <c r="B101" s="211" t="e">
        <f>#REF!</f>
        <v>#REF!</v>
      </c>
      <c r="C101" s="142" t="e">
        <f>#REF!</f>
        <v>#REF!</v>
      </c>
      <c r="D101" s="172" t="e">
        <f>#REF!</f>
        <v>#REF!</v>
      </c>
      <c r="E101" s="143"/>
      <c r="F101" s="143"/>
      <c r="G101" s="167" t="e">
        <f>#REF!</f>
        <v>#REF!</v>
      </c>
      <c r="H101" s="143" t="e">
        <f>#REF!</f>
        <v>#REF!</v>
      </c>
      <c r="I101" s="144" t="e">
        <f>#REF!</f>
        <v>#REF!</v>
      </c>
      <c r="J101" s="144" t="e">
        <f>#REF!</f>
        <v>#REF!</v>
      </c>
      <c r="K101" s="144" t="e">
        <f t="shared" si="17"/>
        <v>#REF!</v>
      </c>
      <c r="L101" s="145"/>
      <c r="M101" s="146"/>
      <c r="N101" s="147"/>
      <c r="O101" s="148"/>
      <c r="P101" s="168" t="e">
        <f>#REF!</f>
        <v>#REF!</v>
      </c>
      <c r="Q101" s="148" t="e">
        <f t="shared" si="18"/>
        <v>#REF!</v>
      </c>
      <c r="R101" s="149" t="e">
        <f>#REF!+I101</f>
        <v>#REF!</v>
      </c>
      <c r="S101" s="144"/>
      <c r="T101" s="144" t="e">
        <f>#REF!</f>
        <v>#REF!</v>
      </c>
      <c r="U101" s="144" t="e">
        <f t="shared" si="19"/>
        <v>#REF!</v>
      </c>
      <c r="V101" s="144" t="e">
        <f t="shared" si="31"/>
        <v>#REF!</v>
      </c>
      <c r="W101" s="144" t="e">
        <f t="shared" si="32"/>
        <v>#REF!</v>
      </c>
      <c r="X101" s="144" t="e">
        <f t="shared" si="21"/>
        <v>#REF!</v>
      </c>
      <c r="Y101" s="208" t="e">
        <f>#REF!+#REF!+#REF!+#REF!+#REF!</f>
        <v>#REF!</v>
      </c>
      <c r="Z101" s="208" t="e">
        <f>#REF!+#REF!+#REF!+#REF!+#REF!</f>
        <v>#REF!</v>
      </c>
      <c r="AA101" s="209" t="e">
        <f>#REF!</f>
        <v>#REF!</v>
      </c>
      <c r="AB101" s="209" t="e">
        <f>#REF!</f>
        <v>#REF!</v>
      </c>
      <c r="AC101" s="207"/>
      <c r="AD101" s="207">
        <f t="shared" si="22"/>
        <v>0</v>
      </c>
      <c r="AE101" s="206" t="e">
        <f t="shared" si="23"/>
        <v>#REF!</v>
      </c>
      <c r="AF101" s="206" t="e">
        <f t="shared" si="24"/>
        <v>#REF!</v>
      </c>
      <c r="AG101" s="144"/>
      <c r="AH101" s="144"/>
      <c r="AI101" s="205" t="e">
        <f t="shared" si="25"/>
        <v>#REF!</v>
      </c>
      <c r="AJ101" s="205">
        <f>563.36/1.7876</f>
        <v>315.14880286417542</v>
      </c>
      <c r="AK101" s="150" t="e">
        <f t="shared" si="26"/>
        <v>#REF!</v>
      </c>
      <c r="AL101" s="144" t="e">
        <f>#REF!-AJ101</f>
        <v>#REF!</v>
      </c>
      <c r="AM101" s="149" t="e">
        <f t="shared" si="27"/>
        <v>#REF!</v>
      </c>
      <c r="AN101" s="210" t="e">
        <f t="shared" si="28"/>
        <v>#REF!</v>
      </c>
      <c r="AO101" s="150"/>
      <c r="AP101" s="153"/>
      <c r="AQ101" s="152"/>
      <c r="AR101" s="150"/>
      <c r="AS101" s="178"/>
      <c r="AT101" s="177" t="e">
        <f t="shared" si="30"/>
        <v>#REF!</v>
      </c>
      <c r="AU101" s="178"/>
      <c r="AV101" s="178"/>
    </row>
    <row r="102" spans="1:48" ht="15" customHeight="1">
      <c r="A102" s="200">
        <f t="shared" si="29"/>
        <v>101</v>
      </c>
      <c r="B102" s="211" t="e">
        <f>#REF!</f>
        <v>#REF!</v>
      </c>
      <c r="C102" s="142" t="e">
        <f>#REF!</f>
        <v>#REF!</v>
      </c>
      <c r="D102" s="172" t="e">
        <f>#REF!</f>
        <v>#REF!</v>
      </c>
      <c r="E102" s="143"/>
      <c r="F102" s="143"/>
      <c r="G102" s="167" t="e">
        <f>#REF!</f>
        <v>#REF!</v>
      </c>
      <c r="H102" s="143" t="e">
        <f>#REF!</f>
        <v>#REF!</v>
      </c>
      <c r="I102" s="144" t="e">
        <f>#REF!</f>
        <v>#REF!</v>
      </c>
      <c r="J102" s="144" t="e">
        <f>#REF!</f>
        <v>#REF!</v>
      </c>
      <c r="K102" s="144" t="e">
        <f t="shared" si="17"/>
        <v>#REF!</v>
      </c>
      <c r="L102" s="145"/>
      <c r="M102" s="146"/>
      <c r="N102" s="147"/>
      <c r="O102" s="148"/>
      <c r="P102" s="168" t="e">
        <f>#REF!</f>
        <v>#REF!</v>
      </c>
      <c r="Q102" s="148" t="e">
        <f t="shared" si="18"/>
        <v>#REF!</v>
      </c>
      <c r="R102" s="149" t="e">
        <f>#REF!+I102</f>
        <v>#REF!</v>
      </c>
      <c r="S102" s="144"/>
      <c r="T102" s="144" t="e">
        <f>#REF!</f>
        <v>#REF!</v>
      </c>
      <c r="U102" s="144" t="e">
        <f t="shared" si="19"/>
        <v>#REF!</v>
      </c>
      <c r="V102" s="144" t="e">
        <f t="shared" si="31"/>
        <v>#REF!</v>
      </c>
      <c r="W102" s="144" t="e">
        <f>(U102*18.96/1000)+208.23</f>
        <v>#REF!</v>
      </c>
      <c r="X102" s="144" t="e">
        <f t="shared" si="21"/>
        <v>#REF!</v>
      </c>
      <c r="Y102" s="208" t="e">
        <f>#REF!+#REF!+#REF!+#REF!+#REF!</f>
        <v>#REF!</v>
      </c>
      <c r="Z102" s="208" t="e">
        <f>#REF!+#REF!+#REF!+#REF!+#REF!</f>
        <v>#REF!</v>
      </c>
      <c r="AA102" s="209" t="e">
        <f>#REF!</f>
        <v>#REF!</v>
      </c>
      <c r="AB102" s="209" t="e">
        <f>#REF!</f>
        <v>#REF!</v>
      </c>
      <c r="AC102" s="207"/>
      <c r="AD102" s="207">
        <f t="shared" si="22"/>
        <v>0</v>
      </c>
      <c r="AE102" s="206" t="e">
        <f t="shared" si="23"/>
        <v>#REF!</v>
      </c>
      <c r="AF102" s="206" t="e">
        <f t="shared" si="24"/>
        <v>#REF!</v>
      </c>
      <c r="AG102" s="144"/>
      <c r="AH102" s="144"/>
      <c r="AI102" s="205" t="e">
        <f t="shared" si="25"/>
        <v>#REF!</v>
      </c>
      <c r="AJ102" s="205">
        <f>605.73/1.8088</f>
        <v>334.8794781070323</v>
      </c>
      <c r="AK102" s="150" t="e">
        <f t="shared" si="26"/>
        <v>#REF!</v>
      </c>
      <c r="AL102" s="144" t="e">
        <f>#REF!-AJ102</f>
        <v>#REF!</v>
      </c>
      <c r="AM102" s="149" t="e">
        <f t="shared" si="27"/>
        <v>#REF!</v>
      </c>
      <c r="AN102" s="210" t="e">
        <f t="shared" si="28"/>
        <v>#REF!</v>
      </c>
      <c r="AO102" s="150"/>
      <c r="AP102" s="153"/>
      <c r="AQ102" s="152"/>
      <c r="AR102" s="150"/>
      <c r="AS102" s="178"/>
      <c r="AT102" s="177" t="e">
        <f t="shared" si="30"/>
        <v>#REF!</v>
      </c>
      <c r="AU102" s="178"/>
      <c r="AV102" s="178"/>
    </row>
    <row r="103" spans="1:48" ht="15" customHeight="1">
      <c r="A103" s="200">
        <f t="shared" si="29"/>
        <v>102</v>
      </c>
      <c r="B103" s="211" t="e">
        <f>#REF!</f>
        <v>#REF!</v>
      </c>
      <c r="C103" s="142" t="e">
        <f>#REF!</f>
        <v>#REF!</v>
      </c>
      <c r="D103" s="172" t="e">
        <f>#REF!</f>
        <v>#REF!</v>
      </c>
      <c r="E103" s="143"/>
      <c r="F103" s="143"/>
      <c r="G103" s="167" t="e">
        <f>#REF!</f>
        <v>#REF!</v>
      </c>
      <c r="H103" s="143" t="e">
        <f>#REF!</f>
        <v>#REF!</v>
      </c>
      <c r="I103" s="144" t="e">
        <f>#REF!</f>
        <v>#REF!</v>
      </c>
      <c r="J103" s="144" t="e">
        <f>#REF!</f>
        <v>#REF!</v>
      </c>
      <c r="K103" s="144" t="e">
        <f t="shared" si="17"/>
        <v>#REF!</v>
      </c>
      <c r="L103" s="145"/>
      <c r="M103" s="146"/>
      <c r="N103" s="147"/>
      <c r="O103" s="148"/>
      <c r="P103" s="168" t="e">
        <f>#REF!</f>
        <v>#REF!</v>
      </c>
      <c r="Q103" s="148" t="e">
        <f t="shared" si="18"/>
        <v>#REF!</v>
      </c>
      <c r="R103" s="149" t="e">
        <f>#REF!+I103</f>
        <v>#REF!</v>
      </c>
      <c r="S103" s="144"/>
      <c r="T103" s="144" t="e">
        <f>#REF!</f>
        <v>#REF!</v>
      </c>
      <c r="U103" s="144" t="e">
        <f t="shared" si="19"/>
        <v>#REF!</v>
      </c>
      <c r="V103" s="144" t="e">
        <f t="shared" si="31"/>
        <v>#REF!</v>
      </c>
      <c r="W103" s="144" t="e">
        <f t="shared" si="32"/>
        <v>#REF!</v>
      </c>
      <c r="X103" s="144" t="e">
        <f t="shared" si="21"/>
        <v>#REF!</v>
      </c>
      <c r="Y103" s="208" t="e">
        <f>#REF!+#REF!+#REF!+#REF!+#REF!</f>
        <v>#REF!</v>
      </c>
      <c r="Z103" s="208" t="e">
        <f>#REF!+#REF!+#REF!+#REF!+#REF!</f>
        <v>#REF!</v>
      </c>
      <c r="AA103" s="209" t="e">
        <f>#REF!</f>
        <v>#REF!</v>
      </c>
      <c r="AB103" s="209" t="e">
        <f>#REF!</f>
        <v>#REF!</v>
      </c>
      <c r="AC103" s="207"/>
      <c r="AD103" s="207">
        <f t="shared" si="22"/>
        <v>0</v>
      </c>
      <c r="AE103" s="206" t="e">
        <f t="shared" si="23"/>
        <v>#REF!</v>
      </c>
      <c r="AF103" s="206" t="e">
        <f t="shared" si="24"/>
        <v>#REF!</v>
      </c>
      <c r="AG103" s="144"/>
      <c r="AH103" s="144"/>
      <c r="AI103" s="205" t="e">
        <f t="shared" si="25"/>
        <v>#REF!</v>
      </c>
      <c r="AJ103" s="205">
        <v>120.12</v>
      </c>
      <c r="AK103" s="150" t="e">
        <f t="shared" si="26"/>
        <v>#REF!</v>
      </c>
      <c r="AL103" s="144" t="e">
        <f>#REF!-AJ103</f>
        <v>#REF!</v>
      </c>
      <c r="AM103" s="149" t="e">
        <f t="shared" si="27"/>
        <v>#REF!</v>
      </c>
      <c r="AN103" s="210" t="e">
        <f t="shared" si="28"/>
        <v>#REF!</v>
      </c>
      <c r="AO103" s="150"/>
      <c r="AP103" s="153"/>
      <c r="AQ103" s="152"/>
      <c r="AR103" s="150"/>
      <c r="AS103" s="178"/>
      <c r="AT103" s="177" t="e">
        <f t="shared" si="30"/>
        <v>#REF!</v>
      </c>
      <c r="AU103" s="178"/>
      <c r="AV103" s="178"/>
    </row>
    <row r="104" spans="1:48" ht="15" customHeight="1">
      <c r="A104" s="200">
        <f t="shared" si="29"/>
        <v>103</v>
      </c>
      <c r="B104" s="211" t="e">
        <f>#REF!</f>
        <v>#REF!</v>
      </c>
      <c r="C104" s="142" t="e">
        <f>#REF!</f>
        <v>#REF!</v>
      </c>
      <c r="D104" s="172" t="e">
        <f>#REF!</f>
        <v>#REF!</v>
      </c>
      <c r="E104" s="143"/>
      <c r="F104" s="143"/>
      <c r="G104" s="167" t="e">
        <f>#REF!</f>
        <v>#REF!</v>
      </c>
      <c r="H104" s="143" t="e">
        <f>#REF!</f>
        <v>#REF!</v>
      </c>
      <c r="I104" s="144" t="e">
        <f>#REF!</f>
        <v>#REF!</v>
      </c>
      <c r="J104" s="144" t="e">
        <f>#REF!</f>
        <v>#REF!</v>
      </c>
      <c r="K104" s="144" t="e">
        <f t="shared" si="17"/>
        <v>#REF!</v>
      </c>
      <c r="L104" s="145"/>
      <c r="M104" s="146"/>
      <c r="N104" s="147"/>
      <c r="O104" s="148"/>
      <c r="P104" s="168" t="e">
        <f>#REF!</f>
        <v>#REF!</v>
      </c>
      <c r="Q104" s="148" t="e">
        <f t="shared" si="18"/>
        <v>#REF!</v>
      </c>
      <c r="R104" s="149" t="e">
        <f>#REF!+I104</f>
        <v>#REF!</v>
      </c>
      <c r="S104" s="144"/>
      <c r="T104" s="144" t="e">
        <f>#REF!</f>
        <v>#REF!</v>
      </c>
      <c r="U104" s="144" t="e">
        <f t="shared" si="19"/>
        <v>#REF!</v>
      </c>
      <c r="V104" s="144" t="e">
        <f t="shared" si="31"/>
        <v>#REF!</v>
      </c>
      <c r="W104" s="144" t="e">
        <f t="shared" si="32"/>
        <v>#REF!</v>
      </c>
      <c r="X104" s="144" t="e">
        <f t="shared" si="21"/>
        <v>#REF!</v>
      </c>
      <c r="Y104" s="208" t="e">
        <f>#REF!+#REF!+#REF!+#REF!+#REF!</f>
        <v>#REF!</v>
      </c>
      <c r="Z104" s="208" t="e">
        <f>#REF!+#REF!+#REF!+#REF!+#REF!</f>
        <v>#REF!</v>
      </c>
      <c r="AA104" s="209" t="e">
        <f>#REF!</f>
        <v>#REF!</v>
      </c>
      <c r="AB104" s="209" t="e">
        <f>#REF!</f>
        <v>#REF!</v>
      </c>
      <c r="AC104" s="207"/>
      <c r="AD104" s="207">
        <f t="shared" si="22"/>
        <v>0</v>
      </c>
      <c r="AE104" s="206" t="e">
        <f t="shared" si="23"/>
        <v>#REF!</v>
      </c>
      <c r="AF104" s="206" t="e">
        <f t="shared" si="24"/>
        <v>#REF!</v>
      </c>
      <c r="AG104" s="144"/>
      <c r="AH104" s="144"/>
      <c r="AI104" s="205" t="e">
        <f t="shared" si="25"/>
        <v>#REF!</v>
      </c>
      <c r="AJ104" s="205">
        <v>1081.4100000000001</v>
      </c>
      <c r="AK104" s="150" t="e">
        <f t="shared" si="26"/>
        <v>#REF!</v>
      </c>
      <c r="AL104" s="144" t="e">
        <f>#REF!-AJ104</f>
        <v>#REF!</v>
      </c>
      <c r="AM104" s="149" t="e">
        <f t="shared" si="27"/>
        <v>#REF!</v>
      </c>
      <c r="AN104" s="210" t="e">
        <f t="shared" si="28"/>
        <v>#REF!</v>
      </c>
      <c r="AO104" s="150"/>
      <c r="AP104" s="151"/>
      <c r="AQ104" s="152"/>
      <c r="AR104" s="150"/>
      <c r="AS104" s="178"/>
      <c r="AT104" s="177" t="e">
        <f t="shared" si="30"/>
        <v>#REF!</v>
      </c>
      <c r="AU104" s="178"/>
      <c r="AV104" s="178"/>
    </row>
    <row r="105" spans="1:48" ht="15" customHeight="1">
      <c r="A105" s="200">
        <f t="shared" si="29"/>
        <v>104</v>
      </c>
      <c r="B105" s="211" t="e">
        <f>#REF!</f>
        <v>#REF!</v>
      </c>
      <c r="C105" s="142" t="e">
        <f>#REF!</f>
        <v>#REF!</v>
      </c>
      <c r="D105" s="172" t="e">
        <f>#REF!</f>
        <v>#REF!</v>
      </c>
      <c r="E105" s="143"/>
      <c r="F105" s="143"/>
      <c r="G105" s="167" t="e">
        <f>#REF!</f>
        <v>#REF!</v>
      </c>
      <c r="H105" s="143" t="e">
        <f>#REF!</f>
        <v>#REF!</v>
      </c>
      <c r="I105" s="144" t="e">
        <f>#REF!</f>
        <v>#REF!</v>
      </c>
      <c r="J105" s="144" t="e">
        <f>#REF!</f>
        <v>#REF!</v>
      </c>
      <c r="K105" s="144" t="e">
        <f t="shared" si="17"/>
        <v>#REF!</v>
      </c>
      <c r="L105" s="145"/>
      <c r="M105" s="146"/>
      <c r="N105" s="147"/>
      <c r="O105" s="148"/>
      <c r="P105" s="168" t="e">
        <f>#REF!</f>
        <v>#REF!</v>
      </c>
      <c r="Q105" s="148" t="e">
        <f t="shared" si="18"/>
        <v>#REF!</v>
      </c>
      <c r="R105" s="149" t="e">
        <f>#REF!+I105</f>
        <v>#REF!</v>
      </c>
      <c r="S105" s="144"/>
      <c r="T105" s="144" t="e">
        <f>#REF!</f>
        <v>#REF!</v>
      </c>
      <c r="U105" s="144" t="e">
        <f t="shared" si="19"/>
        <v>#REF!</v>
      </c>
      <c r="V105" s="144" t="e">
        <f t="shared" si="31"/>
        <v>#REF!</v>
      </c>
      <c r="W105" s="144" t="e">
        <f>U105*16.5/1000+(121.34)</f>
        <v>#REF!</v>
      </c>
      <c r="X105" s="144" t="e">
        <f t="shared" si="21"/>
        <v>#REF!</v>
      </c>
      <c r="Y105" s="208" t="e">
        <f>#REF!+#REF!+#REF!+#REF!+#REF!</f>
        <v>#REF!</v>
      </c>
      <c r="Z105" s="208" t="e">
        <f>#REF!+#REF!+#REF!+#REF!+#REF!</f>
        <v>#REF!</v>
      </c>
      <c r="AA105" s="209" t="e">
        <f>#REF!</f>
        <v>#REF!</v>
      </c>
      <c r="AB105" s="209" t="e">
        <f>#REF!</f>
        <v>#REF!</v>
      </c>
      <c r="AC105" s="207"/>
      <c r="AD105" s="207">
        <f t="shared" si="22"/>
        <v>0</v>
      </c>
      <c r="AE105" s="206" t="e">
        <f t="shared" si="23"/>
        <v>#REF!</v>
      </c>
      <c r="AF105" s="206" t="e">
        <f t="shared" si="24"/>
        <v>#REF!</v>
      </c>
      <c r="AG105" s="144"/>
      <c r="AH105" s="144"/>
      <c r="AI105" s="205" t="e">
        <f t="shared" si="25"/>
        <v>#REF!</v>
      </c>
      <c r="AJ105" s="205">
        <v>3914.79</v>
      </c>
      <c r="AK105" s="150" t="e">
        <f t="shared" si="26"/>
        <v>#REF!</v>
      </c>
      <c r="AL105" s="144" t="e">
        <f>#REF!-AJ105</f>
        <v>#REF!</v>
      </c>
      <c r="AM105" s="149" t="e">
        <f t="shared" si="27"/>
        <v>#REF!</v>
      </c>
      <c r="AN105" s="210" t="e">
        <f t="shared" si="28"/>
        <v>#REF!</v>
      </c>
      <c r="AO105" s="150"/>
      <c r="AP105" s="151"/>
      <c r="AQ105" s="152"/>
      <c r="AR105" s="150"/>
      <c r="AS105" s="178"/>
      <c r="AT105" s="177" t="e">
        <f t="shared" si="30"/>
        <v>#REF!</v>
      </c>
      <c r="AU105" s="178"/>
      <c r="AV105" s="178"/>
    </row>
    <row r="106" spans="1:48" ht="15" customHeight="1">
      <c r="A106" s="200">
        <f t="shared" si="29"/>
        <v>105</v>
      </c>
      <c r="B106" s="211" t="e">
        <f>#REF!</f>
        <v>#REF!</v>
      </c>
      <c r="C106" s="142" t="e">
        <f>#REF!</f>
        <v>#REF!</v>
      </c>
      <c r="D106" s="172" t="e">
        <f>#REF!</f>
        <v>#REF!</v>
      </c>
      <c r="E106" s="143"/>
      <c r="F106" s="143"/>
      <c r="G106" s="167" t="e">
        <f>#REF!</f>
        <v>#REF!</v>
      </c>
      <c r="H106" s="143" t="e">
        <f>#REF!</f>
        <v>#REF!</v>
      </c>
      <c r="I106" s="144" t="e">
        <f>#REF!</f>
        <v>#REF!</v>
      </c>
      <c r="J106" s="144" t="e">
        <f>#REF!</f>
        <v>#REF!</v>
      </c>
      <c r="K106" s="144" t="e">
        <f t="shared" si="17"/>
        <v>#REF!</v>
      </c>
      <c r="L106" s="145"/>
      <c r="M106" s="146"/>
      <c r="N106" s="147"/>
      <c r="O106" s="148"/>
      <c r="P106" s="168" t="e">
        <f>#REF!</f>
        <v>#REF!</v>
      </c>
      <c r="Q106" s="148" t="e">
        <f t="shared" si="18"/>
        <v>#REF!</v>
      </c>
      <c r="R106" s="149" t="e">
        <f>#REF!+I106</f>
        <v>#REF!</v>
      </c>
      <c r="S106" s="144"/>
      <c r="T106" s="144" t="e">
        <f>#REF!</f>
        <v>#REF!</v>
      </c>
      <c r="U106" s="144" t="e">
        <f t="shared" si="19"/>
        <v>#REF!</v>
      </c>
      <c r="V106" s="144" t="e">
        <f t="shared" si="31"/>
        <v>#REF!</v>
      </c>
      <c r="W106" s="144" t="e">
        <f t="shared" si="32"/>
        <v>#REF!</v>
      </c>
      <c r="X106" s="144" t="e">
        <f t="shared" si="21"/>
        <v>#REF!</v>
      </c>
      <c r="Y106" s="208" t="e">
        <f>#REF!+#REF!+#REF!+#REF!+#REF!</f>
        <v>#REF!</v>
      </c>
      <c r="Z106" s="208" t="e">
        <f>#REF!+#REF!+#REF!+#REF!+#REF!</f>
        <v>#REF!</v>
      </c>
      <c r="AA106" s="209" t="e">
        <f>#REF!</f>
        <v>#REF!</v>
      </c>
      <c r="AB106" s="209" t="e">
        <f>#REF!</f>
        <v>#REF!</v>
      </c>
      <c r="AC106" s="207"/>
      <c r="AD106" s="207">
        <f t="shared" si="22"/>
        <v>0</v>
      </c>
      <c r="AE106" s="206" t="e">
        <f t="shared" si="23"/>
        <v>#REF!</v>
      </c>
      <c r="AF106" s="206" t="e">
        <f t="shared" si="24"/>
        <v>#REF!</v>
      </c>
      <c r="AG106" s="144"/>
      <c r="AH106" s="144"/>
      <c r="AI106" s="205" t="e">
        <f t="shared" si="25"/>
        <v>#REF!</v>
      </c>
      <c r="AJ106" s="205">
        <v>1446.72</v>
      </c>
      <c r="AK106" s="150" t="e">
        <f t="shared" si="26"/>
        <v>#REF!</v>
      </c>
      <c r="AL106" s="144" t="e">
        <f>#REF!-AJ106</f>
        <v>#REF!</v>
      </c>
      <c r="AM106" s="149" t="e">
        <f t="shared" si="27"/>
        <v>#REF!</v>
      </c>
      <c r="AN106" s="210" t="e">
        <f t="shared" si="28"/>
        <v>#REF!</v>
      </c>
      <c r="AO106" s="150"/>
      <c r="AP106" s="151"/>
      <c r="AQ106" s="152"/>
      <c r="AR106" s="150"/>
      <c r="AS106" s="178"/>
      <c r="AT106" s="177" t="e">
        <f t="shared" si="30"/>
        <v>#REF!</v>
      </c>
      <c r="AU106" s="178"/>
      <c r="AV106" s="178"/>
    </row>
    <row r="107" spans="1:48" ht="15" customHeight="1">
      <c r="A107" s="200">
        <f t="shared" si="29"/>
        <v>106</v>
      </c>
      <c r="B107" s="242" t="e">
        <f>#REF!</f>
        <v>#REF!</v>
      </c>
      <c r="C107" s="243" t="e">
        <f>#REF!</f>
        <v>#REF!</v>
      </c>
      <c r="D107" s="244" t="e">
        <f>#REF!</f>
        <v>#REF!</v>
      </c>
      <c r="E107" s="143"/>
      <c r="F107" s="143"/>
      <c r="G107" s="167" t="e">
        <f>#REF!</f>
        <v>#REF!</v>
      </c>
      <c r="H107" s="236" t="e">
        <f>#REF!</f>
        <v>#REF!</v>
      </c>
      <c r="I107" s="237" t="e">
        <f>#REF!</f>
        <v>#REF!</v>
      </c>
      <c r="J107" s="237" t="e">
        <f>#REF!</f>
        <v>#REF!</v>
      </c>
      <c r="K107" s="237" t="e">
        <f t="shared" si="17"/>
        <v>#REF!</v>
      </c>
      <c r="L107" s="145"/>
      <c r="M107" s="146"/>
      <c r="N107" s="147"/>
      <c r="O107" s="148"/>
      <c r="P107" s="238" t="e">
        <f>#REF!</f>
        <v>#REF!</v>
      </c>
      <c r="Q107" s="239" t="e">
        <f t="shared" si="18"/>
        <v>#REF!</v>
      </c>
      <c r="R107" s="240" t="e">
        <f>#REF!</f>
        <v>#REF!</v>
      </c>
      <c r="S107" s="144"/>
      <c r="T107" s="237" t="e">
        <f>#REF!</f>
        <v>#REF!</v>
      </c>
      <c r="U107" s="144" t="e">
        <f>R107</f>
        <v>#REF!</v>
      </c>
      <c r="V107" s="144" t="e">
        <f t="shared" si="31"/>
        <v>#REF!</v>
      </c>
      <c r="W107" s="144" t="e">
        <f t="shared" si="32"/>
        <v>#REF!</v>
      </c>
      <c r="X107" s="144" t="e">
        <f t="shared" si="21"/>
        <v>#REF!</v>
      </c>
      <c r="Y107" s="208" t="e">
        <f>#REF!+#REF!+#REF!+#REF!+#REF!</f>
        <v>#REF!</v>
      </c>
      <c r="Z107" s="208" t="e">
        <f>#REF!+#REF!+#REF!+#REF!+#REF!</f>
        <v>#REF!</v>
      </c>
      <c r="AA107" s="209" t="e">
        <f>#REF!</f>
        <v>#REF!</v>
      </c>
      <c r="AB107" s="209" t="e">
        <f>#REF!</f>
        <v>#REF!</v>
      </c>
      <c r="AC107" s="207"/>
      <c r="AD107" s="207">
        <f t="shared" si="22"/>
        <v>0</v>
      </c>
      <c r="AE107" s="206" t="e">
        <f t="shared" si="23"/>
        <v>#REF!</v>
      </c>
      <c r="AF107" s="206" t="e">
        <f t="shared" si="24"/>
        <v>#REF!</v>
      </c>
      <c r="AG107" s="144"/>
      <c r="AH107" s="144"/>
      <c r="AI107" s="205" t="e">
        <f t="shared" si="25"/>
        <v>#REF!</v>
      </c>
      <c r="AJ107" s="205">
        <f>2168.43+772.5</f>
        <v>2940.93</v>
      </c>
      <c r="AK107" s="150" t="e">
        <f t="shared" si="26"/>
        <v>#REF!</v>
      </c>
      <c r="AL107" s="144" t="e">
        <f>#REF!-AJ107</f>
        <v>#REF!</v>
      </c>
      <c r="AM107" s="149" t="e">
        <f t="shared" si="27"/>
        <v>#REF!</v>
      </c>
      <c r="AN107" s="210" t="e">
        <f t="shared" si="28"/>
        <v>#REF!</v>
      </c>
      <c r="AO107" s="150"/>
      <c r="AP107" s="153"/>
      <c r="AQ107" s="152"/>
      <c r="AR107" s="150"/>
      <c r="AS107" s="178"/>
      <c r="AT107" s="177" t="e">
        <f t="shared" si="30"/>
        <v>#REF!</v>
      </c>
      <c r="AU107" s="178"/>
      <c r="AV107" s="178"/>
    </row>
    <row r="108" spans="1:48" ht="15" customHeight="1">
      <c r="A108" s="200">
        <f t="shared" si="29"/>
        <v>107</v>
      </c>
      <c r="B108" s="211" t="e">
        <f>#REF!</f>
        <v>#REF!</v>
      </c>
      <c r="C108" s="142" t="e">
        <f>#REF!</f>
        <v>#REF!</v>
      </c>
      <c r="D108" s="172" t="e">
        <f>#REF!</f>
        <v>#REF!</v>
      </c>
      <c r="E108" s="143"/>
      <c r="F108" s="143"/>
      <c r="G108" s="167" t="e">
        <f>#REF!</f>
        <v>#REF!</v>
      </c>
      <c r="H108" s="143" t="e">
        <f>#REF!</f>
        <v>#REF!</v>
      </c>
      <c r="I108" s="144" t="e">
        <f>#REF!</f>
        <v>#REF!</v>
      </c>
      <c r="J108" s="144" t="e">
        <f>#REF!</f>
        <v>#REF!</v>
      </c>
      <c r="K108" s="144" t="e">
        <f t="shared" si="17"/>
        <v>#REF!</v>
      </c>
      <c r="L108" s="145"/>
      <c r="M108" s="146"/>
      <c r="N108" s="147"/>
      <c r="O108" s="148"/>
      <c r="P108" s="168" t="e">
        <f>#REF!</f>
        <v>#REF!</v>
      </c>
      <c r="Q108" s="148" t="e">
        <f t="shared" si="18"/>
        <v>#REF!</v>
      </c>
      <c r="R108" s="149" t="e">
        <f>#REF!+I108</f>
        <v>#REF!</v>
      </c>
      <c r="S108" s="144"/>
      <c r="T108" s="144" t="e">
        <f>#REF!</f>
        <v>#REF!</v>
      </c>
      <c r="U108" s="144" t="e">
        <f t="shared" si="19"/>
        <v>#REF!</v>
      </c>
      <c r="V108" s="144" t="e">
        <f t="shared" si="31"/>
        <v>#REF!</v>
      </c>
      <c r="W108" s="144" t="e">
        <f t="shared" si="32"/>
        <v>#REF!</v>
      </c>
      <c r="X108" s="144" t="e">
        <f t="shared" si="21"/>
        <v>#REF!</v>
      </c>
      <c r="Y108" s="208" t="e">
        <f>#REF!+#REF!+#REF!+#REF!+#REF!</f>
        <v>#REF!</v>
      </c>
      <c r="Z108" s="208" t="e">
        <f>#REF!+#REF!+#REF!+#REF!+#REF!</f>
        <v>#REF!</v>
      </c>
      <c r="AA108" s="209" t="e">
        <f>#REF!</f>
        <v>#REF!</v>
      </c>
      <c r="AB108" s="209" t="e">
        <f>#REF!</f>
        <v>#REF!</v>
      </c>
      <c r="AC108" s="207"/>
      <c r="AD108" s="207">
        <f t="shared" si="22"/>
        <v>0</v>
      </c>
      <c r="AE108" s="206" t="e">
        <f t="shared" si="23"/>
        <v>#REF!</v>
      </c>
      <c r="AF108" s="206" t="e">
        <f t="shared" si="24"/>
        <v>#REF!</v>
      </c>
      <c r="AG108" s="144"/>
      <c r="AH108" s="144"/>
      <c r="AI108" s="205" t="e">
        <f t="shared" si="25"/>
        <v>#REF!</v>
      </c>
      <c r="AJ108" s="205">
        <v>149.33000000000001</v>
      </c>
      <c r="AK108" s="150" t="e">
        <f t="shared" si="26"/>
        <v>#REF!</v>
      </c>
      <c r="AL108" s="144" t="e">
        <f>#REF!-AJ108</f>
        <v>#REF!</v>
      </c>
      <c r="AM108" s="149" t="e">
        <f t="shared" si="27"/>
        <v>#REF!</v>
      </c>
      <c r="AN108" s="210" t="e">
        <f t="shared" si="28"/>
        <v>#REF!</v>
      </c>
      <c r="AO108" s="150"/>
      <c r="AP108" s="153"/>
      <c r="AQ108" s="152"/>
      <c r="AR108" s="150"/>
      <c r="AS108" s="178"/>
      <c r="AT108" s="177" t="e">
        <f t="shared" si="30"/>
        <v>#REF!</v>
      </c>
      <c r="AU108" s="178"/>
      <c r="AV108" s="178"/>
    </row>
    <row r="109" spans="1:48" ht="15" customHeight="1">
      <c r="A109" s="200">
        <f t="shared" si="29"/>
        <v>108</v>
      </c>
      <c r="B109" s="211" t="e">
        <f>#REF!</f>
        <v>#REF!</v>
      </c>
      <c r="C109" s="142" t="e">
        <f>#REF!</f>
        <v>#REF!</v>
      </c>
      <c r="D109" s="172" t="e">
        <f>#REF!</f>
        <v>#REF!</v>
      </c>
      <c r="E109" s="143"/>
      <c r="F109" s="143"/>
      <c r="G109" s="167" t="e">
        <f>#REF!</f>
        <v>#REF!</v>
      </c>
      <c r="H109" s="143" t="e">
        <f>#REF!</f>
        <v>#REF!</v>
      </c>
      <c r="I109" s="144" t="e">
        <f>#REF!</f>
        <v>#REF!</v>
      </c>
      <c r="J109" s="144" t="e">
        <f>#REF!</f>
        <v>#REF!</v>
      </c>
      <c r="K109" s="144" t="e">
        <f t="shared" si="17"/>
        <v>#REF!</v>
      </c>
      <c r="L109" s="145"/>
      <c r="M109" s="146"/>
      <c r="N109" s="147"/>
      <c r="O109" s="148"/>
      <c r="P109" s="168" t="e">
        <f>#REF!</f>
        <v>#REF!</v>
      </c>
      <c r="Q109" s="148" t="e">
        <f t="shared" si="18"/>
        <v>#REF!</v>
      </c>
      <c r="R109" s="149" t="e">
        <f>#REF!+I109</f>
        <v>#REF!</v>
      </c>
      <c r="S109" s="144"/>
      <c r="T109" s="144" t="e">
        <f>#REF!</f>
        <v>#REF!</v>
      </c>
      <c r="U109" s="144" t="e">
        <f t="shared" si="19"/>
        <v>#REF!</v>
      </c>
      <c r="V109" s="144" t="e">
        <f t="shared" si="31"/>
        <v>#REF!</v>
      </c>
      <c r="W109" s="144">
        <f>(15320*16.5/1000)+(1400*18.96/1000)</f>
        <v>279.32400000000001</v>
      </c>
      <c r="X109" s="144" t="e">
        <f t="shared" si="21"/>
        <v>#REF!</v>
      </c>
      <c r="Y109" s="208" t="e">
        <f>#REF!+#REF!+#REF!+#REF!+#REF!</f>
        <v>#REF!</v>
      </c>
      <c r="Z109" s="208" t="e">
        <f>#REF!+#REF!+#REF!+#REF!+#REF!</f>
        <v>#REF!</v>
      </c>
      <c r="AA109" s="209" t="e">
        <f>#REF!</f>
        <v>#REF!</v>
      </c>
      <c r="AB109" s="209" t="e">
        <f>#REF!</f>
        <v>#REF!</v>
      </c>
      <c r="AC109" s="207"/>
      <c r="AD109" s="207">
        <f t="shared" si="22"/>
        <v>0</v>
      </c>
      <c r="AE109" s="206" t="e">
        <f t="shared" si="23"/>
        <v>#REF!</v>
      </c>
      <c r="AF109" s="206" t="e">
        <f t="shared" si="24"/>
        <v>#REF!</v>
      </c>
      <c r="AG109" s="144"/>
      <c r="AH109" s="144"/>
      <c r="AI109" s="205" t="e">
        <f t="shared" si="25"/>
        <v>#REF!</v>
      </c>
      <c r="AJ109" s="205">
        <f>252.34+(48.7/1.8049)</f>
        <v>279.3221042717048</v>
      </c>
      <c r="AK109" s="150" t="e">
        <f t="shared" si="26"/>
        <v>#REF!</v>
      </c>
      <c r="AL109" s="144" t="e">
        <f>#REF!-AJ109</f>
        <v>#REF!</v>
      </c>
      <c r="AM109" s="149" t="e">
        <f t="shared" si="27"/>
        <v>#REF!</v>
      </c>
      <c r="AN109" s="210" t="e">
        <f t="shared" si="28"/>
        <v>#REF!</v>
      </c>
      <c r="AO109" s="150"/>
      <c r="AP109" s="153"/>
      <c r="AQ109" s="152"/>
      <c r="AR109" s="150"/>
      <c r="AS109" s="178"/>
      <c r="AT109" s="177">
        <f t="shared" si="30"/>
        <v>1.8957282952101195E-3</v>
      </c>
      <c r="AU109" s="178"/>
      <c r="AV109" s="178"/>
    </row>
    <row r="110" spans="1:48" ht="15" customHeight="1">
      <c r="A110" s="200">
        <f t="shared" si="29"/>
        <v>109</v>
      </c>
      <c r="B110" s="211" t="e">
        <f>#REF!</f>
        <v>#REF!</v>
      </c>
      <c r="C110" s="142" t="e">
        <f>#REF!</f>
        <v>#REF!</v>
      </c>
      <c r="D110" s="172" t="e">
        <f>#REF!</f>
        <v>#REF!</v>
      </c>
      <c r="E110" s="143"/>
      <c r="F110" s="143"/>
      <c r="G110" s="167" t="e">
        <f>#REF!</f>
        <v>#REF!</v>
      </c>
      <c r="H110" s="143" t="e">
        <f>#REF!</f>
        <v>#REF!</v>
      </c>
      <c r="I110" s="144" t="e">
        <f>#REF!</f>
        <v>#REF!</v>
      </c>
      <c r="J110" s="144" t="e">
        <f>#REF!</f>
        <v>#REF!</v>
      </c>
      <c r="K110" s="144" t="e">
        <f t="shared" si="17"/>
        <v>#REF!</v>
      </c>
      <c r="L110" s="145"/>
      <c r="M110" s="146"/>
      <c r="N110" s="147"/>
      <c r="O110" s="148"/>
      <c r="P110" s="168" t="e">
        <f>#REF!</f>
        <v>#REF!</v>
      </c>
      <c r="Q110" s="148" t="e">
        <f t="shared" si="18"/>
        <v>#REF!</v>
      </c>
      <c r="R110" s="149" t="e">
        <f>#REF!+I110</f>
        <v>#REF!</v>
      </c>
      <c r="S110" s="144"/>
      <c r="T110" s="144" t="e">
        <f>#REF!</f>
        <v>#REF!</v>
      </c>
      <c r="U110" s="144" t="e">
        <f t="shared" si="19"/>
        <v>#REF!</v>
      </c>
      <c r="V110" s="144" t="e">
        <f t="shared" si="31"/>
        <v>#REF!</v>
      </c>
      <c r="W110" s="144" t="e">
        <f t="shared" si="32"/>
        <v>#REF!</v>
      </c>
      <c r="X110" s="144" t="e">
        <f t="shared" si="21"/>
        <v>#REF!</v>
      </c>
      <c r="Y110" s="208" t="e">
        <f>#REF!+#REF!+#REF!+#REF!+#REF!</f>
        <v>#REF!</v>
      </c>
      <c r="Z110" s="208" t="e">
        <f>#REF!+#REF!+#REF!+#REF!+#REF!</f>
        <v>#REF!</v>
      </c>
      <c r="AA110" s="209" t="e">
        <f>#REF!</f>
        <v>#REF!</v>
      </c>
      <c r="AB110" s="209" t="e">
        <f>#REF!</f>
        <v>#REF!</v>
      </c>
      <c r="AC110" s="207"/>
      <c r="AD110" s="207">
        <f t="shared" si="22"/>
        <v>0</v>
      </c>
      <c r="AE110" s="206" t="e">
        <f t="shared" si="23"/>
        <v>#REF!</v>
      </c>
      <c r="AF110" s="206" t="e">
        <f t="shared" si="24"/>
        <v>#REF!</v>
      </c>
      <c r="AG110" s="144"/>
      <c r="AH110" s="144"/>
      <c r="AI110" s="205" t="e">
        <f t="shared" si="25"/>
        <v>#REF!</v>
      </c>
      <c r="AJ110" s="205">
        <f>196.41/1.782</f>
        <v>110.21885521885521</v>
      </c>
      <c r="AK110" s="150" t="e">
        <f t="shared" si="26"/>
        <v>#REF!</v>
      </c>
      <c r="AL110" s="144" t="e">
        <f>#REF!-AJ110</f>
        <v>#REF!</v>
      </c>
      <c r="AM110" s="149" t="e">
        <f t="shared" si="27"/>
        <v>#REF!</v>
      </c>
      <c r="AN110" s="210" t="e">
        <f t="shared" si="28"/>
        <v>#REF!</v>
      </c>
      <c r="AO110" s="150"/>
      <c r="AP110" s="153"/>
      <c r="AQ110" s="152"/>
      <c r="AR110" s="150"/>
      <c r="AS110" s="178"/>
      <c r="AT110" s="177" t="e">
        <f t="shared" si="30"/>
        <v>#REF!</v>
      </c>
      <c r="AU110" s="178"/>
      <c r="AV110" s="178"/>
    </row>
    <row r="111" spans="1:48" ht="15" customHeight="1">
      <c r="A111" s="200">
        <f t="shared" si="29"/>
        <v>110</v>
      </c>
      <c r="B111" s="211" t="e">
        <f>#REF!</f>
        <v>#REF!</v>
      </c>
      <c r="C111" s="142" t="e">
        <f>#REF!</f>
        <v>#REF!</v>
      </c>
      <c r="D111" s="172" t="e">
        <f>#REF!</f>
        <v>#REF!</v>
      </c>
      <c r="E111" s="143"/>
      <c r="F111" s="143"/>
      <c r="G111" s="167" t="e">
        <f>#REF!</f>
        <v>#REF!</v>
      </c>
      <c r="H111" s="143" t="e">
        <f>#REF!</f>
        <v>#REF!</v>
      </c>
      <c r="I111" s="144" t="e">
        <f>#REF!</f>
        <v>#REF!</v>
      </c>
      <c r="J111" s="144" t="e">
        <f>#REF!</f>
        <v>#REF!</v>
      </c>
      <c r="K111" s="144" t="e">
        <f t="shared" si="17"/>
        <v>#REF!</v>
      </c>
      <c r="L111" s="145"/>
      <c r="M111" s="146"/>
      <c r="N111" s="147"/>
      <c r="O111" s="148"/>
      <c r="P111" s="168" t="e">
        <f>#REF!</f>
        <v>#REF!</v>
      </c>
      <c r="Q111" s="148" t="e">
        <f t="shared" si="18"/>
        <v>#REF!</v>
      </c>
      <c r="R111" s="149" t="e">
        <f>#REF!+I111</f>
        <v>#REF!</v>
      </c>
      <c r="S111" s="144"/>
      <c r="T111" s="144" t="e">
        <f>#REF!</f>
        <v>#REF!</v>
      </c>
      <c r="U111" s="144" t="e">
        <f t="shared" si="19"/>
        <v>#REF!</v>
      </c>
      <c r="V111" s="144" t="e">
        <f t="shared" si="31"/>
        <v>#REF!</v>
      </c>
      <c r="W111" s="144" t="e">
        <f t="shared" si="32"/>
        <v>#REF!</v>
      </c>
      <c r="X111" s="144" t="e">
        <f t="shared" si="21"/>
        <v>#REF!</v>
      </c>
      <c r="Y111" s="208" t="e">
        <f>#REF!+#REF!+#REF!+#REF!+#REF!</f>
        <v>#REF!</v>
      </c>
      <c r="Z111" s="208" t="e">
        <f>#REF!+#REF!+#REF!+#REF!+#REF!</f>
        <v>#REF!</v>
      </c>
      <c r="AA111" s="209" t="e">
        <f>#REF!</f>
        <v>#REF!</v>
      </c>
      <c r="AB111" s="209" t="e">
        <f>#REF!</f>
        <v>#REF!</v>
      </c>
      <c r="AC111" s="207"/>
      <c r="AD111" s="207">
        <f t="shared" si="22"/>
        <v>0</v>
      </c>
      <c r="AE111" s="206" t="e">
        <f t="shared" si="23"/>
        <v>#REF!</v>
      </c>
      <c r="AF111" s="206" t="e">
        <f t="shared" si="24"/>
        <v>#REF!</v>
      </c>
      <c r="AG111" s="144"/>
      <c r="AH111" s="144"/>
      <c r="AI111" s="205" t="e">
        <f t="shared" si="25"/>
        <v>#REF!</v>
      </c>
      <c r="AJ111" s="205">
        <f>198.64/1.8022</f>
        <v>110.2208411940961</v>
      </c>
      <c r="AK111" s="150" t="e">
        <f t="shared" si="26"/>
        <v>#REF!</v>
      </c>
      <c r="AL111" s="144" t="e">
        <f>#REF!-AJ111</f>
        <v>#REF!</v>
      </c>
      <c r="AM111" s="149" t="e">
        <f t="shared" si="27"/>
        <v>#REF!</v>
      </c>
      <c r="AN111" s="210" t="e">
        <f t="shared" si="28"/>
        <v>#REF!</v>
      </c>
      <c r="AO111" s="150"/>
      <c r="AP111" s="153"/>
      <c r="AQ111" s="152"/>
      <c r="AR111" s="150"/>
      <c r="AS111" s="178"/>
      <c r="AT111" s="177" t="e">
        <f t="shared" si="30"/>
        <v>#REF!</v>
      </c>
      <c r="AU111" s="178"/>
      <c r="AV111" s="178"/>
    </row>
    <row r="112" spans="1:48" ht="15" customHeight="1">
      <c r="A112" s="200">
        <f t="shared" si="29"/>
        <v>111</v>
      </c>
      <c r="B112" s="211" t="e">
        <f>#REF!</f>
        <v>#REF!</v>
      </c>
      <c r="C112" s="142" t="e">
        <f>#REF!</f>
        <v>#REF!</v>
      </c>
      <c r="D112" s="172" t="e">
        <f>#REF!</f>
        <v>#REF!</v>
      </c>
      <c r="E112" s="143"/>
      <c r="F112" s="143"/>
      <c r="G112" s="167" t="e">
        <f>#REF!</f>
        <v>#REF!</v>
      </c>
      <c r="H112" s="143" t="e">
        <f>#REF!</f>
        <v>#REF!</v>
      </c>
      <c r="I112" s="144" t="e">
        <f>#REF!</f>
        <v>#REF!</v>
      </c>
      <c r="J112" s="144" t="e">
        <f>#REF!</f>
        <v>#REF!</v>
      </c>
      <c r="K112" s="144" t="e">
        <f t="shared" si="17"/>
        <v>#REF!</v>
      </c>
      <c r="L112" s="145"/>
      <c r="M112" s="146"/>
      <c r="N112" s="147"/>
      <c r="O112" s="148"/>
      <c r="P112" s="168" t="e">
        <f>#REF!</f>
        <v>#REF!</v>
      </c>
      <c r="Q112" s="148" t="e">
        <f t="shared" si="18"/>
        <v>#REF!</v>
      </c>
      <c r="R112" s="149" t="e">
        <f>#REF!+I112</f>
        <v>#REF!</v>
      </c>
      <c r="S112" s="144"/>
      <c r="T112" s="144" t="e">
        <f>#REF!</f>
        <v>#REF!</v>
      </c>
      <c r="U112" s="144" t="e">
        <f t="shared" si="19"/>
        <v>#REF!</v>
      </c>
      <c r="V112" s="144" t="e">
        <f t="shared" si="31"/>
        <v>#REF!</v>
      </c>
      <c r="W112" s="144" t="e">
        <f>U112*8.25/1000</f>
        <v>#REF!</v>
      </c>
      <c r="X112" s="144" t="e">
        <f t="shared" si="21"/>
        <v>#REF!</v>
      </c>
      <c r="Y112" s="208" t="e">
        <f>#REF!+#REF!+#REF!+#REF!+#REF!</f>
        <v>#REF!</v>
      </c>
      <c r="Z112" s="208" t="e">
        <f>#REF!+#REF!+#REF!+#REF!+#REF!</f>
        <v>#REF!</v>
      </c>
      <c r="AA112" s="209" t="e">
        <f>#REF!</f>
        <v>#REF!</v>
      </c>
      <c r="AB112" s="209" t="e">
        <f>#REF!</f>
        <v>#REF!</v>
      </c>
      <c r="AC112" s="207"/>
      <c r="AD112" s="207">
        <f t="shared" si="22"/>
        <v>0</v>
      </c>
      <c r="AE112" s="206" t="e">
        <f t="shared" si="23"/>
        <v>#REF!</v>
      </c>
      <c r="AF112" s="206" t="e">
        <f t="shared" si="24"/>
        <v>#REF!</v>
      </c>
      <c r="AG112" s="144"/>
      <c r="AH112" s="144"/>
      <c r="AI112" s="205" t="e">
        <f t="shared" si="25"/>
        <v>#REF!</v>
      </c>
      <c r="AJ112" s="205">
        <v>162.03</v>
      </c>
      <c r="AK112" s="150" t="e">
        <f t="shared" si="26"/>
        <v>#REF!</v>
      </c>
      <c r="AL112" s="144" t="e">
        <f>#REF!-AJ112</f>
        <v>#REF!</v>
      </c>
      <c r="AM112" s="149" t="e">
        <f t="shared" si="27"/>
        <v>#REF!</v>
      </c>
      <c r="AN112" s="210" t="e">
        <f t="shared" si="28"/>
        <v>#REF!</v>
      </c>
      <c r="AO112" s="150"/>
      <c r="AP112" s="153"/>
      <c r="AQ112" s="152"/>
      <c r="AR112" s="150"/>
      <c r="AS112" s="178"/>
      <c r="AT112" s="177" t="e">
        <f t="shared" si="30"/>
        <v>#REF!</v>
      </c>
      <c r="AU112" s="178"/>
      <c r="AV112" s="178"/>
    </row>
    <row r="113" spans="1:48" ht="15" customHeight="1">
      <c r="A113" s="200">
        <f t="shared" si="29"/>
        <v>112</v>
      </c>
      <c r="B113" s="211" t="e">
        <f>#REF!</f>
        <v>#REF!</v>
      </c>
      <c r="C113" s="142" t="e">
        <f>#REF!</f>
        <v>#REF!</v>
      </c>
      <c r="D113" s="172" t="e">
        <f>#REF!</f>
        <v>#REF!</v>
      </c>
      <c r="E113" s="143"/>
      <c r="F113" s="143"/>
      <c r="G113" s="167" t="e">
        <f>#REF!</f>
        <v>#REF!</v>
      </c>
      <c r="H113" s="143" t="e">
        <f>#REF!</f>
        <v>#REF!</v>
      </c>
      <c r="I113" s="144" t="e">
        <f>#REF!</f>
        <v>#REF!</v>
      </c>
      <c r="J113" s="144" t="e">
        <f>#REF!</f>
        <v>#REF!</v>
      </c>
      <c r="K113" s="144" t="e">
        <f t="shared" si="17"/>
        <v>#REF!</v>
      </c>
      <c r="L113" s="145"/>
      <c r="M113" s="146"/>
      <c r="N113" s="147"/>
      <c r="O113" s="148"/>
      <c r="P113" s="168" t="e">
        <f>#REF!</f>
        <v>#REF!</v>
      </c>
      <c r="Q113" s="148" t="e">
        <f t="shared" si="18"/>
        <v>#REF!</v>
      </c>
      <c r="R113" s="149" t="e">
        <f>#REF!+I113</f>
        <v>#REF!</v>
      </c>
      <c r="S113" s="144"/>
      <c r="T113" s="144" t="e">
        <f>#REF!</f>
        <v>#REF!</v>
      </c>
      <c r="U113" s="144" t="e">
        <f t="shared" si="19"/>
        <v>#REF!</v>
      </c>
      <c r="V113" s="144" t="e">
        <f t="shared" si="31"/>
        <v>#REF!</v>
      </c>
      <c r="W113" s="144" t="e">
        <f t="shared" ref="W113:W121" si="33">U113*16.5/1000</f>
        <v>#REF!</v>
      </c>
      <c r="X113" s="144" t="e">
        <f t="shared" si="21"/>
        <v>#REF!</v>
      </c>
      <c r="Y113" s="208" t="e">
        <f>#REF!+#REF!+#REF!+#REF!+#REF!</f>
        <v>#REF!</v>
      </c>
      <c r="Z113" s="208" t="e">
        <f>#REF!+#REF!+#REF!+#REF!+#REF!</f>
        <v>#REF!</v>
      </c>
      <c r="AA113" s="209" t="e">
        <f>#REF!</f>
        <v>#REF!</v>
      </c>
      <c r="AB113" s="209" t="e">
        <f>#REF!</f>
        <v>#REF!</v>
      </c>
      <c r="AC113" s="207"/>
      <c r="AD113" s="207">
        <f t="shared" si="22"/>
        <v>0</v>
      </c>
      <c r="AE113" s="206" t="e">
        <f t="shared" si="23"/>
        <v>#REF!</v>
      </c>
      <c r="AF113" s="206" t="e">
        <f t="shared" si="24"/>
        <v>#REF!</v>
      </c>
      <c r="AG113" s="144"/>
      <c r="AH113" s="144"/>
      <c r="AI113" s="205" t="e">
        <f t="shared" si="25"/>
        <v>#REF!</v>
      </c>
      <c r="AJ113" s="205">
        <f>162.95/1.7922</f>
        <v>90.921772123646903</v>
      </c>
      <c r="AK113" s="150" t="e">
        <f t="shared" si="26"/>
        <v>#REF!</v>
      </c>
      <c r="AL113" s="144" t="e">
        <f>#REF!-AJ113</f>
        <v>#REF!</v>
      </c>
      <c r="AM113" s="149" t="e">
        <f t="shared" si="27"/>
        <v>#REF!</v>
      </c>
      <c r="AN113" s="210" t="e">
        <f t="shared" si="28"/>
        <v>#REF!</v>
      </c>
      <c r="AO113" s="150"/>
      <c r="AP113" s="153"/>
      <c r="AQ113" s="152"/>
      <c r="AR113" s="150"/>
      <c r="AS113" s="178"/>
      <c r="AT113" s="177" t="e">
        <f t="shared" si="30"/>
        <v>#REF!</v>
      </c>
      <c r="AU113" s="178"/>
      <c r="AV113" s="178"/>
    </row>
    <row r="114" spans="1:48" ht="15" customHeight="1">
      <c r="A114" s="200">
        <f t="shared" si="29"/>
        <v>113</v>
      </c>
      <c r="B114" s="211" t="e">
        <f>#REF!</f>
        <v>#REF!</v>
      </c>
      <c r="C114" s="142" t="e">
        <f>#REF!</f>
        <v>#REF!</v>
      </c>
      <c r="D114" s="172" t="e">
        <f>#REF!</f>
        <v>#REF!</v>
      </c>
      <c r="E114" s="143"/>
      <c r="F114" s="143"/>
      <c r="G114" s="167" t="e">
        <f>#REF!</f>
        <v>#REF!</v>
      </c>
      <c r="H114" s="143" t="e">
        <f>#REF!</f>
        <v>#REF!</v>
      </c>
      <c r="I114" s="144" t="e">
        <f>#REF!</f>
        <v>#REF!</v>
      </c>
      <c r="J114" s="144" t="e">
        <f>#REF!</f>
        <v>#REF!</v>
      </c>
      <c r="K114" s="144" t="e">
        <f t="shared" si="17"/>
        <v>#REF!</v>
      </c>
      <c r="L114" s="145"/>
      <c r="M114" s="146"/>
      <c r="N114" s="147"/>
      <c r="O114" s="148"/>
      <c r="P114" s="168" t="e">
        <f>#REF!</f>
        <v>#REF!</v>
      </c>
      <c r="Q114" s="148" t="e">
        <f t="shared" si="18"/>
        <v>#REF!</v>
      </c>
      <c r="R114" s="149" t="e">
        <f>#REF!+I114</f>
        <v>#REF!</v>
      </c>
      <c r="S114" s="144"/>
      <c r="T114" s="144" t="e">
        <f>#REF!</f>
        <v>#REF!</v>
      </c>
      <c r="U114" s="144" t="e">
        <f t="shared" si="19"/>
        <v>#REF!</v>
      </c>
      <c r="V114" s="144" t="e">
        <f t="shared" si="31"/>
        <v>#REF!</v>
      </c>
      <c r="W114" s="144" t="e">
        <f t="shared" si="33"/>
        <v>#REF!</v>
      </c>
      <c r="X114" s="144" t="e">
        <f t="shared" si="21"/>
        <v>#REF!</v>
      </c>
      <c r="Y114" s="208" t="e">
        <f>#REF!+#REF!+#REF!+#REF!+#REF!</f>
        <v>#REF!</v>
      </c>
      <c r="Z114" s="208" t="e">
        <f>#REF!+#REF!+#REF!+#REF!+#REF!</f>
        <v>#REF!</v>
      </c>
      <c r="AA114" s="209" t="e">
        <f>#REF!</f>
        <v>#REF!</v>
      </c>
      <c r="AB114" s="209" t="e">
        <f>#REF!</f>
        <v>#REF!</v>
      </c>
      <c r="AC114" s="207"/>
      <c r="AD114" s="207">
        <f t="shared" si="22"/>
        <v>0</v>
      </c>
      <c r="AE114" s="206" t="e">
        <f t="shared" si="23"/>
        <v>#REF!</v>
      </c>
      <c r="AF114" s="206" t="e">
        <f t="shared" si="24"/>
        <v>#REF!</v>
      </c>
      <c r="AG114" s="144"/>
      <c r="AH114" s="144"/>
      <c r="AI114" s="205" t="e">
        <f t="shared" si="25"/>
        <v>#REF!</v>
      </c>
      <c r="AJ114" s="205">
        <v>90.92</v>
      </c>
      <c r="AK114" s="150" t="e">
        <f t="shared" si="26"/>
        <v>#REF!</v>
      </c>
      <c r="AL114" s="144" t="e">
        <f>#REF!-AJ114</f>
        <v>#REF!</v>
      </c>
      <c r="AM114" s="149" t="e">
        <f t="shared" si="27"/>
        <v>#REF!</v>
      </c>
      <c r="AN114" s="210" t="e">
        <f t="shared" si="28"/>
        <v>#REF!</v>
      </c>
      <c r="AO114" s="150"/>
      <c r="AP114" s="153"/>
      <c r="AQ114" s="152"/>
      <c r="AR114" s="150"/>
      <c r="AS114" s="178"/>
      <c r="AT114" s="177" t="e">
        <f t="shared" si="30"/>
        <v>#REF!</v>
      </c>
      <c r="AU114" s="178"/>
      <c r="AV114" s="178"/>
    </row>
    <row r="115" spans="1:48" ht="15" customHeight="1">
      <c r="A115" s="200">
        <f t="shared" si="29"/>
        <v>114</v>
      </c>
      <c r="B115" s="211" t="e">
        <f>#REF!</f>
        <v>#REF!</v>
      </c>
      <c r="C115" s="142" t="e">
        <f>#REF!</f>
        <v>#REF!</v>
      </c>
      <c r="D115" s="172" t="e">
        <f>#REF!</f>
        <v>#REF!</v>
      </c>
      <c r="E115" s="143"/>
      <c r="F115" s="143"/>
      <c r="G115" s="167" t="e">
        <f>#REF!</f>
        <v>#REF!</v>
      </c>
      <c r="H115" s="143" t="e">
        <f>#REF!</f>
        <v>#REF!</v>
      </c>
      <c r="I115" s="144" t="e">
        <f>#REF!</f>
        <v>#REF!</v>
      </c>
      <c r="J115" s="144" t="e">
        <f>#REF!</f>
        <v>#REF!</v>
      </c>
      <c r="K115" s="144" t="e">
        <f t="shared" si="17"/>
        <v>#REF!</v>
      </c>
      <c r="L115" s="145"/>
      <c r="M115" s="146"/>
      <c r="N115" s="147"/>
      <c r="O115" s="148"/>
      <c r="P115" s="168" t="e">
        <f>#REF!</f>
        <v>#REF!</v>
      </c>
      <c r="Q115" s="148" t="e">
        <f t="shared" si="18"/>
        <v>#REF!</v>
      </c>
      <c r="R115" s="149" t="e">
        <f>#REF!+I115</f>
        <v>#REF!</v>
      </c>
      <c r="S115" s="144"/>
      <c r="T115" s="144" t="e">
        <f>#REF!</f>
        <v>#REF!</v>
      </c>
      <c r="U115" s="144" t="e">
        <f t="shared" si="19"/>
        <v>#REF!</v>
      </c>
      <c r="V115" s="144" t="e">
        <f t="shared" si="31"/>
        <v>#REF!</v>
      </c>
      <c r="W115" s="144" t="e">
        <f t="shared" si="33"/>
        <v>#REF!</v>
      </c>
      <c r="X115" s="144" t="e">
        <f t="shared" si="21"/>
        <v>#REF!</v>
      </c>
      <c r="Y115" s="208" t="e">
        <f>#REF!+#REF!+#REF!+#REF!+#REF!</f>
        <v>#REF!</v>
      </c>
      <c r="Z115" s="208" t="e">
        <f>#REF!+#REF!+#REF!+#REF!+#REF!</f>
        <v>#REF!</v>
      </c>
      <c r="AA115" s="209" t="e">
        <f>#REF!</f>
        <v>#REF!</v>
      </c>
      <c r="AB115" s="209" t="e">
        <f>#REF!</f>
        <v>#REF!</v>
      </c>
      <c r="AC115" s="207"/>
      <c r="AD115" s="207">
        <f t="shared" si="22"/>
        <v>0</v>
      </c>
      <c r="AE115" s="206" t="e">
        <f t="shared" si="23"/>
        <v>#REF!</v>
      </c>
      <c r="AF115" s="206" t="e">
        <f t="shared" si="24"/>
        <v>#REF!</v>
      </c>
      <c r="AG115" s="144"/>
      <c r="AH115" s="144"/>
      <c r="AI115" s="205" t="e">
        <f t="shared" si="25"/>
        <v>#REF!</v>
      </c>
      <c r="AJ115" s="205">
        <v>90.92</v>
      </c>
      <c r="AK115" s="150" t="e">
        <f t="shared" si="26"/>
        <v>#REF!</v>
      </c>
      <c r="AL115" s="144" t="e">
        <f>#REF!-AJ115</f>
        <v>#REF!</v>
      </c>
      <c r="AM115" s="149" t="e">
        <f t="shared" si="27"/>
        <v>#REF!</v>
      </c>
      <c r="AN115" s="210" t="e">
        <f t="shared" si="28"/>
        <v>#REF!</v>
      </c>
      <c r="AO115" s="150"/>
      <c r="AP115" s="153"/>
      <c r="AQ115" s="152"/>
      <c r="AR115" s="150"/>
      <c r="AS115" s="178"/>
      <c r="AT115" s="177" t="e">
        <f t="shared" si="30"/>
        <v>#REF!</v>
      </c>
      <c r="AU115" s="178"/>
      <c r="AV115" s="178"/>
    </row>
    <row r="116" spans="1:48" ht="15" customHeight="1">
      <c r="A116" s="200">
        <f t="shared" si="29"/>
        <v>115</v>
      </c>
      <c r="B116" s="211" t="e">
        <f>#REF!</f>
        <v>#REF!</v>
      </c>
      <c r="C116" s="142" t="e">
        <f>#REF!</f>
        <v>#REF!</v>
      </c>
      <c r="D116" s="172" t="e">
        <f>#REF!</f>
        <v>#REF!</v>
      </c>
      <c r="E116" s="143"/>
      <c r="F116" s="143"/>
      <c r="G116" s="167" t="e">
        <f>#REF!</f>
        <v>#REF!</v>
      </c>
      <c r="H116" s="143" t="e">
        <f>#REF!</f>
        <v>#REF!</v>
      </c>
      <c r="I116" s="144" t="e">
        <f>#REF!</f>
        <v>#REF!</v>
      </c>
      <c r="J116" s="144" t="e">
        <f>#REF!</f>
        <v>#REF!</v>
      </c>
      <c r="K116" s="144" t="e">
        <f t="shared" si="17"/>
        <v>#REF!</v>
      </c>
      <c r="L116" s="145"/>
      <c r="M116" s="146"/>
      <c r="N116" s="147"/>
      <c r="O116" s="148"/>
      <c r="P116" s="168" t="e">
        <f>#REF!</f>
        <v>#REF!</v>
      </c>
      <c r="Q116" s="148" t="e">
        <f t="shared" si="18"/>
        <v>#REF!</v>
      </c>
      <c r="R116" s="149" t="e">
        <f>#REF!+I116</f>
        <v>#REF!</v>
      </c>
      <c r="S116" s="144"/>
      <c r="T116" s="144" t="e">
        <f>#REF!</f>
        <v>#REF!</v>
      </c>
      <c r="U116" s="144" t="e">
        <f t="shared" si="19"/>
        <v>#REF!</v>
      </c>
      <c r="V116" s="144" t="e">
        <f t="shared" si="31"/>
        <v>#REF!</v>
      </c>
      <c r="W116" s="144" t="e">
        <f t="shared" si="33"/>
        <v>#REF!</v>
      </c>
      <c r="X116" s="144" t="e">
        <f t="shared" si="21"/>
        <v>#REF!</v>
      </c>
      <c r="Y116" s="208" t="e">
        <f>#REF!+#REF!+#REF!+#REF!+#REF!</f>
        <v>#REF!</v>
      </c>
      <c r="Z116" s="208" t="e">
        <f>#REF!+#REF!+#REF!+#REF!+#REF!</f>
        <v>#REF!</v>
      </c>
      <c r="AA116" s="209" t="e">
        <f>#REF!</f>
        <v>#REF!</v>
      </c>
      <c r="AB116" s="209" t="e">
        <f>#REF!</f>
        <v>#REF!</v>
      </c>
      <c r="AC116" s="207"/>
      <c r="AD116" s="207">
        <f t="shared" si="22"/>
        <v>0</v>
      </c>
      <c r="AE116" s="206" t="e">
        <f t="shared" si="23"/>
        <v>#REF!</v>
      </c>
      <c r="AF116" s="206" t="e">
        <f t="shared" si="24"/>
        <v>#REF!</v>
      </c>
      <c r="AG116" s="144"/>
      <c r="AH116" s="144"/>
      <c r="AI116" s="205" t="e">
        <f t="shared" si="25"/>
        <v>#REF!</v>
      </c>
      <c r="AJ116" s="205">
        <f>51.71+10</f>
        <v>61.71</v>
      </c>
      <c r="AK116" s="150" t="e">
        <f t="shared" si="26"/>
        <v>#REF!</v>
      </c>
      <c r="AL116" s="144" t="e">
        <f>#REF!-AJ116</f>
        <v>#REF!</v>
      </c>
      <c r="AM116" s="149" t="e">
        <f t="shared" si="27"/>
        <v>#REF!</v>
      </c>
      <c r="AN116" s="210" t="e">
        <f t="shared" si="28"/>
        <v>#REF!</v>
      </c>
      <c r="AO116" s="150"/>
      <c r="AP116" s="153"/>
      <c r="AQ116" s="152"/>
      <c r="AR116" s="150"/>
      <c r="AS116" s="178"/>
      <c r="AT116" s="177" t="e">
        <f t="shared" si="30"/>
        <v>#REF!</v>
      </c>
      <c r="AU116" s="178"/>
      <c r="AV116" s="178"/>
    </row>
    <row r="117" spans="1:48" ht="15" customHeight="1">
      <c r="A117" s="200">
        <f t="shared" si="29"/>
        <v>116</v>
      </c>
      <c r="B117" s="211" t="e">
        <f>#REF!</f>
        <v>#REF!</v>
      </c>
      <c r="C117" s="142" t="e">
        <f>#REF!</f>
        <v>#REF!</v>
      </c>
      <c r="D117" s="172" t="e">
        <f>#REF!</f>
        <v>#REF!</v>
      </c>
      <c r="E117" s="143"/>
      <c r="F117" s="143"/>
      <c r="G117" s="167" t="e">
        <f>#REF!</f>
        <v>#REF!</v>
      </c>
      <c r="H117" s="143" t="e">
        <f>#REF!</f>
        <v>#REF!</v>
      </c>
      <c r="I117" s="144" t="e">
        <f>#REF!</f>
        <v>#REF!</v>
      </c>
      <c r="J117" s="144" t="e">
        <f>#REF!</f>
        <v>#REF!</v>
      </c>
      <c r="K117" s="144" t="e">
        <f t="shared" si="17"/>
        <v>#REF!</v>
      </c>
      <c r="L117" s="145"/>
      <c r="M117" s="146"/>
      <c r="N117" s="147"/>
      <c r="O117" s="148"/>
      <c r="P117" s="168" t="e">
        <f>#REF!</f>
        <v>#REF!</v>
      </c>
      <c r="Q117" s="148" t="e">
        <f t="shared" si="18"/>
        <v>#REF!</v>
      </c>
      <c r="R117" s="149" t="e">
        <f>#REF!+I117</f>
        <v>#REF!</v>
      </c>
      <c r="S117" s="144"/>
      <c r="T117" s="144" t="e">
        <f>#REF!</f>
        <v>#REF!</v>
      </c>
      <c r="U117" s="144" t="e">
        <f t="shared" si="19"/>
        <v>#REF!</v>
      </c>
      <c r="V117" s="144" t="e">
        <f t="shared" si="31"/>
        <v>#REF!</v>
      </c>
      <c r="W117" s="144" t="e">
        <f t="shared" si="33"/>
        <v>#REF!</v>
      </c>
      <c r="X117" s="144" t="e">
        <f t="shared" si="21"/>
        <v>#REF!</v>
      </c>
      <c r="Y117" s="208" t="e">
        <f>#REF!+#REF!+#REF!+#REF!+#REF!</f>
        <v>#REF!</v>
      </c>
      <c r="Z117" s="208" t="e">
        <f>#REF!+#REF!+#REF!+#REF!+#REF!</f>
        <v>#REF!</v>
      </c>
      <c r="AA117" s="209" t="e">
        <f>#REF!</f>
        <v>#REF!</v>
      </c>
      <c r="AB117" s="209" t="e">
        <f>#REF!</f>
        <v>#REF!</v>
      </c>
      <c r="AC117" s="207"/>
      <c r="AD117" s="207">
        <f t="shared" si="22"/>
        <v>0</v>
      </c>
      <c r="AE117" s="206" t="e">
        <f t="shared" si="23"/>
        <v>#REF!</v>
      </c>
      <c r="AF117" s="206" t="e">
        <f t="shared" si="24"/>
        <v>#REF!</v>
      </c>
      <c r="AG117" s="144"/>
      <c r="AH117" s="144"/>
      <c r="AI117" s="205" t="e">
        <f t="shared" si="25"/>
        <v>#REF!</v>
      </c>
      <c r="AJ117" s="205">
        <v>198</v>
      </c>
      <c r="AK117" s="150" t="e">
        <f t="shared" si="26"/>
        <v>#REF!</v>
      </c>
      <c r="AL117" s="144" t="e">
        <f>#REF!-AJ117</f>
        <v>#REF!</v>
      </c>
      <c r="AM117" s="149" t="e">
        <f t="shared" si="27"/>
        <v>#REF!</v>
      </c>
      <c r="AN117" s="210" t="e">
        <f t="shared" si="28"/>
        <v>#REF!</v>
      </c>
      <c r="AO117" s="150"/>
      <c r="AP117" s="153"/>
      <c r="AQ117" s="152"/>
      <c r="AR117" s="150"/>
      <c r="AS117" s="178"/>
      <c r="AT117" s="177" t="e">
        <f t="shared" si="30"/>
        <v>#REF!</v>
      </c>
      <c r="AU117" s="178"/>
      <c r="AV117" s="178"/>
    </row>
    <row r="118" spans="1:48" ht="15" customHeight="1">
      <c r="A118" s="200">
        <f t="shared" si="29"/>
        <v>117</v>
      </c>
      <c r="B118" s="242" t="e">
        <f>#REF!</f>
        <v>#REF!</v>
      </c>
      <c r="C118" s="243" t="e">
        <f>#REF!</f>
        <v>#REF!</v>
      </c>
      <c r="D118" s="244" t="e">
        <f>#REF!</f>
        <v>#REF!</v>
      </c>
      <c r="E118" s="143"/>
      <c r="F118" s="143"/>
      <c r="G118" s="167" t="e">
        <f>#REF!</f>
        <v>#REF!</v>
      </c>
      <c r="H118" s="236" t="e">
        <f>#REF!</f>
        <v>#REF!</v>
      </c>
      <c r="I118" s="237" t="e">
        <f>#REF!</f>
        <v>#REF!</v>
      </c>
      <c r="J118" s="237" t="e">
        <f>#REF!</f>
        <v>#REF!</v>
      </c>
      <c r="K118" s="237" t="e">
        <f t="shared" si="17"/>
        <v>#REF!</v>
      </c>
      <c r="L118" s="145"/>
      <c r="M118" s="146"/>
      <c r="N118" s="147"/>
      <c r="O118" s="148"/>
      <c r="P118" s="238" t="e">
        <f>#REF!</f>
        <v>#REF!</v>
      </c>
      <c r="Q118" s="239" t="e">
        <f t="shared" si="18"/>
        <v>#REF!</v>
      </c>
      <c r="R118" s="240" t="e">
        <f>#REF!+I118-(#REF!*'MUTABAKAT LİSTE indirimli '!P118)</f>
        <v>#REF!</v>
      </c>
      <c r="S118" s="144"/>
      <c r="T118" s="237" t="e">
        <f>#REF!</f>
        <v>#REF!</v>
      </c>
      <c r="U118" s="144" t="e">
        <f t="shared" si="19"/>
        <v>#REF!</v>
      </c>
      <c r="V118" s="144" t="e">
        <f t="shared" si="31"/>
        <v>#REF!</v>
      </c>
      <c r="W118" s="144" t="e">
        <f t="shared" si="33"/>
        <v>#REF!</v>
      </c>
      <c r="X118" s="144" t="e">
        <f t="shared" si="21"/>
        <v>#REF!</v>
      </c>
      <c r="Y118" s="208" t="e">
        <f>#REF!+#REF!+#REF!+#REF!+#REF!</f>
        <v>#REF!</v>
      </c>
      <c r="Z118" s="208" t="e">
        <f>#REF!+#REF!+#REF!+#REF!+#REF!</f>
        <v>#REF!</v>
      </c>
      <c r="AA118" s="209" t="e">
        <f>#REF!</f>
        <v>#REF!</v>
      </c>
      <c r="AB118" s="209" t="e">
        <f>#REF!</f>
        <v>#REF!</v>
      </c>
      <c r="AC118" s="207"/>
      <c r="AD118" s="207">
        <f t="shared" si="22"/>
        <v>0</v>
      </c>
      <c r="AE118" s="206" t="e">
        <f t="shared" si="23"/>
        <v>#REF!</v>
      </c>
      <c r="AF118" s="206" t="e">
        <f t="shared" si="24"/>
        <v>#REF!</v>
      </c>
      <c r="AG118" s="144"/>
      <c r="AH118" s="144"/>
      <c r="AI118" s="205" t="e">
        <f t="shared" si="25"/>
        <v>#REF!</v>
      </c>
      <c r="AJ118" s="205">
        <v>1366.53</v>
      </c>
      <c r="AK118" s="150" t="e">
        <f t="shared" si="26"/>
        <v>#REF!</v>
      </c>
      <c r="AL118" s="144" t="e">
        <f>#REF!-AJ118</f>
        <v>#REF!</v>
      </c>
      <c r="AM118" s="149" t="e">
        <f t="shared" si="27"/>
        <v>#REF!</v>
      </c>
      <c r="AN118" s="210" t="e">
        <f t="shared" si="28"/>
        <v>#REF!</v>
      </c>
      <c r="AO118" s="150"/>
      <c r="AP118" s="153"/>
      <c r="AQ118" s="152"/>
      <c r="AR118" s="150"/>
      <c r="AS118" s="178"/>
      <c r="AT118" s="177" t="e">
        <f t="shared" si="30"/>
        <v>#REF!</v>
      </c>
      <c r="AU118" s="178"/>
      <c r="AV118" s="178"/>
    </row>
    <row r="119" spans="1:48" ht="15" customHeight="1">
      <c r="A119" s="200">
        <f t="shared" si="29"/>
        <v>118</v>
      </c>
      <c r="B119" s="211" t="e">
        <f>#REF!</f>
        <v>#REF!</v>
      </c>
      <c r="C119" s="142" t="e">
        <f>#REF!</f>
        <v>#REF!</v>
      </c>
      <c r="D119" s="172" t="e">
        <f>#REF!</f>
        <v>#REF!</v>
      </c>
      <c r="E119" s="143"/>
      <c r="F119" s="143"/>
      <c r="G119" s="167" t="e">
        <f>#REF!</f>
        <v>#REF!</v>
      </c>
      <c r="H119" s="143" t="e">
        <f>#REF!</f>
        <v>#REF!</v>
      </c>
      <c r="I119" s="144" t="e">
        <f>#REF!</f>
        <v>#REF!</v>
      </c>
      <c r="J119" s="144" t="e">
        <f>#REF!</f>
        <v>#REF!</v>
      </c>
      <c r="K119" s="144" t="e">
        <f t="shared" si="17"/>
        <v>#REF!</v>
      </c>
      <c r="L119" s="145"/>
      <c r="M119" s="146"/>
      <c r="N119" s="147"/>
      <c r="O119" s="148"/>
      <c r="P119" s="168" t="e">
        <f>#REF!</f>
        <v>#REF!</v>
      </c>
      <c r="Q119" s="148" t="e">
        <f t="shared" si="18"/>
        <v>#REF!</v>
      </c>
      <c r="R119" s="149" t="e">
        <f>#REF!+I119</f>
        <v>#REF!</v>
      </c>
      <c r="S119" s="144"/>
      <c r="T119" s="144" t="e">
        <f>#REF!</f>
        <v>#REF!</v>
      </c>
      <c r="U119" s="144" t="e">
        <f t="shared" si="19"/>
        <v>#REF!</v>
      </c>
      <c r="V119" s="144" t="e">
        <f t="shared" si="31"/>
        <v>#REF!</v>
      </c>
      <c r="W119" s="144">
        <v>1428.9</v>
      </c>
      <c r="X119" s="144" t="e">
        <f t="shared" si="21"/>
        <v>#REF!</v>
      </c>
      <c r="Y119" s="208" t="e">
        <f>#REF!+#REF!+#REF!+#REF!+#REF!</f>
        <v>#REF!</v>
      </c>
      <c r="Z119" s="208" t="e">
        <f>#REF!+#REF!+#REF!+#REF!+#REF!</f>
        <v>#REF!</v>
      </c>
      <c r="AA119" s="209" t="e">
        <f>#REF!</f>
        <v>#REF!</v>
      </c>
      <c r="AB119" s="209" t="e">
        <f>#REF!</f>
        <v>#REF!</v>
      </c>
      <c r="AC119" s="207"/>
      <c r="AD119" s="207">
        <f t="shared" si="22"/>
        <v>0</v>
      </c>
      <c r="AE119" s="206" t="e">
        <f t="shared" si="23"/>
        <v>#REF!</v>
      </c>
      <c r="AF119" s="206" t="e">
        <f t="shared" si="24"/>
        <v>#REF!</v>
      </c>
      <c r="AG119" s="144"/>
      <c r="AH119" s="144"/>
      <c r="AI119" s="205" t="e">
        <f t="shared" si="25"/>
        <v>#REF!</v>
      </c>
      <c r="AJ119" s="205">
        <v>1428.9</v>
      </c>
      <c r="AK119" s="150" t="e">
        <f t="shared" si="26"/>
        <v>#REF!</v>
      </c>
      <c r="AL119" s="144" t="e">
        <f>#REF!-AJ119</f>
        <v>#REF!</v>
      </c>
      <c r="AM119" s="149" t="e">
        <f t="shared" si="27"/>
        <v>#REF!</v>
      </c>
      <c r="AN119" s="210" t="e">
        <f t="shared" si="28"/>
        <v>#REF!</v>
      </c>
      <c r="AO119" s="150"/>
      <c r="AP119" s="153"/>
      <c r="AQ119" s="152"/>
      <c r="AR119" s="150"/>
      <c r="AS119" s="178"/>
      <c r="AT119" s="177">
        <f t="shared" si="30"/>
        <v>0</v>
      </c>
      <c r="AU119" s="178"/>
      <c r="AV119" s="178"/>
    </row>
    <row r="120" spans="1:48" ht="15" customHeight="1">
      <c r="A120" s="200">
        <f t="shared" si="29"/>
        <v>119</v>
      </c>
      <c r="B120" s="211" t="e">
        <f>#REF!</f>
        <v>#REF!</v>
      </c>
      <c r="C120" s="142" t="e">
        <f>#REF!</f>
        <v>#REF!</v>
      </c>
      <c r="D120" s="172" t="e">
        <f>#REF!</f>
        <v>#REF!</v>
      </c>
      <c r="E120" s="143"/>
      <c r="F120" s="143"/>
      <c r="G120" s="167" t="e">
        <f>#REF!</f>
        <v>#REF!</v>
      </c>
      <c r="H120" s="143" t="e">
        <f>#REF!</f>
        <v>#REF!</v>
      </c>
      <c r="I120" s="144" t="e">
        <f>#REF!</f>
        <v>#REF!</v>
      </c>
      <c r="J120" s="144" t="e">
        <f>#REF!</f>
        <v>#REF!</v>
      </c>
      <c r="K120" s="144" t="e">
        <f t="shared" si="17"/>
        <v>#REF!</v>
      </c>
      <c r="L120" s="145"/>
      <c r="M120" s="146"/>
      <c r="N120" s="147"/>
      <c r="O120" s="148"/>
      <c r="P120" s="168" t="e">
        <f>#REF!</f>
        <v>#REF!</v>
      </c>
      <c r="Q120" s="148" t="e">
        <f t="shared" si="18"/>
        <v>#REF!</v>
      </c>
      <c r="R120" s="149" t="e">
        <f>#REF!+I120</f>
        <v>#REF!</v>
      </c>
      <c r="S120" s="144"/>
      <c r="T120" s="144" t="e">
        <f>#REF!</f>
        <v>#REF!</v>
      </c>
      <c r="U120" s="144" t="e">
        <f t="shared" si="19"/>
        <v>#REF!</v>
      </c>
      <c r="V120" s="144" t="e">
        <f t="shared" si="31"/>
        <v>#REF!</v>
      </c>
      <c r="W120" s="144" t="e">
        <f t="shared" si="33"/>
        <v>#REF!</v>
      </c>
      <c r="X120" s="144" t="e">
        <f t="shared" si="21"/>
        <v>#REF!</v>
      </c>
      <c r="Y120" s="208" t="e">
        <f>#REF!+#REF!+#REF!+#REF!+#REF!</f>
        <v>#REF!</v>
      </c>
      <c r="Z120" s="208" t="e">
        <f>#REF!+#REF!+#REF!+#REF!+#REF!</f>
        <v>#REF!</v>
      </c>
      <c r="AA120" s="209" t="e">
        <f>#REF!</f>
        <v>#REF!</v>
      </c>
      <c r="AB120" s="209" t="e">
        <f>#REF!</f>
        <v>#REF!</v>
      </c>
      <c r="AC120" s="207"/>
      <c r="AD120" s="207">
        <f t="shared" si="22"/>
        <v>0</v>
      </c>
      <c r="AE120" s="206" t="e">
        <f t="shared" si="23"/>
        <v>#REF!</v>
      </c>
      <c r="AF120" s="206" t="e">
        <f t="shared" si="24"/>
        <v>#REF!</v>
      </c>
      <c r="AG120" s="144"/>
      <c r="AH120" s="144"/>
      <c r="AI120" s="205" t="e">
        <f t="shared" si="25"/>
        <v>#REF!</v>
      </c>
      <c r="AJ120" s="205">
        <v>925.49</v>
      </c>
      <c r="AK120" s="150" t="e">
        <f t="shared" si="26"/>
        <v>#REF!</v>
      </c>
      <c r="AL120" s="144" t="e">
        <f>#REF!-AJ120</f>
        <v>#REF!</v>
      </c>
      <c r="AM120" s="149" t="e">
        <f t="shared" si="27"/>
        <v>#REF!</v>
      </c>
      <c r="AN120" s="210" t="e">
        <f t="shared" si="28"/>
        <v>#REF!</v>
      </c>
      <c r="AO120" s="150"/>
      <c r="AP120" s="153"/>
      <c r="AQ120" s="152"/>
      <c r="AR120" s="150"/>
      <c r="AS120" s="178"/>
      <c r="AT120" s="177" t="e">
        <f t="shared" si="30"/>
        <v>#REF!</v>
      </c>
      <c r="AU120" s="178"/>
      <c r="AV120" s="178"/>
    </row>
    <row r="121" spans="1:48" ht="15" customHeight="1">
      <c r="A121" s="200">
        <f t="shared" si="29"/>
        <v>120</v>
      </c>
      <c r="B121" s="211" t="e">
        <f>#REF!</f>
        <v>#REF!</v>
      </c>
      <c r="C121" s="142" t="e">
        <f>#REF!</f>
        <v>#REF!</v>
      </c>
      <c r="D121" s="172" t="e">
        <f>#REF!</f>
        <v>#REF!</v>
      </c>
      <c r="E121" s="143"/>
      <c r="F121" s="143"/>
      <c r="G121" s="167" t="e">
        <f>#REF!</f>
        <v>#REF!</v>
      </c>
      <c r="H121" s="143" t="e">
        <f>#REF!</f>
        <v>#REF!</v>
      </c>
      <c r="I121" s="144" t="e">
        <f>#REF!</f>
        <v>#REF!</v>
      </c>
      <c r="J121" s="144" t="e">
        <f>#REF!</f>
        <v>#REF!</v>
      </c>
      <c r="K121" s="144" t="e">
        <f t="shared" si="17"/>
        <v>#REF!</v>
      </c>
      <c r="L121" s="145"/>
      <c r="M121" s="146"/>
      <c r="N121" s="147"/>
      <c r="O121" s="148"/>
      <c r="P121" s="168" t="e">
        <f>#REF!</f>
        <v>#REF!</v>
      </c>
      <c r="Q121" s="148" t="e">
        <f t="shared" si="18"/>
        <v>#REF!</v>
      </c>
      <c r="R121" s="149" t="e">
        <f>#REF!+I121</f>
        <v>#REF!</v>
      </c>
      <c r="S121" s="144"/>
      <c r="T121" s="144" t="e">
        <f>#REF!</f>
        <v>#REF!</v>
      </c>
      <c r="U121" s="144" t="e">
        <f t="shared" si="19"/>
        <v>#REF!</v>
      </c>
      <c r="V121" s="144" t="e">
        <f t="shared" si="31"/>
        <v>#REF!</v>
      </c>
      <c r="W121" s="144" t="e">
        <f t="shared" si="33"/>
        <v>#REF!</v>
      </c>
      <c r="X121" s="144" t="e">
        <f t="shared" si="21"/>
        <v>#REF!</v>
      </c>
      <c r="Y121" s="208" t="e">
        <f>#REF!+#REF!+#REF!+#REF!+#REF!</f>
        <v>#REF!</v>
      </c>
      <c r="Z121" s="208" t="e">
        <f>#REF!+#REF!+#REF!+#REF!+#REF!</f>
        <v>#REF!</v>
      </c>
      <c r="AA121" s="209" t="e">
        <f>#REF!</f>
        <v>#REF!</v>
      </c>
      <c r="AB121" s="209" t="e">
        <f>#REF!</f>
        <v>#REF!</v>
      </c>
      <c r="AC121" s="207"/>
      <c r="AD121" s="207">
        <f t="shared" si="22"/>
        <v>0</v>
      </c>
      <c r="AE121" s="206" t="e">
        <f t="shared" si="23"/>
        <v>#REF!</v>
      </c>
      <c r="AF121" s="206" t="e">
        <f t="shared" si="24"/>
        <v>#REF!</v>
      </c>
      <c r="AG121" s="144"/>
      <c r="AH121" s="144"/>
      <c r="AI121" s="205" t="e">
        <f t="shared" si="25"/>
        <v>#REF!</v>
      </c>
      <c r="AJ121" s="205">
        <v>136.94999999999999</v>
      </c>
      <c r="AK121" s="150" t="e">
        <f t="shared" si="26"/>
        <v>#REF!</v>
      </c>
      <c r="AL121" s="144" t="e">
        <f>#REF!-AJ121</f>
        <v>#REF!</v>
      </c>
      <c r="AM121" s="149" t="e">
        <f t="shared" si="27"/>
        <v>#REF!</v>
      </c>
      <c r="AN121" s="210" t="e">
        <f t="shared" si="28"/>
        <v>#REF!</v>
      </c>
      <c r="AO121" s="150"/>
      <c r="AP121" s="151"/>
      <c r="AQ121" s="152"/>
      <c r="AR121" s="150"/>
      <c r="AS121" s="178"/>
      <c r="AT121" s="177" t="e">
        <f t="shared" si="30"/>
        <v>#REF!</v>
      </c>
      <c r="AU121" s="178"/>
      <c r="AV121" s="178"/>
    </row>
    <row r="122" spans="1:48" ht="15" customHeight="1">
      <c r="A122" s="200">
        <f t="shared" si="29"/>
        <v>121</v>
      </c>
      <c r="B122" s="212" t="e">
        <f>#REF!</f>
        <v>#REF!</v>
      </c>
      <c r="C122" s="142" t="e">
        <f>#REF!</f>
        <v>#REF!</v>
      </c>
      <c r="D122" s="172" t="e">
        <f>#REF!</f>
        <v>#REF!</v>
      </c>
      <c r="E122" s="143"/>
      <c r="F122" s="143"/>
      <c r="G122" s="167" t="e">
        <f>#REF!</f>
        <v>#REF!</v>
      </c>
      <c r="H122" s="143" t="e">
        <f>#REF!</f>
        <v>#REF!</v>
      </c>
      <c r="I122" s="144" t="e">
        <f>#REF!</f>
        <v>#REF!</v>
      </c>
      <c r="J122" s="144" t="e">
        <f>#REF!</f>
        <v>#REF!</v>
      </c>
      <c r="K122" s="144" t="e">
        <f t="shared" si="17"/>
        <v>#REF!</v>
      </c>
      <c r="L122" s="145"/>
      <c r="M122" s="146"/>
      <c r="N122" s="147"/>
      <c r="O122" s="148"/>
      <c r="P122" s="168" t="e">
        <f>#REF!</f>
        <v>#REF!</v>
      </c>
      <c r="Q122" s="148" t="e">
        <f t="shared" si="18"/>
        <v>#REF!</v>
      </c>
      <c r="R122" s="149" t="e">
        <f>#REF!+I122</f>
        <v>#REF!</v>
      </c>
      <c r="S122" s="144"/>
      <c r="T122" s="144" t="e">
        <f>#REF!</f>
        <v>#REF!</v>
      </c>
      <c r="U122" s="144" t="e">
        <f t="shared" si="19"/>
        <v>#REF!</v>
      </c>
      <c r="V122" s="144">
        <v>0</v>
      </c>
      <c r="W122" s="144">
        <v>0</v>
      </c>
      <c r="X122" s="144" t="e">
        <f t="shared" si="21"/>
        <v>#REF!</v>
      </c>
      <c r="Y122" s="208" t="e">
        <f>#REF!+#REF!+#REF!+#REF!+#REF!</f>
        <v>#REF!</v>
      </c>
      <c r="Z122" s="208" t="e">
        <f>#REF!+#REF!+#REF!+#REF!+#REF!</f>
        <v>#REF!</v>
      </c>
      <c r="AA122" s="209" t="e">
        <f>#REF!</f>
        <v>#REF!</v>
      </c>
      <c r="AB122" s="209" t="e">
        <f>#REF!</f>
        <v>#REF!</v>
      </c>
      <c r="AC122" s="207"/>
      <c r="AD122" s="207">
        <f t="shared" si="22"/>
        <v>0</v>
      </c>
      <c r="AE122" s="206" t="e">
        <f t="shared" si="23"/>
        <v>#REF!</v>
      </c>
      <c r="AF122" s="206" t="e">
        <f t="shared" si="24"/>
        <v>#REF!</v>
      </c>
      <c r="AG122" s="144"/>
      <c r="AH122" s="144"/>
      <c r="AI122" s="205" t="e">
        <f t="shared" si="25"/>
        <v>#REF!</v>
      </c>
      <c r="AJ122" s="205">
        <v>0</v>
      </c>
      <c r="AK122" s="150" t="e">
        <f>AL122</f>
        <v>#REF!</v>
      </c>
      <c r="AL122" s="144" t="e">
        <f>#REF!-AJ122</f>
        <v>#REF!</v>
      </c>
      <c r="AM122" s="149" t="e">
        <f t="shared" si="27"/>
        <v>#REF!</v>
      </c>
      <c r="AN122" s="210" t="e">
        <f t="shared" si="28"/>
        <v>#REF!</v>
      </c>
      <c r="AO122" s="150"/>
      <c r="AP122" s="151"/>
      <c r="AQ122" s="152"/>
      <c r="AR122" s="150"/>
      <c r="AS122" s="178"/>
      <c r="AT122" s="177">
        <f t="shared" si="30"/>
        <v>0</v>
      </c>
      <c r="AU122" s="178"/>
      <c r="AV122" s="178"/>
    </row>
    <row r="123" spans="1:48" ht="15" customHeight="1">
      <c r="A123" s="200">
        <f t="shared" si="29"/>
        <v>122</v>
      </c>
      <c r="B123" s="211" t="e">
        <f>#REF!</f>
        <v>#REF!</v>
      </c>
      <c r="C123" s="142" t="e">
        <f>#REF!</f>
        <v>#REF!</v>
      </c>
      <c r="D123" s="172" t="e">
        <f>#REF!</f>
        <v>#REF!</v>
      </c>
      <c r="E123" s="143"/>
      <c r="F123" s="143"/>
      <c r="G123" s="167" t="e">
        <f>#REF!</f>
        <v>#REF!</v>
      </c>
      <c r="H123" s="143" t="e">
        <f>#REF!</f>
        <v>#REF!</v>
      </c>
      <c r="I123" s="144" t="e">
        <f>#REF!</f>
        <v>#REF!</v>
      </c>
      <c r="J123" s="144" t="e">
        <f>#REF!</f>
        <v>#REF!</v>
      </c>
      <c r="K123" s="144" t="e">
        <f t="shared" si="17"/>
        <v>#REF!</v>
      </c>
      <c r="L123" s="145"/>
      <c r="M123" s="146"/>
      <c r="N123" s="147"/>
      <c r="O123" s="148"/>
      <c r="P123" s="168" t="e">
        <f>#REF!</f>
        <v>#REF!</v>
      </c>
      <c r="Q123" s="148" t="e">
        <f t="shared" si="18"/>
        <v>#REF!</v>
      </c>
      <c r="R123" s="149" t="e">
        <f>#REF!+I123</f>
        <v>#REF!</v>
      </c>
      <c r="S123" s="144"/>
      <c r="T123" s="144" t="e">
        <f>#REF!</f>
        <v>#REF!</v>
      </c>
      <c r="U123" s="144" t="e">
        <f t="shared" si="19"/>
        <v>#REF!</v>
      </c>
      <c r="V123" s="144" t="e">
        <f t="shared" ref="V123:V130" si="34">U123*0.18</f>
        <v>#REF!</v>
      </c>
      <c r="W123" s="144">
        <v>190.41</v>
      </c>
      <c r="X123" s="144" t="e">
        <f t="shared" si="21"/>
        <v>#REF!</v>
      </c>
      <c r="Y123" s="208" t="e">
        <f>#REF!+#REF!+#REF!+#REF!+#REF!</f>
        <v>#REF!</v>
      </c>
      <c r="Z123" s="208" t="e">
        <f>#REF!+#REF!+#REF!+#REF!+#REF!</f>
        <v>#REF!</v>
      </c>
      <c r="AA123" s="209" t="e">
        <f>#REF!</f>
        <v>#REF!</v>
      </c>
      <c r="AB123" s="209" t="e">
        <f>#REF!</f>
        <v>#REF!</v>
      </c>
      <c r="AC123" s="207"/>
      <c r="AD123" s="207">
        <f t="shared" si="22"/>
        <v>0</v>
      </c>
      <c r="AE123" s="206" t="e">
        <f t="shared" si="23"/>
        <v>#REF!</v>
      </c>
      <c r="AF123" s="206" t="e">
        <f t="shared" si="24"/>
        <v>#REF!</v>
      </c>
      <c r="AG123" s="144"/>
      <c r="AH123" s="144"/>
      <c r="AI123" s="205" t="e">
        <f t="shared" si="25"/>
        <v>#REF!</v>
      </c>
      <c r="AJ123" s="205"/>
      <c r="AK123" s="150" t="e">
        <f t="shared" si="26"/>
        <v>#REF!</v>
      </c>
      <c r="AL123" s="144" t="e">
        <f>#REF!-AJ123</f>
        <v>#REF!</v>
      </c>
      <c r="AM123" s="149" t="e">
        <f t="shared" si="27"/>
        <v>#REF!</v>
      </c>
      <c r="AN123" s="210" t="e">
        <f t="shared" si="28"/>
        <v>#REF!</v>
      </c>
      <c r="AO123" s="150"/>
      <c r="AP123" s="151"/>
      <c r="AQ123" s="152"/>
      <c r="AR123" s="150"/>
      <c r="AS123" s="178"/>
      <c r="AT123" s="177">
        <f t="shared" si="30"/>
        <v>190.41</v>
      </c>
      <c r="AU123" s="178"/>
      <c r="AV123" s="178"/>
    </row>
    <row r="124" spans="1:48" ht="15" customHeight="1">
      <c r="A124" s="200">
        <f t="shared" si="29"/>
        <v>123</v>
      </c>
      <c r="B124" s="211" t="e">
        <f>#REF!</f>
        <v>#REF!</v>
      </c>
      <c r="C124" s="142" t="e">
        <f>#REF!</f>
        <v>#REF!</v>
      </c>
      <c r="D124" s="172" t="e">
        <f>#REF!</f>
        <v>#REF!</v>
      </c>
      <c r="E124" s="143"/>
      <c r="F124" s="143"/>
      <c r="G124" s="167" t="e">
        <f>#REF!</f>
        <v>#REF!</v>
      </c>
      <c r="H124" s="143" t="e">
        <f>#REF!</f>
        <v>#REF!</v>
      </c>
      <c r="I124" s="144" t="e">
        <f>#REF!</f>
        <v>#REF!</v>
      </c>
      <c r="J124" s="144" t="e">
        <f>#REF!</f>
        <v>#REF!</v>
      </c>
      <c r="K124" s="144" t="e">
        <f t="shared" si="17"/>
        <v>#REF!</v>
      </c>
      <c r="L124" s="145"/>
      <c r="M124" s="146"/>
      <c r="N124" s="147"/>
      <c r="O124" s="148"/>
      <c r="P124" s="168" t="e">
        <f>#REF!</f>
        <v>#REF!</v>
      </c>
      <c r="Q124" s="148" t="e">
        <f t="shared" si="18"/>
        <v>#REF!</v>
      </c>
      <c r="R124" s="149" t="e">
        <f>#REF!+I124</f>
        <v>#REF!</v>
      </c>
      <c r="S124" s="144"/>
      <c r="T124" s="144" t="e">
        <f>#REF!</f>
        <v>#REF!</v>
      </c>
      <c r="U124" s="144" t="e">
        <f t="shared" si="19"/>
        <v>#REF!</v>
      </c>
      <c r="V124" s="144" t="e">
        <f t="shared" si="34"/>
        <v>#REF!</v>
      </c>
      <c r="W124" s="144">
        <f>(378200*16.5/1000)+(114140*18.96/1000)</f>
        <v>8404.394400000001</v>
      </c>
      <c r="X124" s="144" t="e">
        <f t="shared" si="21"/>
        <v>#REF!</v>
      </c>
      <c r="Y124" s="208" t="e">
        <f>#REF!+#REF!+#REF!+#REF!+#REF!</f>
        <v>#REF!</v>
      </c>
      <c r="Z124" s="208" t="e">
        <f>#REF!+#REF!+#REF!+#REF!+#REF!</f>
        <v>#REF!</v>
      </c>
      <c r="AA124" s="209" t="e">
        <f>#REF!</f>
        <v>#REF!</v>
      </c>
      <c r="AB124" s="209" t="e">
        <f>#REF!</f>
        <v>#REF!</v>
      </c>
      <c r="AC124" s="207"/>
      <c r="AD124" s="207">
        <f t="shared" si="22"/>
        <v>0</v>
      </c>
      <c r="AE124" s="206" t="e">
        <f t="shared" si="23"/>
        <v>#REF!</v>
      </c>
      <c r="AF124" s="206" t="e">
        <f t="shared" si="24"/>
        <v>#REF!</v>
      </c>
      <c r="AG124" s="144"/>
      <c r="AH124" s="144"/>
      <c r="AI124" s="205" t="e">
        <f t="shared" si="25"/>
        <v>#REF!</v>
      </c>
      <c r="AJ124" s="205">
        <f>6240.3+2164.09</f>
        <v>8404.39</v>
      </c>
      <c r="AK124" s="150" t="e">
        <f t="shared" si="26"/>
        <v>#REF!</v>
      </c>
      <c r="AL124" s="144" t="e">
        <f>#REF!-AJ124</f>
        <v>#REF!</v>
      </c>
      <c r="AM124" s="149" t="e">
        <f t="shared" si="27"/>
        <v>#REF!</v>
      </c>
      <c r="AN124" s="210" t="e">
        <f t="shared" si="28"/>
        <v>#REF!</v>
      </c>
      <c r="AO124" s="150"/>
      <c r="AP124" s="151"/>
      <c r="AQ124" s="152"/>
      <c r="AR124" s="150"/>
      <c r="AS124" s="178"/>
      <c r="AT124" s="177">
        <f t="shared" si="30"/>
        <v>4.4000000016239937E-3</v>
      </c>
      <c r="AU124" s="178"/>
      <c r="AV124" s="178"/>
    </row>
    <row r="125" spans="1:48" ht="15" customHeight="1">
      <c r="A125" s="200">
        <f t="shared" si="29"/>
        <v>124</v>
      </c>
      <c r="B125" s="211" t="e">
        <f>#REF!</f>
        <v>#REF!</v>
      </c>
      <c r="C125" s="142" t="e">
        <f>#REF!</f>
        <v>#REF!</v>
      </c>
      <c r="D125" s="172" t="e">
        <f>#REF!</f>
        <v>#REF!</v>
      </c>
      <c r="E125" s="143"/>
      <c r="F125" s="143"/>
      <c r="G125" s="167" t="e">
        <f>#REF!</f>
        <v>#REF!</v>
      </c>
      <c r="H125" s="143" t="e">
        <f>#REF!</f>
        <v>#REF!</v>
      </c>
      <c r="I125" s="144" t="e">
        <f>#REF!</f>
        <v>#REF!</v>
      </c>
      <c r="J125" s="144" t="e">
        <f>#REF!</f>
        <v>#REF!</v>
      </c>
      <c r="K125" s="144" t="e">
        <f t="shared" si="17"/>
        <v>#REF!</v>
      </c>
      <c r="L125" s="145"/>
      <c r="M125" s="146"/>
      <c r="N125" s="147"/>
      <c r="O125" s="148"/>
      <c r="P125" s="168" t="e">
        <f>#REF!</f>
        <v>#REF!</v>
      </c>
      <c r="Q125" s="148" t="e">
        <f t="shared" si="18"/>
        <v>#REF!</v>
      </c>
      <c r="R125" s="149" t="e">
        <f>#REF!+I125</f>
        <v>#REF!</v>
      </c>
      <c r="S125" s="144"/>
      <c r="T125" s="144" t="e">
        <f>#REF!</f>
        <v>#REF!</v>
      </c>
      <c r="U125" s="144" t="e">
        <f t="shared" si="19"/>
        <v>#REF!</v>
      </c>
      <c r="V125" s="144" t="e">
        <f t="shared" si="34"/>
        <v>#REF!</v>
      </c>
      <c r="W125" s="144" t="e">
        <f>U125*16.5/1000</f>
        <v>#REF!</v>
      </c>
      <c r="X125" s="144" t="e">
        <f t="shared" si="21"/>
        <v>#REF!</v>
      </c>
      <c r="Y125" s="208" t="e">
        <f>#REF!+#REF!+#REF!+#REF!+#REF!</f>
        <v>#REF!</v>
      </c>
      <c r="Z125" s="208" t="e">
        <f>#REF!+#REF!+#REF!+#REF!+#REF!</f>
        <v>#REF!</v>
      </c>
      <c r="AA125" s="209" t="e">
        <f>#REF!</f>
        <v>#REF!</v>
      </c>
      <c r="AB125" s="209" t="e">
        <f>#REF!</f>
        <v>#REF!</v>
      </c>
      <c r="AC125" s="207"/>
      <c r="AD125" s="207">
        <f t="shared" si="22"/>
        <v>0</v>
      </c>
      <c r="AE125" s="206" t="e">
        <f t="shared" si="23"/>
        <v>#REF!</v>
      </c>
      <c r="AF125" s="206" t="e">
        <f t="shared" si="24"/>
        <v>#REF!</v>
      </c>
      <c r="AG125" s="144"/>
      <c r="AH125" s="144"/>
      <c r="AI125" s="205" t="e">
        <f t="shared" si="25"/>
        <v>#REF!</v>
      </c>
      <c r="AJ125" s="205">
        <f>199.42/1.8093</f>
        <v>110.21942187586359</v>
      </c>
      <c r="AK125" s="150" t="e">
        <f t="shared" si="26"/>
        <v>#REF!</v>
      </c>
      <c r="AL125" s="144" t="e">
        <f>#REF!-AJ125</f>
        <v>#REF!</v>
      </c>
      <c r="AM125" s="149" t="e">
        <f t="shared" si="27"/>
        <v>#REF!</v>
      </c>
      <c r="AN125" s="210" t="e">
        <f t="shared" si="28"/>
        <v>#REF!</v>
      </c>
      <c r="AO125" s="150"/>
      <c r="AP125" s="151"/>
      <c r="AQ125" s="152"/>
      <c r="AR125" s="150"/>
      <c r="AS125" s="178"/>
      <c r="AT125" s="177" t="e">
        <f t="shared" si="30"/>
        <v>#REF!</v>
      </c>
      <c r="AU125" s="178"/>
      <c r="AV125" s="178"/>
    </row>
    <row r="126" spans="1:48" ht="15" customHeight="1">
      <c r="A126" s="200">
        <f t="shared" si="29"/>
        <v>125</v>
      </c>
      <c r="B126" s="211" t="e">
        <f>#REF!</f>
        <v>#REF!</v>
      </c>
      <c r="C126" s="142" t="e">
        <f>#REF!</f>
        <v>#REF!</v>
      </c>
      <c r="D126" s="172" t="e">
        <f>#REF!</f>
        <v>#REF!</v>
      </c>
      <c r="E126" s="143"/>
      <c r="F126" s="143"/>
      <c r="G126" s="167" t="e">
        <f>#REF!</f>
        <v>#REF!</v>
      </c>
      <c r="H126" s="143" t="e">
        <f>#REF!</f>
        <v>#REF!</v>
      </c>
      <c r="I126" s="144" t="e">
        <f>#REF!</f>
        <v>#REF!</v>
      </c>
      <c r="J126" s="144" t="e">
        <f>#REF!</f>
        <v>#REF!</v>
      </c>
      <c r="K126" s="144" t="e">
        <f t="shared" si="17"/>
        <v>#REF!</v>
      </c>
      <c r="L126" s="145"/>
      <c r="M126" s="146"/>
      <c r="N126" s="147"/>
      <c r="O126" s="148"/>
      <c r="P126" s="168" t="e">
        <f>#REF!</f>
        <v>#REF!</v>
      </c>
      <c r="Q126" s="148" t="e">
        <f t="shared" si="18"/>
        <v>#REF!</v>
      </c>
      <c r="R126" s="149" t="e">
        <f>#REF!+I126</f>
        <v>#REF!</v>
      </c>
      <c r="S126" s="144"/>
      <c r="T126" s="144" t="e">
        <f>#REF!</f>
        <v>#REF!</v>
      </c>
      <c r="U126" s="144" t="e">
        <f t="shared" si="19"/>
        <v>#REF!</v>
      </c>
      <c r="V126" s="144" t="e">
        <f t="shared" si="34"/>
        <v>#REF!</v>
      </c>
      <c r="W126" s="144" t="e">
        <f>U126*16.5/1000</f>
        <v>#REF!</v>
      </c>
      <c r="X126" s="144" t="e">
        <f t="shared" si="21"/>
        <v>#REF!</v>
      </c>
      <c r="Y126" s="208" t="e">
        <f>#REF!+#REF!+#REF!+#REF!+#REF!</f>
        <v>#REF!</v>
      </c>
      <c r="Z126" s="208" t="e">
        <f>#REF!+#REF!+#REF!+#REF!+#REF!</f>
        <v>#REF!</v>
      </c>
      <c r="AA126" s="209" t="e">
        <f>#REF!</f>
        <v>#REF!</v>
      </c>
      <c r="AB126" s="209" t="e">
        <f>#REF!</f>
        <v>#REF!</v>
      </c>
      <c r="AC126" s="207"/>
      <c r="AD126" s="207">
        <f t="shared" si="22"/>
        <v>0</v>
      </c>
      <c r="AE126" s="206" t="e">
        <f t="shared" si="23"/>
        <v>#REF!</v>
      </c>
      <c r="AF126" s="206" t="e">
        <f t="shared" si="24"/>
        <v>#REF!</v>
      </c>
      <c r="AG126" s="144"/>
      <c r="AH126" s="144"/>
      <c r="AI126" s="205" t="e">
        <f t="shared" si="25"/>
        <v>#REF!</v>
      </c>
      <c r="AJ126" s="205">
        <f>385.08/1.7734</f>
        <v>217.14221269877069</v>
      </c>
      <c r="AK126" s="150" t="e">
        <f t="shared" si="26"/>
        <v>#REF!</v>
      </c>
      <c r="AL126" s="144" t="e">
        <f>#REF!-AJ126</f>
        <v>#REF!</v>
      </c>
      <c r="AM126" s="149" t="e">
        <f t="shared" si="27"/>
        <v>#REF!</v>
      </c>
      <c r="AN126" s="210" t="e">
        <f t="shared" si="28"/>
        <v>#REF!</v>
      </c>
      <c r="AO126" s="150"/>
      <c r="AP126" s="151"/>
      <c r="AQ126" s="152"/>
      <c r="AR126" s="150"/>
      <c r="AS126" s="178"/>
      <c r="AT126" s="177" t="e">
        <f t="shared" si="30"/>
        <v>#REF!</v>
      </c>
      <c r="AU126" s="178"/>
      <c r="AV126" s="178"/>
    </row>
    <row r="127" spans="1:48" ht="15" customHeight="1">
      <c r="A127" s="200">
        <f t="shared" si="29"/>
        <v>126</v>
      </c>
      <c r="B127" s="211" t="e">
        <f>#REF!</f>
        <v>#REF!</v>
      </c>
      <c r="C127" s="142" t="e">
        <f>#REF!</f>
        <v>#REF!</v>
      </c>
      <c r="D127" s="172" t="e">
        <f>#REF!</f>
        <v>#REF!</v>
      </c>
      <c r="E127" s="143"/>
      <c r="F127" s="143"/>
      <c r="G127" s="167" t="e">
        <f>#REF!</f>
        <v>#REF!</v>
      </c>
      <c r="H127" s="143" t="e">
        <f>#REF!</f>
        <v>#REF!</v>
      </c>
      <c r="I127" s="144" t="e">
        <f>#REF!</f>
        <v>#REF!</v>
      </c>
      <c r="J127" s="144" t="e">
        <f>#REF!</f>
        <v>#REF!</v>
      </c>
      <c r="K127" s="144" t="e">
        <f t="shared" si="17"/>
        <v>#REF!</v>
      </c>
      <c r="L127" s="145"/>
      <c r="M127" s="146"/>
      <c r="N127" s="147"/>
      <c r="O127" s="148"/>
      <c r="P127" s="168" t="e">
        <f>#REF!</f>
        <v>#REF!</v>
      </c>
      <c r="Q127" s="148" t="e">
        <f t="shared" si="18"/>
        <v>#REF!</v>
      </c>
      <c r="R127" s="149" t="e">
        <f>#REF!+I127</f>
        <v>#REF!</v>
      </c>
      <c r="S127" s="144"/>
      <c r="T127" s="144" t="e">
        <f>#REF!</f>
        <v>#REF!</v>
      </c>
      <c r="U127" s="144" t="e">
        <f t="shared" si="19"/>
        <v>#REF!</v>
      </c>
      <c r="V127" s="144" t="e">
        <f t="shared" si="34"/>
        <v>#REF!</v>
      </c>
      <c r="W127" s="144" t="e">
        <f>U127*16.5/1000</f>
        <v>#REF!</v>
      </c>
      <c r="X127" s="144" t="e">
        <f t="shared" si="21"/>
        <v>#REF!</v>
      </c>
      <c r="Y127" s="208" t="e">
        <f>#REF!+#REF!+#REF!+#REF!+#REF!</f>
        <v>#REF!</v>
      </c>
      <c r="Z127" s="208" t="e">
        <f>#REF!+#REF!+#REF!+#REF!+#REF!</f>
        <v>#REF!</v>
      </c>
      <c r="AA127" s="209" t="e">
        <f>#REF!</f>
        <v>#REF!</v>
      </c>
      <c r="AB127" s="209" t="e">
        <f>#REF!</f>
        <v>#REF!</v>
      </c>
      <c r="AC127" s="207"/>
      <c r="AD127" s="207">
        <f t="shared" si="22"/>
        <v>0</v>
      </c>
      <c r="AE127" s="206" t="e">
        <f t="shared" si="23"/>
        <v>#REF!</v>
      </c>
      <c r="AF127" s="206" t="e">
        <f t="shared" si="24"/>
        <v>#REF!</v>
      </c>
      <c r="AG127" s="144"/>
      <c r="AH127" s="144"/>
      <c r="AI127" s="205" t="e">
        <f t="shared" si="25"/>
        <v>#REF!</v>
      </c>
      <c r="AJ127" s="205">
        <f>102.25/1.8015</f>
        <v>56.758257008048844</v>
      </c>
      <c r="AK127" s="150" t="e">
        <f t="shared" si="26"/>
        <v>#REF!</v>
      </c>
      <c r="AL127" s="144" t="e">
        <f>#REF!-AJ127</f>
        <v>#REF!</v>
      </c>
      <c r="AM127" s="149" t="e">
        <f t="shared" si="27"/>
        <v>#REF!</v>
      </c>
      <c r="AN127" s="210" t="e">
        <f t="shared" si="28"/>
        <v>#REF!</v>
      </c>
      <c r="AO127" s="150"/>
      <c r="AP127" s="151"/>
      <c r="AQ127" s="152"/>
      <c r="AR127" s="150"/>
      <c r="AS127" s="178"/>
      <c r="AT127" s="177" t="e">
        <f t="shared" si="30"/>
        <v>#REF!</v>
      </c>
      <c r="AU127" s="178"/>
      <c r="AV127" s="178"/>
    </row>
    <row r="128" spans="1:48" ht="15" customHeight="1">
      <c r="A128" s="200">
        <f t="shared" si="29"/>
        <v>127</v>
      </c>
      <c r="B128" s="211" t="e">
        <f>#REF!</f>
        <v>#REF!</v>
      </c>
      <c r="C128" s="142" t="e">
        <f>#REF!</f>
        <v>#REF!</v>
      </c>
      <c r="D128" s="172" t="e">
        <f>#REF!</f>
        <v>#REF!</v>
      </c>
      <c r="E128" s="143"/>
      <c r="F128" s="143"/>
      <c r="G128" s="167" t="e">
        <f>#REF!</f>
        <v>#REF!</v>
      </c>
      <c r="H128" s="143" t="e">
        <f>#REF!</f>
        <v>#REF!</v>
      </c>
      <c r="I128" s="144" t="e">
        <f>#REF!</f>
        <v>#REF!</v>
      </c>
      <c r="J128" s="144" t="e">
        <f>#REF!</f>
        <v>#REF!</v>
      </c>
      <c r="K128" s="144" t="e">
        <f t="shared" si="17"/>
        <v>#REF!</v>
      </c>
      <c r="L128" s="145"/>
      <c r="M128" s="146"/>
      <c r="N128" s="147"/>
      <c r="O128" s="148"/>
      <c r="P128" s="168" t="e">
        <f>#REF!</f>
        <v>#REF!</v>
      </c>
      <c r="Q128" s="148" t="e">
        <f t="shared" si="18"/>
        <v>#REF!</v>
      </c>
      <c r="R128" s="149" t="e">
        <f>#REF!+I128</f>
        <v>#REF!</v>
      </c>
      <c r="S128" s="144"/>
      <c r="T128" s="144" t="e">
        <f>#REF!</f>
        <v>#REF!</v>
      </c>
      <c r="U128" s="144" t="e">
        <f t="shared" si="19"/>
        <v>#REF!</v>
      </c>
      <c r="V128" s="144" t="e">
        <f t="shared" si="34"/>
        <v>#REF!</v>
      </c>
      <c r="W128" s="144" t="e">
        <f>U128*16.5/1000</f>
        <v>#REF!</v>
      </c>
      <c r="X128" s="144" t="e">
        <f t="shared" si="21"/>
        <v>#REF!</v>
      </c>
      <c r="Y128" s="208" t="e">
        <f>#REF!+#REF!+#REF!+#REF!+#REF!</f>
        <v>#REF!</v>
      </c>
      <c r="Z128" s="208" t="e">
        <f>#REF!+#REF!+#REF!+#REF!+#REF!</f>
        <v>#REF!</v>
      </c>
      <c r="AA128" s="209" t="e">
        <f>#REF!</f>
        <v>#REF!</v>
      </c>
      <c r="AB128" s="209" t="e">
        <f>#REF!</f>
        <v>#REF!</v>
      </c>
      <c r="AC128" s="207"/>
      <c r="AD128" s="207">
        <f t="shared" si="22"/>
        <v>0</v>
      </c>
      <c r="AE128" s="206" t="e">
        <f t="shared" si="23"/>
        <v>#REF!</v>
      </c>
      <c r="AF128" s="206" t="e">
        <f t="shared" si="24"/>
        <v>#REF!</v>
      </c>
      <c r="AG128" s="144"/>
      <c r="AH128" s="144"/>
      <c r="AI128" s="205" t="e">
        <f t="shared" si="25"/>
        <v>#REF!</v>
      </c>
      <c r="AJ128" s="205">
        <f>289.44/1.7683</f>
        <v>163.68263303738053</v>
      </c>
      <c r="AK128" s="150" t="e">
        <f t="shared" si="26"/>
        <v>#REF!</v>
      </c>
      <c r="AL128" s="144" t="e">
        <f>#REF!-AJ128</f>
        <v>#REF!</v>
      </c>
      <c r="AM128" s="149" t="e">
        <f t="shared" si="27"/>
        <v>#REF!</v>
      </c>
      <c r="AN128" s="210" t="e">
        <f t="shared" si="28"/>
        <v>#REF!</v>
      </c>
      <c r="AO128" s="150"/>
      <c r="AP128" s="151"/>
      <c r="AQ128" s="152"/>
      <c r="AR128" s="150"/>
      <c r="AS128" s="178"/>
      <c r="AT128" s="177" t="e">
        <f t="shared" si="30"/>
        <v>#REF!</v>
      </c>
      <c r="AU128" s="178"/>
      <c r="AV128" s="178"/>
    </row>
    <row r="129" spans="1:48" ht="15" customHeight="1">
      <c r="A129" s="200">
        <f t="shared" si="29"/>
        <v>128</v>
      </c>
      <c r="B129" s="211" t="e">
        <f>#REF!</f>
        <v>#REF!</v>
      </c>
      <c r="C129" s="142" t="e">
        <f>#REF!</f>
        <v>#REF!</v>
      </c>
      <c r="D129" s="172" t="e">
        <f>#REF!</f>
        <v>#REF!</v>
      </c>
      <c r="E129" s="143"/>
      <c r="F129" s="143"/>
      <c r="G129" s="167" t="e">
        <f>#REF!</f>
        <v>#REF!</v>
      </c>
      <c r="H129" s="143" t="e">
        <f>#REF!</f>
        <v>#REF!</v>
      </c>
      <c r="I129" s="144" t="e">
        <f>#REF!</f>
        <v>#REF!</v>
      </c>
      <c r="J129" s="144" t="e">
        <f>#REF!</f>
        <v>#REF!</v>
      </c>
      <c r="K129" s="144" t="e">
        <f t="shared" si="17"/>
        <v>#REF!</v>
      </c>
      <c r="L129" s="145"/>
      <c r="M129" s="146"/>
      <c r="N129" s="147"/>
      <c r="O129" s="148"/>
      <c r="P129" s="168" t="e">
        <f>#REF!</f>
        <v>#REF!</v>
      </c>
      <c r="Q129" s="148" t="e">
        <f t="shared" si="18"/>
        <v>#REF!</v>
      </c>
      <c r="R129" s="149" t="e">
        <f>#REF!+I129</f>
        <v>#REF!</v>
      </c>
      <c r="S129" s="144"/>
      <c r="T129" s="144" t="e">
        <f>#REF!</f>
        <v>#REF!</v>
      </c>
      <c r="U129" s="144" t="e">
        <f t="shared" si="19"/>
        <v>#REF!</v>
      </c>
      <c r="V129" s="144" t="e">
        <f t="shared" si="34"/>
        <v>#REF!</v>
      </c>
      <c r="W129" s="144">
        <v>137</v>
      </c>
      <c r="X129" s="144" t="e">
        <f t="shared" si="21"/>
        <v>#REF!</v>
      </c>
      <c r="Y129" s="208" t="e">
        <f>#REF!+#REF!+#REF!+#REF!+#REF!</f>
        <v>#REF!</v>
      </c>
      <c r="Z129" s="208" t="e">
        <f>#REF!+#REF!+#REF!+#REF!+#REF!</f>
        <v>#REF!</v>
      </c>
      <c r="AA129" s="209" t="e">
        <f>#REF!</f>
        <v>#REF!</v>
      </c>
      <c r="AB129" s="209" t="e">
        <f>#REF!</f>
        <v>#REF!</v>
      </c>
      <c r="AC129" s="207"/>
      <c r="AD129" s="207">
        <f t="shared" si="22"/>
        <v>0</v>
      </c>
      <c r="AE129" s="206" t="e">
        <f t="shared" si="23"/>
        <v>#REF!</v>
      </c>
      <c r="AF129" s="206" t="e">
        <f t="shared" si="24"/>
        <v>#REF!</v>
      </c>
      <c r="AG129" s="144"/>
      <c r="AH129" s="144"/>
      <c r="AI129" s="205" t="e">
        <f t="shared" si="25"/>
        <v>#REF!</v>
      </c>
      <c r="AJ129" s="205">
        <f>243.59/1.778</f>
        <v>137.00224971878515</v>
      </c>
      <c r="AK129" s="150" t="e">
        <f t="shared" si="26"/>
        <v>#REF!</v>
      </c>
      <c r="AL129" s="144" t="e">
        <f>#REF!-AJ129</f>
        <v>#REF!</v>
      </c>
      <c r="AM129" s="149" t="e">
        <f t="shared" si="27"/>
        <v>#REF!</v>
      </c>
      <c r="AN129" s="210" t="e">
        <f t="shared" si="28"/>
        <v>#REF!</v>
      </c>
      <c r="AO129" s="150"/>
      <c r="AP129" s="151"/>
      <c r="AQ129" s="152"/>
      <c r="AR129" s="150"/>
      <c r="AS129" s="178"/>
      <c r="AT129" s="177">
        <f t="shared" si="30"/>
        <v>-2.2497187851513445E-3</v>
      </c>
      <c r="AU129" s="178"/>
      <c r="AV129" s="178"/>
    </row>
    <row r="130" spans="1:48" ht="15" customHeight="1">
      <c r="A130" s="200">
        <f t="shared" si="29"/>
        <v>129</v>
      </c>
      <c r="B130" s="211" t="e">
        <f>#REF!</f>
        <v>#REF!</v>
      </c>
      <c r="C130" s="142" t="e">
        <f>#REF!</f>
        <v>#REF!</v>
      </c>
      <c r="D130" s="172" t="e">
        <f>#REF!</f>
        <v>#REF!</v>
      </c>
      <c r="E130" s="143"/>
      <c r="F130" s="143"/>
      <c r="G130" s="167" t="e">
        <f>#REF!</f>
        <v>#REF!</v>
      </c>
      <c r="H130" s="143" t="e">
        <f>#REF!</f>
        <v>#REF!</v>
      </c>
      <c r="I130" s="144" t="e">
        <f>#REF!</f>
        <v>#REF!</v>
      </c>
      <c r="J130" s="144" t="e">
        <f>#REF!</f>
        <v>#REF!</v>
      </c>
      <c r="K130" s="144" t="e">
        <f t="shared" ref="K130:K193" si="35">J130*50</f>
        <v>#REF!</v>
      </c>
      <c r="L130" s="145"/>
      <c r="M130" s="146"/>
      <c r="N130" s="147"/>
      <c r="O130" s="148"/>
      <c r="P130" s="168" t="e">
        <f>#REF!</f>
        <v>#REF!</v>
      </c>
      <c r="Q130" s="148" t="e">
        <f t="shared" ref="Q130:Q193" si="36">R130*P130</f>
        <v>#REF!</v>
      </c>
      <c r="R130" s="149" t="e">
        <f>#REF!+I130</f>
        <v>#REF!</v>
      </c>
      <c r="S130" s="144"/>
      <c r="T130" s="144" t="e">
        <f>#REF!</f>
        <v>#REF!</v>
      </c>
      <c r="U130" s="144" t="e">
        <f t="shared" ref="U130:U193" si="37">R130+T130</f>
        <v>#REF!</v>
      </c>
      <c r="V130" s="144" t="e">
        <f t="shared" si="34"/>
        <v>#REF!</v>
      </c>
      <c r="W130" s="144" t="e">
        <f>U130*16.5/1000</f>
        <v>#REF!</v>
      </c>
      <c r="X130" s="144" t="e">
        <f t="shared" ref="X130:X193" si="38">U130+V130+W130</f>
        <v>#REF!</v>
      </c>
      <c r="Y130" s="208" t="e">
        <f>#REF!+#REF!+#REF!+#REF!+#REF!</f>
        <v>#REF!</v>
      </c>
      <c r="Z130" s="208" t="e">
        <f>#REF!+#REF!+#REF!+#REF!+#REF!</f>
        <v>#REF!</v>
      </c>
      <c r="AA130" s="209" t="e">
        <f>#REF!</f>
        <v>#REF!</v>
      </c>
      <c r="AB130" s="209" t="e">
        <f>#REF!</f>
        <v>#REF!</v>
      </c>
      <c r="AC130" s="207"/>
      <c r="AD130" s="207">
        <f t="shared" ref="AD130:AD193" si="39">AC130*1.18</f>
        <v>0</v>
      </c>
      <c r="AE130" s="206" t="e">
        <f t="shared" ref="AE130:AE193" si="40">U130+Y130+AA130+AC130</f>
        <v>#REF!</v>
      </c>
      <c r="AF130" s="206" t="e">
        <f t="shared" ref="AF130:AF193" si="41">X130+Z130+AB130+AD130</f>
        <v>#REF!</v>
      </c>
      <c r="AG130" s="144"/>
      <c r="AH130" s="144"/>
      <c r="AI130" s="205" t="e">
        <f t="shared" ref="AI130:AI193" si="42">AE130/2</f>
        <v>#REF!</v>
      </c>
      <c r="AJ130" s="205">
        <f>959.24/1.7833</f>
        <v>537.90164302136486</v>
      </c>
      <c r="AK130" s="150" t="e">
        <f t="shared" ref="AK130:AK193" si="43">AL130/1.18</f>
        <v>#REF!</v>
      </c>
      <c r="AL130" s="144" t="e">
        <f>#REF!-AJ130</f>
        <v>#REF!</v>
      </c>
      <c r="AM130" s="149" t="e">
        <f t="shared" ref="AM130:AM193" si="44">AK130/2</f>
        <v>#REF!</v>
      </c>
      <c r="AN130" s="210" t="e">
        <f t="shared" ref="AN130:AN193" si="45">AF130-AL130-AJ130</f>
        <v>#REF!</v>
      </c>
      <c r="AO130" s="150"/>
      <c r="AP130" s="153"/>
      <c r="AQ130" s="152"/>
      <c r="AR130" s="150"/>
      <c r="AS130" s="178"/>
      <c r="AT130" s="177" t="e">
        <f t="shared" si="30"/>
        <v>#REF!</v>
      </c>
      <c r="AU130" s="178"/>
      <c r="AV130" s="178"/>
    </row>
    <row r="131" spans="1:48" ht="15" customHeight="1">
      <c r="A131" s="200">
        <f t="shared" ref="A131:A194" si="46">A130+1</f>
        <v>130</v>
      </c>
      <c r="B131" s="213" t="e">
        <f>#REF!</f>
        <v>#REF!</v>
      </c>
      <c r="C131" s="142" t="e">
        <f>#REF!</f>
        <v>#REF!</v>
      </c>
      <c r="D131" s="172" t="e">
        <f>#REF!</f>
        <v>#REF!</v>
      </c>
      <c r="E131" s="143"/>
      <c r="F131" s="143"/>
      <c r="G131" s="167" t="e">
        <f>#REF!</f>
        <v>#REF!</v>
      </c>
      <c r="H131" s="143" t="e">
        <f>#REF!</f>
        <v>#REF!</v>
      </c>
      <c r="I131" s="144" t="e">
        <f>#REF!</f>
        <v>#REF!</v>
      </c>
      <c r="J131" s="144" t="e">
        <f>#REF!</f>
        <v>#REF!</v>
      </c>
      <c r="K131" s="144" t="e">
        <f t="shared" si="35"/>
        <v>#REF!</v>
      </c>
      <c r="L131" s="145"/>
      <c r="M131" s="146"/>
      <c r="N131" s="147"/>
      <c r="O131" s="148"/>
      <c r="P131" s="168" t="e">
        <f>#REF!</f>
        <v>#REF!</v>
      </c>
      <c r="Q131" s="148" t="e">
        <f t="shared" si="36"/>
        <v>#REF!</v>
      </c>
      <c r="R131" s="149" t="e">
        <f>#REF!+I131</f>
        <v>#REF!</v>
      </c>
      <c r="S131" s="144"/>
      <c r="T131" s="144" t="e">
        <f>#REF!</f>
        <v>#REF!</v>
      </c>
      <c r="U131" s="144" t="e">
        <f t="shared" si="37"/>
        <v>#REF!</v>
      </c>
      <c r="V131" s="144" t="e">
        <f>(U131*0.18)/2</f>
        <v>#REF!</v>
      </c>
      <c r="W131" s="144"/>
      <c r="X131" s="144" t="e">
        <f t="shared" si="38"/>
        <v>#REF!</v>
      </c>
      <c r="Y131" s="208" t="e">
        <f>#REF!+#REF!+#REF!+#REF!+#REF!</f>
        <v>#REF!</v>
      </c>
      <c r="Z131" s="208" t="e">
        <f>#REF!+#REF!+#REF!+#REF!+#REF!</f>
        <v>#REF!</v>
      </c>
      <c r="AA131" s="209" t="e">
        <f>#REF!</f>
        <v>#REF!</v>
      </c>
      <c r="AB131" s="209" t="e">
        <f>#REF!</f>
        <v>#REF!</v>
      </c>
      <c r="AC131" s="207"/>
      <c r="AD131" s="207">
        <f t="shared" si="39"/>
        <v>0</v>
      </c>
      <c r="AE131" s="206" t="e">
        <f t="shared" si="40"/>
        <v>#REF!</v>
      </c>
      <c r="AF131" s="206" t="e">
        <f t="shared" si="41"/>
        <v>#REF!</v>
      </c>
      <c r="AG131" s="144"/>
      <c r="AH131" s="144"/>
      <c r="AI131" s="205" t="e">
        <f t="shared" si="42"/>
        <v>#REF!</v>
      </c>
      <c r="AJ131" s="205">
        <v>0</v>
      </c>
      <c r="AK131" s="150" t="e">
        <f>AL131/1.09</f>
        <v>#REF!</v>
      </c>
      <c r="AL131" s="144" t="e">
        <f>#REF!-AJ131</f>
        <v>#REF!</v>
      </c>
      <c r="AM131" s="149" t="e">
        <f t="shared" si="44"/>
        <v>#REF!</v>
      </c>
      <c r="AN131" s="210" t="e">
        <f t="shared" si="45"/>
        <v>#REF!</v>
      </c>
      <c r="AO131" s="150"/>
      <c r="AP131" s="153"/>
      <c r="AQ131" s="152"/>
      <c r="AR131" s="150"/>
      <c r="AS131" s="178"/>
      <c r="AT131" s="177">
        <f t="shared" ref="AT131:AT194" si="47">W131-AJ131</f>
        <v>0</v>
      </c>
      <c r="AU131" s="178"/>
      <c r="AV131" s="178"/>
    </row>
    <row r="132" spans="1:48" ht="15" customHeight="1">
      <c r="A132" s="200">
        <f t="shared" si="46"/>
        <v>131</v>
      </c>
      <c r="B132" s="211" t="e">
        <f>#REF!</f>
        <v>#REF!</v>
      </c>
      <c r="C132" s="142" t="e">
        <f>#REF!</f>
        <v>#REF!</v>
      </c>
      <c r="D132" s="172" t="e">
        <f>#REF!</f>
        <v>#REF!</v>
      </c>
      <c r="E132" s="143"/>
      <c r="F132" s="143"/>
      <c r="G132" s="167" t="e">
        <f>#REF!</f>
        <v>#REF!</v>
      </c>
      <c r="H132" s="143" t="e">
        <f>#REF!</f>
        <v>#REF!</v>
      </c>
      <c r="I132" s="144" t="e">
        <f>#REF!</f>
        <v>#REF!</v>
      </c>
      <c r="J132" s="144" t="e">
        <f>#REF!</f>
        <v>#REF!</v>
      </c>
      <c r="K132" s="144" t="e">
        <f t="shared" si="35"/>
        <v>#REF!</v>
      </c>
      <c r="L132" s="145"/>
      <c r="M132" s="146"/>
      <c r="N132" s="147"/>
      <c r="O132" s="148"/>
      <c r="P132" s="168" t="e">
        <f>#REF!</f>
        <v>#REF!</v>
      </c>
      <c r="Q132" s="148" t="e">
        <f t="shared" si="36"/>
        <v>#REF!</v>
      </c>
      <c r="R132" s="149" t="e">
        <f>#REF!+I132</f>
        <v>#REF!</v>
      </c>
      <c r="S132" s="144"/>
      <c r="T132" s="144" t="e">
        <f>#REF!</f>
        <v>#REF!</v>
      </c>
      <c r="U132" s="144" t="e">
        <f t="shared" si="37"/>
        <v>#REF!</v>
      </c>
      <c r="V132" s="144" t="e">
        <f t="shared" ref="V132:V178" si="48">U132*0.18</f>
        <v>#REF!</v>
      </c>
      <c r="W132" s="144">
        <f>(28280*16.5/1000)+(21600/1000*18.96)</f>
        <v>876.15600000000006</v>
      </c>
      <c r="X132" s="144" t="e">
        <f t="shared" si="38"/>
        <v>#REF!</v>
      </c>
      <c r="Y132" s="208" t="e">
        <f>#REF!+#REF!+#REF!+#REF!+#REF!</f>
        <v>#REF!</v>
      </c>
      <c r="Z132" s="208" t="e">
        <f>#REF!+#REF!+#REF!+#REF!+#REF!</f>
        <v>#REF!</v>
      </c>
      <c r="AA132" s="209" t="e">
        <f>#REF!</f>
        <v>#REF!</v>
      </c>
      <c r="AB132" s="209" t="e">
        <f>#REF!</f>
        <v>#REF!</v>
      </c>
      <c r="AC132" s="207"/>
      <c r="AD132" s="207">
        <f t="shared" si="39"/>
        <v>0</v>
      </c>
      <c r="AE132" s="206" t="e">
        <f t="shared" si="40"/>
        <v>#REF!</v>
      </c>
      <c r="AF132" s="206" t="e">
        <f t="shared" si="41"/>
        <v>#REF!</v>
      </c>
      <c r="AG132" s="144"/>
      <c r="AH132" s="144"/>
      <c r="AI132" s="205" t="e">
        <f t="shared" si="42"/>
        <v>#REF!</v>
      </c>
      <c r="AJ132" s="205">
        <v>876.16</v>
      </c>
      <c r="AK132" s="150" t="e">
        <f t="shared" si="43"/>
        <v>#REF!</v>
      </c>
      <c r="AL132" s="144" t="e">
        <f>#REF!-AJ132</f>
        <v>#REF!</v>
      </c>
      <c r="AM132" s="149" t="e">
        <f t="shared" si="44"/>
        <v>#REF!</v>
      </c>
      <c r="AN132" s="210" t="e">
        <f t="shared" si="45"/>
        <v>#REF!</v>
      </c>
      <c r="AO132" s="150"/>
      <c r="AP132" s="153"/>
      <c r="AQ132" s="152"/>
      <c r="AR132" s="150"/>
      <c r="AT132" s="177">
        <f t="shared" si="47"/>
        <v>-3.9999999999054126E-3</v>
      </c>
      <c r="AU132" s="178"/>
      <c r="AV132" s="178"/>
    </row>
    <row r="133" spans="1:48" ht="15" customHeight="1">
      <c r="A133" s="200">
        <f t="shared" si="46"/>
        <v>132</v>
      </c>
      <c r="B133" s="211" t="e">
        <f>#REF!</f>
        <v>#REF!</v>
      </c>
      <c r="C133" s="142" t="e">
        <f>#REF!</f>
        <v>#REF!</v>
      </c>
      <c r="D133" s="172" t="e">
        <f>#REF!</f>
        <v>#REF!</v>
      </c>
      <c r="E133" s="143"/>
      <c r="F133" s="143"/>
      <c r="G133" s="167" t="e">
        <f>#REF!</f>
        <v>#REF!</v>
      </c>
      <c r="H133" s="143" t="e">
        <f>#REF!</f>
        <v>#REF!</v>
      </c>
      <c r="I133" s="144" t="e">
        <f>#REF!</f>
        <v>#REF!</v>
      </c>
      <c r="J133" s="144" t="e">
        <f>#REF!</f>
        <v>#REF!</v>
      </c>
      <c r="K133" s="144" t="e">
        <f t="shared" si="35"/>
        <v>#REF!</v>
      </c>
      <c r="L133" s="145"/>
      <c r="M133" s="146"/>
      <c r="N133" s="147"/>
      <c r="O133" s="148"/>
      <c r="P133" s="168" t="e">
        <f>#REF!</f>
        <v>#REF!</v>
      </c>
      <c r="Q133" s="148" t="e">
        <f t="shared" si="36"/>
        <v>#REF!</v>
      </c>
      <c r="R133" s="149" t="e">
        <f>#REF!+I133</f>
        <v>#REF!</v>
      </c>
      <c r="S133" s="144"/>
      <c r="T133" s="144" t="e">
        <f>#REF!</f>
        <v>#REF!</v>
      </c>
      <c r="U133" s="144" t="e">
        <f t="shared" si="37"/>
        <v>#REF!</v>
      </c>
      <c r="V133" s="144" t="e">
        <f t="shared" si="48"/>
        <v>#REF!</v>
      </c>
      <c r="W133" s="144" t="e">
        <f t="shared" ref="W133:W141" si="49">U133*16.5/1000</f>
        <v>#REF!</v>
      </c>
      <c r="X133" s="144" t="e">
        <f t="shared" si="38"/>
        <v>#REF!</v>
      </c>
      <c r="Y133" s="208" t="e">
        <f>#REF!+#REF!+#REF!+#REF!+#REF!</f>
        <v>#REF!</v>
      </c>
      <c r="Z133" s="208" t="e">
        <f>#REF!+#REF!+#REF!+#REF!+#REF!</f>
        <v>#REF!</v>
      </c>
      <c r="AA133" s="209" t="e">
        <f>#REF!</f>
        <v>#REF!</v>
      </c>
      <c r="AB133" s="209" t="e">
        <f>#REF!</f>
        <v>#REF!</v>
      </c>
      <c r="AC133" s="207"/>
      <c r="AD133" s="207">
        <f t="shared" si="39"/>
        <v>0</v>
      </c>
      <c r="AE133" s="206" t="e">
        <f t="shared" si="40"/>
        <v>#REF!</v>
      </c>
      <c r="AF133" s="206" t="e">
        <f t="shared" si="41"/>
        <v>#REF!</v>
      </c>
      <c r="AG133" s="144"/>
      <c r="AH133" s="144"/>
      <c r="AI133" s="205" t="e">
        <f t="shared" si="42"/>
        <v>#REF!</v>
      </c>
      <c r="AJ133" s="205">
        <f>637.53/1.7724</f>
        <v>359.6987136086662</v>
      </c>
      <c r="AK133" s="150" t="e">
        <f t="shared" si="43"/>
        <v>#REF!</v>
      </c>
      <c r="AL133" s="144" t="e">
        <f>#REF!-AJ133</f>
        <v>#REF!</v>
      </c>
      <c r="AM133" s="149" t="e">
        <f t="shared" si="44"/>
        <v>#REF!</v>
      </c>
      <c r="AN133" s="210" t="e">
        <f t="shared" si="45"/>
        <v>#REF!</v>
      </c>
      <c r="AO133" s="150"/>
      <c r="AP133" s="153"/>
      <c r="AQ133" s="152"/>
      <c r="AR133" s="150"/>
      <c r="AT133" s="177" t="e">
        <f t="shared" si="47"/>
        <v>#REF!</v>
      </c>
      <c r="AU133" s="178"/>
      <c r="AV133" s="178"/>
    </row>
    <row r="134" spans="1:48" ht="15" customHeight="1">
      <c r="A134" s="200">
        <f t="shared" si="46"/>
        <v>133</v>
      </c>
      <c r="B134" s="211" t="e">
        <f>#REF!</f>
        <v>#REF!</v>
      </c>
      <c r="C134" s="142" t="e">
        <f>#REF!</f>
        <v>#REF!</v>
      </c>
      <c r="D134" s="172" t="e">
        <f>#REF!</f>
        <v>#REF!</v>
      </c>
      <c r="E134" s="143"/>
      <c r="F134" s="143"/>
      <c r="G134" s="167" t="e">
        <f>#REF!</f>
        <v>#REF!</v>
      </c>
      <c r="H134" s="143" t="e">
        <f>#REF!</f>
        <v>#REF!</v>
      </c>
      <c r="I134" s="144" t="e">
        <f>#REF!</f>
        <v>#REF!</v>
      </c>
      <c r="J134" s="144" t="e">
        <f>#REF!</f>
        <v>#REF!</v>
      </c>
      <c r="K134" s="144" t="e">
        <f t="shared" si="35"/>
        <v>#REF!</v>
      </c>
      <c r="L134" s="145"/>
      <c r="M134" s="146"/>
      <c r="N134" s="147"/>
      <c r="O134" s="148"/>
      <c r="P134" s="168" t="e">
        <f>#REF!</f>
        <v>#REF!</v>
      </c>
      <c r="Q134" s="148" t="e">
        <f t="shared" si="36"/>
        <v>#REF!</v>
      </c>
      <c r="R134" s="149" t="e">
        <f>#REF!+I134</f>
        <v>#REF!</v>
      </c>
      <c r="S134" s="144"/>
      <c r="T134" s="144" t="e">
        <f>#REF!</f>
        <v>#REF!</v>
      </c>
      <c r="U134" s="144" t="e">
        <f t="shared" si="37"/>
        <v>#REF!</v>
      </c>
      <c r="V134" s="144" t="e">
        <f t="shared" si="48"/>
        <v>#REF!</v>
      </c>
      <c r="W134" s="144" t="e">
        <f t="shared" si="49"/>
        <v>#REF!</v>
      </c>
      <c r="X134" s="144" t="e">
        <f t="shared" si="38"/>
        <v>#REF!</v>
      </c>
      <c r="Y134" s="208" t="e">
        <f>#REF!+#REF!+#REF!+#REF!+#REF!</f>
        <v>#REF!</v>
      </c>
      <c r="Z134" s="208" t="e">
        <f>#REF!+#REF!+#REF!+#REF!+#REF!</f>
        <v>#REF!</v>
      </c>
      <c r="AA134" s="209" t="e">
        <f>#REF!</f>
        <v>#REF!</v>
      </c>
      <c r="AB134" s="209" t="e">
        <f>#REF!</f>
        <v>#REF!</v>
      </c>
      <c r="AC134" s="207"/>
      <c r="AD134" s="207">
        <f t="shared" si="39"/>
        <v>0</v>
      </c>
      <c r="AE134" s="206" t="e">
        <f t="shared" si="40"/>
        <v>#REF!</v>
      </c>
      <c r="AF134" s="206" t="e">
        <f t="shared" si="41"/>
        <v>#REF!</v>
      </c>
      <c r="AG134" s="144"/>
      <c r="AH134" s="144"/>
      <c r="AI134" s="205" t="e">
        <f t="shared" si="42"/>
        <v>#REF!</v>
      </c>
      <c r="AJ134" s="205">
        <v>912.12</v>
      </c>
      <c r="AK134" s="150" t="e">
        <f t="shared" si="43"/>
        <v>#REF!</v>
      </c>
      <c r="AL134" s="144" t="e">
        <f>#REF!-AJ134</f>
        <v>#REF!</v>
      </c>
      <c r="AM134" s="149" t="e">
        <f t="shared" si="44"/>
        <v>#REF!</v>
      </c>
      <c r="AN134" s="210" t="e">
        <f t="shared" si="45"/>
        <v>#REF!</v>
      </c>
      <c r="AO134" s="150"/>
      <c r="AP134" s="153"/>
      <c r="AQ134" s="152"/>
      <c r="AR134" s="150"/>
      <c r="AT134" s="177" t="e">
        <f t="shared" si="47"/>
        <v>#REF!</v>
      </c>
      <c r="AU134" s="178"/>
      <c r="AV134" s="178"/>
    </row>
    <row r="135" spans="1:48" ht="15" customHeight="1">
      <c r="A135" s="200">
        <f t="shared" si="46"/>
        <v>134</v>
      </c>
      <c r="B135" s="211" t="e">
        <f>#REF!</f>
        <v>#REF!</v>
      </c>
      <c r="C135" s="142" t="e">
        <f>#REF!</f>
        <v>#REF!</v>
      </c>
      <c r="D135" s="172" t="e">
        <f>#REF!</f>
        <v>#REF!</v>
      </c>
      <c r="E135" s="143"/>
      <c r="F135" s="143"/>
      <c r="G135" s="167" t="e">
        <f>#REF!</f>
        <v>#REF!</v>
      </c>
      <c r="H135" s="143" t="e">
        <f>#REF!</f>
        <v>#REF!</v>
      </c>
      <c r="I135" s="144" t="e">
        <f>#REF!</f>
        <v>#REF!</v>
      </c>
      <c r="J135" s="144" t="e">
        <f>#REF!</f>
        <v>#REF!</v>
      </c>
      <c r="K135" s="144" t="e">
        <f t="shared" si="35"/>
        <v>#REF!</v>
      </c>
      <c r="L135" s="145"/>
      <c r="M135" s="146"/>
      <c r="N135" s="147"/>
      <c r="O135" s="148"/>
      <c r="P135" s="168" t="e">
        <f>#REF!</f>
        <v>#REF!</v>
      </c>
      <c r="Q135" s="148" t="e">
        <f t="shared" si="36"/>
        <v>#REF!</v>
      </c>
      <c r="R135" s="149" t="e">
        <f>#REF!+I135</f>
        <v>#REF!</v>
      </c>
      <c r="S135" s="144"/>
      <c r="T135" s="144" t="e">
        <f>#REF!</f>
        <v>#REF!</v>
      </c>
      <c r="U135" s="144" t="e">
        <f t="shared" si="37"/>
        <v>#REF!</v>
      </c>
      <c r="V135" s="144" t="e">
        <f t="shared" si="48"/>
        <v>#REF!</v>
      </c>
      <c r="W135" s="144" t="e">
        <f t="shared" si="49"/>
        <v>#REF!</v>
      </c>
      <c r="X135" s="144" t="e">
        <f t="shared" si="38"/>
        <v>#REF!</v>
      </c>
      <c r="Y135" s="208" t="e">
        <f>#REF!+#REF!+#REF!+#REF!+#REF!</f>
        <v>#REF!</v>
      </c>
      <c r="Z135" s="208" t="e">
        <f>#REF!+#REF!+#REF!+#REF!+#REF!</f>
        <v>#REF!</v>
      </c>
      <c r="AA135" s="209" t="e">
        <f>#REF!</f>
        <v>#REF!</v>
      </c>
      <c r="AB135" s="209" t="e">
        <f>#REF!</f>
        <v>#REF!</v>
      </c>
      <c r="AC135" s="207"/>
      <c r="AD135" s="207">
        <f t="shared" si="39"/>
        <v>0</v>
      </c>
      <c r="AE135" s="206" t="e">
        <f t="shared" si="40"/>
        <v>#REF!</v>
      </c>
      <c r="AF135" s="206" t="e">
        <f t="shared" si="41"/>
        <v>#REF!</v>
      </c>
      <c r="AG135" s="144"/>
      <c r="AH135" s="144"/>
      <c r="AI135" s="205" t="e">
        <f t="shared" si="42"/>
        <v>#REF!</v>
      </c>
      <c r="AJ135" s="205">
        <v>136.94999999999999</v>
      </c>
      <c r="AK135" s="150" t="e">
        <f t="shared" si="43"/>
        <v>#REF!</v>
      </c>
      <c r="AL135" s="144" t="e">
        <f>#REF!-AJ135</f>
        <v>#REF!</v>
      </c>
      <c r="AM135" s="149" t="e">
        <f t="shared" si="44"/>
        <v>#REF!</v>
      </c>
      <c r="AN135" s="210" t="e">
        <f t="shared" si="45"/>
        <v>#REF!</v>
      </c>
      <c r="AO135" s="150"/>
      <c r="AP135" s="153"/>
      <c r="AQ135" s="152"/>
      <c r="AR135" s="150"/>
      <c r="AT135" s="177" t="e">
        <f t="shared" si="47"/>
        <v>#REF!</v>
      </c>
      <c r="AU135" s="178"/>
      <c r="AV135" s="178"/>
    </row>
    <row r="136" spans="1:48" ht="15" customHeight="1">
      <c r="A136" s="200">
        <f t="shared" si="46"/>
        <v>135</v>
      </c>
      <c r="B136" s="211" t="e">
        <f>#REF!</f>
        <v>#REF!</v>
      </c>
      <c r="C136" s="142" t="e">
        <f>#REF!</f>
        <v>#REF!</v>
      </c>
      <c r="D136" s="172" t="e">
        <f>#REF!</f>
        <v>#REF!</v>
      </c>
      <c r="E136" s="143"/>
      <c r="F136" s="143"/>
      <c r="G136" s="167" t="e">
        <f>#REF!</f>
        <v>#REF!</v>
      </c>
      <c r="H136" s="143" t="e">
        <f>#REF!</f>
        <v>#REF!</v>
      </c>
      <c r="I136" s="144" t="e">
        <f>#REF!</f>
        <v>#REF!</v>
      </c>
      <c r="J136" s="144" t="e">
        <f>#REF!</f>
        <v>#REF!</v>
      </c>
      <c r="K136" s="144" t="e">
        <f t="shared" si="35"/>
        <v>#REF!</v>
      </c>
      <c r="L136" s="145"/>
      <c r="M136" s="146"/>
      <c r="N136" s="147"/>
      <c r="O136" s="148"/>
      <c r="P136" s="168" t="e">
        <f>#REF!</f>
        <v>#REF!</v>
      </c>
      <c r="Q136" s="148" t="e">
        <f t="shared" si="36"/>
        <v>#REF!</v>
      </c>
      <c r="R136" s="149" t="e">
        <f>#REF!+I136</f>
        <v>#REF!</v>
      </c>
      <c r="S136" s="144"/>
      <c r="T136" s="144" t="e">
        <f>#REF!</f>
        <v>#REF!</v>
      </c>
      <c r="U136" s="144" t="e">
        <f t="shared" si="37"/>
        <v>#REF!</v>
      </c>
      <c r="V136" s="144" t="e">
        <f t="shared" si="48"/>
        <v>#REF!</v>
      </c>
      <c r="W136" s="144" t="e">
        <f>U136*18.96/1000</f>
        <v>#REF!</v>
      </c>
      <c r="X136" s="144" t="e">
        <f t="shared" si="38"/>
        <v>#REF!</v>
      </c>
      <c r="Y136" s="208" t="e">
        <f>#REF!+#REF!+#REF!+#REF!+#REF!</f>
        <v>#REF!</v>
      </c>
      <c r="Z136" s="208" t="e">
        <f>#REF!+#REF!+#REF!+#REF!+#REF!</f>
        <v>#REF!</v>
      </c>
      <c r="AA136" s="209" t="e">
        <f>#REF!</f>
        <v>#REF!</v>
      </c>
      <c r="AB136" s="209" t="e">
        <f>#REF!</f>
        <v>#REF!</v>
      </c>
      <c r="AC136" s="207"/>
      <c r="AD136" s="207">
        <f t="shared" si="39"/>
        <v>0</v>
      </c>
      <c r="AE136" s="206" t="e">
        <f t="shared" si="40"/>
        <v>#REF!</v>
      </c>
      <c r="AF136" s="206" t="e">
        <f t="shared" si="41"/>
        <v>#REF!</v>
      </c>
      <c r="AG136" s="144"/>
      <c r="AH136" s="144"/>
      <c r="AI136" s="205" t="e">
        <f t="shared" si="42"/>
        <v>#REF!</v>
      </c>
      <c r="AJ136" s="205">
        <v>188.08</v>
      </c>
      <c r="AK136" s="150" t="e">
        <f t="shared" si="43"/>
        <v>#REF!</v>
      </c>
      <c r="AL136" s="144" t="e">
        <f>#REF!-AJ136</f>
        <v>#REF!</v>
      </c>
      <c r="AM136" s="149" t="e">
        <f t="shared" si="44"/>
        <v>#REF!</v>
      </c>
      <c r="AN136" s="210" t="e">
        <f t="shared" si="45"/>
        <v>#REF!</v>
      </c>
      <c r="AO136" s="150"/>
      <c r="AP136" s="153"/>
      <c r="AQ136" s="152"/>
      <c r="AR136" s="150"/>
      <c r="AT136" s="177" t="e">
        <f t="shared" si="47"/>
        <v>#REF!</v>
      </c>
      <c r="AU136" s="178"/>
      <c r="AV136" s="178"/>
    </row>
    <row r="137" spans="1:48" ht="15" customHeight="1">
      <c r="A137" s="200">
        <f t="shared" si="46"/>
        <v>136</v>
      </c>
      <c r="B137" s="211" t="e">
        <f>#REF!</f>
        <v>#REF!</v>
      </c>
      <c r="C137" s="142" t="e">
        <f>#REF!</f>
        <v>#REF!</v>
      </c>
      <c r="D137" s="172" t="e">
        <f>#REF!</f>
        <v>#REF!</v>
      </c>
      <c r="E137" s="143"/>
      <c r="F137" s="143"/>
      <c r="G137" s="167" t="e">
        <f>#REF!</f>
        <v>#REF!</v>
      </c>
      <c r="H137" s="143" t="e">
        <f>#REF!</f>
        <v>#REF!</v>
      </c>
      <c r="I137" s="144" t="e">
        <f>#REF!</f>
        <v>#REF!</v>
      </c>
      <c r="J137" s="144" t="e">
        <f>#REF!</f>
        <v>#REF!</v>
      </c>
      <c r="K137" s="144" t="e">
        <f t="shared" si="35"/>
        <v>#REF!</v>
      </c>
      <c r="L137" s="145"/>
      <c r="M137" s="146"/>
      <c r="N137" s="147"/>
      <c r="O137" s="148"/>
      <c r="P137" s="168" t="e">
        <f>#REF!</f>
        <v>#REF!</v>
      </c>
      <c r="Q137" s="148" t="e">
        <f t="shared" si="36"/>
        <v>#REF!</v>
      </c>
      <c r="R137" s="149" t="e">
        <f>#REF!+I137</f>
        <v>#REF!</v>
      </c>
      <c r="S137" s="144"/>
      <c r="T137" s="144" t="e">
        <f>#REF!</f>
        <v>#REF!</v>
      </c>
      <c r="U137" s="144" t="e">
        <f t="shared" si="37"/>
        <v>#REF!</v>
      </c>
      <c r="V137" s="144" t="e">
        <f t="shared" si="48"/>
        <v>#REF!</v>
      </c>
      <c r="W137" s="144" t="e">
        <f t="shared" si="49"/>
        <v>#REF!</v>
      </c>
      <c r="X137" s="144" t="e">
        <f t="shared" si="38"/>
        <v>#REF!</v>
      </c>
      <c r="Y137" s="208" t="e">
        <f>#REF!+#REF!+#REF!+#REF!+#REF!</f>
        <v>#REF!</v>
      </c>
      <c r="Z137" s="208" t="e">
        <f>#REF!+#REF!+#REF!+#REF!+#REF!</f>
        <v>#REF!</v>
      </c>
      <c r="AA137" s="209" t="e">
        <f>#REF!</f>
        <v>#REF!</v>
      </c>
      <c r="AB137" s="209" t="e">
        <f>#REF!</f>
        <v>#REF!</v>
      </c>
      <c r="AC137" s="207"/>
      <c r="AD137" s="207">
        <f t="shared" si="39"/>
        <v>0</v>
      </c>
      <c r="AE137" s="206" t="e">
        <f t="shared" si="40"/>
        <v>#REF!</v>
      </c>
      <c r="AF137" s="206" t="e">
        <f t="shared" si="41"/>
        <v>#REF!</v>
      </c>
      <c r="AG137" s="144"/>
      <c r="AH137" s="144"/>
      <c r="AI137" s="205" t="e">
        <f t="shared" si="42"/>
        <v>#REF!</v>
      </c>
      <c r="AJ137" s="205">
        <v>145.86000000000001</v>
      </c>
      <c r="AK137" s="150" t="e">
        <f t="shared" si="43"/>
        <v>#REF!</v>
      </c>
      <c r="AL137" s="144" t="e">
        <f>#REF!-AJ137</f>
        <v>#REF!</v>
      </c>
      <c r="AM137" s="149" t="e">
        <f t="shared" si="44"/>
        <v>#REF!</v>
      </c>
      <c r="AN137" s="210" t="e">
        <f t="shared" si="45"/>
        <v>#REF!</v>
      </c>
      <c r="AO137" s="150"/>
      <c r="AP137" s="153"/>
      <c r="AQ137" s="152"/>
      <c r="AR137" s="150"/>
      <c r="AT137" s="177" t="e">
        <f t="shared" si="47"/>
        <v>#REF!</v>
      </c>
      <c r="AU137" s="178"/>
      <c r="AV137" s="178"/>
    </row>
    <row r="138" spans="1:48" ht="15" customHeight="1">
      <c r="A138" s="200">
        <f t="shared" si="46"/>
        <v>137</v>
      </c>
      <c r="B138" s="211" t="e">
        <f>#REF!</f>
        <v>#REF!</v>
      </c>
      <c r="C138" s="142" t="e">
        <f>#REF!</f>
        <v>#REF!</v>
      </c>
      <c r="D138" s="172" t="e">
        <f>#REF!</f>
        <v>#REF!</v>
      </c>
      <c r="E138" s="143"/>
      <c r="F138" s="143"/>
      <c r="G138" s="167" t="e">
        <f>#REF!</f>
        <v>#REF!</v>
      </c>
      <c r="H138" s="143" t="e">
        <f>#REF!</f>
        <v>#REF!</v>
      </c>
      <c r="I138" s="144" t="e">
        <f>#REF!</f>
        <v>#REF!</v>
      </c>
      <c r="J138" s="144" t="e">
        <f>#REF!</f>
        <v>#REF!</v>
      </c>
      <c r="K138" s="144" t="e">
        <f t="shared" si="35"/>
        <v>#REF!</v>
      </c>
      <c r="L138" s="145"/>
      <c r="M138" s="146"/>
      <c r="N138" s="147"/>
      <c r="O138" s="148"/>
      <c r="P138" s="168" t="e">
        <f>#REF!</f>
        <v>#REF!</v>
      </c>
      <c r="Q138" s="148" t="e">
        <f t="shared" si="36"/>
        <v>#REF!</v>
      </c>
      <c r="R138" s="149" t="e">
        <f>#REF!+I138</f>
        <v>#REF!</v>
      </c>
      <c r="S138" s="144"/>
      <c r="T138" s="144" t="e">
        <f>#REF!</f>
        <v>#REF!</v>
      </c>
      <c r="U138" s="144" t="e">
        <f t="shared" si="37"/>
        <v>#REF!</v>
      </c>
      <c r="V138" s="144" t="e">
        <f t="shared" si="48"/>
        <v>#REF!</v>
      </c>
      <c r="W138" s="144" t="e">
        <f t="shared" si="49"/>
        <v>#REF!</v>
      </c>
      <c r="X138" s="144" t="e">
        <f t="shared" si="38"/>
        <v>#REF!</v>
      </c>
      <c r="Y138" s="208" t="e">
        <f>#REF!+#REF!+#REF!+#REF!+#REF!</f>
        <v>#REF!</v>
      </c>
      <c r="Z138" s="208" t="e">
        <f>#REF!+#REF!+#REF!+#REF!+#REF!</f>
        <v>#REF!</v>
      </c>
      <c r="AA138" s="209" t="e">
        <f>#REF!</f>
        <v>#REF!</v>
      </c>
      <c r="AB138" s="209" t="e">
        <f>#REF!</f>
        <v>#REF!</v>
      </c>
      <c r="AC138" s="207"/>
      <c r="AD138" s="207">
        <f t="shared" si="39"/>
        <v>0</v>
      </c>
      <c r="AE138" s="206" t="e">
        <f t="shared" si="40"/>
        <v>#REF!</v>
      </c>
      <c r="AF138" s="206" t="e">
        <f t="shared" si="41"/>
        <v>#REF!</v>
      </c>
      <c r="AG138" s="144"/>
      <c r="AH138" s="144"/>
      <c r="AI138" s="205" t="e">
        <f t="shared" si="42"/>
        <v>#REF!</v>
      </c>
      <c r="AJ138" s="205">
        <v>1500.18</v>
      </c>
      <c r="AK138" s="150" t="e">
        <f t="shared" si="43"/>
        <v>#REF!</v>
      </c>
      <c r="AL138" s="144" t="e">
        <f>#REF!-AJ138</f>
        <v>#REF!</v>
      </c>
      <c r="AM138" s="149" t="e">
        <f t="shared" si="44"/>
        <v>#REF!</v>
      </c>
      <c r="AN138" s="210" t="e">
        <f t="shared" si="45"/>
        <v>#REF!</v>
      </c>
      <c r="AO138" s="150"/>
      <c r="AP138" s="153"/>
      <c r="AQ138" s="152"/>
      <c r="AR138" s="150"/>
      <c r="AT138" s="177" t="e">
        <f t="shared" si="47"/>
        <v>#REF!</v>
      </c>
      <c r="AU138" s="178"/>
      <c r="AV138" s="178"/>
    </row>
    <row r="139" spans="1:48" ht="15" customHeight="1">
      <c r="A139" s="200">
        <f t="shared" si="46"/>
        <v>138</v>
      </c>
      <c r="B139" s="211" t="e">
        <f>#REF!</f>
        <v>#REF!</v>
      </c>
      <c r="C139" s="142" t="e">
        <f>#REF!</f>
        <v>#REF!</v>
      </c>
      <c r="D139" s="172" t="e">
        <f>#REF!</f>
        <v>#REF!</v>
      </c>
      <c r="E139" s="143"/>
      <c r="F139" s="143"/>
      <c r="G139" s="167" t="e">
        <f>#REF!</f>
        <v>#REF!</v>
      </c>
      <c r="H139" s="143" t="e">
        <f>#REF!</f>
        <v>#REF!</v>
      </c>
      <c r="I139" s="144" t="e">
        <f>#REF!</f>
        <v>#REF!</v>
      </c>
      <c r="J139" s="144" t="e">
        <f>#REF!</f>
        <v>#REF!</v>
      </c>
      <c r="K139" s="144" t="e">
        <f t="shared" si="35"/>
        <v>#REF!</v>
      </c>
      <c r="L139" s="145"/>
      <c r="M139" s="146"/>
      <c r="N139" s="147"/>
      <c r="O139" s="148"/>
      <c r="P139" s="168" t="e">
        <f>#REF!</f>
        <v>#REF!</v>
      </c>
      <c r="Q139" s="148" t="e">
        <f t="shared" si="36"/>
        <v>#REF!</v>
      </c>
      <c r="R139" s="149" t="e">
        <f>#REF!+I139</f>
        <v>#REF!</v>
      </c>
      <c r="S139" s="144"/>
      <c r="T139" s="144" t="e">
        <f>#REF!</f>
        <v>#REF!</v>
      </c>
      <c r="U139" s="144" t="e">
        <f t="shared" si="37"/>
        <v>#REF!</v>
      </c>
      <c r="V139" s="144" t="e">
        <f t="shared" si="48"/>
        <v>#REF!</v>
      </c>
      <c r="W139" s="144" t="e">
        <f t="shared" si="49"/>
        <v>#REF!</v>
      </c>
      <c r="X139" s="144" t="e">
        <f t="shared" si="38"/>
        <v>#REF!</v>
      </c>
      <c r="Y139" s="208" t="e">
        <f>#REF!+#REF!+#REF!+#REF!+#REF!</f>
        <v>#REF!</v>
      </c>
      <c r="Z139" s="208" t="e">
        <f>#REF!+#REF!+#REF!+#REF!+#REF!</f>
        <v>#REF!</v>
      </c>
      <c r="AA139" s="209" t="e">
        <f>#REF!</f>
        <v>#REF!</v>
      </c>
      <c r="AB139" s="209" t="e">
        <f>#REF!</f>
        <v>#REF!</v>
      </c>
      <c r="AC139" s="207"/>
      <c r="AD139" s="207">
        <f t="shared" si="39"/>
        <v>0</v>
      </c>
      <c r="AE139" s="206" t="e">
        <f t="shared" si="40"/>
        <v>#REF!</v>
      </c>
      <c r="AF139" s="206" t="e">
        <f t="shared" si="41"/>
        <v>#REF!</v>
      </c>
      <c r="AG139" s="144"/>
      <c r="AH139" s="144"/>
      <c r="AI139" s="205" t="e">
        <f t="shared" si="42"/>
        <v>#REF!</v>
      </c>
      <c r="AJ139" s="205">
        <f>390.55/1.7986</f>
        <v>217.14110975202937</v>
      </c>
      <c r="AK139" s="150" t="e">
        <f t="shared" si="43"/>
        <v>#REF!</v>
      </c>
      <c r="AL139" s="144" t="e">
        <f>#REF!-AJ139</f>
        <v>#REF!</v>
      </c>
      <c r="AM139" s="149" t="e">
        <f t="shared" si="44"/>
        <v>#REF!</v>
      </c>
      <c r="AN139" s="210" t="e">
        <f t="shared" si="45"/>
        <v>#REF!</v>
      </c>
      <c r="AO139" s="150"/>
      <c r="AP139" s="153"/>
      <c r="AQ139" s="152"/>
      <c r="AR139" s="150"/>
      <c r="AT139" s="177" t="e">
        <f t="shared" si="47"/>
        <v>#REF!</v>
      </c>
      <c r="AU139" s="178"/>
      <c r="AV139" s="178"/>
    </row>
    <row r="140" spans="1:48" ht="15" customHeight="1">
      <c r="A140" s="200">
        <f t="shared" si="46"/>
        <v>139</v>
      </c>
      <c r="B140" s="211" t="e">
        <f>#REF!</f>
        <v>#REF!</v>
      </c>
      <c r="C140" s="142" t="e">
        <f>#REF!</f>
        <v>#REF!</v>
      </c>
      <c r="D140" s="172" t="e">
        <f>#REF!</f>
        <v>#REF!</v>
      </c>
      <c r="E140" s="143"/>
      <c r="F140" s="143"/>
      <c r="G140" s="167" t="e">
        <f>#REF!</f>
        <v>#REF!</v>
      </c>
      <c r="H140" s="143" t="e">
        <f>#REF!</f>
        <v>#REF!</v>
      </c>
      <c r="I140" s="144" t="e">
        <f>#REF!</f>
        <v>#REF!</v>
      </c>
      <c r="J140" s="144" t="e">
        <f>#REF!</f>
        <v>#REF!</v>
      </c>
      <c r="K140" s="144" t="e">
        <f t="shared" si="35"/>
        <v>#REF!</v>
      </c>
      <c r="L140" s="145"/>
      <c r="M140" s="146"/>
      <c r="N140" s="147"/>
      <c r="O140" s="148"/>
      <c r="P140" s="168" t="e">
        <f>#REF!</f>
        <v>#REF!</v>
      </c>
      <c r="Q140" s="148" t="e">
        <f t="shared" si="36"/>
        <v>#REF!</v>
      </c>
      <c r="R140" s="149" t="e">
        <f>#REF!+I140</f>
        <v>#REF!</v>
      </c>
      <c r="S140" s="144"/>
      <c r="T140" s="144" t="e">
        <f>#REF!</f>
        <v>#REF!</v>
      </c>
      <c r="U140" s="144" t="e">
        <f t="shared" si="37"/>
        <v>#REF!</v>
      </c>
      <c r="V140" s="144" t="e">
        <f t="shared" si="48"/>
        <v>#REF!</v>
      </c>
      <c r="W140" s="144" t="e">
        <f t="shared" si="49"/>
        <v>#REF!</v>
      </c>
      <c r="X140" s="144" t="e">
        <f t="shared" si="38"/>
        <v>#REF!</v>
      </c>
      <c r="Y140" s="208" t="e">
        <f>#REF!+#REF!+#REF!+#REF!+#REF!</f>
        <v>#REF!</v>
      </c>
      <c r="Z140" s="208" t="e">
        <f>#REF!+#REF!+#REF!+#REF!+#REF!</f>
        <v>#REF!</v>
      </c>
      <c r="AA140" s="209" t="e">
        <f>#REF!</f>
        <v>#REF!</v>
      </c>
      <c r="AB140" s="209" t="e">
        <f>#REF!</f>
        <v>#REF!</v>
      </c>
      <c r="AC140" s="207"/>
      <c r="AD140" s="207">
        <f t="shared" si="39"/>
        <v>0</v>
      </c>
      <c r="AE140" s="206" t="e">
        <f t="shared" si="40"/>
        <v>#REF!</v>
      </c>
      <c r="AF140" s="206" t="e">
        <f t="shared" si="41"/>
        <v>#REF!</v>
      </c>
      <c r="AG140" s="144"/>
      <c r="AH140" s="144"/>
      <c r="AI140" s="205" t="e">
        <f t="shared" si="42"/>
        <v>#REF!</v>
      </c>
      <c r="AJ140" s="205">
        <v>324.06</v>
      </c>
      <c r="AK140" s="150" t="e">
        <f t="shared" si="43"/>
        <v>#REF!</v>
      </c>
      <c r="AL140" s="144" t="e">
        <f>#REF!-AJ140</f>
        <v>#REF!</v>
      </c>
      <c r="AM140" s="149" t="e">
        <f t="shared" si="44"/>
        <v>#REF!</v>
      </c>
      <c r="AN140" s="210" t="e">
        <f t="shared" si="45"/>
        <v>#REF!</v>
      </c>
      <c r="AO140" s="150"/>
      <c r="AP140" s="153"/>
      <c r="AQ140" s="152"/>
      <c r="AR140" s="150"/>
      <c r="AT140" s="177" t="e">
        <f t="shared" si="47"/>
        <v>#REF!</v>
      </c>
      <c r="AU140" s="178"/>
      <c r="AV140" s="178"/>
    </row>
    <row r="141" spans="1:48" ht="15" customHeight="1">
      <c r="A141" s="200">
        <f t="shared" si="46"/>
        <v>140</v>
      </c>
      <c r="B141" s="211" t="e">
        <f>#REF!</f>
        <v>#REF!</v>
      </c>
      <c r="C141" s="142" t="e">
        <f>#REF!</f>
        <v>#REF!</v>
      </c>
      <c r="D141" s="172" t="e">
        <f>#REF!</f>
        <v>#REF!</v>
      </c>
      <c r="E141" s="143"/>
      <c r="F141" s="143"/>
      <c r="G141" s="167" t="e">
        <f>#REF!</f>
        <v>#REF!</v>
      </c>
      <c r="H141" s="143" t="e">
        <f>#REF!</f>
        <v>#REF!</v>
      </c>
      <c r="I141" s="144" t="e">
        <f>#REF!</f>
        <v>#REF!</v>
      </c>
      <c r="J141" s="144" t="e">
        <f>#REF!</f>
        <v>#REF!</v>
      </c>
      <c r="K141" s="144" t="e">
        <f t="shared" si="35"/>
        <v>#REF!</v>
      </c>
      <c r="L141" s="145"/>
      <c r="M141" s="146"/>
      <c r="N141" s="147"/>
      <c r="O141" s="148"/>
      <c r="P141" s="168" t="e">
        <f>#REF!</f>
        <v>#REF!</v>
      </c>
      <c r="Q141" s="148" t="e">
        <f t="shared" si="36"/>
        <v>#REF!</v>
      </c>
      <c r="R141" s="149" t="e">
        <f>#REF!+I141</f>
        <v>#REF!</v>
      </c>
      <c r="S141" s="144"/>
      <c r="T141" s="144" t="e">
        <f>#REF!</f>
        <v>#REF!</v>
      </c>
      <c r="U141" s="144" t="e">
        <f t="shared" si="37"/>
        <v>#REF!</v>
      </c>
      <c r="V141" s="144" t="e">
        <f t="shared" si="48"/>
        <v>#REF!</v>
      </c>
      <c r="W141" s="144" t="e">
        <f t="shared" si="49"/>
        <v>#REF!</v>
      </c>
      <c r="X141" s="144" t="e">
        <f t="shared" si="38"/>
        <v>#REF!</v>
      </c>
      <c r="Y141" s="208" t="e">
        <f>#REF!+#REF!+#REF!+#REF!+#REF!</f>
        <v>#REF!</v>
      </c>
      <c r="Z141" s="208" t="e">
        <f>#REF!+#REF!+#REF!+#REF!+#REF!</f>
        <v>#REF!</v>
      </c>
      <c r="AA141" s="209" t="e">
        <f>#REF!</f>
        <v>#REF!</v>
      </c>
      <c r="AB141" s="209" t="e">
        <f>#REF!</f>
        <v>#REF!</v>
      </c>
      <c r="AC141" s="207"/>
      <c r="AD141" s="207">
        <f t="shared" si="39"/>
        <v>0</v>
      </c>
      <c r="AE141" s="206" t="e">
        <f t="shared" si="40"/>
        <v>#REF!</v>
      </c>
      <c r="AF141" s="206" t="e">
        <f t="shared" si="41"/>
        <v>#REF!</v>
      </c>
      <c r="AG141" s="144"/>
      <c r="AH141" s="144"/>
      <c r="AI141" s="205" t="e">
        <f t="shared" si="42"/>
        <v>#REF!</v>
      </c>
      <c r="AJ141" s="205">
        <f>(198.62/1.8018)+9.89</f>
        <v>120.12421023421024</v>
      </c>
      <c r="AK141" s="150" t="e">
        <f t="shared" si="43"/>
        <v>#REF!</v>
      </c>
      <c r="AL141" s="144" t="e">
        <f>#REF!-AJ141</f>
        <v>#REF!</v>
      </c>
      <c r="AM141" s="149" t="e">
        <f t="shared" si="44"/>
        <v>#REF!</v>
      </c>
      <c r="AN141" s="210" t="e">
        <f t="shared" si="45"/>
        <v>#REF!</v>
      </c>
      <c r="AO141" s="150"/>
      <c r="AP141" s="153"/>
      <c r="AQ141" s="152"/>
      <c r="AR141" s="150"/>
      <c r="AT141" s="177" t="e">
        <f t="shared" si="47"/>
        <v>#REF!</v>
      </c>
      <c r="AU141" s="178"/>
      <c r="AV141" s="178"/>
    </row>
    <row r="142" spans="1:48" ht="15" customHeight="1">
      <c r="A142" s="200">
        <f t="shared" si="46"/>
        <v>141</v>
      </c>
      <c r="B142" s="211" t="e">
        <f>#REF!</f>
        <v>#REF!</v>
      </c>
      <c r="C142" s="142" t="e">
        <f>#REF!</f>
        <v>#REF!</v>
      </c>
      <c r="D142" s="172" t="e">
        <f>#REF!</f>
        <v>#REF!</v>
      </c>
      <c r="E142" s="143"/>
      <c r="F142" s="143"/>
      <c r="G142" s="167" t="e">
        <f>#REF!</f>
        <v>#REF!</v>
      </c>
      <c r="H142" s="143" t="e">
        <f>#REF!</f>
        <v>#REF!</v>
      </c>
      <c r="I142" s="144" t="e">
        <f>#REF!</f>
        <v>#REF!</v>
      </c>
      <c r="J142" s="144" t="e">
        <f>#REF!</f>
        <v>#REF!</v>
      </c>
      <c r="K142" s="144" t="e">
        <f t="shared" si="35"/>
        <v>#REF!</v>
      </c>
      <c r="L142" s="145"/>
      <c r="M142" s="146"/>
      <c r="N142" s="147"/>
      <c r="O142" s="148"/>
      <c r="P142" s="168" t="e">
        <f>#REF!</f>
        <v>#REF!</v>
      </c>
      <c r="Q142" s="148" t="e">
        <f t="shared" si="36"/>
        <v>#REF!</v>
      </c>
      <c r="R142" s="149" t="e">
        <f>#REF!+I142</f>
        <v>#REF!</v>
      </c>
      <c r="S142" s="144"/>
      <c r="T142" s="144" t="e">
        <f>#REF!</f>
        <v>#REF!</v>
      </c>
      <c r="U142" s="144" t="e">
        <f t="shared" si="37"/>
        <v>#REF!</v>
      </c>
      <c r="V142" s="144" t="e">
        <f t="shared" si="48"/>
        <v>#REF!</v>
      </c>
      <c r="W142" s="144" t="e">
        <f>U142*18.96/1000</f>
        <v>#REF!</v>
      </c>
      <c r="X142" s="144" t="e">
        <f t="shared" si="38"/>
        <v>#REF!</v>
      </c>
      <c r="Y142" s="208" t="e">
        <f>#REF!+#REF!+#REF!+#REF!+#REF!</f>
        <v>#REF!</v>
      </c>
      <c r="Z142" s="208" t="e">
        <f>#REF!+#REF!+#REF!+#REF!+#REF!</f>
        <v>#REF!</v>
      </c>
      <c r="AA142" s="209" t="e">
        <f>#REF!</f>
        <v>#REF!</v>
      </c>
      <c r="AB142" s="209" t="e">
        <f>#REF!</f>
        <v>#REF!</v>
      </c>
      <c r="AC142" s="207"/>
      <c r="AD142" s="207">
        <f t="shared" si="39"/>
        <v>0</v>
      </c>
      <c r="AE142" s="206" t="e">
        <f t="shared" si="40"/>
        <v>#REF!</v>
      </c>
      <c r="AF142" s="206" t="e">
        <f t="shared" si="41"/>
        <v>#REF!</v>
      </c>
      <c r="AG142" s="144"/>
      <c r="AH142" s="144"/>
      <c r="AI142" s="205" t="e">
        <f t="shared" si="42"/>
        <v>#REF!</v>
      </c>
      <c r="AJ142" s="205">
        <f>333.07/1.7709</f>
        <v>188.07950759500818</v>
      </c>
      <c r="AK142" s="150" t="e">
        <f t="shared" si="43"/>
        <v>#REF!</v>
      </c>
      <c r="AL142" s="144" t="e">
        <f>#REF!-AJ142</f>
        <v>#REF!</v>
      </c>
      <c r="AM142" s="149" t="e">
        <f t="shared" si="44"/>
        <v>#REF!</v>
      </c>
      <c r="AN142" s="210" t="e">
        <f t="shared" si="45"/>
        <v>#REF!</v>
      </c>
      <c r="AO142" s="150"/>
      <c r="AP142" s="153"/>
      <c r="AQ142" s="152"/>
      <c r="AR142" s="150"/>
      <c r="AT142" s="177" t="e">
        <f t="shared" si="47"/>
        <v>#REF!</v>
      </c>
      <c r="AU142" s="178"/>
      <c r="AV142" s="178"/>
    </row>
    <row r="143" spans="1:48" ht="15" customHeight="1">
      <c r="A143" s="200">
        <f t="shared" si="46"/>
        <v>142</v>
      </c>
      <c r="B143" s="211" t="e">
        <f>#REF!</f>
        <v>#REF!</v>
      </c>
      <c r="C143" s="142" t="e">
        <f>#REF!</f>
        <v>#REF!</v>
      </c>
      <c r="D143" s="172" t="e">
        <f>#REF!</f>
        <v>#REF!</v>
      </c>
      <c r="E143" s="143"/>
      <c r="F143" s="143"/>
      <c r="G143" s="167" t="e">
        <f>#REF!</f>
        <v>#REF!</v>
      </c>
      <c r="H143" s="143" t="e">
        <f>#REF!</f>
        <v>#REF!</v>
      </c>
      <c r="I143" s="144" t="e">
        <f>#REF!</f>
        <v>#REF!</v>
      </c>
      <c r="J143" s="144" t="e">
        <f>#REF!</f>
        <v>#REF!</v>
      </c>
      <c r="K143" s="144" t="e">
        <f t="shared" si="35"/>
        <v>#REF!</v>
      </c>
      <c r="L143" s="145"/>
      <c r="M143" s="146"/>
      <c r="N143" s="147"/>
      <c r="O143" s="148"/>
      <c r="P143" s="168" t="e">
        <f>#REF!</f>
        <v>#REF!</v>
      </c>
      <c r="Q143" s="148" t="e">
        <f t="shared" si="36"/>
        <v>#REF!</v>
      </c>
      <c r="R143" s="149" t="e">
        <f>#REF!+I143</f>
        <v>#REF!</v>
      </c>
      <c r="S143" s="144"/>
      <c r="T143" s="144" t="e">
        <f>#REF!</f>
        <v>#REF!</v>
      </c>
      <c r="U143" s="144" t="e">
        <f t="shared" si="37"/>
        <v>#REF!</v>
      </c>
      <c r="V143" s="144" t="e">
        <f t="shared" si="48"/>
        <v>#REF!</v>
      </c>
      <c r="W143" s="144" t="e">
        <f t="shared" ref="W143:W148" si="50">U143*16.5/1000</f>
        <v>#REF!</v>
      </c>
      <c r="X143" s="144" t="e">
        <f t="shared" si="38"/>
        <v>#REF!</v>
      </c>
      <c r="Y143" s="208" t="e">
        <f>#REF!+#REF!+#REF!+#REF!+#REF!</f>
        <v>#REF!</v>
      </c>
      <c r="Z143" s="208" t="e">
        <f>#REF!+#REF!+#REF!+#REF!+#REF!</f>
        <v>#REF!</v>
      </c>
      <c r="AA143" s="209" t="e">
        <f>#REF!</f>
        <v>#REF!</v>
      </c>
      <c r="AB143" s="209" t="e">
        <f>#REF!</f>
        <v>#REF!</v>
      </c>
      <c r="AC143" s="207"/>
      <c r="AD143" s="207">
        <f t="shared" si="39"/>
        <v>0</v>
      </c>
      <c r="AE143" s="206" t="e">
        <f t="shared" si="40"/>
        <v>#REF!</v>
      </c>
      <c r="AF143" s="206" t="e">
        <f t="shared" si="41"/>
        <v>#REF!</v>
      </c>
      <c r="AG143" s="144"/>
      <c r="AH143" s="144"/>
      <c r="AI143" s="205" t="e">
        <f t="shared" si="42"/>
        <v>#REF!</v>
      </c>
      <c r="AJ143" s="205">
        <v>3050.52</v>
      </c>
      <c r="AK143" s="150" t="e">
        <f t="shared" si="43"/>
        <v>#REF!</v>
      </c>
      <c r="AL143" s="144" t="e">
        <f>#REF!-AJ143</f>
        <v>#REF!</v>
      </c>
      <c r="AM143" s="149" t="e">
        <f t="shared" si="44"/>
        <v>#REF!</v>
      </c>
      <c r="AN143" s="210" t="e">
        <f t="shared" si="45"/>
        <v>#REF!</v>
      </c>
      <c r="AO143" s="150"/>
      <c r="AP143" s="153"/>
      <c r="AQ143" s="152"/>
      <c r="AR143" s="150"/>
      <c r="AT143" s="177" t="e">
        <f t="shared" si="47"/>
        <v>#REF!</v>
      </c>
      <c r="AU143" s="178"/>
      <c r="AV143" s="178"/>
    </row>
    <row r="144" spans="1:48" ht="15" customHeight="1">
      <c r="A144" s="200">
        <f t="shared" si="46"/>
        <v>143</v>
      </c>
      <c r="B144" s="211" t="e">
        <f>#REF!</f>
        <v>#REF!</v>
      </c>
      <c r="C144" s="142" t="e">
        <f>#REF!</f>
        <v>#REF!</v>
      </c>
      <c r="D144" s="172" t="e">
        <f>#REF!</f>
        <v>#REF!</v>
      </c>
      <c r="E144" s="143"/>
      <c r="F144" s="143"/>
      <c r="G144" s="167" t="e">
        <f>#REF!</f>
        <v>#REF!</v>
      </c>
      <c r="H144" s="143" t="e">
        <f>#REF!</f>
        <v>#REF!</v>
      </c>
      <c r="I144" s="144" t="e">
        <f>#REF!</f>
        <v>#REF!</v>
      </c>
      <c r="J144" s="144" t="e">
        <f>#REF!</f>
        <v>#REF!</v>
      </c>
      <c r="K144" s="144" t="e">
        <f t="shared" si="35"/>
        <v>#REF!</v>
      </c>
      <c r="L144" s="145"/>
      <c r="M144" s="146"/>
      <c r="N144" s="147"/>
      <c r="O144" s="148"/>
      <c r="P144" s="168" t="e">
        <f>#REF!</f>
        <v>#REF!</v>
      </c>
      <c r="Q144" s="148" t="e">
        <f t="shared" si="36"/>
        <v>#REF!</v>
      </c>
      <c r="R144" s="149" t="e">
        <f>#REF!+I144</f>
        <v>#REF!</v>
      </c>
      <c r="S144" s="144"/>
      <c r="T144" s="144" t="e">
        <f>#REF!</f>
        <v>#REF!</v>
      </c>
      <c r="U144" s="144" t="e">
        <f t="shared" si="37"/>
        <v>#REF!</v>
      </c>
      <c r="V144" s="144" t="e">
        <f t="shared" si="48"/>
        <v>#REF!</v>
      </c>
      <c r="W144" s="144" t="e">
        <f t="shared" si="50"/>
        <v>#REF!</v>
      </c>
      <c r="X144" s="144" t="e">
        <f t="shared" si="38"/>
        <v>#REF!</v>
      </c>
      <c r="Y144" s="208" t="e">
        <f>#REF!+#REF!+#REF!+#REF!+#REF!</f>
        <v>#REF!</v>
      </c>
      <c r="Z144" s="208" t="e">
        <f>#REF!+#REF!+#REF!+#REF!+#REF!</f>
        <v>#REF!</v>
      </c>
      <c r="AA144" s="209" t="e">
        <f>#REF!</f>
        <v>#REF!</v>
      </c>
      <c r="AB144" s="209" t="e">
        <f>#REF!</f>
        <v>#REF!</v>
      </c>
      <c r="AC144" s="207"/>
      <c r="AD144" s="207">
        <f t="shared" si="39"/>
        <v>0</v>
      </c>
      <c r="AE144" s="206" t="e">
        <f t="shared" si="40"/>
        <v>#REF!</v>
      </c>
      <c r="AF144" s="206" t="e">
        <f t="shared" si="41"/>
        <v>#REF!</v>
      </c>
      <c r="AG144" s="144"/>
      <c r="AH144" s="144"/>
      <c r="AI144" s="205" t="e">
        <f t="shared" si="42"/>
        <v>#REF!</v>
      </c>
      <c r="AJ144" s="205">
        <v>395.34</v>
      </c>
      <c r="AK144" s="150" t="e">
        <f t="shared" si="43"/>
        <v>#REF!</v>
      </c>
      <c r="AL144" s="144" t="e">
        <f>#REF!-AJ144</f>
        <v>#REF!</v>
      </c>
      <c r="AM144" s="149" t="e">
        <f t="shared" si="44"/>
        <v>#REF!</v>
      </c>
      <c r="AN144" s="210" t="e">
        <f t="shared" si="45"/>
        <v>#REF!</v>
      </c>
      <c r="AO144" s="150"/>
      <c r="AP144" s="153"/>
      <c r="AQ144" s="152"/>
      <c r="AR144" s="150"/>
      <c r="AT144" s="177" t="e">
        <f t="shared" si="47"/>
        <v>#REF!</v>
      </c>
      <c r="AU144" s="178"/>
      <c r="AV144" s="178"/>
    </row>
    <row r="145" spans="1:48" ht="15" customHeight="1">
      <c r="A145" s="200">
        <f t="shared" si="46"/>
        <v>144</v>
      </c>
      <c r="B145" s="242" t="e">
        <f>#REF!</f>
        <v>#REF!</v>
      </c>
      <c r="C145" s="243" t="e">
        <f>#REF!</f>
        <v>#REF!</v>
      </c>
      <c r="D145" s="244" t="e">
        <f>#REF!</f>
        <v>#REF!</v>
      </c>
      <c r="E145" s="143"/>
      <c r="F145" s="143"/>
      <c r="G145" s="167" t="e">
        <f>#REF!</f>
        <v>#REF!</v>
      </c>
      <c r="H145" s="236" t="e">
        <f>#REF!</f>
        <v>#REF!</v>
      </c>
      <c r="I145" s="237" t="e">
        <f>#REF!</f>
        <v>#REF!</v>
      </c>
      <c r="J145" s="237" t="e">
        <f>#REF!</f>
        <v>#REF!</v>
      </c>
      <c r="K145" s="237" t="e">
        <f t="shared" si="35"/>
        <v>#REF!</v>
      </c>
      <c r="L145" s="145"/>
      <c r="M145" s="146"/>
      <c r="N145" s="147"/>
      <c r="O145" s="148"/>
      <c r="P145" s="238" t="e">
        <f>#REF!</f>
        <v>#REF!</v>
      </c>
      <c r="Q145" s="239" t="e">
        <f t="shared" si="36"/>
        <v>#REF!</v>
      </c>
      <c r="R145" s="240" t="e">
        <f>#REF!+I145-(#REF!*'MUTABAKAT LİSTE indirimli '!P145)</f>
        <v>#REF!</v>
      </c>
      <c r="S145" s="144"/>
      <c r="T145" s="237" t="e">
        <f>#REF!</f>
        <v>#REF!</v>
      </c>
      <c r="U145" s="144" t="e">
        <f t="shared" si="37"/>
        <v>#REF!</v>
      </c>
      <c r="V145" s="144" t="e">
        <f t="shared" si="48"/>
        <v>#REF!</v>
      </c>
      <c r="W145" s="144" t="e">
        <f t="shared" si="50"/>
        <v>#REF!</v>
      </c>
      <c r="X145" s="144" t="e">
        <f t="shared" si="38"/>
        <v>#REF!</v>
      </c>
      <c r="Y145" s="208" t="e">
        <f>#REF!+#REF!+#REF!+#REF!+#REF!</f>
        <v>#REF!</v>
      </c>
      <c r="Z145" s="208" t="e">
        <f>#REF!+#REF!+#REF!+#REF!+#REF!</f>
        <v>#REF!</v>
      </c>
      <c r="AA145" s="209" t="e">
        <f>#REF!</f>
        <v>#REF!</v>
      </c>
      <c r="AB145" s="209" t="e">
        <f>#REF!</f>
        <v>#REF!</v>
      </c>
      <c r="AC145" s="207"/>
      <c r="AD145" s="207">
        <f t="shared" si="39"/>
        <v>0</v>
      </c>
      <c r="AE145" s="206" t="e">
        <f t="shared" si="40"/>
        <v>#REF!</v>
      </c>
      <c r="AF145" s="206" t="e">
        <f t="shared" si="41"/>
        <v>#REF!</v>
      </c>
      <c r="AG145" s="144"/>
      <c r="AH145" s="144"/>
      <c r="AI145" s="205" t="e">
        <f t="shared" si="42"/>
        <v>#REF!</v>
      </c>
      <c r="AJ145" s="205">
        <v>75.47</v>
      </c>
      <c r="AK145" s="150" t="e">
        <f t="shared" si="43"/>
        <v>#REF!</v>
      </c>
      <c r="AL145" s="144" t="e">
        <f>#REF!-AJ145</f>
        <v>#REF!</v>
      </c>
      <c r="AM145" s="149" t="e">
        <f t="shared" si="44"/>
        <v>#REF!</v>
      </c>
      <c r="AN145" s="210" t="e">
        <f t="shared" si="45"/>
        <v>#REF!</v>
      </c>
      <c r="AO145" s="150"/>
      <c r="AP145" s="153"/>
      <c r="AQ145" s="152"/>
      <c r="AR145" s="150"/>
      <c r="AT145" s="177" t="e">
        <f t="shared" si="47"/>
        <v>#REF!</v>
      </c>
      <c r="AU145" s="178"/>
      <c r="AV145" s="178"/>
    </row>
    <row r="146" spans="1:48" ht="15" customHeight="1">
      <c r="A146" s="200">
        <f t="shared" si="46"/>
        <v>145</v>
      </c>
      <c r="B146" s="242" t="e">
        <f>#REF!</f>
        <v>#REF!</v>
      </c>
      <c r="C146" s="243" t="e">
        <f>#REF!</f>
        <v>#REF!</v>
      </c>
      <c r="D146" s="244" t="e">
        <f>#REF!</f>
        <v>#REF!</v>
      </c>
      <c r="E146" s="143"/>
      <c r="F146" s="143"/>
      <c r="G146" s="167" t="e">
        <f>#REF!</f>
        <v>#REF!</v>
      </c>
      <c r="H146" s="236" t="e">
        <f>#REF!</f>
        <v>#REF!</v>
      </c>
      <c r="I146" s="237" t="e">
        <f>#REF!</f>
        <v>#REF!</v>
      </c>
      <c r="J146" s="237" t="e">
        <f>#REF!</f>
        <v>#REF!</v>
      </c>
      <c r="K146" s="237" t="e">
        <f t="shared" si="35"/>
        <v>#REF!</v>
      </c>
      <c r="L146" s="145"/>
      <c r="M146" s="146"/>
      <c r="N146" s="147"/>
      <c r="O146" s="148"/>
      <c r="P146" s="238" t="e">
        <f>#REF!</f>
        <v>#REF!</v>
      </c>
      <c r="Q146" s="239" t="e">
        <f t="shared" si="36"/>
        <v>#REF!</v>
      </c>
      <c r="R146" s="240" t="e">
        <f>#REF!+I146-(#REF!*'MUTABAKAT LİSTE indirimli '!P146)</f>
        <v>#REF!</v>
      </c>
      <c r="S146" s="144"/>
      <c r="T146" s="237" t="e">
        <f>#REF!</f>
        <v>#REF!</v>
      </c>
      <c r="U146" s="144" t="e">
        <f t="shared" si="37"/>
        <v>#REF!</v>
      </c>
      <c r="V146" s="144" t="e">
        <f t="shared" si="48"/>
        <v>#REF!</v>
      </c>
      <c r="W146" s="144" t="e">
        <f t="shared" si="50"/>
        <v>#REF!</v>
      </c>
      <c r="X146" s="144" t="e">
        <f t="shared" si="38"/>
        <v>#REF!</v>
      </c>
      <c r="Y146" s="208" t="e">
        <f>#REF!+#REF!+#REF!+#REF!+#REF!</f>
        <v>#REF!</v>
      </c>
      <c r="Z146" s="208" t="e">
        <f>#REF!+#REF!+#REF!+#REF!+#REF!</f>
        <v>#REF!</v>
      </c>
      <c r="AA146" s="209" t="e">
        <f>#REF!</f>
        <v>#REF!</v>
      </c>
      <c r="AB146" s="209" t="e">
        <f>#REF!</f>
        <v>#REF!</v>
      </c>
      <c r="AC146" s="207"/>
      <c r="AD146" s="207">
        <f t="shared" si="39"/>
        <v>0</v>
      </c>
      <c r="AE146" s="206" t="e">
        <f t="shared" si="40"/>
        <v>#REF!</v>
      </c>
      <c r="AF146" s="206" t="e">
        <f t="shared" si="41"/>
        <v>#REF!</v>
      </c>
      <c r="AG146" s="144"/>
      <c r="AH146" s="144"/>
      <c r="AI146" s="205" t="e">
        <f t="shared" si="42"/>
        <v>#REF!</v>
      </c>
      <c r="AJ146" s="205">
        <f>75.47</f>
        <v>75.47</v>
      </c>
      <c r="AK146" s="150" t="e">
        <f t="shared" si="43"/>
        <v>#REF!</v>
      </c>
      <c r="AL146" s="144" t="e">
        <f>#REF!-AJ146</f>
        <v>#REF!</v>
      </c>
      <c r="AM146" s="149" t="e">
        <f t="shared" si="44"/>
        <v>#REF!</v>
      </c>
      <c r="AN146" s="210" t="e">
        <f t="shared" si="45"/>
        <v>#REF!</v>
      </c>
      <c r="AO146" s="150"/>
      <c r="AP146" s="153"/>
      <c r="AQ146" s="152"/>
      <c r="AR146" s="150"/>
      <c r="AT146" s="177" t="e">
        <f t="shared" si="47"/>
        <v>#REF!</v>
      </c>
      <c r="AU146" s="178"/>
      <c r="AV146" s="178"/>
    </row>
    <row r="147" spans="1:48" ht="15" customHeight="1">
      <c r="A147" s="200">
        <f t="shared" si="46"/>
        <v>146</v>
      </c>
      <c r="B147" s="242" t="e">
        <f>#REF!</f>
        <v>#REF!</v>
      </c>
      <c r="C147" s="243" t="e">
        <f>#REF!</f>
        <v>#REF!</v>
      </c>
      <c r="D147" s="244" t="e">
        <f>#REF!</f>
        <v>#REF!</v>
      </c>
      <c r="E147" s="143"/>
      <c r="F147" s="143"/>
      <c r="G147" s="167" t="e">
        <f>#REF!</f>
        <v>#REF!</v>
      </c>
      <c r="H147" s="236" t="e">
        <f>#REF!</f>
        <v>#REF!</v>
      </c>
      <c r="I147" s="237" t="e">
        <f>#REF!</f>
        <v>#REF!</v>
      </c>
      <c r="J147" s="237" t="e">
        <f>#REF!</f>
        <v>#REF!</v>
      </c>
      <c r="K147" s="237" t="e">
        <f t="shared" si="35"/>
        <v>#REF!</v>
      </c>
      <c r="L147" s="145"/>
      <c r="M147" s="146"/>
      <c r="N147" s="147"/>
      <c r="O147" s="148"/>
      <c r="P147" s="238" t="e">
        <f>#REF!</f>
        <v>#REF!</v>
      </c>
      <c r="Q147" s="239" t="e">
        <f t="shared" si="36"/>
        <v>#REF!</v>
      </c>
      <c r="R147" s="240" t="e">
        <f>#REF!+I147-(#REF!*'MUTABAKAT LİSTE indirimli '!P147)</f>
        <v>#REF!</v>
      </c>
      <c r="S147" s="144"/>
      <c r="T147" s="237" t="e">
        <f>#REF!</f>
        <v>#REF!</v>
      </c>
      <c r="U147" s="144" t="e">
        <f t="shared" si="37"/>
        <v>#REF!</v>
      </c>
      <c r="V147" s="144" t="e">
        <f t="shared" si="48"/>
        <v>#REF!</v>
      </c>
      <c r="W147" s="144" t="e">
        <f t="shared" si="50"/>
        <v>#REF!</v>
      </c>
      <c r="X147" s="144" t="e">
        <f t="shared" si="38"/>
        <v>#REF!</v>
      </c>
      <c r="Y147" s="208" t="e">
        <f>#REF!+#REF!+#REF!+#REF!+#REF!</f>
        <v>#REF!</v>
      </c>
      <c r="Z147" s="208" t="e">
        <f>#REF!+#REF!+#REF!+#REF!+#REF!</f>
        <v>#REF!</v>
      </c>
      <c r="AA147" s="209" t="e">
        <f>#REF!</f>
        <v>#REF!</v>
      </c>
      <c r="AB147" s="209" t="e">
        <f>#REF!</f>
        <v>#REF!</v>
      </c>
      <c r="AC147" s="207"/>
      <c r="AD147" s="207">
        <f t="shared" si="39"/>
        <v>0</v>
      </c>
      <c r="AE147" s="206" t="e">
        <f t="shared" si="40"/>
        <v>#REF!</v>
      </c>
      <c r="AF147" s="206" t="e">
        <f t="shared" si="41"/>
        <v>#REF!</v>
      </c>
      <c r="AG147" s="144"/>
      <c r="AH147" s="144"/>
      <c r="AI147" s="205" t="e">
        <f t="shared" si="42"/>
        <v>#REF!</v>
      </c>
      <c r="AJ147" s="205">
        <v>75.47</v>
      </c>
      <c r="AK147" s="150" t="e">
        <f t="shared" si="43"/>
        <v>#REF!</v>
      </c>
      <c r="AL147" s="144" t="e">
        <f>#REF!-AJ147</f>
        <v>#REF!</v>
      </c>
      <c r="AM147" s="149" t="e">
        <f t="shared" si="44"/>
        <v>#REF!</v>
      </c>
      <c r="AN147" s="210" t="e">
        <f t="shared" si="45"/>
        <v>#REF!</v>
      </c>
      <c r="AO147" s="150"/>
      <c r="AP147" s="153"/>
      <c r="AQ147" s="152"/>
      <c r="AR147" s="150"/>
      <c r="AT147" s="177" t="e">
        <f t="shared" si="47"/>
        <v>#REF!</v>
      </c>
      <c r="AU147" s="178"/>
      <c r="AV147" s="178"/>
    </row>
    <row r="148" spans="1:48" ht="15" customHeight="1">
      <c r="A148" s="200">
        <f t="shared" si="46"/>
        <v>147</v>
      </c>
      <c r="B148" s="242" t="e">
        <f>#REF!</f>
        <v>#REF!</v>
      </c>
      <c r="C148" s="243" t="e">
        <f>#REF!</f>
        <v>#REF!</v>
      </c>
      <c r="D148" s="244" t="e">
        <f>#REF!</f>
        <v>#REF!</v>
      </c>
      <c r="E148" s="143"/>
      <c r="F148" s="143"/>
      <c r="G148" s="167" t="e">
        <f>#REF!</f>
        <v>#REF!</v>
      </c>
      <c r="H148" s="236" t="e">
        <f>#REF!</f>
        <v>#REF!</v>
      </c>
      <c r="I148" s="237" t="e">
        <f>#REF!</f>
        <v>#REF!</v>
      </c>
      <c r="J148" s="237" t="e">
        <f>#REF!</f>
        <v>#REF!</v>
      </c>
      <c r="K148" s="237" t="e">
        <f t="shared" si="35"/>
        <v>#REF!</v>
      </c>
      <c r="L148" s="145"/>
      <c r="M148" s="146"/>
      <c r="N148" s="147"/>
      <c r="O148" s="148"/>
      <c r="P148" s="238" t="e">
        <f>#REF!</f>
        <v>#REF!</v>
      </c>
      <c r="Q148" s="239" t="e">
        <f t="shared" si="36"/>
        <v>#REF!</v>
      </c>
      <c r="R148" s="240" t="e">
        <f>#REF!+I148-(#REF!*'MUTABAKAT LİSTE indirimli '!P148)</f>
        <v>#REF!</v>
      </c>
      <c r="S148" s="144"/>
      <c r="T148" s="237" t="e">
        <f>#REF!</f>
        <v>#REF!</v>
      </c>
      <c r="U148" s="144" t="e">
        <f t="shared" si="37"/>
        <v>#REF!</v>
      </c>
      <c r="V148" s="144" t="e">
        <f t="shared" si="48"/>
        <v>#REF!</v>
      </c>
      <c r="W148" s="144" t="e">
        <f t="shared" si="50"/>
        <v>#REF!</v>
      </c>
      <c r="X148" s="144" t="e">
        <f t="shared" si="38"/>
        <v>#REF!</v>
      </c>
      <c r="Y148" s="208" t="e">
        <f>#REF!+#REF!+#REF!+#REF!+#REF!</f>
        <v>#REF!</v>
      </c>
      <c r="Z148" s="208" t="e">
        <f>#REF!+#REF!+#REF!+#REF!+#REF!</f>
        <v>#REF!</v>
      </c>
      <c r="AA148" s="209" t="e">
        <f>#REF!</f>
        <v>#REF!</v>
      </c>
      <c r="AB148" s="209" t="e">
        <f>#REF!</f>
        <v>#REF!</v>
      </c>
      <c r="AC148" s="207"/>
      <c r="AD148" s="207">
        <f t="shared" si="39"/>
        <v>0</v>
      </c>
      <c r="AE148" s="206" t="e">
        <f t="shared" si="40"/>
        <v>#REF!</v>
      </c>
      <c r="AF148" s="206" t="e">
        <f t="shared" si="41"/>
        <v>#REF!</v>
      </c>
      <c r="AG148" s="144"/>
      <c r="AH148" s="144"/>
      <c r="AI148" s="205" t="e">
        <f t="shared" si="42"/>
        <v>#REF!</v>
      </c>
      <c r="AJ148" s="205">
        <v>75.47</v>
      </c>
      <c r="AK148" s="150" t="e">
        <f t="shared" si="43"/>
        <v>#REF!</v>
      </c>
      <c r="AL148" s="144" t="e">
        <f>#REF!-AJ148</f>
        <v>#REF!</v>
      </c>
      <c r="AM148" s="149" t="e">
        <f t="shared" si="44"/>
        <v>#REF!</v>
      </c>
      <c r="AN148" s="210" t="e">
        <f t="shared" si="45"/>
        <v>#REF!</v>
      </c>
      <c r="AO148" s="150"/>
      <c r="AP148" s="151"/>
      <c r="AQ148" s="152"/>
      <c r="AR148" s="150"/>
      <c r="AT148" s="177" t="e">
        <f t="shared" si="47"/>
        <v>#REF!</v>
      </c>
      <c r="AU148" s="178"/>
      <c r="AV148" s="178"/>
    </row>
    <row r="149" spans="1:48" ht="15" customHeight="1">
      <c r="A149" s="200">
        <f t="shared" si="46"/>
        <v>148</v>
      </c>
      <c r="B149" s="211" t="e">
        <f>#REF!</f>
        <v>#REF!</v>
      </c>
      <c r="C149" s="142" t="e">
        <f>#REF!</f>
        <v>#REF!</v>
      </c>
      <c r="D149" s="172" t="e">
        <f>#REF!</f>
        <v>#REF!</v>
      </c>
      <c r="E149" s="143"/>
      <c r="F149" s="143"/>
      <c r="G149" s="167" t="e">
        <f>#REF!</f>
        <v>#REF!</v>
      </c>
      <c r="H149" s="143" t="e">
        <f>#REF!</f>
        <v>#REF!</v>
      </c>
      <c r="I149" s="144" t="e">
        <f>#REF!</f>
        <v>#REF!</v>
      </c>
      <c r="J149" s="144" t="e">
        <f>#REF!</f>
        <v>#REF!</v>
      </c>
      <c r="K149" s="144" t="e">
        <f t="shared" si="35"/>
        <v>#REF!</v>
      </c>
      <c r="L149" s="145"/>
      <c r="M149" s="146"/>
      <c r="N149" s="147"/>
      <c r="O149" s="148"/>
      <c r="P149" s="168" t="e">
        <f>#REF!</f>
        <v>#REF!</v>
      </c>
      <c r="Q149" s="148" t="e">
        <f t="shared" si="36"/>
        <v>#REF!</v>
      </c>
      <c r="R149" s="149" t="e">
        <f>#REF!+I149</f>
        <v>#REF!</v>
      </c>
      <c r="S149" s="144"/>
      <c r="T149" s="144" t="e">
        <f>#REF!</f>
        <v>#REF!</v>
      </c>
      <c r="U149" s="144" t="e">
        <f t="shared" si="37"/>
        <v>#REF!</v>
      </c>
      <c r="V149" s="144" t="e">
        <f t="shared" si="48"/>
        <v>#REF!</v>
      </c>
      <c r="W149" s="144" t="e">
        <f>U149*18.96/1000</f>
        <v>#REF!</v>
      </c>
      <c r="X149" s="144" t="e">
        <f t="shared" si="38"/>
        <v>#REF!</v>
      </c>
      <c r="Y149" s="208" t="e">
        <f>#REF!+#REF!+#REF!+#REF!+#REF!</f>
        <v>#REF!</v>
      </c>
      <c r="Z149" s="208" t="e">
        <f>#REF!+#REF!+#REF!+#REF!+#REF!</f>
        <v>#REF!</v>
      </c>
      <c r="AA149" s="209" t="e">
        <f>#REF!</f>
        <v>#REF!</v>
      </c>
      <c r="AB149" s="209" t="e">
        <f>#REF!</f>
        <v>#REF!</v>
      </c>
      <c r="AC149" s="207"/>
      <c r="AD149" s="207">
        <f t="shared" si="39"/>
        <v>0</v>
      </c>
      <c r="AE149" s="206" t="e">
        <f t="shared" si="40"/>
        <v>#REF!</v>
      </c>
      <c r="AF149" s="206" t="e">
        <f t="shared" si="41"/>
        <v>#REF!</v>
      </c>
      <c r="AG149" s="144"/>
      <c r="AH149" s="144"/>
      <c r="AI149" s="205" t="e">
        <f t="shared" si="42"/>
        <v>#REF!</v>
      </c>
      <c r="AJ149" s="205">
        <f>187.14/1.7913</f>
        <v>104.47161279517668</v>
      </c>
      <c r="AK149" s="150" t="e">
        <f t="shared" si="43"/>
        <v>#REF!</v>
      </c>
      <c r="AL149" s="144" t="e">
        <f>#REF!-AJ149</f>
        <v>#REF!</v>
      </c>
      <c r="AM149" s="149" t="e">
        <f t="shared" si="44"/>
        <v>#REF!</v>
      </c>
      <c r="AN149" s="210" t="e">
        <f t="shared" si="45"/>
        <v>#REF!</v>
      </c>
      <c r="AO149" s="150"/>
      <c r="AP149" s="156"/>
      <c r="AQ149" s="152"/>
      <c r="AR149" s="150"/>
      <c r="AT149" s="177" t="e">
        <f t="shared" si="47"/>
        <v>#REF!</v>
      </c>
      <c r="AU149" s="178"/>
      <c r="AV149" s="178"/>
    </row>
    <row r="150" spans="1:48" ht="15" customHeight="1">
      <c r="A150" s="200">
        <f t="shared" si="46"/>
        <v>149</v>
      </c>
      <c r="B150" s="211" t="e">
        <f>#REF!</f>
        <v>#REF!</v>
      </c>
      <c r="C150" s="142" t="e">
        <f>#REF!</f>
        <v>#REF!</v>
      </c>
      <c r="D150" s="172" t="e">
        <f>#REF!</f>
        <v>#REF!</v>
      </c>
      <c r="E150" s="143"/>
      <c r="F150" s="143"/>
      <c r="G150" s="167" t="e">
        <f>#REF!</f>
        <v>#REF!</v>
      </c>
      <c r="H150" s="143" t="e">
        <f>#REF!</f>
        <v>#REF!</v>
      </c>
      <c r="I150" s="144" t="e">
        <f>#REF!</f>
        <v>#REF!</v>
      </c>
      <c r="J150" s="144" t="e">
        <f>#REF!</f>
        <v>#REF!</v>
      </c>
      <c r="K150" s="144" t="e">
        <f t="shared" si="35"/>
        <v>#REF!</v>
      </c>
      <c r="L150" s="145"/>
      <c r="M150" s="146"/>
      <c r="N150" s="147"/>
      <c r="O150" s="148"/>
      <c r="P150" s="168" t="e">
        <f>#REF!</f>
        <v>#REF!</v>
      </c>
      <c r="Q150" s="148" t="e">
        <f t="shared" si="36"/>
        <v>#REF!</v>
      </c>
      <c r="R150" s="149" t="e">
        <f>#REF!+I150</f>
        <v>#REF!</v>
      </c>
      <c r="S150" s="144"/>
      <c r="T150" s="144" t="e">
        <f>#REF!</f>
        <v>#REF!</v>
      </c>
      <c r="U150" s="144" t="e">
        <f t="shared" si="37"/>
        <v>#REF!</v>
      </c>
      <c r="V150" s="144" t="e">
        <f t="shared" si="48"/>
        <v>#REF!</v>
      </c>
      <c r="W150" s="144" t="e">
        <f>U150*18.96/1000</f>
        <v>#REF!</v>
      </c>
      <c r="X150" s="144" t="e">
        <f t="shared" si="38"/>
        <v>#REF!</v>
      </c>
      <c r="Y150" s="208" t="e">
        <f>#REF!+#REF!+#REF!+#REF!+#REF!</f>
        <v>#REF!</v>
      </c>
      <c r="Z150" s="208" t="e">
        <f>#REF!+#REF!+#REF!+#REF!+#REF!</f>
        <v>#REF!</v>
      </c>
      <c r="AA150" s="209" t="e">
        <f>#REF!</f>
        <v>#REF!</v>
      </c>
      <c r="AB150" s="209" t="e">
        <f>#REF!</f>
        <v>#REF!</v>
      </c>
      <c r="AC150" s="207"/>
      <c r="AD150" s="207">
        <f t="shared" si="39"/>
        <v>0</v>
      </c>
      <c r="AE150" s="206" t="e">
        <f t="shared" si="40"/>
        <v>#REF!</v>
      </c>
      <c r="AF150" s="206" t="e">
        <f t="shared" si="41"/>
        <v>#REF!</v>
      </c>
      <c r="AG150" s="144"/>
      <c r="AH150" s="144"/>
      <c r="AI150" s="205" t="e">
        <f t="shared" si="42"/>
        <v>#REF!</v>
      </c>
      <c r="AJ150" s="205">
        <v>208.56</v>
      </c>
      <c r="AK150" s="150" t="e">
        <f t="shared" si="43"/>
        <v>#REF!</v>
      </c>
      <c r="AL150" s="144" t="e">
        <f>#REF!-AJ150</f>
        <v>#REF!</v>
      </c>
      <c r="AM150" s="149" t="e">
        <f t="shared" si="44"/>
        <v>#REF!</v>
      </c>
      <c r="AN150" s="210" t="e">
        <f t="shared" si="45"/>
        <v>#REF!</v>
      </c>
      <c r="AO150" s="150"/>
      <c r="AP150" s="157"/>
      <c r="AQ150" s="152"/>
      <c r="AR150" s="150"/>
      <c r="AT150" s="177" t="e">
        <f t="shared" si="47"/>
        <v>#REF!</v>
      </c>
      <c r="AU150" s="178"/>
      <c r="AV150" s="178"/>
    </row>
    <row r="151" spans="1:48" ht="15" customHeight="1">
      <c r="A151" s="200">
        <f t="shared" si="46"/>
        <v>150</v>
      </c>
      <c r="B151" s="211" t="e">
        <f>#REF!</f>
        <v>#REF!</v>
      </c>
      <c r="C151" s="142" t="e">
        <f>#REF!</f>
        <v>#REF!</v>
      </c>
      <c r="D151" s="172" t="e">
        <f>#REF!</f>
        <v>#REF!</v>
      </c>
      <c r="E151" s="143"/>
      <c r="F151" s="143"/>
      <c r="G151" s="167" t="e">
        <f>#REF!</f>
        <v>#REF!</v>
      </c>
      <c r="H151" s="143" t="e">
        <f>#REF!</f>
        <v>#REF!</v>
      </c>
      <c r="I151" s="144" t="e">
        <f>#REF!</f>
        <v>#REF!</v>
      </c>
      <c r="J151" s="144" t="e">
        <f>#REF!</f>
        <v>#REF!</v>
      </c>
      <c r="K151" s="144" t="e">
        <f t="shared" si="35"/>
        <v>#REF!</v>
      </c>
      <c r="L151" s="145"/>
      <c r="M151" s="146"/>
      <c r="N151" s="147"/>
      <c r="O151" s="148"/>
      <c r="P151" s="168" t="e">
        <f>#REF!</f>
        <v>#REF!</v>
      </c>
      <c r="Q151" s="148" t="e">
        <f t="shared" si="36"/>
        <v>#REF!</v>
      </c>
      <c r="R151" s="149" t="e">
        <f>#REF!+I151</f>
        <v>#REF!</v>
      </c>
      <c r="S151" s="144"/>
      <c r="T151" s="144" t="e">
        <f>#REF!</f>
        <v>#REF!</v>
      </c>
      <c r="U151" s="144" t="e">
        <f t="shared" si="37"/>
        <v>#REF!</v>
      </c>
      <c r="V151" s="144" t="e">
        <f t="shared" si="48"/>
        <v>#REF!</v>
      </c>
      <c r="W151" s="144">
        <f>(6680*16.5/1000)+(600*18.96/1000)</f>
        <v>121.596</v>
      </c>
      <c r="X151" s="144" t="e">
        <f t="shared" si="38"/>
        <v>#REF!</v>
      </c>
      <c r="Y151" s="208" t="e">
        <f>#REF!+#REF!+#REF!+#REF!+#REF!</f>
        <v>#REF!</v>
      </c>
      <c r="Z151" s="208" t="e">
        <f>#REF!+#REF!+#REF!+#REF!+#REF!</f>
        <v>#REF!</v>
      </c>
      <c r="AA151" s="209" t="e">
        <f>#REF!</f>
        <v>#REF!</v>
      </c>
      <c r="AB151" s="209" t="e">
        <f>#REF!</f>
        <v>#REF!</v>
      </c>
      <c r="AC151" s="207"/>
      <c r="AD151" s="207">
        <f t="shared" si="39"/>
        <v>0</v>
      </c>
      <c r="AE151" s="206" t="e">
        <f t="shared" si="40"/>
        <v>#REF!</v>
      </c>
      <c r="AF151" s="206" t="e">
        <f t="shared" si="41"/>
        <v>#REF!</v>
      </c>
      <c r="AG151" s="144"/>
      <c r="AH151" s="144"/>
      <c r="AI151" s="205" t="e">
        <f t="shared" si="42"/>
        <v>#REF!</v>
      </c>
      <c r="AJ151" s="205">
        <v>121.6</v>
      </c>
      <c r="AK151" s="150" t="e">
        <f t="shared" si="43"/>
        <v>#REF!</v>
      </c>
      <c r="AL151" s="144" t="e">
        <f>#REF!-AJ151</f>
        <v>#REF!</v>
      </c>
      <c r="AM151" s="149" t="e">
        <f t="shared" si="44"/>
        <v>#REF!</v>
      </c>
      <c r="AN151" s="210" t="e">
        <f t="shared" si="45"/>
        <v>#REF!</v>
      </c>
      <c r="AO151" s="150"/>
      <c r="AP151" s="153"/>
      <c r="AQ151" s="152"/>
      <c r="AR151" s="150"/>
      <c r="AT151" s="177">
        <f t="shared" si="47"/>
        <v>-3.9999999999906777E-3</v>
      </c>
      <c r="AU151" s="178"/>
      <c r="AV151" s="178"/>
    </row>
    <row r="152" spans="1:48" ht="15" customHeight="1">
      <c r="A152" s="200">
        <f t="shared" si="46"/>
        <v>151</v>
      </c>
      <c r="B152" s="211" t="e">
        <f>#REF!</f>
        <v>#REF!</v>
      </c>
      <c r="C152" s="142" t="e">
        <f>#REF!</f>
        <v>#REF!</v>
      </c>
      <c r="D152" s="172" t="e">
        <f>#REF!</f>
        <v>#REF!</v>
      </c>
      <c r="E152" s="143"/>
      <c r="F152" s="143"/>
      <c r="G152" s="167" t="e">
        <f>#REF!</f>
        <v>#REF!</v>
      </c>
      <c r="H152" s="143" t="e">
        <f>#REF!</f>
        <v>#REF!</v>
      </c>
      <c r="I152" s="144" t="e">
        <f>#REF!</f>
        <v>#REF!</v>
      </c>
      <c r="J152" s="144" t="e">
        <f>#REF!</f>
        <v>#REF!</v>
      </c>
      <c r="K152" s="144" t="e">
        <f t="shared" si="35"/>
        <v>#REF!</v>
      </c>
      <c r="L152" s="145"/>
      <c r="M152" s="146"/>
      <c r="N152" s="147"/>
      <c r="O152" s="148"/>
      <c r="P152" s="168" t="e">
        <f>#REF!</f>
        <v>#REF!</v>
      </c>
      <c r="Q152" s="148" t="e">
        <f t="shared" si="36"/>
        <v>#REF!</v>
      </c>
      <c r="R152" s="149" t="e">
        <f>#REF!+I152</f>
        <v>#REF!</v>
      </c>
      <c r="S152" s="144"/>
      <c r="T152" s="144" t="e">
        <f>#REF!</f>
        <v>#REF!</v>
      </c>
      <c r="U152" s="144" t="e">
        <f t="shared" si="37"/>
        <v>#REF!</v>
      </c>
      <c r="V152" s="144" t="e">
        <f t="shared" si="48"/>
        <v>#REF!</v>
      </c>
      <c r="W152" s="144" t="e">
        <f>U152*18.96/1000</f>
        <v>#REF!</v>
      </c>
      <c r="X152" s="144" t="e">
        <f t="shared" si="38"/>
        <v>#REF!</v>
      </c>
      <c r="Y152" s="208" t="e">
        <f>#REF!+#REF!+#REF!+#REF!+#REF!</f>
        <v>#REF!</v>
      </c>
      <c r="Z152" s="208" t="e">
        <f>#REF!+#REF!+#REF!+#REF!+#REF!</f>
        <v>#REF!</v>
      </c>
      <c r="AA152" s="209" t="e">
        <f>#REF!</f>
        <v>#REF!</v>
      </c>
      <c r="AB152" s="209" t="e">
        <f>#REF!</f>
        <v>#REF!</v>
      </c>
      <c r="AC152" s="207"/>
      <c r="AD152" s="207">
        <f t="shared" si="39"/>
        <v>0</v>
      </c>
      <c r="AE152" s="206" t="e">
        <f t="shared" si="40"/>
        <v>#REF!</v>
      </c>
      <c r="AF152" s="206" t="e">
        <f t="shared" si="41"/>
        <v>#REF!</v>
      </c>
      <c r="AG152" s="144"/>
      <c r="AH152" s="144"/>
      <c r="AI152" s="205" t="e">
        <f t="shared" si="42"/>
        <v>#REF!</v>
      </c>
      <c r="AJ152" s="205">
        <v>167.61</v>
      </c>
      <c r="AK152" s="150" t="e">
        <f t="shared" si="43"/>
        <v>#REF!</v>
      </c>
      <c r="AL152" s="144" t="e">
        <f>#REF!-AJ152</f>
        <v>#REF!</v>
      </c>
      <c r="AM152" s="149" t="e">
        <f t="shared" si="44"/>
        <v>#REF!</v>
      </c>
      <c r="AN152" s="210" t="e">
        <f t="shared" si="45"/>
        <v>#REF!</v>
      </c>
      <c r="AO152" s="150"/>
      <c r="AP152" s="153"/>
      <c r="AQ152" s="152"/>
      <c r="AR152" s="150"/>
      <c r="AT152" s="177" t="e">
        <f t="shared" si="47"/>
        <v>#REF!</v>
      </c>
      <c r="AU152" s="178"/>
      <c r="AV152" s="178"/>
    </row>
    <row r="153" spans="1:48" ht="15" customHeight="1">
      <c r="A153" s="200">
        <f t="shared" si="46"/>
        <v>152</v>
      </c>
      <c r="B153" s="211" t="e">
        <f>#REF!</f>
        <v>#REF!</v>
      </c>
      <c r="C153" s="142" t="e">
        <f>#REF!</f>
        <v>#REF!</v>
      </c>
      <c r="D153" s="172" t="e">
        <f>#REF!</f>
        <v>#REF!</v>
      </c>
      <c r="E153" s="143"/>
      <c r="F153" s="143"/>
      <c r="G153" s="167" t="e">
        <f>#REF!</f>
        <v>#REF!</v>
      </c>
      <c r="H153" s="143" t="e">
        <f>#REF!</f>
        <v>#REF!</v>
      </c>
      <c r="I153" s="144" t="e">
        <f>#REF!</f>
        <v>#REF!</v>
      </c>
      <c r="J153" s="144" t="e">
        <f>#REF!</f>
        <v>#REF!</v>
      </c>
      <c r="K153" s="144" t="e">
        <f t="shared" si="35"/>
        <v>#REF!</v>
      </c>
      <c r="L153" s="145"/>
      <c r="M153" s="146"/>
      <c r="N153" s="147"/>
      <c r="O153" s="148"/>
      <c r="P153" s="168" t="e">
        <f>#REF!</f>
        <v>#REF!</v>
      </c>
      <c r="Q153" s="148" t="e">
        <f t="shared" si="36"/>
        <v>#REF!</v>
      </c>
      <c r="R153" s="149" t="e">
        <f>#REF!+I153</f>
        <v>#REF!</v>
      </c>
      <c r="S153" s="144"/>
      <c r="T153" s="144" t="e">
        <f>#REF!</f>
        <v>#REF!</v>
      </c>
      <c r="U153" s="144" t="e">
        <f t="shared" si="37"/>
        <v>#REF!</v>
      </c>
      <c r="V153" s="144" t="e">
        <f t="shared" si="48"/>
        <v>#REF!</v>
      </c>
      <c r="W153" s="144" t="e">
        <f>U153*16.5/1000</f>
        <v>#REF!</v>
      </c>
      <c r="X153" s="144" t="e">
        <f t="shared" si="38"/>
        <v>#REF!</v>
      </c>
      <c r="Y153" s="208" t="e">
        <f>#REF!+#REF!+#REF!+#REF!+#REF!</f>
        <v>#REF!</v>
      </c>
      <c r="Z153" s="208" t="e">
        <f>#REF!+#REF!+#REF!+#REF!+#REF!</f>
        <v>#REF!</v>
      </c>
      <c r="AA153" s="209" t="e">
        <f>#REF!</f>
        <v>#REF!</v>
      </c>
      <c r="AB153" s="209" t="e">
        <f>#REF!</f>
        <v>#REF!</v>
      </c>
      <c r="AC153" s="207"/>
      <c r="AD153" s="207">
        <f t="shared" si="39"/>
        <v>0</v>
      </c>
      <c r="AE153" s="206" t="e">
        <f t="shared" si="40"/>
        <v>#REF!</v>
      </c>
      <c r="AF153" s="206" t="e">
        <f t="shared" si="41"/>
        <v>#REF!</v>
      </c>
      <c r="AG153" s="144"/>
      <c r="AH153" s="144"/>
      <c r="AI153" s="205" t="e">
        <f t="shared" si="42"/>
        <v>#REF!</v>
      </c>
      <c r="AJ153" s="205">
        <v>181.5</v>
      </c>
      <c r="AK153" s="150" t="e">
        <f t="shared" si="43"/>
        <v>#REF!</v>
      </c>
      <c r="AL153" s="144" t="e">
        <f>#REF!-AJ153</f>
        <v>#REF!</v>
      </c>
      <c r="AM153" s="149" t="e">
        <f t="shared" si="44"/>
        <v>#REF!</v>
      </c>
      <c r="AN153" s="210" t="e">
        <f t="shared" si="45"/>
        <v>#REF!</v>
      </c>
      <c r="AO153" s="150"/>
      <c r="AP153" s="153"/>
      <c r="AQ153" s="152"/>
      <c r="AR153" s="150"/>
      <c r="AT153" s="177" t="e">
        <f t="shared" si="47"/>
        <v>#REF!</v>
      </c>
      <c r="AU153" s="178"/>
      <c r="AV153" s="178"/>
    </row>
    <row r="154" spans="1:48" ht="15" customHeight="1">
      <c r="A154" s="200">
        <f t="shared" si="46"/>
        <v>153</v>
      </c>
      <c r="B154" s="211" t="e">
        <f>#REF!</f>
        <v>#REF!</v>
      </c>
      <c r="C154" s="142" t="e">
        <f>#REF!</f>
        <v>#REF!</v>
      </c>
      <c r="D154" s="172" t="e">
        <f>#REF!</f>
        <v>#REF!</v>
      </c>
      <c r="E154" s="143"/>
      <c r="F154" s="143"/>
      <c r="G154" s="167" t="e">
        <f>#REF!</f>
        <v>#REF!</v>
      </c>
      <c r="H154" s="143" t="e">
        <f>#REF!</f>
        <v>#REF!</v>
      </c>
      <c r="I154" s="144" t="e">
        <f>#REF!</f>
        <v>#REF!</v>
      </c>
      <c r="J154" s="144" t="e">
        <f>#REF!</f>
        <v>#REF!</v>
      </c>
      <c r="K154" s="144" t="e">
        <f t="shared" si="35"/>
        <v>#REF!</v>
      </c>
      <c r="L154" s="145"/>
      <c r="M154" s="146"/>
      <c r="N154" s="147"/>
      <c r="O154" s="148"/>
      <c r="P154" s="168" t="e">
        <f>#REF!</f>
        <v>#REF!</v>
      </c>
      <c r="Q154" s="148" t="e">
        <f t="shared" si="36"/>
        <v>#REF!</v>
      </c>
      <c r="R154" s="149" t="e">
        <f>#REF!+I154</f>
        <v>#REF!</v>
      </c>
      <c r="S154" s="144"/>
      <c r="T154" s="144" t="e">
        <f>#REF!</f>
        <v>#REF!</v>
      </c>
      <c r="U154" s="144" t="e">
        <f t="shared" si="37"/>
        <v>#REF!</v>
      </c>
      <c r="V154" s="144" t="e">
        <f t="shared" si="48"/>
        <v>#REF!</v>
      </c>
      <c r="W154" s="144" t="e">
        <f>U154*18.96/1000</f>
        <v>#REF!</v>
      </c>
      <c r="X154" s="144" t="e">
        <f t="shared" si="38"/>
        <v>#REF!</v>
      </c>
      <c r="Y154" s="208" t="e">
        <f>#REF!+#REF!+#REF!+#REF!+#REF!</f>
        <v>#REF!</v>
      </c>
      <c r="Z154" s="208" t="e">
        <f>#REF!+#REF!+#REF!+#REF!+#REF!</f>
        <v>#REF!</v>
      </c>
      <c r="AA154" s="209" t="e">
        <f>#REF!</f>
        <v>#REF!</v>
      </c>
      <c r="AB154" s="209" t="e">
        <f>#REF!</f>
        <v>#REF!</v>
      </c>
      <c r="AC154" s="207"/>
      <c r="AD154" s="207">
        <f t="shared" si="39"/>
        <v>0</v>
      </c>
      <c r="AE154" s="206" t="e">
        <f t="shared" si="40"/>
        <v>#REF!</v>
      </c>
      <c r="AF154" s="206" t="e">
        <f t="shared" si="41"/>
        <v>#REF!</v>
      </c>
      <c r="AG154" s="144"/>
      <c r="AH154" s="144"/>
      <c r="AI154" s="205" t="e">
        <f t="shared" si="42"/>
        <v>#REF!</v>
      </c>
      <c r="AJ154" s="205">
        <v>1109.54</v>
      </c>
      <c r="AK154" s="150" t="e">
        <f t="shared" si="43"/>
        <v>#REF!</v>
      </c>
      <c r="AL154" s="144" t="e">
        <f>#REF!-AJ154</f>
        <v>#REF!</v>
      </c>
      <c r="AM154" s="149" t="e">
        <f t="shared" si="44"/>
        <v>#REF!</v>
      </c>
      <c r="AN154" s="210" t="e">
        <f t="shared" si="45"/>
        <v>#REF!</v>
      </c>
      <c r="AO154" s="150"/>
      <c r="AP154" s="153"/>
      <c r="AQ154" s="152"/>
      <c r="AR154" s="150"/>
      <c r="AT154" s="177" t="e">
        <f t="shared" si="47"/>
        <v>#REF!</v>
      </c>
      <c r="AU154" s="178"/>
      <c r="AV154" s="178"/>
    </row>
    <row r="155" spans="1:48" ht="15" customHeight="1">
      <c r="A155" s="200">
        <f t="shared" si="46"/>
        <v>154</v>
      </c>
      <c r="B155" s="211" t="e">
        <f>#REF!</f>
        <v>#REF!</v>
      </c>
      <c r="C155" s="142" t="e">
        <f>#REF!</f>
        <v>#REF!</v>
      </c>
      <c r="D155" s="172" t="e">
        <f>#REF!</f>
        <v>#REF!</v>
      </c>
      <c r="E155" s="143"/>
      <c r="F155" s="143"/>
      <c r="G155" s="167" t="e">
        <f>#REF!</f>
        <v>#REF!</v>
      </c>
      <c r="H155" s="143" t="e">
        <f>#REF!</f>
        <v>#REF!</v>
      </c>
      <c r="I155" s="144" t="e">
        <f>#REF!</f>
        <v>#REF!</v>
      </c>
      <c r="J155" s="144" t="e">
        <f>#REF!</f>
        <v>#REF!</v>
      </c>
      <c r="K155" s="144" t="e">
        <f t="shared" si="35"/>
        <v>#REF!</v>
      </c>
      <c r="L155" s="145"/>
      <c r="M155" s="146"/>
      <c r="N155" s="147"/>
      <c r="O155" s="148"/>
      <c r="P155" s="168" t="e">
        <f>#REF!</f>
        <v>#REF!</v>
      </c>
      <c r="Q155" s="148" t="e">
        <f t="shared" si="36"/>
        <v>#REF!</v>
      </c>
      <c r="R155" s="149" t="e">
        <f>#REF!+I155</f>
        <v>#REF!</v>
      </c>
      <c r="S155" s="144"/>
      <c r="T155" s="144" t="e">
        <f>#REF!</f>
        <v>#REF!</v>
      </c>
      <c r="U155" s="144" t="e">
        <f t="shared" si="37"/>
        <v>#REF!</v>
      </c>
      <c r="V155" s="144" t="e">
        <f t="shared" si="48"/>
        <v>#REF!</v>
      </c>
      <c r="W155" s="144">
        <f>(8840*18.96/1000)+3</f>
        <v>170.60640000000001</v>
      </c>
      <c r="X155" s="144" t="e">
        <f t="shared" si="38"/>
        <v>#REF!</v>
      </c>
      <c r="Y155" s="208" t="e">
        <f>#REF!+#REF!+#REF!+#REF!+#REF!</f>
        <v>#REF!</v>
      </c>
      <c r="Z155" s="208" t="e">
        <f>#REF!+#REF!+#REF!+#REF!+#REF!</f>
        <v>#REF!</v>
      </c>
      <c r="AA155" s="209" t="e">
        <f>#REF!</f>
        <v>#REF!</v>
      </c>
      <c r="AB155" s="209" t="e">
        <f>#REF!</f>
        <v>#REF!</v>
      </c>
      <c r="AC155" s="207"/>
      <c r="AD155" s="207">
        <f t="shared" si="39"/>
        <v>0</v>
      </c>
      <c r="AE155" s="206" t="e">
        <f t="shared" si="40"/>
        <v>#REF!</v>
      </c>
      <c r="AF155" s="206" t="e">
        <f t="shared" si="41"/>
        <v>#REF!</v>
      </c>
      <c r="AG155" s="144"/>
      <c r="AH155" s="144"/>
      <c r="AI155" s="205" t="e">
        <f t="shared" si="42"/>
        <v>#REF!</v>
      </c>
      <c r="AJ155" s="205">
        <f>(297.21/1.7732)+(5.39/1.7981)</f>
        <v>170.60983507003587</v>
      </c>
      <c r="AK155" s="150" t="e">
        <f t="shared" si="43"/>
        <v>#REF!</v>
      </c>
      <c r="AL155" s="144" t="e">
        <f>#REF!-AJ155</f>
        <v>#REF!</v>
      </c>
      <c r="AM155" s="149" t="e">
        <f t="shared" si="44"/>
        <v>#REF!</v>
      </c>
      <c r="AN155" s="210" t="e">
        <f t="shared" si="45"/>
        <v>#REF!</v>
      </c>
      <c r="AO155" s="150"/>
      <c r="AP155" s="153"/>
      <c r="AQ155" s="152"/>
      <c r="AR155" s="150"/>
      <c r="AT155" s="177">
        <f t="shared" si="47"/>
        <v>-3.4350700358629638E-3</v>
      </c>
      <c r="AU155" s="178"/>
      <c r="AV155" s="178"/>
    </row>
    <row r="156" spans="1:48" ht="15" customHeight="1">
      <c r="A156" s="200">
        <f t="shared" si="46"/>
        <v>155</v>
      </c>
      <c r="B156" s="211" t="e">
        <f>#REF!</f>
        <v>#REF!</v>
      </c>
      <c r="C156" s="142" t="e">
        <f>#REF!</f>
        <v>#REF!</v>
      </c>
      <c r="D156" s="172" t="e">
        <f>#REF!</f>
        <v>#REF!</v>
      </c>
      <c r="E156" s="143"/>
      <c r="F156" s="143"/>
      <c r="G156" s="167" t="e">
        <f>#REF!</f>
        <v>#REF!</v>
      </c>
      <c r="H156" s="143" t="e">
        <f>#REF!</f>
        <v>#REF!</v>
      </c>
      <c r="I156" s="144" t="e">
        <f>#REF!</f>
        <v>#REF!</v>
      </c>
      <c r="J156" s="144" t="e">
        <f>#REF!</f>
        <v>#REF!</v>
      </c>
      <c r="K156" s="144" t="e">
        <f t="shared" si="35"/>
        <v>#REF!</v>
      </c>
      <c r="L156" s="145"/>
      <c r="M156" s="146"/>
      <c r="N156" s="147"/>
      <c r="O156" s="148"/>
      <c r="P156" s="168" t="e">
        <f>#REF!</f>
        <v>#REF!</v>
      </c>
      <c r="Q156" s="148" t="e">
        <f t="shared" si="36"/>
        <v>#REF!</v>
      </c>
      <c r="R156" s="149" t="e">
        <f>#REF!+I156</f>
        <v>#REF!</v>
      </c>
      <c r="S156" s="144"/>
      <c r="T156" s="144" t="e">
        <f>#REF!</f>
        <v>#REF!</v>
      </c>
      <c r="U156" s="144" t="e">
        <f t="shared" si="37"/>
        <v>#REF!</v>
      </c>
      <c r="V156" s="144" t="e">
        <f t="shared" si="48"/>
        <v>#REF!</v>
      </c>
      <c r="W156" s="144" t="e">
        <f>U156*18.96/1000</f>
        <v>#REF!</v>
      </c>
      <c r="X156" s="144" t="e">
        <f t="shared" si="38"/>
        <v>#REF!</v>
      </c>
      <c r="Y156" s="208" t="e">
        <f>#REF!+#REF!+#REF!+#REF!+#REF!</f>
        <v>#REF!</v>
      </c>
      <c r="Z156" s="208" t="e">
        <f>#REF!+#REF!+#REF!+#REF!+#REF!</f>
        <v>#REF!</v>
      </c>
      <c r="AA156" s="209" t="e">
        <f>#REF!</f>
        <v>#REF!</v>
      </c>
      <c r="AB156" s="209" t="e">
        <f>#REF!</f>
        <v>#REF!</v>
      </c>
      <c r="AC156" s="207"/>
      <c r="AD156" s="207">
        <f t="shared" si="39"/>
        <v>0</v>
      </c>
      <c r="AE156" s="206" t="e">
        <f t="shared" si="40"/>
        <v>#REF!</v>
      </c>
      <c r="AF156" s="206" t="e">
        <f t="shared" si="41"/>
        <v>#REF!</v>
      </c>
      <c r="AG156" s="144"/>
      <c r="AH156" s="144"/>
      <c r="AI156" s="205" t="e">
        <f t="shared" si="42"/>
        <v>#REF!</v>
      </c>
      <c r="AJ156" s="205">
        <f>515.03/1.7731</f>
        <v>290.4686706897524</v>
      </c>
      <c r="AK156" s="150" t="e">
        <f t="shared" si="43"/>
        <v>#REF!</v>
      </c>
      <c r="AL156" s="144" t="e">
        <f>#REF!-AJ156</f>
        <v>#REF!</v>
      </c>
      <c r="AM156" s="149" t="e">
        <f t="shared" si="44"/>
        <v>#REF!</v>
      </c>
      <c r="AN156" s="210" t="e">
        <f t="shared" si="45"/>
        <v>#REF!</v>
      </c>
      <c r="AO156" s="150"/>
      <c r="AP156" s="153"/>
      <c r="AQ156" s="152"/>
      <c r="AR156" s="150"/>
      <c r="AT156" s="177" t="e">
        <f t="shared" si="47"/>
        <v>#REF!</v>
      </c>
      <c r="AU156" s="178"/>
      <c r="AV156" s="178"/>
    </row>
    <row r="157" spans="1:48" ht="15" customHeight="1">
      <c r="A157" s="200">
        <f t="shared" si="46"/>
        <v>156</v>
      </c>
      <c r="B157" s="242" t="e">
        <f>#REF!</f>
        <v>#REF!</v>
      </c>
      <c r="C157" s="243" t="e">
        <f>#REF!</f>
        <v>#REF!</v>
      </c>
      <c r="D157" s="244" t="e">
        <f>#REF!</f>
        <v>#REF!</v>
      </c>
      <c r="E157" s="143"/>
      <c r="F157" s="143"/>
      <c r="G157" s="167" t="e">
        <f>#REF!</f>
        <v>#REF!</v>
      </c>
      <c r="H157" s="236" t="e">
        <f>#REF!</f>
        <v>#REF!</v>
      </c>
      <c r="I157" s="237" t="e">
        <f>#REF!</f>
        <v>#REF!</v>
      </c>
      <c r="J157" s="237" t="e">
        <f>#REF!</f>
        <v>#REF!</v>
      </c>
      <c r="K157" s="237" t="e">
        <f t="shared" si="35"/>
        <v>#REF!</v>
      </c>
      <c r="L157" s="145"/>
      <c r="M157" s="146"/>
      <c r="N157" s="147"/>
      <c r="O157" s="148"/>
      <c r="P157" s="238" t="e">
        <f>#REF!</f>
        <v>#REF!</v>
      </c>
      <c r="Q157" s="239" t="e">
        <f t="shared" si="36"/>
        <v>#REF!</v>
      </c>
      <c r="R157" s="240" t="e">
        <f>#REF!+I157-(#REF!*'MUTABAKAT LİSTE indirimli '!P157)</f>
        <v>#REF!</v>
      </c>
      <c r="S157" s="144"/>
      <c r="T157" s="237" t="e">
        <f>#REF!</f>
        <v>#REF!</v>
      </c>
      <c r="U157" s="144" t="e">
        <f t="shared" si="37"/>
        <v>#REF!</v>
      </c>
      <c r="V157" s="144" t="e">
        <f t="shared" si="48"/>
        <v>#REF!</v>
      </c>
      <c r="W157" s="144" t="e">
        <f>U157*16.5/1000</f>
        <v>#REF!</v>
      </c>
      <c r="X157" s="144" t="e">
        <f t="shared" si="38"/>
        <v>#REF!</v>
      </c>
      <c r="Y157" s="208" t="e">
        <f>#REF!+#REF!+#REF!+#REF!+#REF!</f>
        <v>#REF!</v>
      </c>
      <c r="Z157" s="208" t="e">
        <f>#REF!+#REF!+#REF!+#REF!+#REF!</f>
        <v>#REF!</v>
      </c>
      <c r="AA157" s="209" t="e">
        <f>#REF!</f>
        <v>#REF!</v>
      </c>
      <c r="AB157" s="209" t="e">
        <f>#REF!</f>
        <v>#REF!</v>
      </c>
      <c r="AC157" s="207"/>
      <c r="AD157" s="207">
        <f t="shared" si="39"/>
        <v>0</v>
      </c>
      <c r="AE157" s="206" t="e">
        <f t="shared" si="40"/>
        <v>#REF!</v>
      </c>
      <c r="AF157" s="206" t="e">
        <f t="shared" si="41"/>
        <v>#REF!</v>
      </c>
      <c r="AG157" s="144"/>
      <c r="AH157" s="144"/>
      <c r="AI157" s="205" t="e">
        <f t="shared" si="42"/>
        <v>#REF!</v>
      </c>
      <c r="AJ157" s="205">
        <v>163.68</v>
      </c>
      <c r="AK157" s="150" t="e">
        <f t="shared" si="43"/>
        <v>#REF!</v>
      </c>
      <c r="AL157" s="144" t="e">
        <f>#REF!-AJ157</f>
        <v>#REF!</v>
      </c>
      <c r="AM157" s="149" t="e">
        <f t="shared" si="44"/>
        <v>#REF!</v>
      </c>
      <c r="AN157" s="210" t="e">
        <f t="shared" si="45"/>
        <v>#REF!</v>
      </c>
      <c r="AO157" s="150"/>
      <c r="AP157" s="153"/>
      <c r="AQ157" s="152"/>
      <c r="AR157" s="150"/>
      <c r="AT157" s="177" t="e">
        <f t="shared" si="47"/>
        <v>#REF!</v>
      </c>
      <c r="AU157" s="178"/>
      <c r="AV157" s="178"/>
    </row>
    <row r="158" spans="1:48" ht="15" customHeight="1">
      <c r="A158" s="200">
        <f t="shared" si="46"/>
        <v>157</v>
      </c>
      <c r="B158" s="211" t="e">
        <f>#REF!</f>
        <v>#REF!</v>
      </c>
      <c r="C158" s="142" t="e">
        <f>#REF!</f>
        <v>#REF!</v>
      </c>
      <c r="D158" s="172" t="e">
        <f>#REF!</f>
        <v>#REF!</v>
      </c>
      <c r="E158" s="143"/>
      <c r="F158" s="143"/>
      <c r="G158" s="167" t="e">
        <f>#REF!</f>
        <v>#REF!</v>
      </c>
      <c r="H158" s="143" t="e">
        <f>#REF!</f>
        <v>#REF!</v>
      </c>
      <c r="I158" s="144" t="e">
        <f>#REF!</f>
        <v>#REF!</v>
      </c>
      <c r="J158" s="144" t="e">
        <f>#REF!</f>
        <v>#REF!</v>
      </c>
      <c r="K158" s="144" t="e">
        <f t="shared" si="35"/>
        <v>#REF!</v>
      </c>
      <c r="L158" s="145"/>
      <c r="M158" s="146"/>
      <c r="N158" s="147"/>
      <c r="O158" s="148"/>
      <c r="P158" s="168" t="e">
        <f>#REF!</f>
        <v>#REF!</v>
      </c>
      <c r="Q158" s="148" t="e">
        <f t="shared" si="36"/>
        <v>#REF!</v>
      </c>
      <c r="R158" s="149" t="e">
        <f>#REF!+I158</f>
        <v>#REF!</v>
      </c>
      <c r="S158" s="144"/>
      <c r="T158" s="144" t="e">
        <f>#REF!</f>
        <v>#REF!</v>
      </c>
      <c r="U158" s="144" t="e">
        <f t="shared" si="37"/>
        <v>#REF!</v>
      </c>
      <c r="V158" s="144" t="e">
        <f t="shared" si="48"/>
        <v>#REF!</v>
      </c>
      <c r="W158" s="144">
        <f>(421400*16.5/1000)+189.6</f>
        <v>7142.7000000000007</v>
      </c>
      <c r="X158" s="144" t="e">
        <f t="shared" si="38"/>
        <v>#REF!</v>
      </c>
      <c r="Y158" s="208" t="e">
        <f>#REF!+#REF!+#REF!+#REF!+#REF!</f>
        <v>#REF!</v>
      </c>
      <c r="Z158" s="208" t="e">
        <f>#REF!+#REF!+#REF!+#REF!+#REF!</f>
        <v>#REF!</v>
      </c>
      <c r="AA158" s="209" t="e">
        <f>#REF!</f>
        <v>#REF!</v>
      </c>
      <c r="AB158" s="209" t="e">
        <f>#REF!</f>
        <v>#REF!</v>
      </c>
      <c r="AC158" s="207"/>
      <c r="AD158" s="207">
        <f t="shared" si="39"/>
        <v>0</v>
      </c>
      <c r="AE158" s="206" t="e">
        <f t="shared" si="40"/>
        <v>#REF!</v>
      </c>
      <c r="AF158" s="206" t="e">
        <f t="shared" si="41"/>
        <v>#REF!</v>
      </c>
      <c r="AG158" s="144"/>
      <c r="AH158" s="144"/>
      <c r="AI158" s="205" t="e">
        <f t="shared" si="42"/>
        <v>#REF!</v>
      </c>
      <c r="AJ158" s="205">
        <f>6953.1+189.6</f>
        <v>7142.7000000000007</v>
      </c>
      <c r="AK158" s="150" t="e">
        <f t="shared" si="43"/>
        <v>#REF!</v>
      </c>
      <c r="AL158" s="144" t="e">
        <f>#REF!-AJ158</f>
        <v>#REF!</v>
      </c>
      <c r="AM158" s="149" t="e">
        <f t="shared" si="44"/>
        <v>#REF!</v>
      </c>
      <c r="AN158" s="210" t="e">
        <f t="shared" si="45"/>
        <v>#REF!</v>
      </c>
      <c r="AO158" s="150"/>
      <c r="AP158" s="153"/>
      <c r="AQ158" s="152"/>
      <c r="AR158" s="150"/>
      <c r="AT158" s="177">
        <f t="shared" si="47"/>
        <v>0</v>
      </c>
      <c r="AU158" s="178"/>
      <c r="AV158" s="178"/>
    </row>
    <row r="159" spans="1:48" ht="15" customHeight="1">
      <c r="A159" s="200">
        <f t="shared" si="46"/>
        <v>158</v>
      </c>
      <c r="B159" s="211" t="e">
        <f>#REF!</f>
        <v>#REF!</v>
      </c>
      <c r="C159" s="142" t="e">
        <f>#REF!</f>
        <v>#REF!</v>
      </c>
      <c r="D159" s="172" t="e">
        <f>#REF!</f>
        <v>#REF!</v>
      </c>
      <c r="E159" s="143"/>
      <c r="F159" s="143"/>
      <c r="G159" s="167" t="e">
        <f>#REF!</f>
        <v>#REF!</v>
      </c>
      <c r="H159" s="143" t="e">
        <f>#REF!</f>
        <v>#REF!</v>
      </c>
      <c r="I159" s="144" t="e">
        <f>#REF!</f>
        <v>#REF!</v>
      </c>
      <c r="J159" s="144" t="e">
        <f>#REF!</f>
        <v>#REF!</v>
      </c>
      <c r="K159" s="144" t="e">
        <f t="shared" si="35"/>
        <v>#REF!</v>
      </c>
      <c r="L159" s="145"/>
      <c r="M159" s="146"/>
      <c r="N159" s="147"/>
      <c r="O159" s="148"/>
      <c r="P159" s="168" t="e">
        <f>#REF!</f>
        <v>#REF!</v>
      </c>
      <c r="Q159" s="148" t="e">
        <f t="shared" si="36"/>
        <v>#REF!</v>
      </c>
      <c r="R159" s="149" t="e">
        <f>#REF!+I159</f>
        <v>#REF!</v>
      </c>
      <c r="S159" s="144"/>
      <c r="T159" s="144" t="e">
        <f>#REF!</f>
        <v>#REF!</v>
      </c>
      <c r="U159" s="144" t="e">
        <f t="shared" si="37"/>
        <v>#REF!</v>
      </c>
      <c r="V159" s="144" t="e">
        <f t="shared" si="48"/>
        <v>#REF!</v>
      </c>
      <c r="W159" s="144" t="e">
        <f>U159*9.48/1000</f>
        <v>#REF!</v>
      </c>
      <c r="X159" s="144" t="e">
        <f t="shared" si="38"/>
        <v>#REF!</v>
      </c>
      <c r="Y159" s="208" t="e">
        <f>#REF!+#REF!+#REF!+#REF!+#REF!</f>
        <v>#REF!</v>
      </c>
      <c r="Z159" s="208" t="e">
        <f>#REF!+#REF!+#REF!+#REF!+#REF!</f>
        <v>#REF!</v>
      </c>
      <c r="AA159" s="209" t="e">
        <f>#REF!</f>
        <v>#REF!</v>
      </c>
      <c r="AB159" s="209" t="e">
        <f>#REF!</f>
        <v>#REF!</v>
      </c>
      <c r="AC159" s="207"/>
      <c r="AD159" s="207">
        <f t="shared" si="39"/>
        <v>0</v>
      </c>
      <c r="AE159" s="206" t="e">
        <f t="shared" si="40"/>
        <v>#REF!</v>
      </c>
      <c r="AF159" s="206" t="e">
        <f t="shared" si="41"/>
        <v>#REF!</v>
      </c>
      <c r="AG159" s="144"/>
      <c r="AH159" s="144"/>
      <c r="AI159" s="205" t="e">
        <f t="shared" si="42"/>
        <v>#REF!</v>
      </c>
      <c r="AJ159" s="205">
        <f>1891.85/1.7683+1.94</f>
        <v>1071.8093660577956</v>
      </c>
      <c r="AK159" s="150" t="e">
        <f t="shared" si="43"/>
        <v>#REF!</v>
      </c>
      <c r="AL159" s="144" t="e">
        <f>#REF!-AJ159</f>
        <v>#REF!</v>
      </c>
      <c r="AM159" s="149" t="e">
        <f t="shared" si="44"/>
        <v>#REF!</v>
      </c>
      <c r="AN159" s="210" t="e">
        <f t="shared" si="45"/>
        <v>#REF!</v>
      </c>
      <c r="AO159" s="150"/>
      <c r="AP159" s="153"/>
      <c r="AQ159" s="152"/>
      <c r="AR159" s="150"/>
      <c r="AT159" s="177" t="e">
        <f t="shared" si="47"/>
        <v>#REF!</v>
      </c>
      <c r="AU159" s="178"/>
      <c r="AV159" s="178"/>
    </row>
    <row r="160" spans="1:48" ht="15" customHeight="1">
      <c r="A160" s="200">
        <f t="shared" si="46"/>
        <v>159</v>
      </c>
      <c r="B160" s="211" t="e">
        <f>#REF!</f>
        <v>#REF!</v>
      </c>
      <c r="C160" s="142" t="e">
        <f>#REF!</f>
        <v>#REF!</v>
      </c>
      <c r="D160" s="172" t="e">
        <f>#REF!</f>
        <v>#REF!</v>
      </c>
      <c r="E160" s="143"/>
      <c r="F160" s="143"/>
      <c r="G160" s="167" t="e">
        <f>#REF!</f>
        <v>#REF!</v>
      </c>
      <c r="H160" s="143" t="e">
        <f>#REF!</f>
        <v>#REF!</v>
      </c>
      <c r="I160" s="144" t="e">
        <f>#REF!</f>
        <v>#REF!</v>
      </c>
      <c r="J160" s="144" t="e">
        <f>#REF!</f>
        <v>#REF!</v>
      </c>
      <c r="K160" s="144" t="e">
        <f t="shared" si="35"/>
        <v>#REF!</v>
      </c>
      <c r="L160" s="145"/>
      <c r="M160" s="146"/>
      <c r="N160" s="147"/>
      <c r="O160" s="148"/>
      <c r="P160" s="168" t="e">
        <f>#REF!</f>
        <v>#REF!</v>
      </c>
      <c r="Q160" s="148" t="e">
        <f t="shared" si="36"/>
        <v>#REF!</v>
      </c>
      <c r="R160" s="149" t="e">
        <f>#REF!+I160</f>
        <v>#REF!</v>
      </c>
      <c r="S160" s="144"/>
      <c r="T160" s="144" t="e">
        <f>#REF!</f>
        <v>#REF!</v>
      </c>
      <c r="U160" s="144" t="e">
        <f t="shared" si="37"/>
        <v>#REF!</v>
      </c>
      <c r="V160" s="144" t="e">
        <f t="shared" si="48"/>
        <v>#REF!</v>
      </c>
      <c r="W160" s="144" t="e">
        <f>U160*16.5/1000</f>
        <v>#REF!</v>
      </c>
      <c r="X160" s="144" t="e">
        <f t="shared" si="38"/>
        <v>#REF!</v>
      </c>
      <c r="Y160" s="208" t="e">
        <f>#REF!+#REF!+#REF!+#REF!+#REF!</f>
        <v>#REF!</v>
      </c>
      <c r="Z160" s="208" t="e">
        <f>#REF!+#REF!+#REF!+#REF!+#REF!</f>
        <v>#REF!</v>
      </c>
      <c r="AA160" s="209" t="e">
        <f>#REF!</f>
        <v>#REF!</v>
      </c>
      <c r="AB160" s="209" t="e">
        <f>#REF!</f>
        <v>#REF!</v>
      </c>
      <c r="AC160" s="207"/>
      <c r="AD160" s="207">
        <f t="shared" si="39"/>
        <v>0</v>
      </c>
      <c r="AE160" s="206" t="e">
        <f t="shared" si="40"/>
        <v>#REF!</v>
      </c>
      <c r="AF160" s="206" t="e">
        <f t="shared" si="41"/>
        <v>#REF!</v>
      </c>
      <c r="AG160" s="144"/>
      <c r="AH160" s="144"/>
      <c r="AI160" s="205" t="e">
        <f t="shared" si="42"/>
        <v>#REF!</v>
      </c>
      <c r="AJ160" s="205">
        <v>484.44</v>
      </c>
      <c r="AK160" s="150" t="e">
        <f t="shared" si="43"/>
        <v>#REF!</v>
      </c>
      <c r="AL160" s="144" t="e">
        <f>#REF!-AJ160</f>
        <v>#REF!</v>
      </c>
      <c r="AM160" s="149" t="e">
        <f t="shared" si="44"/>
        <v>#REF!</v>
      </c>
      <c r="AN160" s="210" t="e">
        <f t="shared" si="45"/>
        <v>#REF!</v>
      </c>
      <c r="AO160" s="150"/>
      <c r="AP160" s="153"/>
      <c r="AQ160" s="152"/>
      <c r="AR160" s="150"/>
      <c r="AT160" s="177" t="e">
        <f t="shared" si="47"/>
        <v>#REF!</v>
      </c>
      <c r="AU160" s="178"/>
      <c r="AV160" s="178"/>
    </row>
    <row r="161" spans="1:48" ht="15" customHeight="1">
      <c r="A161" s="200">
        <f t="shared" si="46"/>
        <v>160</v>
      </c>
      <c r="B161" s="211" t="e">
        <f>#REF!</f>
        <v>#REF!</v>
      </c>
      <c r="C161" s="142" t="e">
        <f>#REF!</f>
        <v>#REF!</v>
      </c>
      <c r="D161" s="172" t="e">
        <f>#REF!</f>
        <v>#REF!</v>
      </c>
      <c r="E161" s="143"/>
      <c r="F161" s="143"/>
      <c r="G161" s="167" t="e">
        <f>#REF!</f>
        <v>#REF!</v>
      </c>
      <c r="H161" s="143" t="e">
        <f>#REF!</f>
        <v>#REF!</v>
      </c>
      <c r="I161" s="144" t="e">
        <f>#REF!</f>
        <v>#REF!</v>
      </c>
      <c r="J161" s="144" t="e">
        <f>#REF!</f>
        <v>#REF!</v>
      </c>
      <c r="K161" s="144" t="e">
        <f t="shared" si="35"/>
        <v>#REF!</v>
      </c>
      <c r="L161" s="145"/>
      <c r="M161" s="146"/>
      <c r="N161" s="147"/>
      <c r="O161" s="148"/>
      <c r="P161" s="168" t="e">
        <f>#REF!</f>
        <v>#REF!</v>
      </c>
      <c r="Q161" s="148" t="e">
        <f t="shared" si="36"/>
        <v>#REF!</v>
      </c>
      <c r="R161" s="149" t="e">
        <f>#REF!+I161</f>
        <v>#REF!</v>
      </c>
      <c r="S161" s="144"/>
      <c r="T161" s="144" t="e">
        <f>#REF!</f>
        <v>#REF!</v>
      </c>
      <c r="U161" s="144" t="e">
        <f t="shared" si="37"/>
        <v>#REF!</v>
      </c>
      <c r="V161" s="144" t="e">
        <f t="shared" si="48"/>
        <v>#REF!</v>
      </c>
      <c r="W161" s="144" t="e">
        <f>U161*16.5/1000</f>
        <v>#REF!</v>
      </c>
      <c r="X161" s="144" t="e">
        <f t="shared" si="38"/>
        <v>#REF!</v>
      </c>
      <c r="Y161" s="208" t="e">
        <f>#REF!+#REF!+#REF!+#REF!+#REF!</f>
        <v>#REF!</v>
      </c>
      <c r="Z161" s="208" t="e">
        <f>#REF!+#REF!+#REF!+#REF!+#REF!</f>
        <v>#REF!</v>
      </c>
      <c r="AA161" s="209" t="e">
        <f>#REF!</f>
        <v>#REF!</v>
      </c>
      <c r="AB161" s="209" t="e">
        <f>#REF!</f>
        <v>#REF!</v>
      </c>
      <c r="AC161" s="207"/>
      <c r="AD161" s="207">
        <f t="shared" si="39"/>
        <v>0</v>
      </c>
      <c r="AE161" s="206" t="e">
        <f t="shared" si="40"/>
        <v>#REF!</v>
      </c>
      <c r="AF161" s="206" t="e">
        <f t="shared" si="41"/>
        <v>#REF!</v>
      </c>
      <c r="AG161" s="144"/>
      <c r="AH161" s="144"/>
      <c r="AI161" s="205" t="e">
        <f t="shared" si="42"/>
        <v>#REF!</v>
      </c>
      <c r="AJ161" s="205">
        <f>384.64/1.7741</f>
        <v>216.80852263119328</v>
      </c>
      <c r="AK161" s="150" t="e">
        <f t="shared" si="43"/>
        <v>#REF!</v>
      </c>
      <c r="AL161" s="144" t="e">
        <f>#REF!-AJ161</f>
        <v>#REF!</v>
      </c>
      <c r="AM161" s="149" t="e">
        <f t="shared" si="44"/>
        <v>#REF!</v>
      </c>
      <c r="AN161" s="210" t="e">
        <f t="shared" si="45"/>
        <v>#REF!</v>
      </c>
      <c r="AO161" s="150"/>
      <c r="AP161" s="153"/>
      <c r="AQ161" s="152"/>
      <c r="AR161" s="150"/>
      <c r="AT161" s="177" t="e">
        <f t="shared" si="47"/>
        <v>#REF!</v>
      </c>
      <c r="AU161" s="178"/>
      <c r="AV161" s="178"/>
    </row>
    <row r="162" spans="1:48" ht="15" customHeight="1">
      <c r="A162" s="200">
        <f t="shared" si="46"/>
        <v>161</v>
      </c>
      <c r="B162" s="211" t="e">
        <f>#REF!</f>
        <v>#REF!</v>
      </c>
      <c r="C162" s="142" t="e">
        <f>#REF!</f>
        <v>#REF!</v>
      </c>
      <c r="D162" s="172" t="e">
        <f>#REF!</f>
        <v>#REF!</v>
      </c>
      <c r="E162" s="143"/>
      <c r="F162" s="143"/>
      <c r="G162" s="167" t="e">
        <f>#REF!</f>
        <v>#REF!</v>
      </c>
      <c r="H162" s="143" t="e">
        <f>#REF!</f>
        <v>#REF!</v>
      </c>
      <c r="I162" s="144" t="e">
        <f>#REF!</f>
        <v>#REF!</v>
      </c>
      <c r="J162" s="144" t="e">
        <f>#REF!</f>
        <v>#REF!</v>
      </c>
      <c r="K162" s="144" t="e">
        <f t="shared" si="35"/>
        <v>#REF!</v>
      </c>
      <c r="L162" s="145"/>
      <c r="M162" s="146"/>
      <c r="N162" s="147"/>
      <c r="O162" s="148"/>
      <c r="P162" s="168" t="e">
        <f>#REF!</f>
        <v>#REF!</v>
      </c>
      <c r="Q162" s="148" t="e">
        <f t="shared" si="36"/>
        <v>#REF!</v>
      </c>
      <c r="R162" s="149" t="e">
        <f>#REF!+I162</f>
        <v>#REF!</v>
      </c>
      <c r="S162" s="144"/>
      <c r="T162" s="144" t="e">
        <f>#REF!</f>
        <v>#REF!</v>
      </c>
      <c r="U162" s="144" t="e">
        <f t="shared" si="37"/>
        <v>#REF!</v>
      </c>
      <c r="V162" s="144" t="e">
        <f t="shared" si="48"/>
        <v>#REF!</v>
      </c>
      <c r="W162" s="144" t="e">
        <f>U162*18.96/1000</f>
        <v>#REF!</v>
      </c>
      <c r="X162" s="144" t="e">
        <f t="shared" si="38"/>
        <v>#REF!</v>
      </c>
      <c r="Y162" s="208" t="e">
        <f>#REF!+#REF!+#REF!+#REF!+#REF!</f>
        <v>#REF!</v>
      </c>
      <c r="Z162" s="208" t="e">
        <f>#REF!+#REF!+#REF!+#REF!+#REF!</f>
        <v>#REF!</v>
      </c>
      <c r="AA162" s="209" t="e">
        <f>#REF!</f>
        <v>#REF!</v>
      </c>
      <c r="AB162" s="209" t="e">
        <f>#REF!</f>
        <v>#REF!</v>
      </c>
      <c r="AC162" s="207"/>
      <c r="AD162" s="207">
        <f t="shared" si="39"/>
        <v>0</v>
      </c>
      <c r="AE162" s="206" t="e">
        <f t="shared" si="40"/>
        <v>#REF!</v>
      </c>
      <c r="AF162" s="206" t="e">
        <f t="shared" si="41"/>
        <v>#REF!</v>
      </c>
      <c r="AG162" s="144"/>
      <c r="AH162" s="144"/>
      <c r="AI162" s="205" t="e">
        <f t="shared" si="42"/>
        <v>#REF!</v>
      </c>
      <c r="AJ162" s="205">
        <f>432.5/1.8075</f>
        <v>239.28077455048407</v>
      </c>
      <c r="AK162" s="150" t="e">
        <f t="shared" si="43"/>
        <v>#REF!</v>
      </c>
      <c r="AL162" s="144" t="e">
        <f>#REF!-AJ162</f>
        <v>#REF!</v>
      </c>
      <c r="AM162" s="149" t="e">
        <f t="shared" si="44"/>
        <v>#REF!</v>
      </c>
      <c r="AN162" s="210" t="e">
        <f t="shared" si="45"/>
        <v>#REF!</v>
      </c>
      <c r="AO162" s="150"/>
      <c r="AP162" s="153"/>
      <c r="AQ162" s="152"/>
      <c r="AR162" s="150"/>
      <c r="AT162" s="177" t="e">
        <f t="shared" si="47"/>
        <v>#REF!</v>
      </c>
      <c r="AU162" s="178"/>
      <c r="AV162" s="178"/>
    </row>
    <row r="163" spans="1:48" ht="15" customHeight="1">
      <c r="A163" s="200">
        <f t="shared" si="46"/>
        <v>162</v>
      </c>
      <c r="B163" s="211" t="e">
        <f>#REF!</f>
        <v>#REF!</v>
      </c>
      <c r="C163" s="142" t="e">
        <f>#REF!</f>
        <v>#REF!</v>
      </c>
      <c r="D163" s="172" t="e">
        <f>#REF!</f>
        <v>#REF!</v>
      </c>
      <c r="E163" s="143"/>
      <c r="F163" s="143"/>
      <c r="G163" s="167" t="e">
        <f>#REF!</f>
        <v>#REF!</v>
      </c>
      <c r="H163" s="143" t="e">
        <f>#REF!</f>
        <v>#REF!</v>
      </c>
      <c r="I163" s="144" t="e">
        <f>#REF!</f>
        <v>#REF!</v>
      </c>
      <c r="J163" s="144" t="e">
        <f>#REF!</f>
        <v>#REF!</v>
      </c>
      <c r="K163" s="144" t="e">
        <f t="shared" si="35"/>
        <v>#REF!</v>
      </c>
      <c r="L163" s="145"/>
      <c r="M163" s="146"/>
      <c r="N163" s="147"/>
      <c r="O163" s="148"/>
      <c r="P163" s="168" t="e">
        <f>#REF!</f>
        <v>#REF!</v>
      </c>
      <c r="Q163" s="148" t="e">
        <f t="shared" si="36"/>
        <v>#REF!</v>
      </c>
      <c r="R163" s="149" t="e">
        <f>#REF!+I163</f>
        <v>#REF!</v>
      </c>
      <c r="S163" s="144"/>
      <c r="T163" s="144" t="e">
        <f>#REF!</f>
        <v>#REF!</v>
      </c>
      <c r="U163" s="144" t="e">
        <f t="shared" si="37"/>
        <v>#REF!</v>
      </c>
      <c r="V163" s="144" t="e">
        <f t="shared" si="48"/>
        <v>#REF!</v>
      </c>
      <c r="W163" s="144" t="e">
        <f>U163*18.96/1000</f>
        <v>#REF!</v>
      </c>
      <c r="X163" s="144" t="e">
        <f t="shared" si="38"/>
        <v>#REF!</v>
      </c>
      <c r="Y163" s="208" t="e">
        <f>#REF!+#REF!+#REF!+#REF!+#REF!</f>
        <v>#REF!</v>
      </c>
      <c r="Z163" s="208" t="e">
        <f>#REF!+#REF!+#REF!+#REF!+#REF!</f>
        <v>#REF!</v>
      </c>
      <c r="AA163" s="209" t="e">
        <f>#REF!</f>
        <v>#REF!</v>
      </c>
      <c r="AB163" s="209" t="e">
        <f>#REF!</f>
        <v>#REF!</v>
      </c>
      <c r="AC163" s="207"/>
      <c r="AD163" s="207">
        <f t="shared" si="39"/>
        <v>0</v>
      </c>
      <c r="AE163" s="206" t="e">
        <f t="shared" si="40"/>
        <v>#REF!</v>
      </c>
      <c r="AF163" s="206" t="e">
        <f t="shared" si="41"/>
        <v>#REF!</v>
      </c>
      <c r="AG163" s="144"/>
      <c r="AH163" s="144"/>
      <c r="AI163" s="205" t="e">
        <f t="shared" si="42"/>
        <v>#REF!</v>
      </c>
      <c r="AJ163" s="205">
        <v>3992.98</v>
      </c>
      <c r="AK163" s="150" t="e">
        <f t="shared" si="43"/>
        <v>#REF!</v>
      </c>
      <c r="AL163" s="144" t="e">
        <f>#REF!-AJ163</f>
        <v>#REF!</v>
      </c>
      <c r="AM163" s="149" t="e">
        <f t="shared" si="44"/>
        <v>#REF!</v>
      </c>
      <c r="AN163" s="210" t="e">
        <f t="shared" si="45"/>
        <v>#REF!</v>
      </c>
      <c r="AO163" s="150"/>
      <c r="AP163" s="153"/>
      <c r="AQ163" s="152"/>
      <c r="AR163" s="150"/>
      <c r="AT163" s="177" t="e">
        <f t="shared" si="47"/>
        <v>#REF!</v>
      </c>
      <c r="AU163" s="178"/>
      <c r="AV163" s="178"/>
    </row>
    <row r="164" spans="1:48" ht="15" customHeight="1">
      <c r="A164" s="200">
        <f t="shared" si="46"/>
        <v>163</v>
      </c>
      <c r="B164" s="211" t="e">
        <f>#REF!</f>
        <v>#REF!</v>
      </c>
      <c r="C164" s="142" t="e">
        <f>#REF!</f>
        <v>#REF!</v>
      </c>
      <c r="D164" s="172" t="e">
        <f>#REF!</f>
        <v>#REF!</v>
      </c>
      <c r="E164" s="143"/>
      <c r="F164" s="143"/>
      <c r="G164" s="167" t="e">
        <f>#REF!</f>
        <v>#REF!</v>
      </c>
      <c r="H164" s="143" t="e">
        <f>#REF!</f>
        <v>#REF!</v>
      </c>
      <c r="I164" s="144" t="e">
        <f>#REF!</f>
        <v>#REF!</v>
      </c>
      <c r="J164" s="144" t="e">
        <f>#REF!</f>
        <v>#REF!</v>
      </c>
      <c r="K164" s="144" t="e">
        <f t="shared" si="35"/>
        <v>#REF!</v>
      </c>
      <c r="L164" s="145"/>
      <c r="M164" s="146"/>
      <c r="N164" s="147"/>
      <c r="O164" s="148"/>
      <c r="P164" s="168" t="e">
        <f>#REF!</f>
        <v>#REF!</v>
      </c>
      <c r="Q164" s="148" t="e">
        <f t="shared" si="36"/>
        <v>#REF!</v>
      </c>
      <c r="R164" s="149" t="e">
        <f>#REF!+I164</f>
        <v>#REF!</v>
      </c>
      <c r="S164" s="144"/>
      <c r="T164" s="144" t="e">
        <f>#REF!</f>
        <v>#REF!</v>
      </c>
      <c r="U164" s="144" t="e">
        <f t="shared" si="37"/>
        <v>#REF!</v>
      </c>
      <c r="V164" s="144" t="e">
        <f t="shared" si="48"/>
        <v>#REF!</v>
      </c>
      <c r="W164" s="144" t="e">
        <f>U164*18.96/1000</f>
        <v>#REF!</v>
      </c>
      <c r="X164" s="144" t="e">
        <f t="shared" si="38"/>
        <v>#REF!</v>
      </c>
      <c r="Y164" s="208" t="e">
        <f>#REF!+#REF!+#REF!+#REF!+#REF!</f>
        <v>#REF!</v>
      </c>
      <c r="Z164" s="208" t="e">
        <f>#REF!+#REF!+#REF!+#REF!+#REF!</f>
        <v>#REF!</v>
      </c>
      <c r="AA164" s="209" t="e">
        <f>#REF!</f>
        <v>#REF!</v>
      </c>
      <c r="AB164" s="209" t="e">
        <f>#REF!</f>
        <v>#REF!</v>
      </c>
      <c r="AC164" s="207"/>
      <c r="AD164" s="207">
        <f t="shared" si="39"/>
        <v>0</v>
      </c>
      <c r="AE164" s="206" t="e">
        <f t="shared" si="40"/>
        <v>#REF!</v>
      </c>
      <c r="AF164" s="206" t="e">
        <f t="shared" si="41"/>
        <v>#REF!</v>
      </c>
      <c r="AG164" s="144"/>
      <c r="AH164" s="144"/>
      <c r="AI164" s="205" t="e">
        <f t="shared" si="42"/>
        <v>#REF!</v>
      </c>
      <c r="AJ164" s="205">
        <v>227.52</v>
      </c>
      <c r="AK164" s="150" t="e">
        <f t="shared" si="43"/>
        <v>#REF!</v>
      </c>
      <c r="AL164" s="144" t="e">
        <f>#REF!-AJ164</f>
        <v>#REF!</v>
      </c>
      <c r="AM164" s="149" t="e">
        <f t="shared" si="44"/>
        <v>#REF!</v>
      </c>
      <c r="AN164" s="210" t="e">
        <f t="shared" si="45"/>
        <v>#REF!</v>
      </c>
      <c r="AO164" s="150"/>
      <c r="AP164" s="153"/>
      <c r="AQ164" s="152"/>
      <c r="AR164" s="150"/>
      <c r="AT164" s="177" t="e">
        <f t="shared" si="47"/>
        <v>#REF!</v>
      </c>
      <c r="AU164" s="178"/>
      <c r="AV164" s="178"/>
    </row>
    <row r="165" spans="1:48" ht="15" customHeight="1">
      <c r="A165" s="200">
        <f t="shared" si="46"/>
        <v>164</v>
      </c>
      <c r="B165" s="242" t="e">
        <f>#REF!</f>
        <v>#REF!</v>
      </c>
      <c r="C165" s="243" t="e">
        <f>#REF!</f>
        <v>#REF!</v>
      </c>
      <c r="D165" s="244" t="e">
        <f>#REF!</f>
        <v>#REF!</v>
      </c>
      <c r="E165" s="143"/>
      <c r="F165" s="143"/>
      <c r="G165" s="167" t="e">
        <f>#REF!</f>
        <v>#REF!</v>
      </c>
      <c r="H165" s="236" t="e">
        <f>#REF!</f>
        <v>#REF!</v>
      </c>
      <c r="I165" s="237" t="e">
        <f>#REF!</f>
        <v>#REF!</v>
      </c>
      <c r="J165" s="237" t="e">
        <f>#REF!</f>
        <v>#REF!</v>
      </c>
      <c r="K165" s="237" t="e">
        <f t="shared" si="35"/>
        <v>#REF!</v>
      </c>
      <c r="L165" s="145"/>
      <c r="M165" s="146"/>
      <c r="N165" s="147"/>
      <c r="O165" s="148"/>
      <c r="P165" s="238" t="e">
        <f>#REF!</f>
        <v>#REF!</v>
      </c>
      <c r="Q165" s="239" t="e">
        <f t="shared" si="36"/>
        <v>#REF!</v>
      </c>
      <c r="R165" s="240" t="e">
        <f>#REF!+I165-(#REF!*'MUTABAKAT LİSTE indirimli '!P165)</f>
        <v>#REF!</v>
      </c>
      <c r="S165" s="144"/>
      <c r="T165" s="237" t="e">
        <f>#REF!</f>
        <v>#REF!</v>
      </c>
      <c r="U165" s="144" t="e">
        <f t="shared" si="37"/>
        <v>#REF!</v>
      </c>
      <c r="V165" s="144" t="e">
        <f t="shared" si="48"/>
        <v>#REF!</v>
      </c>
      <c r="W165" s="144" t="e">
        <f>U165*16.5/1000</f>
        <v>#REF!</v>
      </c>
      <c r="X165" s="144" t="e">
        <f t="shared" si="38"/>
        <v>#REF!</v>
      </c>
      <c r="Y165" s="208" t="e">
        <f>#REF!+#REF!+#REF!+#REF!+#REF!</f>
        <v>#REF!</v>
      </c>
      <c r="Z165" s="208" t="e">
        <f>#REF!+#REF!+#REF!+#REF!+#REF!</f>
        <v>#REF!</v>
      </c>
      <c r="AA165" s="209" t="e">
        <f>#REF!</f>
        <v>#REF!</v>
      </c>
      <c r="AB165" s="209" t="e">
        <f>#REF!</f>
        <v>#REF!</v>
      </c>
      <c r="AC165" s="207"/>
      <c r="AD165" s="207">
        <f t="shared" si="39"/>
        <v>0</v>
      </c>
      <c r="AE165" s="206" t="e">
        <f t="shared" si="40"/>
        <v>#REF!</v>
      </c>
      <c r="AF165" s="206" t="e">
        <f t="shared" si="41"/>
        <v>#REF!</v>
      </c>
      <c r="AG165" s="144"/>
      <c r="AH165" s="144"/>
      <c r="AI165" s="205" t="e">
        <f t="shared" si="42"/>
        <v>#REF!</v>
      </c>
      <c r="AJ165" s="205">
        <v>99.53</v>
      </c>
      <c r="AK165" s="150" t="e">
        <f t="shared" si="43"/>
        <v>#REF!</v>
      </c>
      <c r="AL165" s="144" t="e">
        <f>#REF!-AJ165</f>
        <v>#REF!</v>
      </c>
      <c r="AM165" s="149" t="e">
        <f t="shared" si="44"/>
        <v>#REF!</v>
      </c>
      <c r="AN165" s="210" t="e">
        <f t="shared" si="45"/>
        <v>#REF!</v>
      </c>
      <c r="AO165" s="150"/>
      <c r="AP165" s="153"/>
      <c r="AQ165" s="152"/>
      <c r="AR165" s="150"/>
      <c r="AT165" s="177" t="e">
        <f t="shared" si="47"/>
        <v>#REF!</v>
      </c>
      <c r="AU165" s="178"/>
      <c r="AV165" s="178"/>
    </row>
    <row r="166" spans="1:48" ht="15" customHeight="1">
      <c r="A166" s="200">
        <f t="shared" si="46"/>
        <v>165</v>
      </c>
      <c r="B166" s="211" t="e">
        <f>#REF!</f>
        <v>#REF!</v>
      </c>
      <c r="C166" s="142" t="e">
        <f>#REF!</f>
        <v>#REF!</v>
      </c>
      <c r="D166" s="172" t="e">
        <f>#REF!</f>
        <v>#REF!</v>
      </c>
      <c r="E166" s="143"/>
      <c r="F166" s="143"/>
      <c r="G166" s="167" t="e">
        <f>#REF!</f>
        <v>#REF!</v>
      </c>
      <c r="H166" s="143" t="e">
        <f>#REF!</f>
        <v>#REF!</v>
      </c>
      <c r="I166" s="144" t="e">
        <f>#REF!</f>
        <v>#REF!</v>
      </c>
      <c r="J166" s="144" t="e">
        <f>#REF!</f>
        <v>#REF!</v>
      </c>
      <c r="K166" s="144" t="e">
        <f t="shared" si="35"/>
        <v>#REF!</v>
      </c>
      <c r="L166" s="145"/>
      <c r="M166" s="146"/>
      <c r="N166" s="147"/>
      <c r="O166" s="148"/>
      <c r="P166" s="168" t="e">
        <f>#REF!</f>
        <v>#REF!</v>
      </c>
      <c r="Q166" s="148" t="e">
        <f t="shared" si="36"/>
        <v>#REF!</v>
      </c>
      <c r="R166" s="149" t="e">
        <f>#REF!+I166</f>
        <v>#REF!</v>
      </c>
      <c r="S166" s="144"/>
      <c r="T166" s="144" t="e">
        <f>#REF!</f>
        <v>#REF!</v>
      </c>
      <c r="U166" s="144" t="e">
        <f t="shared" si="37"/>
        <v>#REF!</v>
      </c>
      <c r="V166" s="144" t="e">
        <f t="shared" si="48"/>
        <v>#REF!</v>
      </c>
      <c r="W166" s="144">
        <v>182.77</v>
      </c>
      <c r="X166" s="144" t="e">
        <f t="shared" si="38"/>
        <v>#REF!</v>
      </c>
      <c r="Y166" s="208" t="e">
        <f>#REF!+#REF!+#REF!+#REF!+#REF!</f>
        <v>#REF!</v>
      </c>
      <c r="Z166" s="208" t="e">
        <f>#REF!+#REF!+#REF!+#REF!+#REF!</f>
        <v>#REF!</v>
      </c>
      <c r="AA166" s="209" t="e">
        <f>#REF!</f>
        <v>#REF!</v>
      </c>
      <c r="AB166" s="209" t="e">
        <f>#REF!</f>
        <v>#REF!</v>
      </c>
      <c r="AC166" s="207"/>
      <c r="AD166" s="207">
        <f t="shared" si="39"/>
        <v>0</v>
      </c>
      <c r="AE166" s="206" t="e">
        <f t="shared" si="40"/>
        <v>#REF!</v>
      </c>
      <c r="AF166" s="206" t="e">
        <f t="shared" si="41"/>
        <v>#REF!</v>
      </c>
      <c r="AG166" s="144"/>
      <c r="AH166" s="144"/>
      <c r="AI166" s="205" t="e">
        <f t="shared" si="42"/>
        <v>#REF!</v>
      </c>
      <c r="AJ166" s="205">
        <v>182.77</v>
      </c>
      <c r="AK166" s="150" t="e">
        <f t="shared" si="43"/>
        <v>#REF!</v>
      </c>
      <c r="AL166" s="144" t="e">
        <f>#REF!-AJ166</f>
        <v>#REF!</v>
      </c>
      <c r="AM166" s="149" t="e">
        <f t="shared" si="44"/>
        <v>#REF!</v>
      </c>
      <c r="AN166" s="210" t="e">
        <f t="shared" si="45"/>
        <v>#REF!</v>
      </c>
      <c r="AO166" s="150"/>
      <c r="AP166" s="153"/>
      <c r="AQ166" s="152"/>
      <c r="AR166" s="150"/>
      <c r="AT166" s="177">
        <f t="shared" si="47"/>
        <v>0</v>
      </c>
      <c r="AU166" s="178"/>
      <c r="AV166" s="178"/>
    </row>
    <row r="167" spans="1:48" ht="15" customHeight="1">
      <c r="A167" s="200">
        <f t="shared" si="46"/>
        <v>166</v>
      </c>
      <c r="B167" s="211" t="e">
        <f>#REF!</f>
        <v>#REF!</v>
      </c>
      <c r="C167" s="142" t="e">
        <f>#REF!</f>
        <v>#REF!</v>
      </c>
      <c r="D167" s="172" t="e">
        <f>#REF!</f>
        <v>#REF!</v>
      </c>
      <c r="E167" s="143"/>
      <c r="F167" s="143"/>
      <c r="G167" s="167" t="e">
        <f>#REF!</f>
        <v>#REF!</v>
      </c>
      <c r="H167" s="143" t="e">
        <f>#REF!</f>
        <v>#REF!</v>
      </c>
      <c r="I167" s="144" t="e">
        <f>#REF!</f>
        <v>#REF!</v>
      </c>
      <c r="J167" s="144" t="e">
        <f>#REF!</f>
        <v>#REF!</v>
      </c>
      <c r="K167" s="144" t="e">
        <f t="shared" si="35"/>
        <v>#REF!</v>
      </c>
      <c r="L167" s="145"/>
      <c r="M167" s="146"/>
      <c r="N167" s="147"/>
      <c r="O167" s="148"/>
      <c r="P167" s="168" t="e">
        <f>#REF!</f>
        <v>#REF!</v>
      </c>
      <c r="Q167" s="148" t="e">
        <f t="shared" si="36"/>
        <v>#REF!</v>
      </c>
      <c r="R167" s="149" t="e">
        <f>#REF!+I167</f>
        <v>#REF!</v>
      </c>
      <c r="S167" s="144"/>
      <c r="T167" s="144" t="e">
        <f>#REF!</f>
        <v>#REF!</v>
      </c>
      <c r="U167" s="144" t="e">
        <f t="shared" si="37"/>
        <v>#REF!</v>
      </c>
      <c r="V167" s="144" t="e">
        <f t="shared" si="48"/>
        <v>#REF!</v>
      </c>
      <c r="W167" s="144" t="e">
        <f>U167*18.96/1000</f>
        <v>#REF!</v>
      </c>
      <c r="X167" s="144" t="e">
        <f t="shared" si="38"/>
        <v>#REF!</v>
      </c>
      <c r="Y167" s="208" t="e">
        <f>#REF!+#REF!+#REF!+#REF!+#REF!</f>
        <v>#REF!</v>
      </c>
      <c r="Z167" s="208" t="e">
        <f>#REF!+#REF!+#REF!+#REF!+#REF!</f>
        <v>#REF!</v>
      </c>
      <c r="AA167" s="209" t="e">
        <f>#REF!</f>
        <v>#REF!</v>
      </c>
      <c r="AB167" s="209" t="e">
        <f>#REF!</f>
        <v>#REF!</v>
      </c>
      <c r="AC167" s="207"/>
      <c r="AD167" s="207">
        <f t="shared" si="39"/>
        <v>0</v>
      </c>
      <c r="AE167" s="206" t="e">
        <f t="shared" si="40"/>
        <v>#REF!</v>
      </c>
      <c r="AF167" s="206" t="e">
        <f t="shared" si="41"/>
        <v>#REF!</v>
      </c>
      <c r="AG167" s="144"/>
      <c r="AH167" s="144"/>
      <c r="AI167" s="205" t="e">
        <f t="shared" si="42"/>
        <v>#REF!</v>
      </c>
      <c r="AJ167" s="205">
        <f>369.8/1.7731</f>
        <v>208.56127685973721</v>
      </c>
      <c r="AK167" s="150" t="e">
        <f t="shared" si="43"/>
        <v>#REF!</v>
      </c>
      <c r="AL167" s="144" t="e">
        <f>#REF!-AJ167</f>
        <v>#REF!</v>
      </c>
      <c r="AM167" s="149" t="e">
        <f t="shared" si="44"/>
        <v>#REF!</v>
      </c>
      <c r="AN167" s="210" t="e">
        <f t="shared" si="45"/>
        <v>#REF!</v>
      </c>
      <c r="AO167" s="150"/>
      <c r="AP167" s="153"/>
      <c r="AQ167" s="152"/>
      <c r="AR167" s="150"/>
      <c r="AT167" s="177" t="e">
        <f t="shared" si="47"/>
        <v>#REF!</v>
      </c>
      <c r="AU167" s="178"/>
      <c r="AV167" s="178"/>
    </row>
    <row r="168" spans="1:48" ht="15" customHeight="1">
      <c r="A168" s="200">
        <f t="shared" si="46"/>
        <v>167</v>
      </c>
      <c r="B168" s="211" t="e">
        <f>#REF!</f>
        <v>#REF!</v>
      </c>
      <c r="C168" s="142" t="e">
        <f>#REF!</f>
        <v>#REF!</v>
      </c>
      <c r="D168" s="172" t="e">
        <f>#REF!</f>
        <v>#REF!</v>
      </c>
      <c r="E168" s="143"/>
      <c r="F168" s="143"/>
      <c r="G168" s="167" t="e">
        <f>#REF!</f>
        <v>#REF!</v>
      </c>
      <c r="H168" s="143" t="e">
        <f>#REF!</f>
        <v>#REF!</v>
      </c>
      <c r="I168" s="144" t="e">
        <f>#REF!</f>
        <v>#REF!</v>
      </c>
      <c r="J168" s="144" t="e">
        <f>#REF!</f>
        <v>#REF!</v>
      </c>
      <c r="K168" s="144" t="e">
        <f t="shared" si="35"/>
        <v>#REF!</v>
      </c>
      <c r="L168" s="145"/>
      <c r="M168" s="146"/>
      <c r="N168" s="147"/>
      <c r="O168" s="148"/>
      <c r="P168" s="168" t="e">
        <f>#REF!</f>
        <v>#REF!</v>
      </c>
      <c r="Q168" s="148" t="e">
        <f t="shared" si="36"/>
        <v>#REF!</v>
      </c>
      <c r="R168" s="149" t="e">
        <f>#REF!+I168</f>
        <v>#REF!</v>
      </c>
      <c r="S168" s="144"/>
      <c r="T168" s="144" t="e">
        <f>#REF!</f>
        <v>#REF!</v>
      </c>
      <c r="U168" s="144" t="e">
        <f t="shared" si="37"/>
        <v>#REF!</v>
      </c>
      <c r="V168" s="144" t="e">
        <f t="shared" si="48"/>
        <v>#REF!</v>
      </c>
      <c r="W168" s="144" t="e">
        <f>U168*18.96/1000</f>
        <v>#REF!</v>
      </c>
      <c r="X168" s="144" t="e">
        <f t="shared" si="38"/>
        <v>#REF!</v>
      </c>
      <c r="Y168" s="208" t="e">
        <f>#REF!+#REF!+#REF!+#REF!+#REF!</f>
        <v>#REF!</v>
      </c>
      <c r="Z168" s="208" t="e">
        <f>#REF!+#REF!+#REF!+#REF!+#REF!</f>
        <v>#REF!</v>
      </c>
      <c r="AA168" s="209" t="e">
        <f>#REF!</f>
        <v>#REF!</v>
      </c>
      <c r="AB168" s="209" t="e">
        <f>#REF!</f>
        <v>#REF!</v>
      </c>
      <c r="AC168" s="207"/>
      <c r="AD168" s="207">
        <f t="shared" si="39"/>
        <v>0</v>
      </c>
      <c r="AE168" s="206" t="e">
        <f t="shared" si="40"/>
        <v>#REF!</v>
      </c>
      <c r="AF168" s="206" t="e">
        <f t="shared" si="41"/>
        <v>#REF!</v>
      </c>
      <c r="AG168" s="144"/>
      <c r="AH168" s="144"/>
      <c r="AI168" s="205" t="e">
        <f t="shared" si="42"/>
        <v>#REF!</v>
      </c>
      <c r="AJ168" s="205">
        <f>167.61</f>
        <v>167.61</v>
      </c>
      <c r="AK168" s="150" t="e">
        <f t="shared" si="43"/>
        <v>#REF!</v>
      </c>
      <c r="AL168" s="144" t="e">
        <f>#REF!-AJ168</f>
        <v>#REF!</v>
      </c>
      <c r="AM168" s="149" t="e">
        <f t="shared" si="44"/>
        <v>#REF!</v>
      </c>
      <c r="AN168" s="210" t="e">
        <f t="shared" si="45"/>
        <v>#REF!</v>
      </c>
      <c r="AO168" s="150"/>
      <c r="AP168" s="151"/>
      <c r="AQ168" s="152"/>
      <c r="AR168" s="150"/>
      <c r="AT168" s="177" t="e">
        <f t="shared" si="47"/>
        <v>#REF!</v>
      </c>
      <c r="AU168" s="178"/>
      <c r="AV168" s="178"/>
    </row>
    <row r="169" spans="1:48" ht="15" customHeight="1">
      <c r="A169" s="200">
        <f t="shared" si="46"/>
        <v>168</v>
      </c>
      <c r="B169" s="211" t="e">
        <f>#REF!</f>
        <v>#REF!</v>
      </c>
      <c r="C169" s="142" t="e">
        <f>#REF!</f>
        <v>#REF!</v>
      </c>
      <c r="D169" s="172" t="e">
        <f>#REF!</f>
        <v>#REF!</v>
      </c>
      <c r="E169" s="143"/>
      <c r="F169" s="143"/>
      <c r="G169" s="167" t="e">
        <f>#REF!</f>
        <v>#REF!</v>
      </c>
      <c r="H169" s="143" t="e">
        <f>#REF!</f>
        <v>#REF!</v>
      </c>
      <c r="I169" s="144" t="e">
        <f>#REF!</f>
        <v>#REF!</v>
      </c>
      <c r="J169" s="144" t="e">
        <f>#REF!</f>
        <v>#REF!</v>
      </c>
      <c r="K169" s="144" t="e">
        <f t="shared" si="35"/>
        <v>#REF!</v>
      </c>
      <c r="L169" s="145"/>
      <c r="M169" s="146"/>
      <c r="N169" s="147"/>
      <c r="O169" s="148"/>
      <c r="P169" s="168" t="e">
        <f>#REF!</f>
        <v>#REF!</v>
      </c>
      <c r="Q169" s="148" t="e">
        <f t="shared" si="36"/>
        <v>#REF!</v>
      </c>
      <c r="R169" s="149" t="e">
        <f>#REF!+I169</f>
        <v>#REF!</v>
      </c>
      <c r="S169" s="144"/>
      <c r="T169" s="144" t="e">
        <f>#REF!</f>
        <v>#REF!</v>
      </c>
      <c r="U169" s="144" t="e">
        <f t="shared" si="37"/>
        <v>#REF!</v>
      </c>
      <c r="V169" s="144" t="e">
        <f t="shared" si="48"/>
        <v>#REF!</v>
      </c>
      <c r="W169" s="144" t="e">
        <f>U169*16.5/1000</f>
        <v>#REF!</v>
      </c>
      <c r="X169" s="144" t="e">
        <f t="shared" si="38"/>
        <v>#REF!</v>
      </c>
      <c r="Y169" s="208" t="e">
        <f>#REF!+#REF!+#REF!+#REF!+#REF!</f>
        <v>#REF!</v>
      </c>
      <c r="Z169" s="208" t="e">
        <f>#REF!+#REF!+#REF!+#REF!+#REF!</f>
        <v>#REF!</v>
      </c>
      <c r="AA169" s="209" t="e">
        <f>#REF!</f>
        <v>#REF!</v>
      </c>
      <c r="AB169" s="209" t="e">
        <f>#REF!</f>
        <v>#REF!</v>
      </c>
      <c r="AC169" s="207"/>
      <c r="AD169" s="207">
        <f t="shared" si="39"/>
        <v>0</v>
      </c>
      <c r="AE169" s="206" t="e">
        <f t="shared" si="40"/>
        <v>#REF!</v>
      </c>
      <c r="AF169" s="206" t="e">
        <f t="shared" si="41"/>
        <v>#REF!</v>
      </c>
      <c r="AG169" s="144"/>
      <c r="AH169" s="144"/>
      <c r="AI169" s="205" t="e">
        <f t="shared" si="42"/>
        <v>#REF!</v>
      </c>
      <c r="AJ169" s="205">
        <v>324.06</v>
      </c>
      <c r="AK169" s="150" t="e">
        <f t="shared" si="43"/>
        <v>#REF!</v>
      </c>
      <c r="AL169" s="144" t="e">
        <f>#REF!-AJ169</f>
        <v>#REF!</v>
      </c>
      <c r="AM169" s="149" t="e">
        <f t="shared" si="44"/>
        <v>#REF!</v>
      </c>
      <c r="AN169" s="210" t="e">
        <f t="shared" si="45"/>
        <v>#REF!</v>
      </c>
      <c r="AO169" s="150"/>
      <c r="AP169" s="153"/>
      <c r="AQ169" s="152"/>
      <c r="AR169" s="150"/>
      <c r="AT169" s="177" t="e">
        <f t="shared" si="47"/>
        <v>#REF!</v>
      </c>
      <c r="AU169" s="178"/>
      <c r="AV169" s="178"/>
    </row>
    <row r="170" spans="1:48" ht="15" customHeight="1">
      <c r="A170" s="200">
        <f t="shared" si="46"/>
        <v>169</v>
      </c>
      <c r="B170" s="211" t="e">
        <f>#REF!</f>
        <v>#REF!</v>
      </c>
      <c r="C170" s="142" t="e">
        <f>#REF!</f>
        <v>#REF!</v>
      </c>
      <c r="D170" s="172" t="e">
        <f>#REF!</f>
        <v>#REF!</v>
      </c>
      <c r="E170" s="143"/>
      <c r="F170" s="143"/>
      <c r="G170" s="167" t="e">
        <f>#REF!</f>
        <v>#REF!</v>
      </c>
      <c r="H170" s="143" t="e">
        <f>#REF!</f>
        <v>#REF!</v>
      </c>
      <c r="I170" s="144" t="e">
        <f>#REF!</f>
        <v>#REF!</v>
      </c>
      <c r="J170" s="144" t="e">
        <f>#REF!</f>
        <v>#REF!</v>
      </c>
      <c r="K170" s="144" t="e">
        <f t="shared" si="35"/>
        <v>#REF!</v>
      </c>
      <c r="L170" s="145"/>
      <c r="M170" s="146"/>
      <c r="N170" s="147"/>
      <c r="O170" s="148"/>
      <c r="P170" s="168" t="e">
        <f>#REF!</f>
        <v>#REF!</v>
      </c>
      <c r="Q170" s="148" t="e">
        <f t="shared" si="36"/>
        <v>#REF!</v>
      </c>
      <c r="R170" s="149" t="e">
        <f>#REF!+I170</f>
        <v>#REF!</v>
      </c>
      <c r="S170" s="144"/>
      <c r="T170" s="144" t="e">
        <f>#REF!</f>
        <v>#REF!</v>
      </c>
      <c r="U170" s="144" t="e">
        <f t="shared" si="37"/>
        <v>#REF!</v>
      </c>
      <c r="V170" s="144" t="e">
        <f t="shared" si="48"/>
        <v>#REF!</v>
      </c>
      <c r="W170" s="144" t="e">
        <f t="shared" ref="W170:W176" si="51">U170*18.96/1000</f>
        <v>#REF!</v>
      </c>
      <c r="X170" s="144" t="e">
        <f t="shared" si="38"/>
        <v>#REF!</v>
      </c>
      <c r="Y170" s="208" t="e">
        <f>#REF!+#REF!+#REF!+#REF!+#REF!</f>
        <v>#REF!</v>
      </c>
      <c r="Z170" s="208" t="e">
        <f>#REF!+#REF!+#REF!+#REF!+#REF!</f>
        <v>#REF!</v>
      </c>
      <c r="AA170" s="209" t="e">
        <f>#REF!</f>
        <v>#REF!</v>
      </c>
      <c r="AB170" s="209" t="e">
        <f>#REF!</f>
        <v>#REF!</v>
      </c>
      <c r="AC170" s="207"/>
      <c r="AD170" s="207">
        <f t="shared" si="39"/>
        <v>0</v>
      </c>
      <c r="AE170" s="206" t="e">
        <f t="shared" si="40"/>
        <v>#REF!</v>
      </c>
      <c r="AF170" s="206" t="e">
        <f t="shared" si="41"/>
        <v>#REF!</v>
      </c>
      <c r="AG170" s="144"/>
      <c r="AH170" s="144"/>
      <c r="AI170" s="205" t="e">
        <f t="shared" si="42"/>
        <v>#REF!</v>
      </c>
      <c r="AJ170" s="205">
        <f>1889.11/1.8024</f>
        <v>1048.1080781180647</v>
      </c>
      <c r="AK170" s="150" t="e">
        <f t="shared" si="43"/>
        <v>#REF!</v>
      </c>
      <c r="AL170" s="144" t="e">
        <f>#REF!-AJ170</f>
        <v>#REF!</v>
      </c>
      <c r="AM170" s="149" t="e">
        <f t="shared" si="44"/>
        <v>#REF!</v>
      </c>
      <c r="AN170" s="210" t="e">
        <f t="shared" si="45"/>
        <v>#REF!</v>
      </c>
      <c r="AO170" s="150"/>
      <c r="AP170" s="153"/>
      <c r="AQ170" s="152"/>
      <c r="AR170" s="150"/>
      <c r="AT170" s="177" t="e">
        <f t="shared" si="47"/>
        <v>#REF!</v>
      </c>
      <c r="AU170" s="178"/>
      <c r="AV170" s="178"/>
    </row>
    <row r="171" spans="1:48" ht="15" customHeight="1">
      <c r="A171" s="200">
        <f t="shared" si="46"/>
        <v>170</v>
      </c>
      <c r="B171" s="211" t="e">
        <f>#REF!</f>
        <v>#REF!</v>
      </c>
      <c r="C171" s="142" t="e">
        <f>#REF!</f>
        <v>#REF!</v>
      </c>
      <c r="D171" s="172" t="e">
        <f>#REF!</f>
        <v>#REF!</v>
      </c>
      <c r="E171" s="143"/>
      <c r="F171" s="143"/>
      <c r="G171" s="167" t="e">
        <f>#REF!</f>
        <v>#REF!</v>
      </c>
      <c r="H171" s="143" t="e">
        <f>#REF!</f>
        <v>#REF!</v>
      </c>
      <c r="I171" s="144" t="e">
        <f>#REF!</f>
        <v>#REF!</v>
      </c>
      <c r="J171" s="144" t="e">
        <f>#REF!</f>
        <v>#REF!</v>
      </c>
      <c r="K171" s="144" t="e">
        <f t="shared" si="35"/>
        <v>#REF!</v>
      </c>
      <c r="L171" s="145"/>
      <c r="M171" s="146"/>
      <c r="N171" s="147"/>
      <c r="O171" s="148"/>
      <c r="P171" s="168" t="e">
        <f>#REF!</f>
        <v>#REF!</v>
      </c>
      <c r="Q171" s="148" t="e">
        <f t="shared" si="36"/>
        <v>#REF!</v>
      </c>
      <c r="R171" s="149" t="e">
        <f>#REF!+I171</f>
        <v>#REF!</v>
      </c>
      <c r="S171" s="144"/>
      <c r="T171" s="144" t="e">
        <f>#REF!</f>
        <v>#REF!</v>
      </c>
      <c r="U171" s="144" t="e">
        <f t="shared" si="37"/>
        <v>#REF!</v>
      </c>
      <c r="V171" s="144" t="e">
        <f t="shared" si="48"/>
        <v>#REF!</v>
      </c>
      <c r="W171" s="144" t="e">
        <f t="shared" si="51"/>
        <v>#REF!</v>
      </c>
      <c r="X171" s="144" t="e">
        <f t="shared" si="38"/>
        <v>#REF!</v>
      </c>
      <c r="Y171" s="208" t="e">
        <f>#REF!+#REF!+#REF!+#REF!+#REF!</f>
        <v>#REF!</v>
      </c>
      <c r="Z171" s="208" t="e">
        <f>#REF!+#REF!+#REF!+#REF!+#REF!</f>
        <v>#REF!</v>
      </c>
      <c r="AA171" s="209" t="e">
        <f>#REF!</f>
        <v>#REF!</v>
      </c>
      <c r="AB171" s="209" t="e">
        <f>#REF!</f>
        <v>#REF!</v>
      </c>
      <c r="AC171" s="207"/>
      <c r="AD171" s="207">
        <f t="shared" si="39"/>
        <v>0</v>
      </c>
      <c r="AE171" s="206" t="e">
        <f t="shared" si="40"/>
        <v>#REF!</v>
      </c>
      <c r="AF171" s="206" t="e">
        <f t="shared" si="41"/>
        <v>#REF!</v>
      </c>
      <c r="AG171" s="144"/>
      <c r="AH171" s="144"/>
      <c r="AI171" s="205" t="e">
        <f t="shared" si="42"/>
        <v>#REF!</v>
      </c>
      <c r="AJ171" s="205">
        <f>115.45/1.7702</f>
        <v>65.218619365043494</v>
      </c>
      <c r="AK171" s="150" t="e">
        <f t="shared" si="43"/>
        <v>#REF!</v>
      </c>
      <c r="AL171" s="144" t="e">
        <f>#REF!-AJ171</f>
        <v>#REF!</v>
      </c>
      <c r="AM171" s="149" t="e">
        <f t="shared" si="44"/>
        <v>#REF!</v>
      </c>
      <c r="AN171" s="210" t="e">
        <f t="shared" si="45"/>
        <v>#REF!</v>
      </c>
      <c r="AO171" s="150"/>
      <c r="AP171" s="153"/>
      <c r="AQ171" s="152"/>
      <c r="AR171" s="150"/>
      <c r="AT171" s="177" t="e">
        <f t="shared" si="47"/>
        <v>#REF!</v>
      </c>
      <c r="AU171" s="178"/>
      <c r="AV171" s="178"/>
    </row>
    <row r="172" spans="1:48" ht="15" customHeight="1">
      <c r="A172" s="200">
        <f t="shared" si="46"/>
        <v>171</v>
      </c>
      <c r="B172" s="211" t="e">
        <f>#REF!</f>
        <v>#REF!</v>
      </c>
      <c r="C172" s="142" t="e">
        <f>#REF!</f>
        <v>#REF!</v>
      </c>
      <c r="D172" s="172" t="e">
        <f>#REF!</f>
        <v>#REF!</v>
      </c>
      <c r="E172" s="143"/>
      <c r="F172" s="143"/>
      <c r="G172" s="167" t="e">
        <f>#REF!</f>
        <v>#REF!</v>
      </c>
      <c r="H172" s="143" t="e">
        <f>#REF!</f>
        <v>#REF!</v>
      </c>
      <c r="I172" s="144" t="e">
        <f>#REF!</f>
        <v>#REF!</v>
      </c>
      <c r="J172" s="144" t="e">
        <f>#REF!</f>
        <v>#REF!</v>
      </c>
      <c r="K172" s="144" t="e">
        <f t="shared" si="35"/>
        <v>#REF!</v>
      </c>
      <c r="L172" s="145"/>
      <c r="M172" s="146"/>
      <c r="N172" s="147"/>
      <c r="O172" s="148"/>
      <c r="P172" s="168" t="e">
        <f>#REF!</f>
        <v>#REF!</v>
      </c>
      <c r="Q172" s="148" t="e">
        <f t="shared" si="36"/>
        <v>#REF!</v>
      </c>
      <c r="R172" s="149" t="e">
        <f>#REF!+I172</f>
        <v>#REF!</v>
      </c>
      <c r="S172" s="144"/>
      <c r="T172" s="144" t="e">
        <f>#REF!</f>
        <v>#REF!</v>
      </c>
      <c r="U172" s="144" t="e">
        <f t="shared" si="37"/>
        <v>#REF!</v>
      </c>
      <c r="V172" s="144" t="e">
        <f t="shared" si="48"/>
        <v>#REF!</v>
      </c>
      <c r="W172" s="144" t="e">
        <f t="shared" si="51"/>
        <v>#REF!</v>
      </c>
      <c r="X172" s="144" t="e">
        <f t="shared" si="38"/>
        <v>#REF!</v>
      </c>
      <c r="Y172" s="208" t="e">
        <f>#REF!+#REF!+#REF!+#REF!+#REF!</f>
        <v>#REF!</v>
      </c>
      <c r="Z172" s="208" t="e">
        <f>#REF!+#REF!+#REF!+#REF!+#REF!</f>
        <v>#REF!</v>
      </c>
      <c r="AA172" s="209" t="e">
        <f>#REF!</f>
        <v>#REF!</v>
      </c>
      <c r="AB172" s="209" t="e">
        <f>#REF!</f>
        <v>#REF!</v>
      </c>
      <c r="AC172" s="207"/>
      <c r="AD172" s="207">
        <f t="shared" si="39"/>
        <v>0</v>
      </c>
      <c r="AE172" s="206" t="e">
        <f t="shared" si="40"/>
        <v>#REF!</v>
      </c>
      <c r="AF172" s="206" t="e">
        <f t="shared" si="41"/>
        <v>#REF!</v>
      </c>
      <c r="AG172" s="144"/>
      <c r="AH172" s="144"/>
      <c r="AI172" s="205" t="e">
        <f t="shared" si="42"/>
        <v>#REF!</v>
      </c>
      <c r="AJ172" s="205">
        <f>172.84/1.8015</f>
        <v>95.942270330280323</v>
      </c>
      <c r="AK172" s="150" t="e">
        <f t="shared" si="43"/>
        <v>#REF!</v>
      </c>
      <c r="AL172" s="144" t="e">
        <f>#REF!-AJ172</f>
        <v>#REF!</v>
      </c>
      <c r="AM172" s="149" t="e">
        <f t="shared" si="44"/>
        <v>#REF!</v>
      </c>
      <c r="AN172" s="210" t="e">
        <f t="shared" si="45"/>
        <v>#REF!</v>
      </c>
      <c r="AO172" s="150"/>
      <c r="AP172" s="153"/>
      <c r="AQ172" s="152"/>
      <c r="AR172" s="150"/>
      <c r="AT172" s="177" t="e">
        <f t="shared" si="47"/>
        <v>#REF!</v>
      </c>
      <c r="AU172" s="178"/>
      <c r="AV172" s="178"/>
    </row>
    <row r="173" spans="1:48" ht="15" customHeight="1">
      <c r="A173" s="200">
        <f t="shared" si="46"/>
        <v>172</v>
      </c>
      <c r="B173" s="211" t="e">
        <f>#REF!</f>
        <v>#REF!</v>
      </c>
      <c r="C173" s="142" t="e">
        <f>#REF!</f>
        <v>#REF!</v>
      </c>
      <c r="D173" s="172" t="e">
        <f>#REF!</f>
        <v>#REF!</v>
      </c>
      <c r="E173" s="143"/>
      <c r="F173" s="143"/>
      <c r="G173" s="167" t="e">
        <f>#REF!</f>
        <v>#REF!</v>
      </c>
      <c r="H173" s="143" t="e">
        <f>#REF!</f>
        <v>#REF!</v>
      </c>
      <c r="I173" s="144" t="e">
        <f>#REF!</f>
        <v>#REF!</v>
      </c>
      <c r="J173" s="144" t="e">
        <f>#REF!</f>
        <v>#REF!</v>
      </c>
      <c r="K173" s="144" t="e">
        <f t="shared" si="35"/>
        <v>#REF!</v>
      </c>
      <c r="L173" s="145"/>
      <c r="M173" s="146"/>
      <c r="N173" s="147"/>
      <c r="O173" s="148"/>
      <c r="P173" s="168" t="e">
        <f>#REF!</f>
        <v>#REF!</v>
      </c>
      <c r="Q173" s="148" t="e">
        <f t="shared" si="36"/>
        <v>#REF!</v>
      </c>
      <c r="R173" s="149" t="e">
        <f>#REF!+I173</f>
        <v>#REF!</v>
      </c>
      <c r="S173" s="144"/>
      <c r="T173" s="144" t="e">
        <f>#REF!</f>
        <v>#REF!</v>
      </c>
      <c r="U173" s="144" t="e">
        <f t="shared" si="37"/>
        <v>#REF!</v>
      </c>
      <c r="V173" s="144" t="e">
        <f t="shared" si="48"/>
        <v>#REF!</v>
      </c>
      <c r="W173" s="144" t="e">
        <f t="shared" si="51"/>
        <v>#REF!</v>
      </c>
      <c r="X173" s="144" t="e">
        <f t="shared" si="38"/>
        <v>#REF!</v>
      </c>
      <c r="Y173" s="208" t="e">
        <f>#REF!+#REF!+#REF!+#REF!+#REF!</f>
        <v>#REF!</v>
      </c>
      <c r="Z173" s="208" t="e">
        <f>#REF!+#REF!+#REF!+#REF!+#REF!</f>
        <v>#REF!</v>
      </c>
      <c r="AA173" s="209" t="e">
        <f>#REF!</f>
        <v>#REF!</v>
      </c>
      <c r="AB173" s="209" t="e">
        <f>#REF!</f>
        <v>#REF!</v>
      </c>
      <c r="AC173" s="207"/>
      <c r="AD173" s="207">
        <f t="shared" si="39"/>
        <v>0</v>
      </c>
      <c r="AE173" s="206" t="e">
        <f t="shared" si="40"/>
        <v>#REF!</v>
      </c>
      <c r="AF173" s="206" t="e">
        <f t="shared" si="41"/>
        <v>#REF!</v>
      </c>
      <c r="AG173" s="144"/>
      <c r="AH173" s="144"/>
      <c r="AI173" s="205" t="e">
        <f t="shared" si="42"/>
        <v>#REF!</v>
      </c>
      <c r="AJ173" s="205">
        <f>372.37</f>
        <v>372.37</v>
      </c>
      <c r="AK173" s="150" t="e">
        <f t="shared" si="43"/>
        <v>#REF!</v>
      </c>
      <c r="AL173" s="144" t="e">
        <f>#REF!-AJ173</f>
        <v>#REF!</v>
      </c>
      <c r="AM173" s="149" t="e">
        <f t="shared" si="44"/>
        <v>#REF!</v>
      </c>
      <c r="AN173" s="210" t="e">
        <f t="shared" si="45"/>
        <v>#REF!</v>
      </c>
      <c r="AO173" s="150"/>
      <c r="AP173" s="153"/>
      <c r="AQ173" s="152"/>
      <c r="AR173" s="150"/>
      <c r="AT173" s="177" t="e">
        <f t="shared" si="47"/>
        <v>#REF!</v>
      </c>
      <c r="AU173" s="178"/>
      <c r="AV173" s="178"/>
    </row>
    <row r="174" spans="1:48" ht="15" customHeight="1">
      <c r="A174" s="200">
        <f t="shared" si="46"/>
        <v>173</v>
      </c>
      <c r="B174" s="211" t="e">
        <f>#REF!</f>
        <v>#REF!</v>
      </c>
      <c r="C174" s="142" t="e">
        <f>#REF!</f>
        <v>#REF!</v>
      </c>
      <c r="D174" s="172" t="e">
        <f>#REF!</f>
        <v>#REF!</v>
      </c>
      <c r="E174" s="143"/>
      <c r="F174" s="143"/>
      <c r="G174" s="167" t="e">
        <f>#REF!</f>
        <v>#REF!</v>
      </c>
      <c r="H174" s="143" t="e">
        <f>#REF!</f>
        <v>#REF!</v>
      </c>
      <c r="I174" s="144" t="e">
        <f>#REF!</f>
        <v>#REF!</v>
      </c>
      <c r="J174" s="144" t="e">
        <f>#REF!</f>
        <v>#REF!</v>
      </c>
      <c r="K174" s="144" t="e">
        <f t="shared" si="35"/>
        <v>#REF!</v>
      </c>
      <c r="L174" s="145"/>
      <c r="M174" s="146"/>
      <c r="N174" s="147"/>
      <c r="O174" s="148"/>
      <c r="P174" s="168" t="e">
        <f>#REF!</f>
        <v>#REF!</v>
      </c>
      <c r="Q174" s="148" t="e">
        <f t="shared" si="36"/>
        <v>#REF!</v>
      </c>
      <c r="R174" s="149" t="e">
        <f>#REF!+I174</f>
        <v>#REF!</v>
      </c>
      <c r="S174" s="144"/>
      <c r="T174" s="144" t="e">
        <f>#REF!</f>
        <v>#REF!</v>
      </c>
      <c r="U174" s="144" t="e">
        <f t="shared" si="37"/>
        <v>#REF!</v>
      </c>
      <c r="V174" s="144" t="e">
        <f t="shared" si="48"/>
        <v>#REF!</v>
      </c>
      <c r="W174" s="144">
        <f>(3440*0.01896)+(300*0.0165)</f>
        <v>70.17240000000001</v>
      </c>
      <c r="X174" s="144" t="e">
        <f t="shared" si="38"/>
        <v>#REF!</v>
      </c>
      <c r="Y174" s="208" t="e">
        <f>#REF!+#REF!+#REF!+#REF!+#REF!</f>
        <v>#REF!</v>
      </c>
      <c r="Z174" s="208" t="e">
        <f>#REF!+#REF!+#REF!+#REF!+#REF!</f>
        <v>#REF!</v>
      </c>
      <c r="AA174" s="209" t="e">
        <f>#REF!</f>
        <v>#REF!</v>
      </c>
      <c r="AB174" s="209" t="e">
        <f>#REF!</f>
        <v>#REF!</v>
      </c>
      <c r="AC174" s="207"/>
      <c r="AD174" s="207">
        <f t="shared" si="39"/>
        <v>0</v>
      </c>
      <c r="AE174" s="206" t="e">
        <f t="shared" si="40"/>
        <v>#REF!</v>
      </c>
      <c r="AF174" s="206" t="e">
        <f t="shared" si="41"/>
        <v>#REF!</v>
      </c>
      <c r="AG174" s="144"/>
      <c r="AH174" s="144"/>
      <c r="AI174" s="205" t="e">
        <f t="shared" si="42"/>
        <v>#REF!</v>
      </c>
      <c r="AJ174" s="205">
        <f>(118.11/1.8109)+(8.91/1.8001)</f>
        <v>70.171437975683361</v>
      </c>
      <c r="AK174" s="150" t="e">
        <f t="shared" si="43"/>
        <v>#REF!</v>
      </c>
      <c r="AL174" s="144" t="e">
        <f>#REF!-AJ174</f>
        <v>#REF!</v>
      </c>
      <c r="AM174" s="149" t="e">
        <f t="shared" si="44"/>
        <v>#REF!</v>
      </c>
      <c r="AN174" s="210" t="e">
        <f t="shared" si="45"/>
        <v>#REF!</v>
      </c>
      <c r="AO174" s="150"/>
      <c r="AP174" s="153"/>
      <c r="AQ174" s="152"/>
      <c r="AR174" s="150"/>
      <c r="AT174" s="177">
        <f t="shared" si="47"/>
        <v>9.6202431664949017E-4</v>
      </c>
      <c r="AU174" s="178"/>
      <c r="AV174" s="178"/>
    </row>
    <row r="175" spans="1:48" ht="15" customHeight="1">
      <c r="A175" s="200">
        <f t="shared" si="46"/>
        <v>174</v>
      </c>
      <c r="B175" s="211" t="e">
        <f>#REF!</f>
        <v>#REF!</v>
      </c>
      <c r="C175" s="142" t="e">
        <f>#REF!</f>
        <v>#REF!</v>
      </c>
      <c r="D175" s="172" t="e">
        <f>#REF!</f>
        <v>#REF!</v>
      </c>
      <c r="E175" s="143"/>
      <c r="F175" s="143"/>
      <c r="G175" s="167" t="e">
        <f>#REF!</f>
        <v>#REF!</v>
      </c>
      <c r="H175" s="143" t="e">
        <f>#REF!</f>
        <v>#REF!</v>
      </c>
      <c r="I175" s="144" t="e">
        <f>#REF!</f>
        <v>#REF!</v>
      </c>
      <c r="J175" s="144" t="e">
        <f>#REF!</f>
        <v>#REF!</v>
      </c>
      <c r="K175" s="144" t="e">
        <f t="shared" si="35"/>
        <v>#REF!</v>
      </c>
      <c r="L175" s="145"/>
      <c r="M175" s="146"/>
      <c r="N175" s="147"/>
      <c r="O175" s="148"/>
      <c r="P175" s="168" t="e">
        <f>#REF!</f>
        <v>#REF!</v>
      </c>
      <c r="Q175" s="148" t="e">
        <f t="shared" si="36"/>
        <v>#REF!</v>
      </c>
      <c r="R175" s="149" t="e">
        <f>#REF!+I175</f>
        <v>#REF!</v>
      </c>
      <c r="S175" s="144"/>
      <c r="T175" s="144" t="e">
        <f>#REF!</f>
        <v>#REF!</v>
      </c>
      <c r="U175" s="144" t="e">
        <f t="shared" si="37"/>
        <v>#REF!</v>
      </c>
      <c r="V175" s="144" t="e">
        <f t="shared" si="48"/>
        <v>#REF!</v>
      </c>
      <c r="W175" s="144" t="e">
        <f t="shared" si="51"/>
        <v>#REF!</v>
      </c>
      <c r="X175" s="144" t="e">
        <f t="shared" si="38"/>
        <v>#REF!</v>
      </c>
      <c r="Y175" s="208" t="e">
        <f>#REF!+#REF!+#REF!+#REF!+#REF!</f>
        <v>#REF!</v>
      </c>
      <c r="Z175" s="208" t="e">
        <f>#REF!+#REF!+#REF!+#REF!+#REF!</f>
        <v>#REF!</v>
      </c>
      <c r="AA175" s="209" t="e">
        <f>#REF!</f>
        <v>#REF!</v>
      </c>
      <c r="AB175" s="209" t="e">
        <f>#REF!</f>
        <v>#REF!</v>
      </c>
      <c r="AC175" s="207"/>
      <c r="AD175" s="207">
        <f t="shared" si="39"/>
        <v>0</v>
      </c>
      <c r="AE175" s="206" t="e">
        <f t="shared" si="40"/>
        <v>#REF!</v>
      </c>
      <c r="AF175" s="206" t="e">
        <f t="shared" si="41"/>
        <v>#REF!</v>
      </c>
      <c r="AG175" s="144"/>
      <c r="AH175" s="144"/>
      <c r="AI175" s="205" t="e">
        <f t="shared" si="42"/>
        <v>#REF!</v>
      </c>
      <c r="AJ175" s="205">
        <f>444.6/1.7819</f>
        <v>249.50895111959144</v>
      </c>
      <c r="AK175" s="150" t="e">
        <f t="shared" si="43"/>
        <v>#REF!</v>
      </c>
      <c r="AL175" s="144" t="e">
        <f>#REF!-AJ175</f>
        <v>#REF!</v>
      </c>
      <c r="AM175" s="149" t="e">
        <f t="shared" si="44"/>
        <v>#REF!</v>
      </c>
      <c r="AN175" s="210" t="e">
        <f t="shared" si="45"/>
        <v>#REF!</v>
      </c>
      <c r="AO175" s="150"/>
      <c r="AP175" s="153"/>
      <c r="AQ175" s="152"/>
      <c r="AR175" s="150"/>
      <c r="AT175" s="177" t="e">
        <f t="shared" si="47"/>
        <v>#REF!</v>
      </c>
      <c r="AU175" s="178"/>
      <c r="AV175" s="178"/>
    </row>
    <row r="176" spans="1:48" ht="15" customHeight="1">
      <c r="A176" s="200">
        <f t="shared" si="46"/>
        <v>175</v>
      </c>
      <c r="B176" s="211" t="e">
        <f>#REF!</f>
        <v>#REF!</v>
      </c>
      <c r="C176" s="142" t="e">
        <f>#REF!</f>
        <v>#REF!</v>
      </c>
      <c r="D176" s="172" t="e">
        <f>#REF!</f>
        <v>#REF!</v>
      </c>
      <c r="E176" s="143"/>
      <c r="F176" s="143"/>
      <c r="G176" s="167" t="e">
        <f>#REF!</f>
        <v>#REF!</v>
      </c>
      <c r="H176" s="143" t="e">
        <f>#REF!</f>
        <v>#REF!</v>
      </c>
      <c r="I176" s="144" t="e">
        <f>#REF!</f>
        <v>#REF!</v>
      </c>
      <c r="J176" s="144" t="e">
        <f>#REF!</f>
        <v>#REF!</v>
      </c>
      <c r="K176" s="144" t="e">
        <f t="shared" si="35"/>
        <v>#REF!</v>
      </c>
      <c r="L176" s="145"/>
      <c r="M176" s="146"/>
      <c r="N176" s="147"/>
      <c r="O176" s="148"/>
      <c r="P176" s="168" t="e">
        <f>#REF!</f>
        <v>#REF!</v>
      </c>
      <c r="Q176" s="148" t="e">
        <f t="shared" si="36"/>
        <v>#REF!</v>
      </c>
      <c r="R176" s="149" t="e">
        <f>#REF!+I176</f>
        <v>#REF!</v>
      </c>
      <c r="S176" s="144"/>
      <c r="T176" s="144" t="e">
        <f>#REF!</f>
        <v>#REF!</v>
      </c>
      <c r="U176" s="144" t="e">
        <f t="shared" si="37"/>
        <v>#REF!</v>
      </c>
      <c r="V176" s="144" t="e">
        <f t="shared" si="48"/>
        <v>#REF!</v>
      </c>
      <c r="W176" s="144" t="e">
        <f t="shared" si="51"/>
        <v>#REF!</v>
      </c>
      <c r="X176" s="144" t="e">
        <f t="shared" si="38"/>
        <v>#REF!</v>
      </c>
      <c r="Y176" s="208" t="e">
        <f>#REF!+#REF!+#REF!+#REF!+#REF!</f>
        <v>#REF!</v>
      </c>
      <c r="Z176" s="208" t="e">
        <f>#REF!+#REF!+#REF!+#REF!+#REF!</f>
        <v>#REF!</v>
      </c>
      <c r="AA176" s="209" t="e">
        <f>#REF!</f>
        <v>#REF!</v>
      </c>
      <c r="AB176" s="209" t="e">
        <f>#REF!</f>
        <v>#REF!</v>
      </c>
      <c r="AC176" s="207"/>
      <c r="AD176" s="207">
        <f t="shared" si="39"/>
        <v>0</v>
      </c>
      <c r="AE176" s="206" t="e">
        <f t="shared" si="40"/>
        <v>#REF!</v>
      </c>
      <c r="AF176" s="206" t="e">
        <f t="shared" si="41"/>
        <v>#REF!</v>
      </c>
      <c r="AG176" s="144"/>
      <c r="AH176" s="144"/>
      <c r="AI176" s="205" t="e">
        <f t="shared" si="42"/>
        <v>#REF!</v>
      </c>
      <c r="AJ176" s="205">
        <f>295.98/1.7659+(27.42/1.8075)</f>
        <v>182.7787093389075</v>
      </c>
      <c r="AK176" s="150" t="e">
        <f t="shared" si="43"/>
        <v>#REF!</v>
      </c>
      <c r="AL176" s="144" t="e">
        <f>#REF!-AJ176</f>
        <v>#REF!</v>
      </c>
      <c r="AM176" s="149" t="e">
        <f t="shared" si="44"/>
        <v>#REF!</v>
      </c>
      <c r="AN176" s="210" t="e">
        <f t="shared" si="45"/>
        <v>#REF!</v>
      </c>
      <c r="AO176" s="150"/>
      <c r="AP176" s="153"/>
      <c r="AQ176" s="152"/>
      <c r="AR176" s="150"/>
      <c r="AT176" s="177" t="e">
        <f t="shared" si="47"/>
        <v>#REF!</v>
      </c>
      <c r="AU176" s="178"/>
      <c r="AV176" s="178"/>
    </row>
    <row r="177" spans="1:48" ht="15" customHeight="1">
      <c r="A177" s="200">
        <f t="shared" si="46"/>
        <v>176</v>
      </c>
      <c r="B177" s="211" t="e">
        <f>#REF!</f>
        <v>#REF!</v>
      </c>
      <c r="C177" s="142" t="e">
        <f>#REF!</f>
        <v>#REF!</v>
      </c>
      <c r="D177" s="172" t="e">
        <f>#REF!</f>
        <v>#REF!</v>
      </c>
      <c r="E177" s="143"/>
      <c r="F177" s="143"/>
      <c r="G177" s="167" t="e">
        <f>#REF!</f>
        <v>#REF!</v>
      </c>
      <c r="H177" s="143" t="e">
        <f>#REF!</f>
        <v>#REF!</v>
      </c>
      <c r="I177" s="144" t="e">
        <f>#REF!</f>
        <v>#REF!</v>
      </c>
      <c r="J177" s="144" t="e">
        <f>#REF!</f>
        <v>#REF!</v>
      </c>
      <c r="K177" s="144" t="e">
        <f t="shared" si="35"/>
        <v>#REF!</v>
      </c>
      <c r="L177" s="145"/>
      <c r="M177" s="146"/>
      <c r="N177" s="147"/>
      <c r="O177" s="148"/>
      <c r="P177" s="168" t="e">
        <f>#REF!</f>
        <v>#REF!</v>
      </c>
      <c r="Q177" s="148" t="e">
        <f t="shared" si="36"/>
        <v>#REF!</v>
      </c>
      <c r="R177" s="149" t="e">
        <f>#REF!+I177</f>
        <v>#REF!</v>
      </c>
      <c r="S177" s="144"/>
      <c r="T177" s="144" t="e">
        <f>#REF!</f>
        <v>#REF!</v>
      </c>
      <c r="U177" s="144" t="e">
        <f t="shared" si="37"/>
        <v>#REF!</v>
      </c>
      <c r="V177" s="144" t="e">
        <f t="shared" si="48"/>
        <v>#REF!</v>
      </c>
      <c r="W177" s="144" t="e">
        <f>U177*16.5/1000</f>
        <v>#REF!</v>
      </c>
      <c r="X177" s="144" t="e">
        <f t="shared" si="38"/>
        <v>#REF!</v>
      </c>
      <c r="Y177" s="208" t="e">
        <f>#REF!+#REF!+#REF!+#REF!+#REF!</f>
        <v>#REF!</v>
      </c>
      <c r="Z177" s="208" t="e">
        <f>#REF!+#REF!+#REF!+#REF!+#REF!</f>
        <v>#REF!</v>
      </c>
      <c r="AA177" s="209" t="e">
        <f>#REF!</f>
        <v>#REF!</v>
      </c>
      <c r="AB177" s="209" t="e">
        <f>#REF!</f>
        <v>#REF!</v>
      </c>
      <c r="AC177" s="207"/>
      <c r="AD177" s="207">
        <f t="shared" si="39"/>
        <v>0</v>
      </c>
      <c r="AE177" s="206" t="e">
        <f t="shared" si="40"/>
        <v>#REF!</v>
      </c>
      <c r="AF177" s="206" t="e">
        <f t="shared" si="41"/>
        <v>#REF!</v>
      </c>
      <c r="AG177" s="144"/>
      <c r="AH177" s="144"/>
      <c r="AI177" s="205" t="e">
        <f t="shared" si="42"/>
        <v>#REF!</v>
      </c>
      <c r="AJ177" s="205">
        <f>564.63</f>
        <v>564.63</v>
      </c>
      <c r="AK177" s="150" t="e">
        <f t="shared" si="43"/>
        <v>#REF!</v>
      </c>
      <c r="AL177" s="144" t="e">
        <f>#REF!-AJ177</f>
        <v>#REF!</v>
      </c>
      <c r="AM177" s="149" t="e">
        <f t="shared" si="44"/>
        <v>#REF!</v>
      </c>
      <c r="AN177" s="210" t="e">
        <f t="shared" si="45"/>
        <v>#REF!</v>
      </c>
      <c r="AO177" s="150"/>
      <c r="AP177" s="153"/>
      <c r="AQ177" s="152"/>
      <c r="AR177" s="150"/>
      <c r="AT177" s="177" t="e">
        <f t="shared" si="47"/>
        <v>#REF!</v>
      </c>
      <c r="AU177" s="178"/>
      <c r="AV177" s="178"/>
    </row>
    <row r="178" spans="1:48" ht="15" customHeight="1">
      <c r="A178" s="200">
        <f t="shared" si="46"/>
        <v>177</v>
      </c>
      <c r="B178" s="211" t="e">
        <f>#REF!</f>
        <v>#REF!</v>
      </c>
      <c r="C178" s="142" t="e">
        <f>#REF!</f>
        <v>#REF!</v>
      </c>
      <c r="D178" s="172" t="e">
        <f>#REF!</f>
        <v>#REF!</v>
      </c>
      <c r="E178" s="143"/>
      <c r="F178" s="143"/>
      <c r="G178" s="167" t="e">
        <f>#REF!</f>
        <v>#REF!</v>
      </c>
      <c r="H178" s="143" t="e">
        <f>#REF!</f>
        <v>#REF!</v>
      </c>
      <c r="I178" s="144" t="e">
        <f>#REF!</f>
        <v>#REF!</v>
      </c>
      <c r="J178" s="144" t="e">
        <f>#REF!</f>
        <v>#REF!</v>
      </c>
      <c r="K178" s="144" t="e">
        <f t="shared" si="35"/>
        <v>#REF!</v>
      </c>
      <c r="L178" s="145"/>
      <c r="M178" s="146"/>
      <c r="N178" s="147"/>
      <c r="O178" s="148"/>
      <c r="P178" s="168" t="e">
        <f>#REF!</f>
        <v>#REF!</v>
      </c>
      <c r="Q178" s="148" t="e">
        <f t="shared" si="36"/>
        <v>#REF!</v>
      </c>
      <c r="R178" s="149" t="e">
        <f>#REF!+I178</f>
        <v>#REF!</v>
      </c>
      <c r="S178" s="144"/>
      <c r="T178" s="144" t="e">
        <f>#REF!</f>
        <v>#REF!</v>
      </c>
      <c r="U178" s="144" t="e">
        <f t="shared" si="37"/>
        <v>#REF!</v>
      </c>
      <c r="V178" s="144" t="e">
        <f t="shared" si="48"/>
        <v>#REF!</v>
      </c>
      <c r="W178" s="144" t="e">
        <f>U178*18.96/1000</f>
        <v>#REF!</v>
      </c>
      <c r="X178" s="144" t="e">
        <f t="shared" si="38"/>
        <v>#REF!</v>
      </c>
      <c r="Y178" s="208" t="e">
        <f>#REF!+#REF!+#REF!+#REF!+#REF!</f>
        <v>#REF!</v>
      </c>
      <c r="Z178" s="208" t="e">
        <f>#REF!+#REF!+#REF!+#REF!+#REF!</f>
        <v>#REF!</v>
      </c>
      <c r="AA178" s="209" t="e">
        <f>#REF!</f>
        <v>#REF!</v>
      </c>
      <c r="AB178" s="209" t="e">
        <f>#REF!</f>
        <v>#REF!</v>
      </c>
      <c r="AC178" s="207"/>
      <c r="AD178" s="207">
        <f t="shared" si="39"/>
        <v>0</v>
      </c>
      <c r="AE178" s="206" t="e">
        <f t="shared" si="40"/>
        <v>#REF!</v>
      </c>
      <c r="AF178" s="206" t="e">
        <f t="shared" si="41"/>
        <v>#REF!</v>
      </c>
      <c r="AG178" s="144"/>
      <c r="AH178" s="144"/>
      <c r="AI178" s="205" t="e">
        <f t="shared" si="42"/>
        <v>#REF!</v>
      </c>
      <c r="AJ178" s="205">
        <f>441.68/1.7702</f>
        <v>249.50853010959213</v>
      </c>
      <c r="AK178" s="150" t="e">
        <f t="shared" si="43"/>
        <v>#REF!</v>
      </c>
      <c r="AL178" s="144" t="e">
        <f>#REF!-AJ178</f>
        <v>#REF!</v>
      </c>
      <c r="AM178" s="149" t="e">
        <f t="shared" si="44"/>
        <v>#REF!</v>
      </c>
      <c r="AN178" s="210" t="e">
        <f t="shared" si="45"/>
        <v>#REF!</v>
      </c>
      <c r="AO178" s="150"/>
      <c r="AP178" s="153"/>
      <c r="AQ178" s="152"/>
      <c r="AR178" s="150"/>
      <c r="AT178" s="177" t="e">
        <f t="shared" si="47"/>
        <v>#REF!</v>
      </c>
      <c r="AU178" s="178"/>
      <c r="AV178" s="178"/>
    </row>
    <row r="179" spans="1:48" ht="15" customHeight="1">
      <c r="A179" s="200">
        <f t="shared" si="46"/>
        <v>178</v>
      </c>
      <c r="B179" s="214" t="e">
        <f>#REF!</f>
        <v>#REF!</v>
      </c>
      <c r="C179" s="142" t="e">
        <f>#REF!</f>
        <v>#REF!</v>
      </c>
      <c r="D179" s="172" t="e">
        <f>#REF!</f>
        <v>#REF!</v>
      </c>
      <c r="E179" s="143"/>
      <c r="F179" s="143"/>
      <c r="G179" s="167" t="e">
        <f>#REF!</f>
        <v>#REF!</v>
      </c>
      <c r="H179" s="143" t="e">
        <f>#REF!</f>
        <v>#REF!</v>
      </c>
      <c r="I179" s="144" t="e">
        <f>#REF!</f>
        <v>#REF!</v>
      </c>
      <c r="J179" s="144" t="e">
        <f>#REF!</f>
        <v>#REF!</v>
      </c>
      <c r="K179" s="144" t="e">
        <f t="shared" si="35"/>
        <v>#REF!</v>
      </c>
      <c r="L179" s="145"/>
      <c r="M179" s="146"/>
      <c r="N179" s="147"/>
      <c r="O179" s="148"/>
      <c r="P179" s="168" t="e">
        <f>#REF!</f>
        <v>#REF!</v>
      </c>
      <c r="Q179" s="148" t="e">
        <f t="shared" si="36"/>
        <v>#REF!</v>
      </c>
      <c r="R179" s="149" t="e">
        <f>#REF!+I179</f>
        <v>#REF!</v>
      </c>
      <c r="S179" s="144"/>
      <c r="T179" s="144" t="e">
        <f>#REF!</f>
        <v>#REF!</v>
      </c>
      <c r="U179" s="144" t="e">
        <f t="shared" si="37"/>
        <v>#REF!</v>
      </c>
      <c r="V179" s="144" t="e">
        <f>U179*0.09</f>
        <v>#REF!</v>
      </c>
      <c r="W179" s="144"/>
      <c r="X179" s="144" t="e">
        <f t="shared" si="38"/>
        <v>#REF!</v>
      </c>
      <c r="Y179" s="208" t="e">
        <f>#REF!+#REF!+#REF!+#REF!+#REF!</f>
        <v>#REF!</v>
      </c>
      <c r="Z179" s="208" t="e">
        <f>#REF!+#REF!+#REF!+#REF!+#REF!</f>
        <v>#REF!</v>
      </c>
      <c r="AA179" s="209" t="e">
        <f>#REF!</f>
        <v>#REF!</v>
      </c>
      <c r="AB179" s="209" t="e">
        <f>#REF!</f>
        <v>#REF!</v>
      </c>
      <c r="AC179" s="207"/>
      <c r="AD179" s="207">
        <f t="shared" si="39"/>
        <v>0</v>
      </c>
      <c r="AE179" s="206" t="e">
        <f t="shared" si="40"/>
        <v>#REF!</v>
      </c>
      <c r="AF179" s="206" t="e">
        <f t="shared" si="41"/>
        <v>#REF!</v>
      </c>
      <c r="AG179" s="144"/>
      <c r="AH179" s="144"/>
      <c r="AI179" s="205" t="e">
        <f t="shared" si="42"/>
        <v>#REF!</v>
      </c>
      <c r="AJ179" s="205">
        <v>0</v>
      </c>
      <c r="AK179" s="150" t="e">
        <f>AL179/1.09</f>
        <v>#REF!</v>
      </c>
      <c r="AL179" s="144" t="e">
        <f>#REF!-AJ179</f>
        <v>#REF!</v>
      </c>
      <c r="AM179" s="149" t="e">
        <f t="shared" si="44"/>
        <v>#REF!</v>
      </c>
      <c r="AN179" s="210" t="e">
        <f t="shared" si="45"/>
        <v>#REF!</v>
      </c>
      <c r="AO179" s="150"/>
      <c r="AP179" s="153"/>
      <c r="AQ179" s="152"/>
      <c r="AR179" s="150"/>
      <c r="AT179" s="177">
        <f t="shared" si="47"/>
        <v>0</v>
      </c>
      <c r="AU179" s="178"/>
      <c r="AV179" s="178"/>
    </row>
    <row r="180" spans="1:48" ht="15" customHeight="1">
      <c r="A180" s="200">
        <f t="shared" si="46"/>
        <v>179</v>
      </c>
      <c r="B180" s="211" t="e">
        <f>#REF!</f>
        <v>#REF!</v>
      </c>
      <c r="C180" s="142" t="e">
        <f>#REF!</f>
        <v>#REF!</v>
      </c>
      <c r="D180" s="172" t="e">
        <f>#REF!</f>
        <v>#REF!</v>
      </c>
      <c r="E180" s="143"/>
      <c r="F180" s="143"/>
      <c r="G180" s="167" t="e">
        <f>#REF!</f>
        <v>#REF!</v>
      </c>
      <c r="H180" s="143" t="e">
        <f>#REF!</f>
        <v>#REF!</v>
      </c>
      <c r="I180" s="144" t="e">
        <f>#REF!</f>
        <v>#REF!</v>
      </c>
      <c r="J180" s="144" t="e">
        <f>#REF!</f>
        <v>#REF!</v>
      </c>
      <c r="K180" s="144" t="e">
        <f t="shared" si="35"/>
        <v>#REF!</v>
      </c>
      <c r="L180" s="145"/>
      <c r="M180" s="146"/>
      <c r="N180" s="147"/>
      <c r="O180" s="148"/>
      <c r="P180" s="168" t="e">
        <f>#REF!</f>
        <v>#REF!</v>
      </c>
      <c r="Q180" s="148" t="e">
        <f t="shared" si="36"/>
        <v>#REF!</v>
      </c>
      <c r="R180" s="149" t="e">
        <f>#REF!+I180</f>
        <v>#REF!</v>
      </c>
      <c r="S180" s="144"/>
      <c r="T180" s="144" t="e">
        <f>#REF!</f>
        <v>#REF!</v>
      </c>
      <c r="U180" s="144" t="e">
        <f t="shared" si="37"/>
        <v>#REF!</v>
      </c>
      <c r="V180" s="144" t="e">
        <f t="shared" ref="V180:V243" si="52">U180*0.18</f>
        <v>#REF!</v>
      </c>
      <c r="W180" s="144" t="e">
        <f t="shared" ref="W180:W243" si="53">U180*18.96/1000</f>
        <v>#REF!</v>
      </c>
      <c r="X180" s="144" t="e">
        <f t="shared" si="38"/>
        <v>#REF!</v>
      </c>
      <c r="Y180" s="208" t="e">
        <f>#REF!+#REF!+#REF!+#REF!+#REF!</f>
        <v>#REF!</v>
      </c>
      <c r="Z180" s="208" t="e">
        <f>#REF!+#REF!+#REF!+#REF!+#REF!</f>
        <v>#REF!</v>
      </c>
      <c r="AA180" s="209" t="e">
        <f>#REF!</f>
        <v>#REF!</v>
      </c>
      <c r="AB180" s="209" t="e">
        <f>#REF!</f>
        <v>#REF!</v>
      </c>
      <c r="AC180" s="207"/>
      <c r="AD180" s="207">
        <f t="shared" si="39"/>
        <v>0</v>
      </c>
      <c r="AE180" s="206" t="e">
        <f t="shared" si="40"/>
        <v>#REF!</v>
      </c>
      <c r="AF180" s="206" t="e">
        <f t="shared" si="41"/>
        <v>#REF!</v>
      </c>
      <c r="AG180" s="144"/>
      <c r="AH180" s="144"/>
      <c r="AI180" s="205" t="e">
        <f t="shared" si="42"/>
        <v>#REF!</v>
      </c>
      <c r="AJ180" s="205">
        <f>227.73/1.7981</f>
        <v>126.65035315054779</v>
      </c>
      <c r="AK180" s="150" t="e">
        <f t="shared" si="43"/>
        <v>#REF!</v>
      </c>
      <c r="AL180" s="144" t="e">
        <f>#REF!-AJ180</f>
        <v>#REF!</v>
      </c>
      <c r="AM180" s="149" t="e">
        <f t="shared" si="44"/>
        <v>#REF!</v>
      </c>
      <c r="AN180" s="210" t="e">
        <f t="shared" si="45"/>
        <v>#REF!</v>
      </c>
      <c r="AO180" s="150"/>
      <c r="AP180" s="153"/>
      <c r="AQ180" s="152"/>
      <c r="AR180" s="150"/>
      <c r="AT180" s="177" t="e">
        <f t="shared" si="47"/>
        <v>#REF!</v>
      </c>
      <c r="AU180" s="178"/>
      <c r="AV180" s="178"/>
    </row>
    <row r="181" spans="1:48" ht="15" customHeight="1">
      <c r="A181" s="200">
        <f t="shared" si="46"/>
        <v>180</v>
      </c>
      <c r="B181" s="211" t="e">
        <f>#REF!</f>
        <v>#REF!</v>
      </c>
      <c r="C181" s="142" t="e">
        <f>#REF!</f>
        <v>#REF!</v>
      </c>
      <c r="D181" s="172" t="e">
        <f>#REF!</f>
        <v>#REF!</v>
      </c>
      <c r="E181" s="143"/>
      <c r="F181" s="143"/>
      <c r="G181" s="167" t="e">
        <f>#REF!</f>
        <v>#REF!</v>
      </c>
      <c r="H181" s="143" t="e">
        <f>#REF!</f>
        <v>#REF!</v>
      </c>
      <c r="I181" s="144" t="e">
        <f>#REF!</f>
        <v>#REF!</v>
      </c>
      <c r="J181" s="144" t="e">
        <f>#REF!</f>
        <v>#REF!</v>
      </c>
      <c r="K181" s="144" t="e">
        <f t="shared" si="35"/>
        <v>#REF!</v>
      </c>
      <c r="L181" s="145"/>
      <c r="M181" s="146"/>
      <c r="N181" s="147"/>
      <c r="O181" s="148"/>
      <c r="P181" s="168" t="e">
        <f>#REF!</f>
        <v>#REF!</v>
      </c>
      <c r="Q181" s="148" t="e">
        <f t="shared" si="36"/>
        <v>#REF!</v>
      </c>
      <c r="R181" s="149" t="e">
        <f>#REF!+I181</f>
        <v>#REF!</v>
      </c>
      <c r="S181" s="144"/>
      <c r="T181" s="144" t="e">
        <f>#REF!</f>
        <v>#REF!</v>
      </c>
      <c r="U181" s="144" t="e">
        <f t="shared" si="37"/>
        <v>#REF!</v>
      </c>
      <c r="V181" s="144" t="e">
        <f t="shared" si="52"/>
        <v>#REF!</v>
      </c>
      <c r="W181" s="144" t="e">
        <f t="shared" si="53"/>
        <v>#REF!</v>
      </c>
      <c r="X181" s="144" t="e">
        <f t="shared" si="38"/>
        <v>#REF!</v>
      </c>
      <c r="Y181" s="208" t="e">
        <f>#REF!+#REF!+#REF!+#REF!+#REF!</f>
        <v>#REF!</v>
      </c>
      <c r="Z181" s="208" t="e">
        <f>#REF!+#REF!+#REF!+#REF!+#REF!</f>
        <v>#REF!</v>
      </c>
      <c r="AA181" s="209" t="e">
        <f>#REF!</f>
        <v>#REF!</v>
      </c>
      <c r="AB181" s="209" t="e">
        <f>#REF!</f>
        <v>#REF!</v>
      </c>
      <c r="AC181" s="207"/>
      <c r="AD181" s="207">
        <f t="shared" si="39"/>
        <v>0</v>
      </c>
      <c r="AE181" s="206" t="e">
        <f t="shared" si="40"/>
        <v>#REF!</v>
      </c>
      <c r="AF181" s="206" t="e">
        <f t="shared" si="41"/>
        <v>#REF!</v>
      </c>
      <c r="AG181" s="144"/>
      <c r="AH181" s="144"/>
      <c r="AI181" s="205" t="e">
        <f t="shared" si="42"/>
        <v>#REF!</v>
      </c>
      <c r="AJ181" s="205">
        <v>208.56</v>
      </c>
      <c r="AK181" s="150" t="e">
        <f t="shared" si="43"/>
        <v>#REF!</v>
      </c>
      <c r="AL181" s="144" t="e">
        <f>#REF!-AJ181</f>
        <v>#REF!</v>
      </c>
      <c r="AM181" s="149" t="e">
        <f t="shared" si="44"/>
        <v>#REF!</v>
      </c>
      <c r="AN181" s="210" t="e">
        <f t="shared" si="45"/>
        <v>#REF!</v>
      </c>
      <c r="AO181" s="150"/>
      <c r="AP181" s="153"/>
      <c r="AQ181" s="152"/>
      <c r="AR181" s="150"/>
      <c r="AT181" s="177" t="e">
        <f t="shared" si="47"/>
        <v>#REF!</v>
      </c>
      <c r="AU181" s="178"/>
      <c r="AV181" s="178"/>
    </row>
    <row r="182" spans="1:48" ht="15" customHeight="1">
      <c r="A182" s="200">
        <f t="shared" si="46"/>
        <v>181</v>
      </c>
      <c r="B182" s="211" t="e">
        <f>#REF!</f>
        <v>#REF!</v>
      </c>
      <c r="C182" s="142" t="e">
        <f>#REF!</f>
        <v>#REF!</v>
      </c>
      <c r="D182" s="172" t="e">
        <f>#REF!</f>
        <v>#REF!</v>
      </c>
      <c r="E182" s="143"/>
      <c r="F182" s="143"/>
      <c r="G182" s="167" t="e">
        <f>#REF!</f>
        <v>#REF!</v>
      </c>
      <c r="H182" s="143" t="e">
        <f>#REF!</f>
        <v>#REF!</v>
      </c>
      <c r="I182" s="144" t="e">
        <f>#REF!</f>
        <v>#REF!</v>
      </c>
      <c r="J182" s="144" t="e">
        <f>#REF!</f>
        <v>#REF!</v>
      </c>
      <c r="K182" s="144" t="e">
        <f t="shared" si="35"/>
        <v>#REF!</v>
      </c>
      <c r="L182" s="145"/>
      <c r="M182" s="146"/>
      <c r="N182" s="147"/>
      <c r="O182" s="148"/>
      <c r="P182" s="168" t="e">
        <f>#REF!</f>
        <v>#REF!</v>
      </c>
      <c r="Q182" s="148" t="e">
        <f t="shared" si="36"/>
        <v>#REF!</v>
      </c>
      <c r="R182" s="149" t="e">
        <f>#REF!+I182</f>
        <v>#REF!</v>
      </c>
      <c r="S182" s="144"/>
      <c r="T182" s="144" t="e">
        <f>#REF!</f>
        <v>#REF!</v>
      </c>
      <c r="U182" s="144" t="e">
        <f t="shared" si="37"/>
        <v>#REF!</v>
      </c>
      <c r="V182" s="144" t="e">
        <f t="shared" si="52"/>
        <v>#REF!</v>
      </c>
      <c r="W182" s="144" t="e">
        <f t="shared" si="53"/>
        <v>#REF!</v>
      </c>
      <c r="X182" s="144" t="e">
        <f t="shared" si="38"/>
        <v>#REF!</v>
      </c>
      <c r="Y182" s="208" t="e">
        <f>#REF!+#REF!+#REF!+#REF!+#REF!</f>
        <v>#REF!</v>
      </c>
      <c r="Z182" s="208" t="e">
        <f>#REF!+#REF!+#REF!+#REF!+#REF!</f>
        <v>#REF!</v>
      </c>
      <c r="AA182" s="209" t="e">
        <f>#REF!</f>
        <v>#REF!</v>
      </c>
      <c r="AB182" s="209" t="e">
        <f>#REF!</f>
        <v>#REF!</v>
      </c>
      <c r="AC182" s="207"/>
      <c r="AD182" s="207">
        <f t="shared" si="39"/>
        <v>0</v>
      </c>
      <c r="AE182" s="206" t="e">
        <f t="shared" si="40"/>
        <v>#REF!</v>
      </c>
      <c r="AF182" s="206" t="e">
        <f t="shared" si="41"/>
        <v>#REF!</v>
      </c>
      <c r="AG182" s="144"/>
      <c r="AH182" s="144"/>
      <c r="AI182" s="205" t="e">
        <f t="shared" si="42"/>
        <v>#REF!</v>
      </c>
      <c r="AJ182" s="205">
        <v>1017.39</v>
      </c>
      <c r="AK182" s="150" t="e">
        <f t="shared" si="43"/>
        <v>#REF!</v>
      </c>
      <c r="AL182" s="144" t="e">
        <f>#REF!-AJ182</f>
        <v>#REF!</v>
      </c>
      <c r="AM182" s="149" t="e">
        <f t="shared" si="44"/>
        <v>#REF!</v>
      </c>
      <c r="AN182" s="210" t="e">
        <f t="shared" si="45"/>
        <v>#REF!</v>
      </c>
      <c r="AO182" s="150"/>
      <c r="AP182" s="153"/>
      <c r="AQ182" s="152"/>
      <c r="AR182" s="150"/>
      <c r="AT182" s="177" t="e">
        <f t="shared" si="47"/>
        <v>#REF!</v>
      </c>
      <c r="AU182" s="178"/>
      <c r="AV182" s="178"/>
    </row>
    <row r="183" spans="1:48" ht="15" customHeight="1">
      <c r="A183" s="200">
        <f t="shared" si="46"/>
        <v>182</v>
      </c>
      <c r="B183" s="211" t="e">
        <f>#REF!</f>
        <v>#REF!</v>
      </c>
      <c r="C183" s="142" t="e">
        <f>#REF!</f>
        <v>#REF!</v>
      </c>
      <c r="D183" s="172" t="e">
        <f>#REF!</f>
        <v>#REF!</v>
      </c>
      <c r="E183" s="143"/>
      <c r="F183" s="143"/>
      <c r="G183" s="167" t="e">
        <f>#REF!</f>
        <v>#REF!</v>
      </c>
      <c r="H183" s="143" t="e">
        <f>#REF!</f>
        <v>#REF!</v>
      </c>
      <c r="I183" s="144" t="e">
        <f>#REF!</f>
        <v>#REF!</v>
      </c>
      <c r="J183" s="144" t="e">
        <f>#REF!</f>
        <v>#REF!</v>
      </c>
      <c r="K183" s="144" t="e">
        <f t="shared" si="35"/>
        <v>#REF!</v>
      </c>
      <c r="L183" s="145"/>
      <c r="M183" s="146"/>
      <c r="N183" s="147"/>
      <c r="O183" s="148"/>
      <c r="P183" s="168" t="e">
        <f>#REF!</f>
        <v>#REF!</v>
      </c>
      <c r="Q183" s="148" t="e">
        <f t="shared" si="36"/>
        <v>#REF!</v>
      </c>
      <c r="R183" s="149" t="e">
        <f>#REF!+I183</f>
        <v>#REF!</v>
      </c>
      <c r="S183" s="144"/>
      <c r="T183" s="144" t="e">
        <f>#REF!</f>
        <v>#REF!</v>
      </c>
      <c r="U183" s="144" t="e">
        <f t="shared" si="37"/>
        <v>#REF!</v>
      </c>
      <c r="V183" s="144" t="e">
        <f t="shared" si="52"/>
        <v>#REF!</v>
      </c>
      <c r="W183" s="144" t="e">
        <f t="shared" si="53"/>
        <v>#REF!</v>
      </c>
      <c r="X183" s="144" t="e">
        <f t="shared" si="38"/>
        <v>#REF!</v>
      </c>
      <c r="Y183" s="208" t="e">
        <f>#REF!+#REF!+#REF!+#REF!+#REF!</f>
        <v>#REF!</v>
      </c>
      <c r="Z183" s="208" t="e">
        <f>#REF!+#REF!+#REF!+#REF!+#REF!</f>
        <v>#REF!</v>
      </c>
      <c r="AA183" s="209" t="e">
        <f>#REF!</f>
        <v>#REF!</v>
      </c>
      <c r="AB183" s="209" t="e">
        <f>#REF!</f>
        <v>#REF!</v>
      </c>
      <c r="AC183" s="207"/>
      <c r="AD183" s="207">
        <f t="shared" si="39"/>
        <v>0</v>
      </c>
      <c r="AE183" s="206" t="e">
        <f t="shared" si="40"/>
        <v>#REF!</v>
      </c>
      <c r="AF183" s="206" t="e">
        <f t="shared" si="41"/>
        <v>#REF!</v>
      </c>
      <c r="AG183" s="144"/>
      <c r="AH183" s="144"/>
      <c r="AI183" s="205" t="e">
        <f t="shared" si="42"/>
        <v>#REF!</v>
      </c>
      <c r="AJ183" s="205">
        <v>13682.29</v>
      </c>
      <c r="AK183" s="150" t="e">
        <f t="shared" si="43"/>
        <v>#REF!</v>
      </c>
      <c r="AL183" s="144" t="e">
        <f>#REF!-AJ183</f>
        <v>#REF!</v>
      </c>
      <c r="AM183" s="149" t="e">
        <f t="shared" si="44"/>
        <v>#REF!</v>
      </c>
      <c r="AN183" s="210" t="e">
        <f t="shared" si="45"/>
        <v>#REF!</v>
      </c>
      <c r="AO183" s="150"/>
      <c r="AP183" s="151"/>
      <c r="AQ183" s="152"/>
      <c r="AR183" s="150"/>
      <c r="AT183" s="177" t="e">
        <f t="shared" si="47"/>
        <v>#REF!</v>
      </c>
      <c r="AU183" s="178"/>
      <c r="AV183" s="178"/>
    </row>
    <row r="184" spans="1:48" ht="15" customHeight="1">
      <c r="A184" s="200">
        <f t="shared" si="46"/>
        <v>183</v>
      </c>
      <c r="B184" s="211" t="e">
        <f>#REF!</f>
        <v>#REF!</v>
      </c>
      <c r="C184" s="142" t="e">
        <f>#REF!</f>
        <v>#REF!</v>
      </c>
      <c r="D184" s="172" t="e">
        <f>#REF!</f>
        <v>#REF!</v>
      </c>
      <c r="E184" s="143"/>
      <c r="F184" s="143"/>
      <c r="G184" s="167" t="e">
        <f>#REF!</f>
        <v>#REF!</v>
      </c>
      <c r="H184" s="143" t="e">
        <f>#REF!</f>
        <v>#REF!</v>
      </c>
      <c r="I184" s="144" t="e">
        <f>#REF!</f>
        <v>#REF!</v>
      </c>
      <c r="J184" s="144" t="e">
        <f>#REF!</f>
        <v>#REF!</v>
      </c>
      <c r="K184" s="144" t="e">
        <f t="shared" si="35"/>
        <v>#REF!</v>
      </c>
      <c r="L184" s="145"/>
      <c r="M184" s="146"/>
      <c r="N184" s="147"/>
      <c r="O184" s="148"/>
      <c r="P184" s="168" t="e">
        <f>#REF!</f>
        <v>#REF!</v>
      </c>
      <c r="Q184" s="148" t="e">
        <f t="shared" si="36"/>
        <v>#REF!</v>
      </c>
      <c r="R184" s="149" t="e">
        <f>#REF!+I184</f>
        <v>#REF!</v>
      </c>
      <c r="S184" s="144"/>
      <c r="T184" s="144" t="e">
        <f>#REF!</f>
        <v>#REF!</v>
      </c>
      <c r="U184" s="144" t="e">
        <f t="shared" si="37"/>
        <v>#REF!</v>
      </c>
      <c r="V184" s="144" t="e">
        <f t="shared" si="52"/>
        <v>#REF!</v>
      </c>
      <c r="W184" s="144" t="e">
        <f t="shared" si="53"/>
        <v>#REF!</v>
      </c>
      <c r="X184" s="144" t="e">
        <f t="shared" si="38"/>
        <v>#REF!</v>
      </c>
      <c r="Y184" s="208" t="e">
        <f>#REF!+#REF!+#REF!+#REF!+#REF!</f>
        <v>#REF!</v>
      </c>
      <c r="Z184" s="208" t="e">
        <f>#REF!+#REF!+#REF!+#REF!+#REF!</f>
        <v>#REF!</v>
      </c>
      <c r="AA184" s="209" t="e">
        <f>#REF!</f>
        <v>#REF!</v>
      </c>
      <c r="AB184" s="209" t="e">
        <f>#REF!</f>
        <v>#REF!</v>
      </c>
      <c r="AC184" s="207"/>
      <c r="AD184" s="207">
        <f t="shared" si="39"/>
        <v>0</v>
      </c>
      <c r="AE184" s="206" t="e">
        <f t="shared" si="40"/>
        <v>#REF!</v>
      </c>
      <c r="AF184" s="206" t="e">
        <f t="shared" si="41"/>
        <v>#REF!</v>
      </c>
      <c r="AG184" s="144"/>
      <c r="AH184" s="144"/>
      <c r="AI184" s="205" t="e">
        <f t="shared" si="42"/>
        <v>#REF!</v>
      </c>
      <c r="AJ184" s="205">
        <v>1293.83</v>
      </c>
      <c r="AK184" s="150" t="e">
        <f t="shared" si="43"/>
        <v>#REF!</v>
      </c>
      <c r="AL184" s="144" t="e">
        <f>#REF!-AJ184</f>
        <v>#REF!</v>
      </c>
      <c r="AM184" s="149" t="e">
        <f t="shared" si="44"/>
        <v>#REF!</v>
      </c>
      <c r="AN184" s="210" t="e">
        <f t="shared" si="45"/>
        <v>#REF!</v>
      </c>
      <c r="AO184" s="150"/>
      <c r="AP184" s="151"/>
      <c r="AQ184" s="152"/>
      <c r="AR184" s="150"/>
      <c r="AT184" s="177" t="e">
        <f t="shared" si="47"/>
        <v>#REF!</v>
      </c>
      <c r="AU184" s="178"/>
      <c r="AV184" s="178"/>
    </row>
    <row r="185" spans="1:48" ht="15" customHeight="1">
      <c r="A185" s="200">
        <f t="shared" si="46"/>
        <v>184</v>
      </c>
      <c r="B185" s="211" t="e">
        <f>#REF!</f>
        <v>#REF!</v>
      </c>
      <c r="C185" s="142" t="e">
        <f>#REF!</f>
        <v>#REF!</v>
      </c>
      <c r="D185" s="172" t="e">
        <f>#REF!</f>
        <v>#REF!</v>
      </c>
      <c r="E185" s="143"/>
      <c r="F185" s="143"/>
      <c r="G185" s="167" t="e">
        <f>#REF!</f>
        <v>#REF!</v>
      </c>
      <c r="H185" s="143" t="e">
        <f>#REF!</f>
        <v>#REF!</v>
      </c>
      <c r="I185" s="144" t="e">
        <f>#REF!</f>
        <v>#REF!</v>
      </c>
      <c r="J185" s="144" t="e">
        <f>#REF!</f>
        <v>#REF!</v>
      </c>
      <c r="K185" s="144" t="e">
        <f t="shared" si="35"/>
        <v>#REF!</v>
      </c>
      <c r="L185" s="145"/>
      <c r="M185" s="146"/>
      <c r="N185" s="147"/>
      <c r="O185" s="148"/>
      <c r="P185" s="168" t="e">
        <f>#REF!</f>
        <v>#REF!</v>
      </c>
      <c r="Q185" s="148" t="e">
        <f t="shared" si="36"/>
        <v>#REF!</v>
      </c>
      <c r="R185" s="149" t="e">
        <f>#REF!+I185</f>
        <v>#REF!</v>
      </c>
      <c r="S185" s="144"/>
      <c r="T185" s="144" t="e">
        <f>#REF!</f>
        <v>#REF!</v>
      </c>
      <c r="U185" s="144" t="e">
        <f t="shared" si="37"/>
        <v>#REF!</v>
      </c>
      <c r="V185" s="144" t="e">
        <f t="shared" si="52"/>
        <v>#REF!</v>
      </c>
      <c r="W185" s="144" t="e">
        <f t="shared" si="53"/>
        <v>#REF!</v>
      </c>
      <c r="X185" s="144" t="e">
        <f t="shared" si="38"/>
        <v>#REF!</v>
      </c>
      <c r="Y185" s="208" t="e">
        <f>#REF!+#REF!+#REF!+#REF!+#REF!</f>
        <v>#REF!</v>
      </c>
      <c r="Z185" s="208" t="e">
        <f>#REF!+#REF!+#REF!+#REF!+#REF!</f>
        <v>#REF!</v>
      </c>
      <c r="AA185" s="209" t="e">
        <f>#REF!</f>
        <v>#REF!</v>
      </c>
      <c r="AB185" s="209" t="e">
        <f>#REF!</f>
        <v>#REF!</v>
      </c>
      <c r="AC185" s="207"/>
      <c r="AD185" s="207">
        <f t="shared" si="39"/>
        <v>0</v>
      </c>
      <c r="AE185" s="206" t="e">
        <f t="shared" si="40"/>
        <v>#REF!</v>
      </c>
      <c r="AF185" s="206" t="e">
        <f t="shared" si="41"/>
        <v>#REF!</v>
      </c>
      <c r="AG185" s="144"/>
      <c r="AH185" s="144"/>
      <c r="AI185" s="205" t="e">
        <f t="shared" si="42"/>
        <v>#REF!</v>
      </c>
      <c r="AJ185" s="205">
        <v>413.33</v>
      </c>
      <c r="AK185" s="150" t="e">
        <f t="shared" si="43"/>
        <v>#REF!</v>
      </c>
      <c r="AL185" s="144" t="e">
        <f>#REF!-AJ185</f>
        <v>#REF!</v>
      </c>
      <c r="AM185" s="149" t="e">
        <f t="shared" si="44"/>
        <v>#REF!</v>
      </c>
      <c r="AN185" s="210" t="e">
        <f t="shared" si="45"/>
        <v>#REF!</v>
      </c>
      <c r="AO185" s="150"/>
      <c r="AP185" s="151"/>
      <c r="AQ185" s="152"/>
      <c r="AR185" s="150"/>
      <c r="AT185" s="177" t="e">
        <f t="shared" si="47"/>
        <v>#REF!</v>
      </c>
      <c r="AU185" s="178"/>
      <c r="AV185" s="178"/>
    </row>
    <row r="186" spans="1:48" ht="15" customHeight="1">
      <c r="A186" s="200">
        <f t="shared" si="46"/>
        <v>185</v>
      </c>
      <c r="B186" s="211" t="e">
        <f>#REF!</f>
        <v>#REF!</v>
      </c>
      <c r="C186" s="142" t="e">
        <f>#REF!</f>
        <v>#REF!</v>
      </c>
      <c r="D186" s="172" t="e">
        <f>#REF!</f>
        <v>#REF!</v>
      </c>
      <c r="E186" s="143"/>
      <c r="F186" s="143"/>
      <c r="G186" s="167" t="e">
        <f>#REF!</f>
        <v>#REF!</v>
      </c>
      <c r="H186" s="143" t="e">
        <f>#REF!</f>
        <v>#REF!</v>
      </c>
      <c r="I186" s="144" t="e">
        <f>#REF!</f>
        <v>#REF!</v>
      </c>
      <c r="J186" s="144" t="e">
        <f>#REF!</f>
        <v>#REF!</v>
      </c>
      <c r="K186" s="144" t="e">
        <f t="shared" si="35"/>
        <v>#REF!</v>
      </c>
      <c r="L186" s="145"/>
      <c r="M186" s="146"/>
      <c r="N186" s="147"/>
      <c r="O186" s="148"/>
      <c r="P186" s="168" t="e">
        <f>#REF!</f>
        <v>#REF!</v>
      </c>
      <c r="Q186" s="148" t="e">
        <f t="shared" si="36"/>
        <v>#REF!</v>
      </c>
      <c r="R186" s="149" t="e">
        <f>#REF!+I186</f>
        <v>#REF!</v>
      </c>
      <c r="S186" s="144"/>
      <c r="T186" s="144" t="e">
        <f>#REF!</f>
        <v>#REF!</v>
      </c>
      <c r="U186" s="144" t="e">
        <f t="shared" si="37"/>
        <v>#REF!</v>
      </c>
      <c r="V186" s="144" t="e">
        <f t="shared" si="52"/>
        <v>#REF!</v>
      </c>
      <c r="W186" s="144">
        <f>(45560.45*18.96/1000)+(3240*16.5/1000)</f>
        <v>917.28613200000007</v>
      </c>
      <c r="X186" s="144" t="e">
        <f t="shared" si="38"/>
        <v>#REF!</v>
      </c>
      <c r="Y186" s="208" t="e">
        <f>#REF!+#REF!+#REF!+#REF!+#REF!</f>
        <v>#REF!</v>
      </c>
      <c r="Z186" s="208" t="e">
        <f>#REF!+#REF!+#REF!+#REF!+#REF!</f>
        <v>#REF!</v>
      </c>
      <c r="AA186" s="209" t="e">
        <f>#REF!</f>
        <v>#REF!</v>
      </c>
      <c r="AB186" s="209" t="e">
        <f>#REF!</f>
        <v>#REF!</v>
      </c>
      <c r="AC186" s="207"/>
      <c r="AD186" s="207">
        <f t="shared" si="39"/>
        <v>0</v>
      </c>
      <c r="AE186" s="206" t="e">
        <f t="shared" si="40"/>
        <v>#REF!</v>
      </c>
      <c r="AF186" s="206" t="e">
        <f t="shared" si="41"/>
        <v>#REF!</v>
      </c>
      <c r="AG186" s="144"/>
      <c r="AH186" s="144"/>
      <c r="AI186" s="205" t="e">
        <f t="shared" si="42"/>
        <v>#REF!</v>
      </c>
      <c r="AJ186" s="205">
        <f>863.82+53.47</f>
        <v>917.29000000000008</v>
      </c>
      <c r="AK186" s="150" t="e">
        <f t="shared" si="43"/>
        <v>#REF!</v>
      </c>
      <c r="AL186" s="144" t="e">
        <f>#REF!-AJ186</f>
        <v>#REF!</v>
      </c>
      <c r="AM186" s="149" t="e">
        <f t="shared" si="44"/>
        <v>#REF!</v>
      </c>
      <c r="AN186" s="210" t="e">
        <f t="shared" si="45"/>
        <v>#REF!</v>
      </c>
      <c r="AO186" s="150"/>
      <c r="AP186" s="153"/>
      <c r="AQ186" s="152"/>
      <c r="AR186" s="150"/>
      <c r="AT186" s="177">
        <f t="shared" si="47"/>
        <v>-3.8680000000113068E-3</v>
      </c>
      <c r="AU186" s="178"/>
      <c r="AV186" s="178"/>
    </row>
    <row r="187" spans="1:48" ht="15" customHeight="1">
      <c r="A187" s="200">
        <f t="shared" si="46"/>
        <v>186</v>
      </c>
      <c r="B187" s="211" t="e">
        <f>#REF!</f>
        <v>#REF!</v>
      </c>
      <c r="C187" s="142" t="e">
        <f>#REF!</f>
        <v>#REF!</v>
      </c>
      <c r="D187" s="172" t="e">
        <f>#REF!</f>
        <v>#REF!</v>
      </c>
      <c r="E187" s="143"/>
      <c r="F187" s="143"/>
      <c r="G187" s="167" t="e">
        <f>#REF!</f>
        <v>#REF!</v>
      </c>
      <c r="H187" s="143" t="e">
        <f>#REF!</f>
        <v>#REF!</v>
      </c>
      <c r="I187" s="144" t="e">
        <f>#REF!</f>
        <v>#REF!</v>
      </c>
      <c r="J187" s="144" t="e">
        <f>#REF!</f>
        <v>#REF!</v>
      </c>
      <c r="K187" s="144" t="e">
        <f t="shared" si="35"/>
        <v>#REF!</v>
      </c>
      <c r="L187" s="145"/>
      <c r="M187" s="146"/>
      <c r="N187" s="147"/>
      <c r="O187" s="148"/>
      <c r="P187" s="168" t="e">
        <f>#REF!</f>
        <v>#REF!</v>
      </c>
      <c r="Q187" s="148" t="e">
        <f t="shared" si="36"/>
        <v>#REF!</v>
      </c>
      <c r="R187" s="149" t="e">
        <f>#REF!+I187</f>
        <v>#REF!</v>
      </c>
      <c r="S187" s="144"/>
      <c r="T187" s="144" t="e">
        <f>#REF!</f>
        <v>#REF!</v>
      </c>
      <c r="U187" s="144" t="e">
        <f t="shared" si="37"/>
        <v>#REF!</v>
      </c>
      <c r="V187" s="144" t="e">
        <f t="shared" si="52"/>
        <v>#REF!</v>
      </c>
      <c r="W187" s="144" t="e">
        <f t="shared" si="53"/>
        <v>#REF!</v>
      </c>
      <c r="X187" s="144" t="e">
        <f t="shared" si="38"/>
        <v>#REF!</v>
      </c>
      <c r="Y187" s="208" t="e">
        <f>#REF!+#REF!+#REF!+#REF!+#REF!</f>
        <v>#REF!</v>
      </c>
      <c r="Z187" s="208" t="e">
        <f>#REF!+#REF!+#REF!+#REF!+#REF!</f>
        <v>#REF!</v>
      </c>
      <c r="AA187" s="209" t="e">
        <f>#REF!</f>
        <v>#REF!</v>
      </c>
      <c r="AB187" s="209" t="e">
        <f>#REF!</f>
        <v>#REF!</v>
      </c>
      <c r="AC187" s="207"/>
      <c r="AD187" s="207">
        <f t="shared" si="39"/>
        <v>0</v>
      </c>
      <c r="AE187" s="206" t="e">
        <f t="shared" si="40"/>
        <v>#REF!</v>
      </c>
      <c r="AF187" s="206" t="e">
        <f t="shared" si="41"/>
        <v>#REF!</v>
      </c>
      <c r="AG187" s="144"/>
      <c r="AH187" s="144"/>
      <c r="AI187" s="205" t="e">
        <f t="shared" si="42"/>
        <v>#REF!</v>
      </c>
      <c r="AJ187" s="205">
        <f>7862.64/1.8109</f>
        <v>4341.8410734993649</v>
      </c>
      <c r="AK187" s="150" t="e">
        <f t="shared" si="43"/>
        <v>#REF!</v>
      </c>
      <c r="AL187" s="144" t="e">
        <f>#REF!-AJ187</f>
        <v>#REF!</v>
      </c>
      <c r="AM187" s="149" t="e">
        <f t="shared" si="44"/>
        <v>#REF!</v>
      </c>
      <c r="AN187" s="210" t="e">
        <f t="shared" si="45"/>
        <v>#REF!</v>
      </c>
      <c r="AO187" s="150"/>
      <c r="AP187" s="153"/>
      <c r="AQ187" s="152"/>
      <c r="AR187" s="150"/>
      <c r="AT187" s="177" t="e">
        <f t="shared" si="47"/>
        <v>#REF!</v>
      </c>
      <c r="AU187" s="178"/>
      <c r="AV187" s="178"/>
    </row>
    <row r="188" spans="1:48" ht="15" customHeight="1">
      <c r="A188" s="200">
        <f t="shared" si="46"/>
        <v>187</v>
      </c>
      <c r="B188" s="211" t="e">
        <f>#REF!</f>
        <v>#REF!</v>
      </c>
      <c r="C188" s="142" t="e">
        <f>#REF!</f>
        <v>#REF!</v>
      </c>
      <c r="D188" s="172" t="e">
        <f>#REF!</f>
        <v>#REF!</v>
      </c>
      <c r="E188" s="143"/>
      <c r="F188" s="143"/>
      <c r="G188" s="167" t="e">
        <f>#REF!</f>
        <v>#REF!</v>
      </c>
      <c r="H188" s="143" t="e">
        <f>#REF!</f>
        <v>#REF!</v>
      </c>
      <c r="I188" s="144" t="e">
        <f>#REF!</f>
        <v>#REF!</v>
      </c>
      <c r="J188" s="144" t="e">
        <f>#REF!</f>
        <v>#REF!</v>
      </c>
      <c r="K188" s="144" t="e">
        <f t="shared" si="35"/>
        <v>#REF!</v>
      </c>
      <c r="L188" s="145"/>
      <c r="M188" s="146"/>
      <c r="N188" s="147"/>
      <c r="O188" s="148"/>
      <c r="P188" s="168" t="e">
        <f>#REF!</f>
        <v>#REF!</v>
      </c>
      <c r="Q188" s="148" t="e">
        <f t="shared" si="36"/>
        <v>#REF!</v>
      </c>
      <c r="R188" s="149" t="e">
        <f>#REF!+I188</f>
        <v>#REF!</v>
      </c>
      <c r="S188" s="144"/>
      <c r="T188" s="144" t="e">
        <f>#REF!</f>
        <v>#REF!</v>
      </c>
      <c r="U188" s="144" t="e">
        <f t="shared" si="37"/>
        <v>#REF!</v>
      </c>
      <c r="V188" s="144" t="e">
        <f t="shared" si="52"/>
        <v>#REF!</v>
      </c>
      <c r="W188" s="144" t="e">
        <f t="shared" si="53"/>
        <v>#REF!</v>
      </c>
      <c r="X188" s="144" t="e">
        <f t="shared" si="38"/>
        <v>#REF!</v>
      </c>
      <c r="Y188" s="208" t="e">
        <f>#REF!+#REF!+#REF!+#REF!+#REF!</f>
        <v>#REF!</v>
      </c>
      <c r="Z188" s="208" t="e">
        <f>#REF!+#REF!+#REF!+#REF!+#REF!</f>
        <v>#REF!</v>
      </c>
      <c r="AA188" s="209" t="e">
        <f>#REF!</f>
        <v>#REF!</v>
      </c>
      <c r="AB188" s="209" t="e">
        <f>#REF!</f>
        <v>#REF!</v>
      </c>
      <c r="AC188" s="207"/>
      <c r="AD188" s="207">
        <f t="shared" si="39"/>
        <v>0</v>
      </c>
      <c r="AE188" s="206" t="e">
        <f t="shared" si="40"/>
        <v>#REF!</v>
      </c>
      <c r="AF188" s="206" t="e">
        <f t="shared" si="41"/>
        <v>#REF!</v>
      </c>
      <c r="AG188" s="144"/>
      <c r="AH188" s="144"/>
      <c r="AI188" s="205" t="e">
        <f t="shared" si="42"/>
        <v>#REF!</v>
      </c>
      <c r="AJ188" s="205">
        <f>206.07/1.7702</f>
        <v>116.41057507626256</v>
      </c>
      <c r="AK188" s="150" t="e">
        <f t="shared" si="43"/>
        <v>#REF!</v>
      </c>
      <c r="AL188" s="144" t="e">
        <f>#REF!-AJ188</f>
        <v>#REF!</v>
      </c>
      <c r="AM188" s="149" t="e">
        <f t="shared" si="44"/>
        <v>#REF!</v>
      </c>
      <c r="AN188" s="210" t="e">
        <f t="shared" si="45"/>
        <v>#REF!</v>
      </c>
      <c r="AO188" s="150"/>
      <c r="AP188" s="153"/>
      <c r="AQ188" s="152"/>
      <c r="AR188" s="150"/>
      <c r="AT188" s="177" t="e">
        <f t="shared" si="47"/>
        <v>#REF!</v>
      </c>
      <c r="AU188" s="178"/>
      <c r="AV188" s="178"/>
    </row>
    <row r="189" spans="1:48" ht="15" customHeight="1">
      <c r="A189" s="200">
        <f t="shared" si="46"/>
        <v>188</v>
      </c>
      <c r="B189" s="211" t="e">
        <f>#REF!</f>
        <v>#REF!</v>
      </c>
      <c r="C189" s="142" t="e">
        <f>#REF!</f>
        <v>#REF!</v>
      </c>
      <c r="D189" s="172" t="e">
        <f>#REF!</f>
        <v>#REF!</v>
      </c>
      <c r="E189" s="143"/>
      <c r="F189" s="143"/>
      <c r="G189" s="167" t="e">
        <f>#REF!</f>
        <v>#REF!</v>
      </c>
      <c r="H189" s="143" t="e">
        <f>#REF!</f>
        <v>#REF!</v>
      </c>
      <c r="I189" s="144" t="e">
        <f>#REF!</f>
        <v>#REF!</v>
      </c>
      <c r="J189" s="144" t="e">
        <f>#REF!</f>
        <v>#REF!</v>
      </c>
      <c r="K189" s="144" t="e">
        <f t="shared" si="35"/>
        <v>#REF!</v>
      </c>
      <c r="L189" s="145"/>
      <c r="M189" s="146"/>
      <c r="N189" s="147"/>
      <c r="O189" s="148"/>
      <c r="P189" s="168" t="e">
        <f>#REF!</f>
        <v>#REF!</v>
      </c>
      <c r="Q189" s="148" t="e">
        <f t="shared" si="36"/>
        <v>#REF!</v>
      </c>
      <c r="R189" s="149" t="e">
        <f>#REF!+I189</f>
        <v>#REF!</v>
      </c>
      <c r="S189" s="144"/>
      <c r="T189" s="144" t="e">
        <f>#REF!</f>
        <v>#REF!</v>
      </c>
      <c r="U189" s="144" t="e">
        <f t="shared" si="37"/>
        <v>#REF!</v>
      </c>
      <c r="V189" s="144" t="e">
        <f t="shared" si="52"/>
        <v>#REF!</v>
      </c>
      <c r="W189" s="144" t="e">
        <f t="shared" si="53"/>
        <v>#REF!</v>
      </c>
      <c r="X189" s="144" t="e">
        <f t="shared" si="38"/>
        <v>#REF!</v>
      </c>
      <c r="Y189" s="208" t="e">
        <f>#REF!+#REF!+#REF!+#REF!+#REF!</f>
        <v>#REF!</v>
      </c>
      <c r="Z189" s="208" t="e">
        <f>#REF!+#REF!+#REF!+#REF!+#REF!</f>
        <v>#REF!</v>
      </c>
      <c r="AA189" s="209" t="e">
        <f>#REF!</f>
        <v>#REF!</v>
      </c>
      <c r="AB189" s="209" t="e">
        <f>#REF!</f>
        <v>#REF!</v>
      </c>
      <c r="AC189" s="207"/>
      <c r="AD189" s="207">
        <f t="shared" si="39"/>
        <v>0</v>
      </c>
      <c r="AE189" s="206" t="e">
        <f t="shared" si="40"/>
        <v>#REF!</v>
      </c>
      <c r="AF189" s="206" t="e">
        <f t="shared" si="41"/>
        <v>#REF!</v>
      </c>
      <c r="AG189" s="144"/>
      <c r="AH189" s="144"/>
      <c r="AI189" s="205" t="e">
        <f t="shared" si="42"/>
        <v>#REF!</v>
      </c>
      <c r="AJ189" s="205">
        <v>3361.99</v>
      </c>
      <c r="AK189" s="150" t="e">
        <f t="shared" si="43"/>
        <v>#REF!</v>
      </c>
      <c r="AL189" s="144" t="e">
        <f>#REF!-AJ189</f>
        <v>#REF!</v>
      </c>
      <c r="AM189" s="149" t="e">
        <f t="shared" si="44"/>
        <v>#REF!</v>
      </c>
      <c r="AN189" s="210" t="e">
        <f t="shared" si="45"/>
        <v>#REF!</v>
      </c>
      <c r="AO189" s="150"/>
      <c r="AP189" s="153"/>
      <c r="AQ189" s="152"/>
      <c r="AR189" s="150"/>
      <c r="AT189" s="177" t="e">
        <f t="shared" si="47"/>
        <v>#REF!</v>
      </c>
      <c r="AU189" s="178"/>
      <c r="AV189" s="178"/>
    </row>
    <row r="190" spans="1:48" ht="15" customHeight="1">
      <c r="A190" s="200">
        <f t="shared" si="46"/>
        <v>189</v>
      </c>
      <c r="B190" s="211" t="e">
        <f>#REF!</f>
        <v>#REF!</v>
      </c>
      <c r="C190" s="142" t="e">
        <f>#REF!</f>
        <v>#REF!</v>
      </c>
      <c r="D190" s="172" t="e">
        <f>#REF!</f>
        <v>#REF!</v>
      </c>
      <c r="E190" s="143"/>
      <c r="F190" s="143"/>
      <c r="G190" s="167" t="e">
        <f>#REF!</f>
        <v>#REF!</v>
      </c>
      <c r="H190" s="143" t="e">
        <f>#REF!</f>
        <v>#REF!</v>
      </c>
      <c r="I190" s="144" t="e">
        <f>#REF!</f>
        <v>#REF!</v>
      </c>
      <c r="J190" s="144" t="e">
        <f>#REF!</f>
        <v>#REF!</v>
      </c>
      <c r="K190" s="144" t="e">
        <f t="shared" si="35"/>
        <v>#REF!</v>
      </c>
      <c r="L190" s="145"/>
      <c r="M190" s="146"/>
      <c r="N190" s="147"/>
      <c r="O190" s="148"/>
      <c r="P190" s="168" t="e">
        <f>#REF!</f>
        <v>#REF!</v>
      </c>
      <c r="Q190" s="148" t="e">
        <f t="shared" si="36"/>
        <v>#REF!</v>
      </c>
      <c r="R190" s="149" t="e">
        <f>#REF!+I190</f>
        <v>#REF!</v>
      </c>
      <c r="S190" s="144"/>
      <c r="T190" s="144" t="e">
        <f>#REF!</f>
        <v>#REF!</v>
      </c>
      <c r="U190" s="144" t="e">
        <f t="shared" si="37"/>
        <v>#REF!</v>
      </c>
      <c r="V190" s="144" t="e">
        <f t="shared" si="52"/>
        <v>#REF!</v>
      </c>
      <c r="W190" s="144" t="e">
        <f t="shared" si="53"/>
        <v>#REF!</v>
      </c>
      <c r="X190" s="144" t="e">
        <f t="shared" si="38"/>
        <v>#REF!</v>
      </c>
      <c r="Y190" s="208" t="e">
        <f>#REF!+#REF!+#REF!+#REF!+#REF!</f>
        <v>#REF!</v>
      </c>
      <c r="Z190" s="208" t="e">
        <f>#REF!+#REF!+#REF!+#REF!+#REF!</f>
        <v>#REF!</v>
      </c>
      <c r="AA190" s="209" t="e">
        <f>#REF!</f>
        <v>#REF!</v>
      </c>
      <c r="AB190" s="209" t="e">
        <f>#REF!</f>
        <v>#REF!</v>
      </c>
      <c r="AC190" s="207"/>
      <c r="AD190" s="207">
        <f t="shared" si="39"/>
        <v>0</v>
      </c>
      <c r="AE190" s="206" t="e">
        <f t="shared" si="40"/>
        <v>#REF!</v>
      </c>
      <c r="AF190" s="206" t="e">
        <f t="shared" si="41"/>
        <v>#REF!</v>
      </c>
      <c r="AG190" s="144"/>
      <c r="AH190" s="144"/>
      <c r="AI190" s="205" t="e">
        <f t="shared" si="42"/>
        <v>#REF!</v>
      </c>
      <c r="AJ190" s="205">
        <f>394.47/1.8029</f>
        <v>218.79749292806036</v>
      </c>
      <c r="AK190" s="150" t="e">
        <f t="shared" si="43"/>
        <v>#REF!</v>
      </c>
      <c r="AL190" s="144" t="e">
        <f>#REF!-AJ190</f>
        <v>#REF!</v>
      </c>
      <c r="AM190" s="149" t="e">
        <f t="shared" si="44"/>
        <v>#REF!</v>
      </c>
      <c r="AN190" s="210" t="e">
        <f t="shared" si="45"/>
        <v>#REF!</v>
      </c>
      <c r="AO190" s="150"/>
      <c r="AP190" s="153"/>
      <c r="AQ190" s="152"/>
      <c r="AR190" s="150"/>
      <c r="AT190" s="177" t="e">
        <f t="shared" si="47"/>
        <v>#REF!</v>
      </c>
      <c r="AU190" s="178"/>
      <c r="AV190" s="178"/>
    </row>
    <row r="191" spans="1:48" ht="15" customHeight="1">
      <c r="A191" s="200">
        <f t="shared" si="46"/>
        <v>190</v>
      </c>
      <c r="B191" s="211" t="e">
        <f>#REF!</f>
        <v>#REF!</v>
      </c>
      <c r="C191" s="142" t="e">
        <f>#REF!</f>
        <v>#REF!</v>
      </c>
      <c r="D191" s="172" t="e">
        <f>#REF!</f>
        <v>#REF!</v>
      </c>
      <c r="E191" s="143"/>
      <c r="F191" s="143"/>
      <c r="G191" s="167" t="e">
        <f>#REF!</f>
        <v>#REF!</v>
      </c>
      <c r="H191" s="143" t="e">
        <f>#REF!</f>
        <v>#REF!</v>
      </c>
      <c r="I191" s="144" t="e">
        <f>#REF!</f>
        <v>#REF!</v>
      </c>
      <c r="J191" s="144" t="e">
        <f>#REF!</f>
        <v>#REF!</v>
      </c>
      <c r="K191" s="144" t="e">
        <f t="shared" si="35"/>
        <v>#REF!</v>
      </c>
      <c r="L191" s="145"/>
      <c r="M191" s="146"/>
      <c r="N191" s="147"/>
      <c r="O191" s="148"/>
      <c r="P191" s="168" t="e">
        <f>#REF!</f>
        <v>#REF!</v>
      </c>
      <c r="Q191" s="148" t="e">
        <f t="shared" si="36"/>
        <v>#REF!</v>
      </c>
      <c r="R191" s="149" t="e">
        <f>#REF!+I191</f>
        <v>#REF!</v>
      </c>
      <c r="S191" s="144"/>
      <c r="T191" s="144" t="e">
        <f>#REF!</f>
        <v>#REF!</v>
      </c>
      <c r="U191" s="144" t="e">
        <f t="shared" si="37"/>
        <v>#REF!</v>
      </c>
      <c r="V191" s="144" t="e">
        <f t="shared" si="52"/>
        <v>#REF!</v>
      </c>
      <c r="W191" s="144" t="e">
        <f t="shared" si="53"/>
        <v>#REF!</v>
      </c>
      <c r="X191" s="144" t="e">
        <f t="shared" si="38"/>
        <v>#REF!</v>
      </c>
      <c r="Y191" s="208" t="e">
        <f>#REF!+#REF!+#REF!+#REF!+#REF!</f>
        <v>#REF!</v>
      </c>
      <c r="Z191" s="208" t="e">
        <f>#REF!+#REF!+#REF!+#REF!+#REF!</f>
        <v>#REF!</v>
      </c>
      <c r="AA191" s="209" t="e">
        <f>#REF!</f>
        <v>#REF!</v>
      </c>
      <c r="AB191" s="209" t="e">
        <f>#REF!</f>
        <v>#REF!</v>
      </c>
      <c r="AC191" s="207"/>
      <c r="AD191" s="207">
        <f t="shared" si="39"/>
        <v>0</v>
      </c>
      <c r="AE191" s="206" t="e">
        <f t="shared" si="40"/>
        <v>#REF!</v>
      </c>
      <c r="AF191" s="206" t="e">
        <f t="shared" si="41"/>
        <v>#REF!</v>
      </c>
      <c r="AG191" s="144"/>
      <c r="AH191" s="144"/>
      <c r="AI191" s="205" t="e">
        <f t="shared" si="42"/>
        <v>#REF!</v>
      </c>
      <c r="AJ191" s="205">
        <v>218.8</v>
      </c>
      <c r="AK191" s="150" t="e">
        <f t="shared" si="43"/>
        <v>#REF!</v>
      </c>
      <c r="AL191" s="144" t="e">
        <f>#REF!-AJ191</f>
        <v>#REF!</v>
      </c>
      <c r="AM191" s="149" t="e">
        <f t="shared" si="44"/>
        <v>#REF!</v>
      </c>
      <c r="AN191" s="210" t="e">
        <f t="shared" si="45"/>
        <v>#REF!</v>
      </c>
      <c r="AO191" s="150"/>
      <c r="AP191" s="153"/>
      <c r="AQ191" s="152"/>
      <c r="AR191" s="150"/>
      <c r="AT191" s="177" t="e">
        <f t="shared" si="47"/>
        <v>#REF!</v>
      </c>
      <c r="AU191" s="178"/>
      <c r="AV191" s="178"/>
    </row>
    <row r="192" spans="1:48" ht="15" customHeight="1">
      <c r="A192" s="200">
        <f t="shared" si="46"/>
        <v>191</v>
      </c>
      <c r="B192" s="211" t="e">
        <f>#REF!</f>
        <v>#REF!</v>
      </c>
      <c r="C192" s="142" t="e">
        <f>#REF!</f>
        <v>#REF!</v>
      </c>
      <c r="D192" s="172" t="e">
        <f>#REF!</f>
        <v>#REF!</v>
      </c>
      <c r="E192" s="143"/>
      <c r="F192" s="143"/>
      <c r="G192" s="167" t="e">
        <f>#REF!</f>
        <v>#REF!</v>
      </c>
      <c r="H192" s="143" t="e">
        <f>#REF!</f>
        <v>#REF!</v>
      </c>
      <c r="I192" s="144" t="e">
        <f>#REF!</f>
        <v>#REF!</v>
      </c>
      <c r="J192" s="144" t="e">
        <f>#REF!</f>
        <v>#REF!</v>
      </c>
      <c r="K192" s="144" t="e">
        <f t="shared" si="35"/>
        <v>#REF!</v>
      </c>
      <c r="L192" s="145"/>
      <c r="M192" s="146"/>
      <c r="N192" s="147"/>
      <c r="O192" s="148"/>
      <c r="P192" s="168" t="e">
        <f>#REF!</f>
        <v>#REF!</v>
      </c>
      <c r="Q192" s="148" t="e">
        <f t="shared" si="36"/>
        <v>#REF!</v>
      </c>
      <c r="R192" s="149" t="e">
        <f>#REF!+I192</f>
        <v>#REF!</v>
      </c>
      <c r="S192" s="144"/>
      <c r="T192" s="144" t="e">
        <f>#REF!</f>
        <v>#REF!</v>
      </c>
      <c r="U192" s="144" t="e">
        <f t="shared" si="37"/>
        <v>#REF!</v>
      </c>
      <c r="V192" s="144" t="e">
        <f t="shared" si="52"/>
        <v>#REF!</v>
      </c>
      <c r="W192" s="144" t="e">
        <f t="shared" si="53"/>
        <v>#REF!</v>
      </c>
      <c r="X192" s="144" t="e">
        <f t="shared" si="38"/>
        <v>#REF!</v>
      </c>
      <c r="Y192" s="208" t="e">
        <f>#REF!+#REF!+#REF!+#REF!+#REF!</f>
        <v>#REF!</v>
      </c>
      <c r="Z192" s="208" t="e">
        <f>#REF!+#REF!+#REF!+#REF!+#REF!</f>
        <v>#REF!</v>
      </c>
      <c r="AA192" s="209" t="e">
        <f>#REF!</f>
        <v>#REF!</v>
      </c>
      <c r="AB192" s="209" t="e">
        <f>#REF!</f>
        <v>#REF!</v>
      </c>
      <c r="AC192" s="207"/>
      <c r="AD192" s="207">
        <f t="shared" si="39"/>
        <v>0</v>
      </c>
      <c r="AE192" s="206" t="e">
        <f t="shared" si="40"/>
        <v>#REF!</v>
      </c>
      <c r="AF192" s="206" t="e">
        <f t="shared" si="41"/>
        <v>#REF!</v>
      </c>
      <c r="AG192" s="144"/>
      <c r="AH192" s="144"/>
      <c r="AI192" s="205" t="e">
        <f t="shared" si="42"/>
        <v>#REF!</v>
      </c>
      <c r="AJ192" s="205">
        <v>1130.02</v>
      </c>
      <c r="AK192" s="150" t="e">
        <f t="shared" si="43"/>
        <v>#REF!</v>
      </c>
      <c r="AL192" s="144" t="e">
        <f>#REF!-AJ192</f>
        <v>#REF!</v>
      </c>
      <c r="AM192" s="149" t="e">
        <f t="shared" si="44"/>
        <v>#REF!</v>
      </c>
      <c r="AN192" s="210" t="e">
        <f t="shared" si="45"/>
        <v>#REF!</v>
      </c>
      <c r="AO192" s="150"/>
      <c r="AP192" s="153"/>
      <c r="AQ192" s="152"/>
      <c r="AR192" s="150"/>
      <c r="AT192" s="177" t="e">
        <f t="shared" si="47"/>
        <v>#REF!</v>
      </c>
      <c r="AU192" s="178"/>
      <c r="AV192" s="178"/>
    </row>
    <row r="193" spans="1:48" ht="15" customHeight="1">
      <c r="A193" s="200">
        <f t="shared" si="46"/>
        <v>192</v>
      </c>
      <c r="B193" s="211" t="e">
        <f>#REF!</f>
        <v>#REF!</v>
      </c>
      <c r="C193" s="142" t="e">
        <f>#REF!</f>
        <v>#REF!</v>
      </c>
      <c r="D193" s="172" t="e">
        <f>#REF!</f>
        <v>#REF!</v>
      </c>
      <c r="E193" s="143"/>
      <c r="F193" s="143"/>
      <c r="G193" s="167" t="e">
        <f>#REF!</f>
        <v>#REF!</v>
      </c>
      <c r="H193" s="143" t="e">
        <f>#REF!</f>
        <v>#REF!</v>
      </c>
      <c r="I193" s="144" t="e">
        <f>#REF!</f>
        <v>#REF!</v>
      </c>
      <c r="J193" s="144" t="e">
        <f>#REF!</f>
        <v>#REF!</v>
      </c>
      <c r="K193" s="144" t="e">
        <f t="shared" si="35"/>
        <v>#REF!</v>
      </c>
      <c r="L193" s="145"/>
      <c r="M193" s="146"/>
      <c r="N193" s="147"/>
      <c r="O193" s="148"/>
      <c r="P193" s="168" t="e">
        <f>#REF!</f>
        <v>#REF!</v>
      </c>
      <c r="Q193" s="148" t="e">
        <f t="shared" si="36"/>
        <v>#REF!</v>
      </c>
      <c r="R193" s="149" t="e">
        <f>#REF!+I193</f>
        <v>#REF!</v>
      </c>
      <c r="S193" s="144"/>
      <c r="T193" s="144" t="e">
        <f>#REF!</f>
        <v>#REF!</v>
      </c>
      <c r="U193" s="144" t="e">
        <f t="shared" si="37"/>
        <v>#REF!</v>
      </c>
      <c r="V193" s="144" t="e">
        <f t="shared" si="52"/>
        <v>#REF!</v>
      </c>
      <c r="W193" s="144" t="e">
        <f t="shared" si="53"/>
        <v>#REF!</v>
      </c>
      <c r="X193" s="144" t="e">
        <f t="shared" si="38"/>
        <v>#REF!</v>
      </c>
      <c r="Y193" s="208" t="e">
        <f>#REF!+#REF!+#REF!+#REF!+#REF!</f>
        <v>#REF!</v>
      </c>
      <c r="Z193" s="208" t="e">
        <f>#REF!+#REF!+#REF!+#REF!+#REF!</f>
        <v>#REF!</v>
      </c>
      <c r="AA193" s="209" t="e">
        <f>#REF!</f>
        <v>#REF!</v>
      </c>
      <c r="AB193" s="209" t="e">
        <f>#REF!</f>
        <v>#REF!</v>
      </c>
      <c r="AC193" s="207"/>
      <c r="AD193" s="207">
        <f t="shared" si="39"/>
        <v>0</v>
      </c>
      <c r="AE193" s="206" t="e">
        <f t="shared" si="40"/>
        <v>#REF!</v>
      </c>
      <c r="AF193" s="206" t="e">
        <f t="shared" si="41"/>
        <v>#REF!</v>
      </c>
      <c r="AG193" s="144"/>
      <c r="AH193" s="144"/>
      <c r="AI193" s="205" t="e">
        <f t="shared" si="42"/>
        <v>#REF!</v>
      </c>
      <c r="AJ193" s="205">
        <v>3863.67</v>
      </c>
      <c r="AK193" s="150" t="e">
        <f t="shared" si="43"/>
        <v>#REF!</v>
      </c>
      <c r="AL193" s="144" t="e">
        <f>#REF!-AJ193</f>
        <v>#REF!</v>
      </c>
      <c r="AM193" s="149" t="e">
        <f t="shared" si="44"/>
        <v>#REF!</v>
      </c>
      <c r="AN193" s="210" t="e">
        <f t="shared" si="45"/>
        <v>#REF!</v>
      </c>
      <c r="AO193" s="150"/>
      <c r="AP193" s="153"/>
      <c r="AQ193" s="152"/>
      <c r="AR193" s="150"/>
      <c r="AT193" s="177" t="e">
        <f t="shared" si="47"/>
        <v>#REF!</v>
      </c>
      <c r="AU193" s="178"/>
      <c r="AV193" s="178"/>
    </row>
    <row r="194" spans="1:48" ht="15" customHeight="1">
      <c r="A194" s="200">
        <f t="shared" si="46"/>
        <v>193</v>
      </c>
      <c r="B194" s="211" t="e">
        <f>#REF!</f>
        <v>#REF!</v>
      </c>
      <c r="C194" s="142" t="e">
        <f>#REF!</f>
        <v>#REF!</v>
      </c>
      <c r="D194" s="172" t="e">
        <f>#REF!</f>
        <v>#REF!</v>
      </c>
      <c r="E194" s="143"/>
      <c r="F194" s="143"/>
      <c r="G194" s="167" t="e">
        <f>#REF!</f>
        <v>#REF!</v>
      </c>
      <c r="H194" s="143" t="e">
        <f>#REF!</f>
        <v>#REF!</v>
      </c>
      <c r="I194" s="144" t="e">
        <f>#REF!</f>
        <v>#REF!</v>
      </c>
      <c r="J194" s="144" t="e">
        <f>#REF!</f>
        <v>#REF!</v>
      </c>
      <c r="K194" s="144" t="e">
        <f t="shared" ref="K194:K257" si="54">J194*50</f>
        <v>#REF!</v>
      </c>
      <c r="L194" s="145"/>
      <c r="M194" s="146"/>
      <c r="N194" s="147"/>
      <c r="O194" s="148"/>
      <c r="P194" s="168" t="e">
        <f>#REF!</f>
        <v>#REF!</v>
      </c>
      <c r="Q194" s="148" t="e">
        <f t="shared" ref="Q194:Q257" si="55">R194*P194</f>
        <v>#REF!</v>
      </c>
      <c r="R194" s="149" t="e">
        <f>#REF!+I194</f>
        <v>#REF!</v>
      </c>
      <c r="S194" s="144"/>
      <c r="T194" s="144" t="e">
        <f>#REF!</f>
        <v>#REF!</v>
      </c>
      <c r="U194" s="144" t="e">
        <f t="shared" ref="U194:U257" si="56">R194+T194</f>
        <v>#REF!</v>
      </c>
      <c r="V194" s="144" t="e">
        <f t="shared" si="52"/>
        <v>#REF!</v>
      </c>
      <c r="W194" s="144" t="e">
        <f t="shared" si="53"/>
        <v>#REF!</v>
      </c>
      <c r="X194" s="144" t="e">
        <f t="shared" ref="X194:X257" si="57">U194+V194+W194</f>
        <v>#REF!</v>
      </c>
      <c r="Y194" s="208" t="e">
        <f>#REF!+#REF!+#REF!+#REF!+#REF!</f>
        <v>#REF!</v>
      </c>
      <c r="Z194" s="208" t="e">
        <f>#REF!+#REF!+#REF!+#REF!+#REF!</f>
        <v>#REF!</v>
      </c>
      <c r="AA194" s="209" t="e">
        <f>#REF!</f>
        <v>#REF!</v>
      </c>
      <c r="AB194" s="209" t="e">
        <f>#REF!</f>
        <v>#REF!</v>
      </c>
      <c r="AC194" s="207"/>
      <c r="AD194" s="207">
        <f t="shared" ref="AD194:AD257" si="58">AC194*1.18</f>
        <v>0</v>
      </c>
      <c r="AE194" s="206" t="e">
        <f t="shared" ref="AE194:AE257" si="59">U194+Y194+AA194+AC194</f>
        <v>#REF!</v>
      </c>
      <c r="AF194" s="206" t="e">
        <f t="shared" ref="AF194:AF257" si="60">X194+Z194+AB194+AD194</f>
        <v>#REF!</v>
      </c>
      <c r="AG194" s="144"/>
      <c r="AH194" s="144"/>
      <c r="AI194" s="205" t="e">
        <f t="shared" ref="AI194:AI257" si="61">AE194/2</f>
        <v>#REF!</v>
      </c>
      <c r="AJ194" s="205">
        <v>171.59</v>
      </c>
      <c r="AK194" s="150" t="e">
        <f t="shared" ref="AK194:AK257" si="62">AL194/1.18</f>
        <v>#REF!</v>
      </c>
      <c r="AL194" s="144" t="e">
        <f>#REF!-AJ194</f>
        <v>#REF!</v>
      </c>
      <c r="AM194" s="149" t="e">
        <f t="shared" ref="AM194:AM257" si="63">AK194/2</f>
        <v>#REF!</v>
      </c>
      <c r="AN194" s="210" t="e">
        <f t="shared" ref="AN194:AN257" si="64">AF194-AL194-AJ194</f>
        <v>#REF!</v>
      </c>
      <c r="AO194" s="150"/>
      <c r="AP194" s="153"/>
      <c r="AQ194" s="152"/>
      <c r="AR194" s="150"/>
      <c r="AT194" s="177" t="e">
        <f t="shared" si="47"/>
        <v>#REF!</v>
      </c>
      <c r="AU194" s="178"/>
      <c r="AV194" s="178"/>
    </row>
    <row r="195" spans="1:48" ht="15" customHeight="1">
      <c r="A195" s="200">
        <f t="shared" ref="A195:A258" si="65">A194+1</f>
        <v>194</v>
      </c>
      <c r="B195" s="211" t="e">
        <f>#REF!</f>
        <v>#REF!</v>
      </c>
      <c r="C195" s="142" t="e">
        <f>#REF!</f>
        <v>#REF!</v>
      </c>
      <c r="D195" s="172" t="e">
        <f>#REF!</f>
        <v>#REF!</v>
      </c>
      <c r="E195" s="143"/>
      <c r="F195" s="143"/>
      <c r="G195" s="167" t="e">
        <f>#REF!</f>
        <v>#REF!</v>
      </c>
      <c r="H195" s="143" t="e">
        <f>#REF!</f>
        <v>#REF!</v>
      </c>
      <c r="I195" s="144" t="e">
        <f>#REF!</f>
        <v>#REF!</v>
      </c>
      <c r="J195" s="144" t="e">
        <f>#REF!</f>
        <v>#REF!</v>
      </c>
      <c r="K195" s="144" t="e">
        <f t="shared" si="54"/>
        <v>#REF!</v>
      </c>
      <c r="L195" s="145"/>
      <c r="M195" s="146"/>
      <c r="N195" s="147"/>
      <c r="O195" s="148"/>
      <c r="P195" s="168" t="e">
        <f>#REF!</f>
        <v>#REF!</v>
      </c>
      <c r="Q195" s="148" t="e">
        <f t="shared" si="55"/>
        <v>#REF!</v>
      </c>
      <c r="R195" s="149" t="e">
        <f>#REF!+I195</f>
        <v>#REF!</v>
      </c>
      <c r="S195" s="144"/>
      <c r="T195" s="144" t="e">
        <f>#REF!</f>
        <v>#REF!</v>
      </c>
      <c r="U195" s="144" t="e">
        <f t="shared" si="56"/>
        <v>#REF!</v>
      </c>
      <c r="V195" s="144" t="e">
        <f t="shared" si="52"/>
        <v>#REF!</v>
      </c>
      <c r="W195" s="144" t="e">
        <f t="shared" si="53"/>
        <v>#REF!</v>
      </c>
      <c r="X195" s="144" t="e">
        <f t="shared" si="57"/>
        <v>#REF!</v>
      </c>
      <c r="Y195" s="208" t="e">
        <f>#REF!+#REF!+#REF!+#REF!+#REF!</f>
        <v>#REF!</v>
      </c>
      <c r="Z195" s="208" t="e">
        <f>#REF!+#REF!+#REF!+#REF!+#REF!</f>
        <v>#REF!</v>
      </c>
      <c r="AA195" s="209" t="e">
        <f>#REF!</f>
        <v>#REF!</v>
      </c>
      <c r="AB195" s="209" t="e">
        <f>#REF!</f>
        <v>#REF!</v>
      </c>
      <c r="AC195" s="207"/>
      <c r="AD195" s="207">
        <f t="shared" si="58"/>
        <v>0</v>
      </c>
      <c r="AE195" s="206" t="e">
        <f t="shared" si="59"/>
        <v>#REF!</v>
      </c>
      <c r="AF195" s="206" t="e">
        <f t="shared" si="60"/>
        <v>#REF!</v>
      </c>
      <c r="AG195" s="144"/>
      <c r="AH195" s="144"/>
      <c r="AI195" s="205" t="e">
        <f t="shared" si="61"/>
        <v>#REF!</v>
      </c>
      <c r="AJ195" s="205">
        <f>301.75/1.8003</f>
        <v>167.6109537299339</v>
      </c>
      <c r="AK195" s="150" t="e">
        <f t="shared" si="62"/>
        <v>#REF!</v>
      </c>
      <c r="AL195" s="144" t="e">
        <f>#REF!-AJ195</f>
        <v>#REF!</v>
      </c>
      <c r="AM195" s="149" t="e">
        <f t="shared" si="63"/>
        <v>#REF!</v>
      </c>
      <c r="AN195" s="210" t="e">
        <f t="shared" si="64"/>
        <v>#REF!</v>
      </c>
      <c r="AO195" s="150"/>
      <c r="AP195" s="153"/>
      <c r="AQ195" s="152"/>
      <c r="AR195" s="150"/>
      <c r="AT195" s="177" t="e">
        <f t="shared" ref="AT195:AT258" si="66">W195-AJ195</f>
        <v>#REF!</v>
      </c>
      <c r="AU195" s="178"/>
      <c r="AV195" s="178"/>
    </row>
    <row r="196" spans="1:48" ht="15" customHeight="1">
      <c r="A196" s="200">
        <f t="shared" si="65"/>
        <v>195</v>
      </c>
      <c r="B196" s="211" t="e">
        <f>#REF!</f>
        <v>#REF!</v>
      </c>
      <c r="C196" s="142" t="e">
        <f>#REF!</f>
        <v>#REF!</v>
      </c>
      <c r="D196" s="172" t="e">
        <f>#REF!</f>
        <v>#REF!</v>
      </c>
      <c r="E196" s="143"/>
      <c r="F196" s="143"/>
      <c r="G196" s="167" t="e">
        <f>#REF!</f>
        <v>#REF!</v>
      </c>
      <c r="H196" s="143" t="e">
        <f>#REF!</f>
        <v>#REF!</v>
      </c>
      <c r="I196" s="144" t="e">
        <f>#REF!</f>
        <v>#REF!</v>
      </c>
      <c r="J196" s="144" t="e">
        <f>#REF!</f>
        <v>#REF!</v>
      </c>
      <c r="K196" s="144" t="e">
        <f t="shared" si="54"/>
        <v>#REF!</v>
      </c>
      <c r="L196" s="145"/>
      <c r="M196" s="146"/>
      <c r="N196" s="147"/>
      <c r="O196" s="148"/>
      <c r="P196" s="168" t="e">
        <f>#REF!</f>
        <v>#REF!</v>
      </c>
      <c r="Q196" s="148" t="e">
        <f t="shared" si="55"/>
        <v>#REF!</v>
      </c>
      <c r="R196" s="149" t="e">
        <f>#REF!+I196</f>
        <v>#REF!</v>
      </c>
      <c r="S196" s="144"/>
      <c r="T196" s="144" t="e">
        <f>#REF!</f>
        <v>#REF!</v>
      </c>
      <c r="U196" s="144" t="e">
        <f t="shared" si="56"/>
        <v>#REF!</v>
      </c>
      <c r="V196" s="144" t="e">
        <f t="shared" si="52"/>
        <v>#REF!</v>
      </c>
      <c r="W196" s="144" t="e">
        <f t="shared" si="53"/>
        <v>#REF!</v>
      </c>
      <c r="X196" s="144" t="e">
        <f t="shared" si="57"/>
        <v>#REF!</v>
      </c>
      <c r="Y196" s="208" t="e">
        <f>#REF!+#REF!+#REF!+#REF!+#REF!</f>
        <v>#REF!</v>
      </c>
      <c r="Z196" s="208" t="e">
        <f>#REF!+#REF!+#REF!+#REF!+#REF!</f>
        <v>#REF!</v>
      </c>
      <c r="AA196" s="209" t="e">
        <f>#REF!</f>
        <v>#REF!</v>
      </c>
      <c r="AB196" s="209" t="e">
        <f>#REF!</f>
        <v>#REF!</v>
      </c>
      <c r="AC196" s="207"/>
      <c r="AD196" s="207">
        <f t="shared" si="58"/>
        <v>0</v>
      </c>
      <c r="AE196" s="206" t="e">
        <f t="shared" si="59"/>
        <v>#REF!</v>
      </c>
      <c r="AF196" s="206" t="e">
        <f t="shared" si="60"/>
        <v>#REF!</v>
      </c>
      <c r="AG196" s="144"/>
      <c r="AH196" s="144"/>
      <c r="AI196" s="205" t="e">
        <f t="shared" si="61"/>
        <v>#REF!</v>
      </c>
      <c r="AJ196" s="205">
        <v>93.28</v>
      </c>
      <c r="AK196" s="150" t="e">
        <f t="shared" si="62"/>
        <v>#REF!</v>
      </c>
      <c r="AL196" s="144" t="e">
        <f>#REF!-AJ196</f>
        <v>#REF!</v>
      </c>
      <c r="AM196" s="149" t="e">
        <f t="shared" si="63"/>
        <v>#REF!</v>
      </c>
      <c r="AN196" s="210" t="e">
        <f t="shared" si="64"/>
        <v>#REF!</v>
      </c>
      <c r="AO196" s="150"/>
      <c r="AP196" s="153"/>
      <c r="AQ196" s="152"/>
      <c r="AR196" s="150"/>
      <c r="AT196" s="177" t="e">
        <f t="shared" si="66"/>
        <v>#REF!</v>
      </c>
      <c r="AU196" s="178"/>
      <c r="AV196" s="178"/>
    </row>
    <row r="197" spans="1:48" ht="15" customHeight="1">
      <c r="A197" s="200">
        <f t="shared" si="65"/>
        <v>196</v>
      </c>
      <c r="B197" s="211" t="e">
        <f>#REF!</f>
        <v>#REF!</v>
      </c>
      <c r="C197" s="142" t="e">
        <f>#REF!</f>
        <v>#REF!</v>
      </c>
      <c r="D197" s="172" t="e">
        <f>#REF!</f>
        <v>#REF!</v>
      </c>
      <c r="E197" s="143"/>
      <c r="F197" s="143"/>
      <c r="G197" s="167" t="e">
        <f>#REF!</f>
        <v>#REF!</v>
      </c>
      <c r="H197" s="143" t="e">
        <f>#REF!</f>
        <v>#REF!</v>
      </c>
      <c r="I197" s="144" t="e">
        <f>#REF!</f>
        <v>#REF!</v>
      </c>
      <c r="J197" s="144" t="e">
        <f>#REF!</f>
        <v>#REF!</v>
      </c>
      <c r="K197" s="144" t="e">
        <f t="shared" si="54"/>
        <v>#REF!</v>
      </c>
      <c r="L197" s="145"/>
      <c r="M197" s="146"/>
      <c r="N197" s="147"/>
      <c r="O197" s="148"/>
      <c r="P197" s="168" t="e">
        <f>#REF!</f>
        <v>#REF!</v>
      </c>
      <c r="Q197" s="148" t="e">
        <f t="shared" si="55"/>
        <v>#REF!</v>
      </c>
      <c r="R197" s="149" t="e">
        <f>#REF!+I197</f>
        <v>#REF!</v>
      </c>
      <c r="S197" s="144"/>
      <c r="T197" s="144" t="e">
        <f>#REF!</f>
        <v>#REF!</v>
      </c>
      <c r="U197" s="144" t="e">
        <f t="shared" si="56"/>
        <v>#REF!</v>
      </c>
      <c r="V197" s="144" t="e">
        <f t="shared" si="52"/>
        <v>#REF!</v>
      </c>
      <c r="W197" s="144" t="e">
        <f t="shared" si="53"/>
        <v>#REF!</v>
      </c>
      <c r="X197" s="144" t="e">
        <f t="shared" si="57"/>
        <v>#REF!</v>
      </c>
      <c r="Y197" s="208" t="e">
        <f>#REF!+#REF!+#REF!+#REF!+#REF!</f>
        <v>#REF!</v>
      </c>
      <c r="Z197" s="208" t="e">
        <f>#REF!+#REF!+#REF!+#REF!+#REF!</f>
        <v>#REF!</v>
      </c>
      <c r="AA197" s="209" t="e">
        <f>#REF!</f>
        <v>#REF!</v>
      </c>
      <c r="AB197" s="209" t="e">
        <f>#REF!</f>
        <v>#REF!</v>
      </c>
      <c r="AC197" s="207"/>
      <c r="AD197" s="207">
        <f t="shared" si="58"/>
        <v>0</v>
      </c>
      <c r="AE197" s="206" t="e">
        <f t="shared" si="59"/>
        <v>#REF!</v>
      </c>
      <c r="AF197" s="206" t="e">
        <f t="shared" si="60"/>
        <v>#REF!</v>
      </c>
      <c r="AG197" s="144"/>
      <c r="AH197" s="144"/>
      <c r="AI197" s="205" t="e">
        <f t="shared" si="61"/>
        <v>#REF!</v>
      </c>
      <c r="AJ197" s="205">
        <v>182.77</v>
      </c>
      <c r="AK197" s="150" t="e">
        <f t="shared" si="62"/>
        <v>#REF!</v>
      </c>
      <c r="AL197" s="144" t="e">
        <f>#REF!-AJ197</f>
        <v>#REF!</v>
      </c>
      <c r="AM197" s="149" t="e">
        <f t="shared" si="63"/>
        <v>#REF!</v>
      </c>
      <c r="AN197" s="210" t="e">
        <f t="shared" si="64"/>
        <v>#REF!</v>
      </c>
      <c r="AO197" s="150"/>
      <c r="AP197" s="153"/>
      <c r="AQ197" s="152"/>
      <c r="AR197" s="150"/>
      <c r="AT197" s="177" t="e">
        <f t="shared" si="66"/>
        <v>#REF!</v>
      </c>
      <c r="AU197" s="178"/>
      <c r="AV197" s="178"/>
    </row>
    <row r="198" spans="1:48" ht="15" customHeight="1">
      <c r="A198" s="200">
        <f t="shared" si="65"/>
        <v>197</v>
      </c>
      <c r="B198" s="211" t="e">
        <f>#REF!</f>
        <v>#REF!</v>
      </c>
      <c r="C198" s="142" t="e">
        <f>#REF!</f>
        <v>#REF!</v>
      </c>
      <c r="D198" s="172" t="e">
        <f>#REF!</f>
        <v>#REF!</v>
      </c>
      <c r="E198" s="143"/>
      <c r="F198" s="143"/>
      <c r="G198" s="167" t="e">
        <f>#REF!</f>
        <v>#REF!</v>
      </c>
      <c r="H198" s="143" t="e">
        <f>#REF!</f>
        <v>#REF!</v>
      </c>
      <c r="I198" s="144" t="e">
        <f>#REF!</f>
        <v>#REF!</v>
      </c>
      <c r="J198" s="144" t="e">
        <f>#REF!</f>
        <v>#REF!</v>
      </c>
      <c r="K198" s="144" t="e">
        <f t="shared" si="54"/>
        <v>#REF!</v>
      </c>
      <c r="L198" s="145"/>
      <c r="M198" s="146"/>
      <c r="N198" s="147"/>
      <c r="O198" s="148"/>
      <c r="P198" s="168" t="e">
        <f>#REF!</f>
        <v>#REF!</v>
      </c>
      <c r="Q198" s="148" t="e">
        <f t="shared" si="55"/>
        <v>#REF!</v>
      </c>
      <c r="R198" s="149" t="e">
        <f>#REF!+I198</f>
        <v>#REF!</v>
      </c>
      <c r="S198" s="144"/>
      <c r="T198" s="144" t="e">
        <f>#REF!</f>
        <v>#REF!</v>
      </c>
      <c r="U198" s="144" t="e">
        <f t="shared" si="56"/>
        <v>#REF!</v>
      </c>
      <c r="V198" s="144" t="e">
        <f t="shared" si="52"/>
        <v>#REF!</v>
      </c>
      <c r="W198" s="144" t="e">
        <f t="shared" si="53"/>
        <v>#REF!</v>
      </c>
      <c r="X198" s="144" t="e">
        <f t="shared" si="57"/>
        <v>#REF!</v>
      </c>
      <c r="Y198" s="208" t="e">
        <f>#REF!+#REF!+#REF!+#REF!+#REF!</f>
        <v>#REF!</v>
      </c>
      <c r="Z198" s="208" t="e">
        <f>#REF!+#REF!+#REF!+#REF!+#REF!</f>
        <v>#REF!</v>
      </c>
      <c r="AA198" s="209" t="e">
        <f>#REF!</f>
        <v>#REF!</v>
      </c>
      <c r="AB198" s="209" t="e">
        <f>#REF!</f>
        <v>#REF!</v>
      </c>
      <c r="AC198" s="207"/>
      <c r="AD198" s="207">
        <f t="shared" si="58"/>
        <v>0</v>
      </c>
      <c r="AE198" s="206" t="e">
        <f t="shared" si="59"/>
        <v>#REF!</v>
      </c>
      <c r="AF198" s="206" t="e">
        <f t="shared" si="60"/>
        <v>#REF!</v>
      </c>
      <c r="AG198" s="144"/>
      <c r="AH198" s="144"/>
      <c r="AI198" s="205" t="e">
        <f t="shared" si="61"/>
        <v>#REF!</v>
      </c>
      <c r="AJ198" s="205">
        <v>138.03</v>
      </c>
      <c r="AK198" s="150" t="e">
        <f t="shared" si="62"/>
        <v>#REF!</v>
      </c>
      <c r="AL198" s="144" t="e">
        <f>#REF!-AJ198</f>
        <v>#REF!</v>
      </c>
      <c r="AM198" s="149" t="e">
        <f t="shared" si="63"/>
        <v>#REF!</v>
      </c>
      <c r="AN198" s="210" t="e">
        <f t="shared" si="64"/>
        <v>#REF!</v>
      </c>
      <c r="AO198" s="150"/>
      <c r="AP198" s="153"/>
      <c r="AQ198" s="152"/>
      <c r="AR198" s="150"/>
      <c r="AT198" s="177" t="e">
        <f t="shared" si="66"/>
        <v>#REF!</v>
      </c>
      <c r="AU198" s="178"/>
      <c r="AV198" s="178"/>
    </row>
    <row r="199" spans="1:48" ht="15" customHeight="1">
      <c r="A199" s="200">
        <f t="shared" si="65"/>
        <v>198</v>
      </c>
      <c r="B199" s="211" t="e">
        <f>#REF!</f>
        <v>#REF!</v>
      </c>
      <c r="C199" s="142" t="e">
        <f>#REF!</f>
        <v>#REF!</v>
      </c>
      <c r="D199" s="172" t="e">
        <f>#REF!</f>
        <v>#REF!</v>
      </c>
      <c r="E199" s="143"/>
      <c r="F199" s="143"/>
      <c r="G199" s="167" t="e">
        <f>#REF!</f>
        <v>#REF!</v>
      </c>
      <c r="H199" s="143" t="e">
        <f>#REF!</f>
        <v>#REF!</v>
      </c>
      <c r="I199" s="144" t="e">
        <f>#REF!</f>
        <v>#REF!</v>
      </c>
      <c r="J199" s="144" t="e">
        <f>#REF!</f>
        <v>#REF!</v>
      </c>
      <c r="K199" s="144" t="e">
        <f t="shared" si="54"/>
        <v>#REF!</v>
      </c>
      <c r="L199" s="145"/>
      <c r="M199" s="146"/>
      <c r="N199" s="147"/>
      <c r="O199" s="148"/>
      <c r="P199" s="168" t="e">
        <f>#REF!</f>
        <v>#REF!</v>
      </c>
      <c r="Q199" s="148" t="e">
        <f t="shared" si="55"/>
        <v>#REF!</v>
      </c>
      <c r="R199" s="149" t="e">
        <f>#REF!+I199</f>
        <v>#REF!</v>
      </c>
      <c r="S199" s="144"/>
      <c r="T199" s="144" t="e">
        <f>#REF!</f>
        <v>#REF!</v>
      </c>
      <c r="U199" s="144" t="e">
        <f t="shared" si="56"/>
        <v>#REF!</v>
      </c>
      <c r="V199" s="144" t="e">
        <f t="shared" si="52"/>
        <v>#REF!</v>
      </c>
      <c r="W199" s="144" t="e">
        <f t="shared" si="53"/>
        <v>#REF!</v>
      </c>
      <c r="X199" s="144" t="e">
        <f t="shared" si="57"/>
        <v>#REF!</v>
      </c>
      <c r="Y199" s="208" t="e">
        <f>#REF!+#REF!+#REF!+#REF!+#REF!</f>
        <v>#REF!</v>
      </c>
      <c r="Z199" s="208" t="e">
        <f>#REF!+#REF!+#REF!+#REF!+#REF!</f>
        <v>#REF!</v>
      </c>
      <c r="AA199" s="209" t="e">
        <f>#REF!</f>
        <v>#REF!</v>
      </c>
      <c r="AB199" s="209" t="e">
        <f>#REF!</f>
        <v>#REF!</v>
      </c>
      <c r="AC199" s="207"/>
      <c r="AD199" s="207">
        <f t="shared" si="58"/>
        <v>0</v>
      </c>
      <c r="AE199" s="206" t="e">
        <f t="shared" si="59"/>
        <v>#REF!</v>
      </c>
      <c r="AF199" s="206" t="e">
        <f t="shared" si="60"/>
        <v>#REF!</v>
      </c>
      <c r="AG199" s="144"/>
      <c r="AH199" s="144"/>
      <c r="AI199" s="205" t="e">
        <f t="shared" si="61"/>
        <v>#REF!</v>
      </c>
      <c r="AJ199" s="205">
        <f>373.09/1.7889</f>
        <v>208.55833193582649</v>
      </c>
      <c r="AK199" s="150" t="e">
        <f t="shared" si="62"/>
        <v>#REF!</v>
      </c>
      <c r="AL199" s="144" t="e">
        <f>#REF!-AJ199</f>
        <v>#REF!</v>
      </c>
      <c r="AM199" s="149" t="e">
        <f t="shared" si="63"/>
        <v>#REF!</v>
      </c>
      <c r="AN199" s="210" t="e">
        <f t="shared" si="64"/>
        <v>#REF!</v>
      </c>
      <c r="AO199" s="150"/>
      <c r="AP199" s="153"/>
      <c r="AQ199" s="152"/>
      <c r="AR199" s="150"/>
      <c r="AT199" s="177" t="e">
        <f t="shared" si="66"/>
        <v>#REF!</v>
      </c>
      <c r="AU199" s="178"/>
      <c r="AV199" s="178"/>
    </row>
    <row r="200" spans="1:48" ht="15" customHeight="1">
      <c r="A200" s="200">
        <f t="shared" si="65"/>
        <v>199</v>
      </c>
      <c r="B200" s="211" t="e">
        <f>#REF!</f>
        <v>#REF!</v>
      </c>
      <c r="C200" s="142" t="e">
        <f>#REF!</f>
        <v>#REF!</v>
      </c>
      <c r="D200" s="172" t="e">
        <f>#REF!</f>
        <v>#REF!</v>
      </c>
      <c r="E200" s="143"/>
      <c r="F200" s="143"/>
      <c r="G200" s="167" t="e">
        <f>#REF!</f>
        <v>#REF!</v>
      </c>
      <c r="H200" s="143" t="e">
        <f>#REF!</f>
        <v>#REF!</v>
      </c>
      <c r="I200" s="144" t="e">
        <f>#REF!</f>
        <v>#REF!</v>
      </c>
      <c r="J200" s="144" t="e">
        <f>#REF!</f>
        <v>#REF!</v>
      </c>
      <c r="K200" s="144" t="e">
        <f t="shared" si="54"/>
        <v>#REF!</v>
      </c>
      <c r="L200" s="145"/>
      <c r="M200" s="146"/>
      <c r="N200" s="147"/>
      <c r="O200" s="148"/>
      <c r="P200" s="168" t="e">
        <f>#REF!</f>
        <v>#REF!</v>
      </c>
      <c r="Q200" s="148" t="e">
        <f t="shared" si="55"/>
        <v>#REF!</v>
      </c>
      <c r="R200" s="149" t="e">
        <f>#REF!+I200</f>
        <v>#REF!</v>
      </c>
      <c r="S200" s="144"/>
      <c r="T200" s="144" t="e">
        <f>#REF!</f>
        <v>#REF!</v>
      </c>
      <c r="U200" s="144" t="e">
        <f t="shared" si="56"/>
        <v>#REF!</v>
      </c>
      <c r="V200" s="144" t="e">
        <f t="shared" si="52"/>
        <v>#REF!</v>
      </c>
      <c r="W200" s="144" t="e">
        <f t="shared" si="53"/>
        <v>#REF!</v>
      </c>
      <c r="X200" s="144" t="e">
        <f t="shared" si="57"/>
        <v>#REF!</v>
      </c>
      <c r="Y200" s="208" t="e">
        <f>#REF!+#REF!+#REF!+#REF!+#REF!</f>
        <v>#REF!</v>
      </c>
      <c r="Z200" s="208" t="e">
        <f>#REF!+#REF!+#REF!+#REF!+#REF!</f>
        <v>#REF!</v>
      </c>
      <c r="AA200" s="209" t="e">
        <f>#REF!</f>
        <v>#REF!</v>
      </c>
      <c r="AB200" s="209" t="e">
        <f>#REF!</f>
        <v>#REF!</v>
      </c>
      <c r="AC200" s="207"/>
      <c r="AD200" s="207">
        <f t="shared" si="58"/>
        <v>0</v>
      </c>
      <c r="AE200" s="206" t="e">
        <f t="shared" si="59"/>
        <v>#REF!</v>
      </c>
      <c r="AF200" s="206" t="e">
        <f t="shared" si="60"/>
        <v>#REF!</v>
      </c>
      <c r="AG200" s="144"/>
      <c r="AH200" s="144"/>
      <c r="AI200" s="205" t="e">
        <f t="shared" si="61"/>
        <v>#REF!</v>
      </c>
      <c r="AJ200" s="205"/>
      <c r="AK200" s="150" t="e">
        <f t="shared" si="62"/>
        <v>#REF!</v>
      </c>
      <c r="AL200" s="144" t="e">
        <f>#REF!-AJ200</f>
        <v>#REF!</v>
      </c>
      <c r="AM200" s="149" t="e">
        <f t="shared" si="63"/>
        <v>#REF!</v>
      </c>
      <c r="AN200" s="210" t="e">
        <f t="shared" si="64"/>
        <v>#REF!</v>
      </c>
      <c r="AO200" s="150"/>
      <c r="AP200" s="153"/>
      <c r="AQ200" s="152"/>
      <c r="AR200" s="150"/>
      <c r="AT200" s="177" t="e">
        <f t="shared" si="66"/>
        <v>#REF!</v>
      </c>
      <c r="AU200" s="178"/>
      <c r="AV200" s="178"/>
    </row>
    <row r="201" spans="1:48" ht="15" customHeight="1">
      <c r="A201" s="200">
        <f t="shared" si="65"/>
        <v>200</v>
      </c>
      <c r="B201" s="211" t="e">
        <f>#REF!</f>
        <v>#REF!</v>
      </c>
      <c r="C201" s="142" t="e">
        <f>#REF!</f>
        <v>#REF!</v>
      </c>
      <c r="D201" s="172" t="e">
        <f>#REF!</f>
        <v>#REF!</v>
      </c>
      <c r="E201" s="143"/>
      <c r="F201" s="143"/>
      <c r="G201" s="167" t="e">
        <f>#REF!</f>
        <v>#REF!</v>
      </c>
      <c r="H201" s="143" t="e">
        <f>#REF!</f>
        <v>#REF!</v>
      </c>
      <c r="I201" s="144" t="e">
        <f>#REF!</f>
        <v>#REF!</v>
      </c>
      <c r="J201" s="144" t="e">
        <f>#REF!</f>
        <v>#REF!</v>
      </c>
      <c r="K201" s="144" t="e">
        <f t="shared" si="54"/>
        <v>#REF!</v>
      </c>
      <c r="L201" s="145"/>
      <c r="M201" s="146"/>
      <c r="N201" s="147"/>
      <c r="O201" s="148"/>
      <c r="P201" s="168" t="e">
        <f>#REF!</f>
        <v>#REF!</v>
      </c>
      <c r="Q201" s="148" t="e">
        <f t="shared" si="55"/>
        <v>#REF!</v>
      </c>
      <c r="R201" s="149" t="e">
        <f>#REF!+I201</f>
        <v>#REF!</v>
      </c>
      <c r="S201" s="144"/>
      <c r="T201" s="144" t="e">
        <f>#REF!</f>
        <v>#REF!</v>
      </c>
      <c r="U201" s="144" t="e">
        <f t="shared" si="56"/>
        <v>#REF!</v>
      </c>
      <c r="V201" s="144" t="e">
        <f t="shared" si="52"/>
        <v>#REF!</v>
      </c>
      <c r="W201" s="144" t="e">
        <f t="shared" si="53"/>
        <v>#REF!</v>
      </c>
      <c r="X201" s="144" t="e">
        <f t="shared" si="57"/>
        <v>#REF!</v>
      </c>
      <c r="Y201" s="208" t="e">
        <f>#REF!+#REF!+#REF!+#REF!+#REF!</f>
        <v>#REF!</v>
      </c>
      <c r="Z201" s="208" t="e">
        <f>#REF!+#REF!+#REF!+#REF!+#REF!</f>
        <v>#REF!</v>
      </c>
      <c r="AA201" s="209" t="e">
        <f>#REF!</f>
        <v>#REF!</v>
      </c>
      <c r="AB201" s="209" t="e">
        <f>#REF!</f>
        <v>#REF!</v>
      </c>
      <c r="AC201" s="207"/>
      <c r="AD201" s="207">
        <f t="shared" si="58"/>
        <v>0</v>
      </c>
      <c r="AE201" s="206" t="e">
        <f t="shared" si="59"/>
        <v>#REF!</v>
      </c>
      <c r="AF201" s="206" t="e">
        <f t="shared" si="60"/>
        <v>#REF!</v>
      </c>
      <c r="AG201" s="144"/>
      <c r="AH201" s="144"/>
      <c r="AI201" s="205" t="e">
        <f t="shared" si="61"/>
        <v>#REF!</v>
      </c>
      <c r="AJ201" s="205">
        <v>474.76</v>
      </c>
      <c r="AK201" s="150" t="e">
        <f t="shared" si="62"/>
        <v>#REF!</v>
      </c>
      <c r="AL201" s="144" t="e">
        <f>#REF!-AJ201</f>
        <v>#REF!</v>
      </c>
      <c r="AM201" s="149" t="e">
        <f t="shared" si="63"/>
        <v>#REF!</v>
      </c>
      <c r="AN201" s="210" t="e">
        <f t="shared" si="64"/>
        <v>#REF!</v>
      </c>
      <c r="AO201" s="150"/>
      <c r="AP201" s="153"/>
      <c r="AQ201" s="152"/>
      <c r="AR201" s="150"/>
      <c r="AT201" s="177" t="e">
        <f t="shared" si="66"/>
        <v>#REF!</v>
      </c>
      <c r="AU201" s="178"/>
      <c r="AV201" s="178"/>
    </row>
    <row r="202" spans="1:48" ht="15" customHeight="1">
      <c r="A202" s="200">
        <f t="shared" si="65"/>
        <v>201</v>
      </c>
      <c r="B202" s="211" t="e">
        <f>#REF!</f>
        <v>#REF!</v>
      </c>
      <c r="C202" s="142" t="e">
        <f>#REF!</f>
        <v>#REF!</v>
      </c>
      <c r="D202" s="172" t="e">
        <f>#REF!</f>
        <v>#REF!</v>
      </c>
      <c r="E202" s="143"/>
      <c r="F202" s="143"/>
      <c r="G202" s="167" t="e">
        <f>#REF!</f>
        <v>#REF!</v>
      </c>
      <c r="H202" s="143" t="e">
        <f>#REF!</f>
        <v>#REF!</v>
      </c>
      <c r="I202" s="144" t="e">
        <f>#REF!</f>
        <v>#REF!</v>
      </c>
      <c r="J202" s="144" t="e">
        <f>#REF!</f>
        <v>#REF!</v>
      </c>
      <c r="K202" s="144" t="e">
        <f t="shared" si="54"/>
        <v>#REF!</v>
      </c>
      <c r="L202" s="145"/>
      <c r="M202" s="146"/>
      <c r="N202" s="147"/>
      <c r="O202" s="148"/>
      <c r="P202" s="168" t="e">
        <f>#REF!</f>
        <v>#REF!</v>
      </c>
      <c r="Q202" s="148" t="e">
        <f t="shared" si="55"/>
        <v>#REF!</v>
      </c>
      <c r="R202" s="149" t="e">
        <f>#REF!+I202</f>
        <v>#REF!</v>
      </c>
      <c r="S202" s="144"/>
      <c r="T202" s="144" t="e">
        <f>#REF!</f>
        <v>#REF!</v>
      </c>
      <c r="U202" s="144" t="e">
        <f t="shared" si="56"/>
        <v>#REF!</v>
      </c>
      <c r="V202" s="144" t="e">
        <f t="shared" si="52"/>
        <v>#REF!</v>
      </c>
      <c r="W202" s="144" t="e">
        <f t="shared" si="53"/>
        <v>#REF!</v>
      </c>
      <c r="X202" s="144" t="e">
        <f t="shared" si="57"/>
        <v>#REF!</v>
      </c>
      <c r="Y202" s="208" t="e">
        <f>#REF!+#REF!+#REF!+#REF!+#REF!</f>
        <v>#REF!</v>
      </c>
      <c r="Z202" s="208" t="e">
        <f>#REF!+#REF!+#REF!+#REF!+#REF!</f>
        <v>#REF!</v>
      </c>
      <c r="AA202" s="209" t="e">
        <f>#REF!</f>
        <v>#REF!</v>
      </c>
      <c r="AB202" s="209" t="e">
        <f>#REF!</f>
        <v>#REF!</v>
      </c>
      <c r="AC202" s="207"/>
      <c r="AD202" s="207">
        <f t="shared" si="58"/>
        <v>0</v>
      </c>
      <c r="AE202" s="206" t="e">
        <f t="shared" si="59"/>
        <v>#REF!</v>
      </c>
      <c r="AF202" s="206" t="e">
        <f t="shared" si="60"/>
        <v>#REF!</v>
      </c>
      <c r="AG202" s="144"/>
      <c r="AH202" s="144"/>
      <c r="AI202" s="205" t="e">
        <f t="shared" si="61"/>
        <v>#REF!</v>
      </c>
      <c r="AJ202" s="205">
        <v>167.61</v>
      </c>
      <c r="AK202" s="150" t="e">
        <f t="shared" si="62"/>
        <v>#REF!</v>
      </c>
      <c r="AL202" s="144" t="e">
        <f>#REF!-AJ202</f>
        <v>#REF!</v>
      </c>
      <c r="AM202" s="149" t="e">
        <f t="shared" si="63"/>
        <v>#REF!</v>
      </c>
      <c r="AN202" s="210" t="e">
        <f t="shared" si="64"/>
        <v>#REF!</v>
      </c>
      <c r="AO202" s="150"/>
      <c r="AP202" s="153"/>
      <c r="AQ202" s="152"/>
      <c r="AR202" s="150"/>
      <c r="AT202" s="177" t="e">
        <f t="shared" si="66"/>
        <v>#REF!</v>
      </c>
      <c r="AU202" s="178"/>
      <c r="AV202" s="178"/>
    </row>
    <row r="203" spans="1:48" ht="15" customHeight="1">
      <c r="A203" s="200">
        <f t="shared" si="65"/>
        <v>202</v>
      </c>
      <c r="B203" s="211" t="e">
        <f>#REF!</f>
        <v>#REF!</v>
      </c>
      <c r="C203" s="142" t="e">
        <f>#REF!</f>
        <v>#REF!</v>
      </c>
      <c r="D203" s="172" t="e">
        <f>#REF!</f>
        <v>#REF!</v>
      </c>
      <c r="E203" s="143"/>
      <c r="F203" s="143"/>
      <c r="G203" s="167" t="e">
        <f>#REF!</f>
        <v>#REF!</v>
      </c>
      <c r="H203" s="143" t="e">
        <f>#REF!</f>
        <v>#REF!</v>
      </c>
      <c r="I203" s="144" t="e">
        <f>#REF!</f>
        <v>#REF!</v>
      </c>
      <c r="J203" s="144" t="e">
        <f>#REF!</f>
        <v>#REF!</v>
      </c>
      <c r="K203" s="144" t="e">
        <f t="shared" si="54"/>
        <v>#REF!</v>
      </c>
      <c r="L203" s="145"/>
      <c r="M203" s="146"/>
      <c r="N203" s="147"/>
      <c r="O203" s="148"/>
      <c r="P203" s="168" t="e">
        <f>#REF!</f>
        <v>#REF!</v>
      </c>
      <c r="Q203" s="148" t="e">
        <f t="shared" si="55"/>
        <v>#REF!</v>
      </c>
      <c r="R203" s="149" t="e">
        <f>#REF!+I203</f>
        <v>#REF!</v>
      </c>
      <c r="S203" s="144"/>
      <c r="T203" s="144" t="e">
        <f>#REF!</f>
        <v>#REF!</v>
      </c>
      <c r="U203" s="144" t="e">
        <f t="shared" si="56"/>
        <v>#REF!</v>
      </c>
      <c r="V203" s="144" t="e">
        <f t="shared" si="52"/>
        <v>#REF!</v>
      </c>
      <c r="W203" s="144" t="e">
        <f t="shared" si="53"/>
        <v>#REF!</v>
      </c>
      <c r="X203" s="144" t="e">
        <f t="shared" si="57"/>
        <v>#REF!</v>
      </c>
      <c r="Y203" s="208" t="e">
        <f>#REF!+#REF!+#REF!+#REF!+#REF!</f>
        <v>#REF!</v>
      </c>
      <c r="Z203" s="208" t="e">
        <f>#REF!+#REF!+#REF!+#REF!+#REF!</f>
        <v>#REF!</v>
      </c>
      <c r="AA203" s="209" t="e">
        <f>#REF!</f>
        <v>#REF!</v>
      </c>
      <c r="AB203" s="209" t="e">
        <f>#REF!</f>
        <v>#REF!</v>
      </c>
      <c r="AC203" s="207"/>
      <c r="AD203" s="207">
        <f t="shared" si="58"/>
        <v>0</v>
      </c>
      <c r="AE203" s="206" t="e">
        <f t="shared" si="59"/>
        <v>#REF!</v>
      </c>
      <c r="AF203" s="206" t="e">
        <f t="shared" si="60"/>
        <v>#REF!</v>
      </c>
      <c r="AG203" s="144"/>
      <c r="AH203" s="144"/>
      <c r="AI203" s="205" t="e">
        <f t="shared" si="61"/>
        <v>#REF!</v>
      </c>
      <c r="AJ203" s="205">
        <v>362.14</v>
      </c>
      <c r="AK203" s="150" t="e">
        <f t="shared" si="62"/>
        <v>#REF!</v>
      </c>
      <c r="AL203" s="144" t="e">
        <f>#REF!-AJ203</f>
        <v>#REF!</v>
      </c>
      <c r="AM203" s="149" t="e">
        <f t="shared" si="63"/>
        <v>#REF!</v>
      </c>
      <c r="AN203" s="210" t="e">
        <f t="shared" si="64"/>
        <v>#REF!</v>
      </c>
      <c r="AO203" s="150"/>
      <c r="AP203" s="153"/>
      <c r="AQ203" s="152"/>
      <c r="AR203" s="150"/>
      <c r="AT203" s="177" t="e">
        <f t="shared" si="66"/>
        <v>#REF!</v>
      </c>
      <c r="AU203" s="178"/>
      <c r="AV203" s="178"/>
    </row>
    <row r="204" spans="1:48" ht="15" customHeight="1">
      <c r="A204" s="200">
        <f t="shared" si="65"/>
        <v>203</v>
      </c>
      <c r="B204" s="211" t="e">
        <f>#REF!</f>
        <v>#REF!</v>
      </c>
      <c r="C204" s="142" t="e">
        <f>#REF!</f>
        <v>#REF!</v>
      </c>
      <c r="D204" s="172" t="e">
        <f>#REF!</f>
        <v>#REF!</v>
      </c>
      <c r="E204" s="143"/>
      <c r="F204" s="143"/>
      <c r="G204" s="167" t="e">
        <f>#REF!</f>
        <v>#REF!</v>
      </c>
      <c r="H204" s="143" t="e">
        <f>#REF!</f>
        <v>#REF!</v>
      </c>
      <c r="I204" s="144" t="e">
        <f>#REF!</f>
        <v>#REF!</v>
      </c>
      <c r="J204" s="144" t="e">
        <f>#REF!</f>
        <v>#REF!</v>
      </c>
      <c r="K204" s="144" t="e">
        <f t="shared" si="54"/>
        <v>#REF!</v>
      </c>
      <c r="L204" s="145"/>
      <c r="M204" s="146"/>
      <c r="N204" s="147"/>
      <c r="O204" s="148"/>
      <c r="P204" s="168" t="e">
        <f>#REF!</f>
        <v>#REF!</v>
      </c>
      <c r="Q204" s="148" t="e">
        <f t="shared" si="55"/>
        <v>#REF!</v>
      </c>
      <c r="R204" s="149" t="e">
        <f>#REF!+I204</f>
        <v>#REF!</v>
      </c>
      <c r="S204" s="144"/>
      <c r="T204" s="144" t="e">
        <f>#REF!</f>
        <v>#REF!</v>
      </c>
      <c r="U204" s="144" t="e">
        <f t="shared" si="56"/>
        <v>#REF!</v>
      </c>
      <c r="V204" s="144" t="e">
        <f t="shared" si="52"/>
        <v>#REF!</v>
      </c>
      <c r="W204" s="144" t="e">
        <f t="shared" si="53"/>
        <v>#REF!</v>
      </c>
      <c r="X204" s="144" t="e">
        <f t="shared" si="57"/>
        <v>#REF!</v>
      </c>
      <c r="Y204" s="208" t="e">
        <f>#REF!+#REF!+#REF!+#REF!+#REF!</f>
        <v>#REF!</v>
      </c>
      <c r="Z204" s="208" t="e">
        <f>#REF!+#REF!+#REF!+#REF!+#REF!</f>
        <v>#REF!</v>
      </c>
      <c r="AA204" s="209" t="e">
        <f>#REF!</f>
        <v>#REF!</v>
      </c>
      <c r="AB204" s="209" t="e">
        <f>#REF!</f>
        <v>#REF!</v>
      </c>
      <c r="AC204" s="207"/>
      <c r="AD204" s="207">
        <f t="shared" si="58"/>
        <v>0</v>
      </c>
      <c r="AE204" s="206" t="e">
        <f t="shared" si="59"/>
        <v>#REF!</v>
      </c>
      <c r="AF204" s="206" t="e">
        <f t="shared" si="60"/>
        <v>#REF!</v>
      </c>
      <c r="AG204" s="144"/>
      <c r="AH204" s="144"/>
      <c r="AI204" s="205" t="e">
        <f t="shared" si="61"/>
        <v>#REF!</v>
      </c>
      <c r="AJ204" s="205">
        <v>556.66999999999996</v>
      </c>
      <c r="AK204" s="150" t="e">
        <f t="shared" si="62"/>
        <v>#REF!</v>
      </c>
      <c r="AL204" s="144" t="e">
        <f>#REF!-AJ204</f>
        <v>#REF!</v>
      </c>
      <c r="AM204" s="149" t="e">
        <f t="shared" si="63"/>
        <v>#REF!</v>
      </c>
      <c r="AN204" s="210" t="e">
        <f t="shared" si="64"/>
        <v>#REF!</v>
      </c>
      <c r="AO204" s="150"/>
      <c r="AP204" s="153"/>
      <c r="AQ204" s="152"/>
      <c r="AR204" s="150"/>
      <c r="AT204" s="177" t="e">
        <f t="shared" si="66"/>
        <v>#REF!</v>
      </c>
      <c r="AU204" s="178"/>
      <c r="AV204" s="178"/>
    </row>
    <row r="205" spans="1:48" ht="15" customHeight="1">
      <c r="A205" s="200">
        <f t="shared" si="65"/>
        <v>204</v>
      </c>
      <c r="B205" s="211" t="e">
        <f>#REF!</f>
        <v>#REF!</v>
      </c>
      <c r="C205" s="142" t="e">
        <f>#REF!</f>
        <v>#REF!</v>
      </c>
      <c r="D205" s="172" t="e">
        <f>#REF!</f>
        <v>#REF!</v>
      </c>
      <c r="E205" s="143"/>
      <c r="F205" s="143"/>
      <c r="G205" s="167" t="e">
        <f>#REF!</f>
        <v>#REF!</v>
      </c>
      <c r="H205" s="143" t="e">
        <f>#REF!</f>
        <v>#REF!</v>
      </c>
      <c r="I205" s="144" t="e">
        <f>#REF!</f>
        <v>#REF!</v>
      </c>
      <c r="J205" s="144" t="e">
        <f>#REF!</f>
        <v>#REF!</v>
      </c>
      <c r="K205" s="144" t="e">
        <f t="shared" si="54"/>
        <v>#REF!</v>
      </c>
      <c r="L205" s="145"/>
      <c r="M205" s="146"/>
      <c r="N205" s="147"/>
      <c r="O205" s="148"/>
      <c r="P205" s="168" t="e">
        <f>#REF!</f>
        <v>#REF!</v>
      </c>
      <c r="Q205" s="148" t="e">
        <f t="shared" si="55"/>
        <v>#REF!</v>
      </c>
      <c r="R205" s="149" t="e">
        <f>#REF!+I205</f>
        <v>#REF!</v>
      </c>
      <c r="S205" s="144"/>
      <c r="T205" s="144" t="e">
        <f>#REF!</f>
        <v>#REF!</v>
      </c>
      <c r="U205" s="144" t="e">
        <f t="shared" si="56"/>
        <v>#REF!</v>
      </c>
      <c r="V205" s="144" t="e">
        <f t="shared" si="52"/>
        <v>#REF!</v>
      </c>
      <c r="W205" s="144" t="e">
        <f t="shared" si="53"/>
        <v>#REF!</v>
      </c>
      <c r="X205" s="144" t="e">
        <f t="shared" si="57"/>
        <v>#REF!</v>
      </c>
      <c r="Y205" s="208" t="e">
        <f>#REF!+#REF!+#REF!+#REF!+#REF!</f>
        <v>#REF!</v>
      </c>
      <c r="Z205" s="208" t="e">
        <f>#REF!+#REF!+#REF!+#REF!+#REF!</f>
        <v>#REF!</v>
      </c>
      <c r="AA205" s="209" t="e">
        <f>#REF!</f>
        <v>#REF!</v>
      </c>
      <c r="AB205" s="209" t="e">
        <f>#REF!</f>
        <v>#REF!</v>
      </c>
      <c r="AC205" s="207"/>
      <c r="AD205" s="207">
        <f t="shared" si="58"/>
        <v>0</v>
      </c>
      <c r="AE205" s="206" t="e">
        <f t="shared" si="59"/>
        <v>#REF!</v>
      </c>
      <c r="AF205" s="206" t="e">
        <f t="shared" si="60"/>
        <v>#REF!</v>
      </c>
      <c r="AG205" s="144"/>
      <c r="AH205" s="144"/>
      <c r="AI205" s="205" t="e">
        <f t="shared" si="61"/>
        <v>#REF!</v>
      </c>
      <c r="AJ205" s="205">
        <v>249.51</v>
      </c>
      <c r="AK205" s="150" t="e">
        <f t="shared" si="62"/>
        <v>#REF!</v>
      </c>
      <c r="AL205" s="144" t="e">
        <f>#REF!-AJ205</f>
        <v>#REF!</v>
      </c>
      <c r="AM205" s="149" t="e">
        <f t="shared" si="63"/>
        <v>#REF!</v>
      </c>
      <c r="AN205" s="210" t="e">
        <f t="shared" si="64"/>
        <v>#REF!</v>
      </c>
      <c r="AO205" s="150"/>
      <c r="AP205" s="153"/>
      <c r="AQ205" s="152"/>
      <c r="AR205" s="150"/>
      <c r="AT205" s="177" t="e">
        <f t="shared" si="66"/>
        <v>#REF!</v>
      </c>
      <c r="AU205" s="178"/>
      <c r="AV205" s="178"/>
    </row>
    <row r="206" spans="1:48" ht="15" customHeight="1">
      <c r="A206" s="200">
        <f t="shared" si="65"/>
        <v>205</v>
      </c>
      <c r="B206" s="211" t="e">
        <f>#REF!</f>
        <v>#REF!</v>
      </c>
      <c r="C206" s="142" t="e">
        <f>#REF!</f>
        <v>#REF!</v>
      </c>
      <c r="D206" s="172" t="e">
        <f>#REF!</f>
        <v>#REF!</v>
      </c>
      <c r="E206" s="143"/>
      <c r="F206" s="143"/>
      <c r="G206" s="167" t="e">
        <f>#REF!</f>
        <v>#REF!</v>
      </c>
      <c r="H206" s="143" t="e">
        <f>#REF!</f>
        <v>#REF!</v>
      </c>
      <c r="I206" s="144" t="e">
        <f>#REF!</f>
        <v>#REF!</v>
      </c>
      <c r="J206" s="144" t="e">
        <f>#REF!</f>
        <v>#REF!</v>
      </c>
      <c r="K206" s="144" t="e">
        <f t="shared" si="54"/>
        <v>#REF!</v>
      </c>
      <c r="L206" s="145"/>
      <c r="M206" s="146"/>
      <c r="N206" s="147"/>
      <c r="O206" s="148"/>
      <c r="P206" s="168" t="e">
        <f>#REF!</f>
        <v>#REF!</v>
      </c>
      <c r="Q206" s="148" t="e">
        <f t="shared" si="55"/>
        <v>#REF!</v>
      </c>
      <c r="R206" s="149" t="e">
        <f>#REF!+I206</f>
        <v>#REF!</v>
      </c>
      <c r="S206" s="144"/>
      <c r="T206" s="144" t="e">
        <f>#REF!</f>
        <v>#REF!</v>
      </c>
      <c r="U206" s="144" t="e">
        <f t="shared" si="56"/>
        <v>#REF!</v>
      </c>
      <c r="V206" s="144" t="e">
        <f t="shared" si="52"/>
        <v>#REF!</v>
      </c>
      <c r="W206" s="144" t="e">
        <f t="shared" si="53"/>
        <v>#REF!</v>
      </c>
      <c r="X206" s="144" t="e">
        <f t="shared" si="57"/>
        <v>#REF!</v>
      </c>
      <c r="Y206" s="208" t="e">
        <f>#REF!+#REF!+#REF!+#REF!+#REF!</f>
        <v>#REF!</v>
      </c>
      <c r="Z206" s="208" t="e">
        <f>#REF!+#REF!+#REF!+#REF!+#REF!</f>
        <v>#REF!</v>
      </c>
      <c r="AA206" s="209" t="e">
        <f>#REF!</f>
        <v>#REF!</v>
      </c>
      <c r="AB206" s="209" t="e">
        <f>#REF!</f>
        <v>#REF!</v>
      </c>
      <c r="AC206" s="207"/>
      <c r="AD206" s="207">
        <f t="shared" si="58"/>
        <v>0</v>
      </c>
      <c r="AE206" s="206" t="e">
        <f t="shared" si="59"/>
        <v>#REF!</v>
      </c>
      <c r="AF206" s="206" t="e">
        <f t="shared" si="60"/>
        <v>#REF!</v>
      </c>
      <c r="AG206" s="144"/>
      <c r="AH206" s="144"/>
      <c r="AI206" s="205" t="e">
        <f t="shared" si="61"/>
        <v>#REF!</v>
      </c>
      <c r="AJ206" s="205">
        <v>138.03</v>
      </c>
      <c r="AK206" s="150" t="e">
        <f t="shared" si="62"/>
        <v>#REF!</v>
      </c>
      <c r="AL206" s="144" t="e">
        <f>#REF!-AJ206</f>
        <v>#REF!</v>
      </c>
      <c r="AM206" s="149" t="e">
        <f t="shared" si="63"/>
        <v>#REF!</v>
      </c>
      <c r="AN206" s="210" t="e">
        <f t="shared" si="64"/>
        <v>#REF!</v>
      </c>
      <c r="AO206" s="150"/>
      <c r="AP206" s="153"/>
      <c r="AQ206" s="152"/>
      <c r="AR206" s="150"/>
      <c r="AT206" s="177" t="e">
        <f t="shared" si="66"/>
        <v>#REF!</v>
      </c>
      <c r="AU206" s="178"/>
      <c r="AV206" s="178"/>
    </row>
    <row r="207" spans="1:48" ht="15" customHeight="1">
      <c r="A207" s="200">
        <f t="shared" si="65"/>
        <v>206</v>
      </c>
      <c r="B207" s="211" t="e">
        <f>#REF!</f>
        <v>#REF!</v>
      </c>
      <c r="C207" s="142" t="e">
        <f>#REF!</f>
        <v>#REF!</v>
      </c>
      <c r="D207" s="172" t="e">
        <f>#REF!</f>
        <v>#REF!</v>
      </c>
      <c r="E207" s="143"/>
      <c r="F207" s="143"/>
      <c r="G207" s="167" t="e">
        <f>#REF!</f>
        <v>#REF!</v>
      </c>
      <c r="H207" s="143" t="e">
        <f>#REF!</f>
        <v>#REF!</v>
      </c>
      <c r="I207" s="144" t="e">
        <f>#REF!</f>
        <v>#REF!</v>
      </c>
      <c r="J207" s="144" t="e">
        <f>#REF!</f>
        <v>#REF!</v>
      </c>
      <c r="K207" s="144" t="e">
        <f t="shared" si="54"/>
        <v>#REF!</v>
      </c>
      <c r="L207" s="145"/>
      <c r="M207" s="146"/>
      <c r="N207" s="147"/>
      <c r="O207" s="148"/>
      <c r="P207" s="168" t="e">
        <f>#REF!</f>
        <v>#REF!</v>
      </c>
      <c r="Q207" s="148" t="e">
        <f t="shared" si="55"/>
        <v>#REF!</v>
      </c>
      <c r="R207" s="149" t="e">
        <f>#REF!+I207</f>
        <v>#REF!</v>
      </c>
      <c r="S207" s="144"/>
      <c r="T207" s="144" t="e">
        <f>#REF!</f>
        <v>#REF!</v>
      </c>
      <c r="U207" s="144" t="e">
        <f t="shared" si="56"/>
        <v>#REF!</v>
      </c>
      <c r="V207" s="144" t="e">
        <f t="shared" si="52"/>
        <v>#REF!</v>
      </c>
      <c r="W207" s="144" t="e">
        <f t="shared" si="53"/>
        <v>#REF!</v>
      </c>
      <c r="X207" s="144" t="e">
        <f t="shared" si="57"/>
        <v>#REF!</v>
      </c>
      <c r="Y207" s="208" t="e">
        <f>#REF!+#REF!+#REF!+#REF!+#REF!</f>
        <v>#REF!</v>
      </c>
      <c r="Z207" s="208" t="e">
        <f>#REF!+#REF!+#REF!+#REF!+#REF!</f>
        <v>#REF!</v>
      </c>
      <c r="AA207" s="209" t="e">
        <f>#REF!</f>
        <v>#REF!</v>
      </c>
      <c r="AB207" s="209" t="e">
        <f>#REF!</f>
        <v>#REF!</v>
      </c>
      <c r="AC207" s="207"/>
      <c r="AD207" s="207">
        <f t="shared" si="58"/>
        <v>0</v>
      </c>
      <c r="AE207" s="206" t="e">
        <f t="shared" si="59"/>
        <v>#REF!</v>
      </c>
      <c r="AF207" s="206" t="e">
        <f t="shared" si="60"/>
        <v>#REF!</v>
      </c>
      <c r="AG207" s="144"/>
      <c r="AH207" s="144"/>
      <c r="AI207" s="205" t="e">
        <f t="shared" si="61"/>
        <v>#REF!</v>
      </c>
      <c r="AJ207" s="205">
        <v>65.22</v>
      </c>
      <c r="AK207" s="150" t="e">
        <f t="shared" si="62"/>
        <v>#REF!</v>
      </c>
      <c r="AL207" s="144" t="e">
        <f>#REF!-AJ207</f>
        <v>#REF!</v>
      </c>
      <c r="AM207" s="149" t="e">
        <f t="shared" si="63"/>
        <v>#REF!</v>
      </c>
      <c r="AN207" s="210" t="e">
        <f t="shared" si="64"/>
        <v>#REF!</v>
      </c>
      <c r="AO207" s="150"/>
      <c r="AP207" s="153"/>
      <c r="AQ207" s="152"/>
      <c r="AR207" s="150"/>
      <c r="AT207" s="177" t="e">
        <f t="shared" si="66"/>
        <v>#REF!</v>
      </c>
      <c r="AU207" s="178"/>
      <c r="AV207" s="178"/>
    </row>
    <row r="208" spans="1:48" ht="15" customHeight="1">
      <c r="A208" s="200">
        <f t="shared" si="65"/>
        <v>207</v>
      </c>
      <c r="B208" s="211" t="e">
        <f>#REF!</f>
        <v>#REF!</v>
      </c>
      <c r="C208" s="142" t="e">
        <f>#REF!</f>
        <v>#REF!</v>
      </c>
      <c r="D208" s="172" t="e">
        <f>#REF!</f>
        <v>#REF!</v>
      </c>
      <c r="E208" s="143"/>
      <c r="F208" s="143"/>
      <c r="G208" s="167" t="e">
        <f>#REF!</f>
        <v>#REF!</v>
      </c>
      <c r="H208" s="143" t="e">
        <f>#REF!</f>
        <v>#REF!</v>
      </c>
      <c r="I208" s="144" t="e">
        <f>#REF!</f>
        <v>#REF!</v>
      </c>
      <c r="J208" s="144" t="e">
        <f>#REF!</f>
        <v>#REF!</v>
      </c>
      <c r="K208" s="144" t="e">
        <f t="shared" si="54"/>
        <v>#REF!</v>
      </c>
      <c r="L208" s="145"/>
      <c r="M208" s="146"/>
      <c r="N208" s="147"/>
      <c r="O208" s="148"/>
      <c r="P208" s="168" t="e">
        <f>#REF!</f>
        <v>#REF!</v>
      </c>
      <c r="Q208" s="148" t="e">
        <f t="shared" si="55"/>
        <v>#REF!</v>
      </c>
      <c r="R208" s="149" t="e">
        <f>#REF!+I208</f>
        <v>#REF!</v>
      </c>
      <c r="S208" s="144"/>
      <c r="T208" s="144" t="e">
        <f>#REF!</f>
        <v>#REF!</v>
      </c>
      <c r="U208" s="144" t="e">
        <f t="shared" si="56"/>
        <v>#REF!</v>
      </c>
      <c r="V208" s="144" t="e">
        <f t="shared" si="52"/>
        <v>#REF!</v>
      </c>
      <c r="W208" s="144">
        <f>(59600.21*18.96/1000)+98.01</f>
        <v>1228.0299816000002</v>
      </c>
      <c r="X208" s="144" t="e">
        <f t="shared" si="57"/>
        <v>#REF!</v>
      </c>
      <c r="Y208" s="208" t="e">
        <f>#REF!+#REF!+#REF!+#REF!+#REF!</f>
        <v>#REF!</v>
      </c>
      <c r="Z208" s="208" t="e">
        <f>#REF!+#REF!+#REF!+#REF!+#REF!</f>
        <v>#REF!</v>
      </c>
      <c r="AA208" s="209" t="e">
        <f>#REF!</f>
        <v>#REF!</v>
      </c>
      <c r="AB208" s="209" t="e">
        <f>#REF!</f>
        <v>#REF!</v>
      </c>
      <c r="AC208" s="207"/>
      <c r="AD208" s="207">
        <f t="shared" si="58"/>
        <v>0</v>
      </c>
      <c r="AE208" s="206" t="e">
        <f t="shared" si="59"/>
        <v>#REF!</v>
      </c>
      <c r="AF208" s="206" t="e">
        <f t="shared" si="60"/>
        <v>#REF!</v>
      </c>
      <c r="AG208" s="144"/>
      <c r="AH208" s="144"/>
      <c r="AI208" s="205" t="e">
        <f t="shared" si="61"/>
        <v>#REF!</v>
      </c>
      <c r="AJ208" s="205">
        <v>1130.02</v>
      </c>
      <c r="AK208" s="150" t="e">
        <f t="shared" si="62"/>
        <v>#REF!</v>
      </c>
      <c r="AL208" s="144" t="e">
        <f>#REF!-AJ208</f>
        <v>#REF!</v>
      </c>
      <c r="AM208" s="149" t="e">
        <f t="shared" si="63"/>
        <v>#REF!</v>
      </c>
      <c r="AN208" s="210" t="e">
        <f t="shared" si="64"/>
        <v>#REF!</v>
      </c>
      <c r="AO208" s="150"/>
      <c r="AP208" s="151"/>
      <c r="AQ208" s="152"/>
      <c r="AR208" s="150"/>
      <c r="AT208" s="177">
        <f t="shared" si="66"/>
        <v>98.009981600000174</v>
      </c>
      <c r="AU208" s="178"/>
      <c r="AV208" s="178"/>
    </row>
    <row r="209" spans="1:48" ht="15" customHeight="1">
      <c r="A209" s="200">
        <f t="shared" si="65"/>
        <v>208</v>
      </c>
      <c r="B209" s="211" t="e">
        <f>#REF!</f>
        <v>#REF!</v>
      </c>
      <c r="C209" s="142" t="e">
        <f>#REF!</f>
        <v>#REF!</v>
      </c>
      <c r="D209" s="172" t="e">
        <f>#REF!</f>
        <v>#REF!</v>
      </c>
      <c r="E209" s="143"/>
      <c r="F209" s="143"/>
      <c r="G209" s="167" t="e">
        <f>#REF!</f>
        <v>#REF!</v>
      </c>
      <c r="H209" s="143" t="e">
        <f>#REF!</f>
        <v>#REF!</v>
      </c>
      <c r="I209" s="144" t="e">
        <f>#REF!</f>
        <v>#REF!</v>
      </c>
      <c r="J209" s="144" t="e">
        <f>#REF!</f>
        <v>#REF!</v>
      </c>
      <c r="K209" s="144" t="e">
        <f t="shared" si="54"/>
        <v>#REF!</v>
      </c>
      <c r="L209" s="145"/>
      <c r="M209" s="146"/>
      <c r="N209" s="147"/>
      <c r="O209" s="148"/>
      <c r="P209" s="168" t="e">
        <f>#REF!</f>
        <v>#REF!</v>
      </c>
      <c r="Q209" s="148" t="e">
        <f t="shared" si="55"/>
        <v>#REF!</v>
      </c>
      <c r="R209" s="149" t="e">
        <f>#REF!+I209</f>
        <v>#REF!</v>
      </c>
      <c r="S209" s="144"/>
      <c r="T209" s="144" t="e">
        <f>#REF!</f>
        <v>#REF!</v>
      </c>
      <c r="U209" s="144" t="e">
        <f t="shared" si="56"/>
        <v>#REF!</v>
      </c>
      <c r="V209" s="144" t="e">
        <f t="shared" si="52"/>
        <v>#REF!</v>
      </c>
      <c r="W209" s="144" t="e">
        <f t="shared" si="53"/>
        <v>#REF!</v>
      </c>
      <c r="X209" s="144" t="e">
        <f t="shared" si="57"/>
        <v>#REF!</v>
      </c>
      <c r="Y209" s="208" t="e">
        <f>#REF!+#REF!+#REF!+#REF!+#REF!</f>
        <v>#REF!</v>
      </c>
      <c r="Z209" s="208" t="e">
        <f>#REF!+#REF!+#REF!+#REF!+#REF!</f>
        <v>#REF!</v>
      </c>
      <c r="AA209" s="209" t="e">
        <f>#REF!</f>
        <v>#REF!</v>
      </c>
      <c r="AB209" s="209" t="e">
        <f>#REF!</f>
        <v>#REF!</v>
      </c>
      <c r="AC209" s="207"/>
      <c r="AD209" s="207">
        <f t="shared" si="58"/>
        <v>0</v>
      </c>
      <c r="AE209" s="206" t="e">
        <f t="shared" si="59"/>
        <v>#REF!</v>
      </c>
      <c r="AF209" s="206" t="e">
        <f t="shared" si="60"/>
        <v>#REF!</v>
      </c>
      <c r="AG209" s="144"/>
      <c r="AH209" s="144"/>
      <c r="AI209" s="205" t="e">
        <f t="shared" si="61"/>
        <v>#REF!</v>
      </c>
      <c r="AJ209" s="205">
        <v>1017.39</v>
      </c>
      <c r="AK209" s="150" t="e">
        <f t="shared" si="62"/>
        <v>#REF!</v>
      </c>
      <c r="AL209" s="144" t="e">
        <f>#REF!-AJ209</f>
        <v>#REF!</v>
      </c>
      <c r="AM209" s="149" t="e">
        <f t="shared" si="63"/>
        <v>#REF!</v>
      </c>
      <c r="AN209" s="210" t="e">
        <f t="shared" si="64"/>
        <v>#REF!</v>
      </c>
      <c r="AO209" s="150"/>
      <c r="AP209" s="151"/>
      <c r="AQ209" s="152"/>
      <c r="AR209" s="150"/>
      <c r="AT209" s="177" t="e">
        <f t="shared" si="66"/>
        <v>#REF!</v>
      </c>
      <c r="AU209" s="178"/>
      <c r="AV209" s="178"/>
    </row>
    <row r="210" spans="1:48" ht="15" customHeight="1">
      <c r="A210" s="200">
        <f t="shared" si="65"/>
        <v>209</v>
      </c>
      <c r="B210" s="211" t="e">
        <f>#REF!</f>
        <v>#REF!</v>
      </c>
      <c r="C210" s="142" t="e">
        <f>#REF!</f>
        <v>#REF!</v>
      </c>
      <c r="D210" s="172" t="e">
        <f>#REF!</f>
        <v>#REF!</v>
      </c>
      <c r="E210" s="143"/>
      <c r="F210" s="143"/>
      <c r="G210" s="167" t="e">
        <f>#REF!</f>
        <v>#REF!</v>
      </c>
      <c r="H210" s="143" t="e">
        <f>#REF!</f>
        <v>#REF!</v>
      </c>
      <c r="I210" s="144" t="e">
        <f>#REF!</f>
        <v>#REF!</v>
      </c>
      <c r="J210" s="144" t="e">
        <f>#REF!</f>
        <v>#REF!</v>
      </c>
      <c r="K210" s="144" t="e">
        <f t="shared" si="54"/>
        <v>#REF!</v>
      </c>
      <c r="L210" s="145"/>
      <c r="M210" s="146"/>
      <c r="N210" s="147"/>
      <c r="O210" s="148"/>
      <c r="P210" s="168" t="e">
        <f>#REF!</f>
        <v>#REF!</v>
      </c>
      <c r="Q210" s="148" t="e">
        <f t="shared" si="55"/>
        <v>#REF!</v>
      </c>
      <c r="R210" s="149" t="e">
        <f>#REF!+I210</f>
        <v>#REF!</v>
      </c>
      <c r="S210" s="144"/>
      <c r="T210" s="144" t="e">
        <f>#REF!</f>
        <v>#REF!</v>
      </c>
      <c r="U210" s="144" t="e">
        <f t="shared" si="56"/>
        <v>#REF!</v>
      </c>
      <c r="V210" s="144" t="e">
        <f t="shared" si="52"/>
        <v>#REF!</v>
      </c>
      <c r="W210" s="144" t="e">
        <f t="shared" si="53"/>
        <v>#REF!</v>
      </c>
      <c r="X210" s="144" t="e">
        <f t="shared" si="57"/>
        <v>#REF!</v>
      </c>
      <c r="Y210" s="208" t="e">
        <f>#REF!+#REF!+#REF!+#REF!+#REF!</f>
        <v>#REF!</v>
      </c>
      <c r="Z210" s="208" t="e">
        <f>#REF!+#REF!+#REF!+#REF!+#REF!</f>
        <v>#REF!</v>
      </c>
      <c r="AA210" s="209" t="e">
        <f>#REF!</f>
        <v>#REF!</v>
      </c>
      <c r="AB210" s="209" t="e">
        <f>#REF!</f>
        <v>#REF!</v>
      </c>
      <c r="AC210" s="207"/>
      <c r="AD210" s="207">
        <f t="shared" si="58"/>
        <v>0</v>
      </c>
      <c r="AE210" s="206" t="e">
        <f t="shared" si="59"/>
        <v>#REF!</v>
      </c>
      <c r="AF210" s="206" t="e">
        <f t="shared" si="60"/>
        <v>#REF!</v>
      </c>
      <c r="AG210" s="144"/>
      <c r="AH210" s="144"/>
      <c r="AI210" s="205" t="e">
        <f t="shared" si="61"/>
        <v>#REF!</v>
      </c>
      <c r="AJ210" s="205">
        <v>167.61</v>
      </c>
      <c r="AK210" s="150" t="e">
        <f t="shared" si="62"/>
        <v>#REF!</v>
      </c>
      <c r="AL210" s="144" t="e">
        <f>#REF!-AJ210</f>
        <v>#REF!</v>
      </c>
      <c r="AM210" s="149" t="e">
        <f t="shared" si="63"/>
        <v>#REF!</v>
      </c>
      <c r="AN210" s="210" t="e">
        <f t="shared" si="64"/>
        <v>#REF!</v>
      </c>
      <c r="AO210" s="150"/>
      <c r="AP210" s="151"/>
      <c r="AQ210" s="152"/>
      <c r="AR210" s="150"/>
      <c r="AT210" s="177" t="e">
        <f t="shared" si="66"/>
        <v>#REF!</v>
      </c>
      <c r="AU210" s="178"/>
      <c r="AV210" s="178"/>
    </row>
    <row r="211" spans="1:48" ht="15" customHeight="1">
      <c r="A211" s="200">
        <f t="shared" si="65"/>
        <v>210</v>
      </c>
      <c r="B211" s="211" t="e">
        <f>#REF!</f>
        <v>#REF!</v>
      </c>
      <c r="C211" s="142" t="e">
        <f>#REF!</f>
        <v>#REF!</v>
      </c>
      <c r="D211" s="172" t="e">
        <f>#REF!</f>
        <v>#REF!</v>
      </c>
      <c r="E211" s="143"/>
      <c r="F211" s="143"/>
      <c r="G211" s="167" t="e">
        <f>#REF!</f>
        <v>#REF!</v>
      </c>
      <c r="H211" s="143" t="e">
        <f>#REF!</f>
        <v>#REF!</v>
      </c>
      <c r="I211" s="144" t="e">
        <f>#REF!</f>
        <v>#REF!</v>
      </c>
      <c r="J211" s="144" t="e">
        <f>#REF!</f>
        <v>#REF!</v>
      </c>
      <c r="K211" s="144" t="e">
        <f t="shared" si="54"/>
        <v>#REF!</v>
      </c>
      <c r="L211" s="145"/>
      <c r="M211" s="146"/>
      <c r="N211" s="147"/>
      <c r="O211" s="148"/>
      <c r="P211" s="168" t="e">
        <f>#REF!</f>
        <v>#REF!</v>
      </c>
      <c r="Q211" s="148" t="e">
        <f t="shared" si="55"/>
        <v>#REF!</v>
      </c>
      <c r="R211" s="149" t="e">
        <f>#REF!+I211</f>
        <v>#REF!</v>
      </c>
      <c r="S211" s="144"/>
      <c r="T211" s="144" t="e">
        <f>#REF!</f>
        <v>#REF!</v>
      </c>
      <c r="U211" s="144" t="e">
        <f t="shared" si="56"/>
        <v>#REF!</v>
      </c>
      <c r="V211" s="144" t="e">
        <f t="shared" si="52"/>
        <v>#REF!</v>
      </c>
      <c r="W211" s="144" t="e">
        <f t="shared" si="53"/>
        <v>#REF!</v>
      </c>
      <c r="X211" s="144" t="e">
        <f t="shared" si="57"/>
        <v>#REF!</v>
      </c>
      <c r="Y211" s="208" t="e">
        <f>#REF!+#REF!+#REF!+#REF!+#REF!</f>
        <v>#REF!</v>
      </c>
      <c r="Z211" s="208" t="e">
        <f>#REF!+#REF!+#REF!+#REF!+#REF!</f>
        <v>#REF!</v>
      </c>
      <c r="AA211" s="209" t="e">
        <f>#REF!</f>
        <v>#REF!</v>
      </c>
      <c r="AB211" s="209" t="e">
        <f>#REF!</f>
        <v>#REF!</v>
      </c>
      <c r="AC211" s="207"/>
      <c r="AD211" s="207">
        <f t="shared" si="58"/>
        <v>0</v>
      </c>
      <c r="AE211" s="206" t="e">
        <f t="shared" si="59"/>
        <v>#REF!</v>
      </c>
      <c r="AF211" s="206" t="e">
        <f t="shared" si="60"/>
        <v>#REF!</v>
      </c>
      <c r="AG211" s="144"/>
      <c r="AH211" s="144"/>
      <c r="AI211" s="205" t="e">
        <f t="shared" si="61"/>
        <v>#REF!</v>
      </c>
      <c r="AJ211" s="205">
        <v>802.39</v>
      </c>
      <c r="AK211" s="150" t="e">
        <f t="shared" si="62"/>
        <v>#REF!</v>
      </c>
      <c r="AL211" s="144" t="e">
        <f>#REF!-AJ211</f>
        <v>#REF!</v>
      </c>
      <c r="AM211" s="149" t="e">
        <f t="shared" si="63"/>
        <v>#REF!</v>
      </c>
      <c r="AN211" s="210" t="e">
        <f t="shared" si="64"/>
        <v>#REF!</v>
      </c>
      <c r="AO211" s="150"/>
      <c r="AP211" s="151"/>
      <c r="AQ211" s="152"/>
      <c r="AR211" s="150"/>
      <c r="AT211" s="177" t="e">
        <f t="shared" si="66"/>
        <v>#REF!</v>
      </c>
      <c r="AU211" s="178"/>
      <c r="AV211" s="178"/>
    </row>
    <row r="212" spans="1:48" ht="15" customHeight="1">
      <c r="A212" s="200">
        <f t="shared" si="65"/>
        <v>211</v>
      </c>
      <c r="B212" s="211" t="e">
        <f>#REF!</f>
        <v>#REF!</v>
      </c>
      <c r="C212" s="142" t="e">
        <f>#REF!</f>
        <v>#REF!</v>
      </c>
      <c r="D212" s="172" t="e">
        <f>#REF!</f>
        <v>#REF!</v>
      </c>
      <c r="E212" s="143"/>
      <c r="F212" s="143"/>
      <c r="G212" s="167" t="e">
        <f>#REF!</f>
        <v>#REF!</v>
      </c>
      <c r="H212" s="143" t="e">
        <f>#REF!</f>
        <v>#REF!</v>
      </c>
      <c r="I212" s="144" t="e">
        <f>#REF!</f>
        <v>#REF!</v>
      </c>
      <c r="J212" s="144" t="e">
        <f>#REF!</f>
        <v>#REF!</v>
      </c>
      <c r="K212" s="144" t="e">
        <f t="shared" si="54"/>
        <v>#REF!</v>
      </c>
      <c r="L212" s="145"/>
      <c r="M212" s="146"/>
      <c r="N212" s="147"/>
      <c r="O212" s="148"/>
      <c r="P212" s="168" t="e">
        <f>#REF!</f>
        <v>#REF!</v>
      </c>
      <c r="Q212" s="148" t="e">
        <f t="shared" si="55"/>
        <v>#REF!</v>
      </c>
      <c r="R212" s="149" t="e">
        <f>#REF!+I212</f>
        <v>#REF!</v>
      </c>
      <c r="S212" s="144"/>
      <c r="T212" s="144" t="e">
        <f>#REF!</f>
        <v>#REF!</v>
      </c>
      <c r="U212" s="144" t="e">
        <f t="shared" si="56"/>
        <v>#REF!</v>
      </c>
      <c r="V212" s="144" t="e">
        <f t="shared" si="52"/>
        <v>#REF!</v>
      </c>
      <c r="W212" s="144" t="e">
        <f t="shared" si="53"/>
        <v>#REF!</v>
      </c>
      <c r="X212" s="144" t="e">
        <f t="shared" si="57"/>
        <v>#REF!</v>
      </c>
      <c r="Y212" s="208" t="e">
        <f>#REF!+#REF!+#REF!+#REF!+#REF!</f>
        <v>#REF!</v>
      </c>
      <c r="Z212" s="208" t="e">
        <f>#REF!+#REF!+#REF!+#REF!+#REF!</f>
        <v>#REF!</v>
      </c>
      <c r="AA212" s="209" t="e">
        <f>#REF!</f>
        <v>#REF!</v>
      </c>
      <c r="AB212" s="209" t="e">
        <f>#REF!</f>
        <v>#REF!</v>
      </c>
      <c r="AC212" s="207"/>
      <c r="AD212" s="207">
        <f t="shared" si="58"/>
        <v>0</v>
      </c>
      <c r="AE212" s="206" t="e">
        <f t="shared" si="59"/>
        <v>#REF!</v>
      </c>
      <c r="AF212" s="206" t="e">
        <f t="shared" si="60"/>
        <v>#REF!</v>
      </c>
      <c r="AG212" s="144"/>
      <c r="AH212" s="144"/>
      <c r="AI212" s="205" t="e">
        <f t="shared" si="61"/>
        <v>#REF!</v>
      </c>
      <c r="AJ212" s="205">
        <v>317.01</v>
      </c>
      <c r="AK212" s="150" t="e">
        <f t="shared" si="62"/>
        <v>#REF!</v>
      </c>
      <c r="AL212" s="144" t="e">
        <f>#REF!-AJ212</f>
        <v>#REF!</v>
      </c>
      <c r="AM212" s="149" t="e">
        <f t="shared" si="63"/>
        <v>#REF!</v>
      </c>
      <c r="AN212" s="210" t="e">
        <f t="shared" si="64"/>
        <v>#REF!</v>
      </c>
      <c r="AO212" s="150"/>
      <c r="AP212" s="151"/>
      <c r="AQ212" s="152"/>
      <c r="AR212" s="150"/>
      <c r="AT212" s="177" t="e">
        <f t="shared" si="66"/>
        <v>#REF!</v>
      </c>
      <c r="AU212" s="178"/>
      <c r="AV212" s="178"/>
    </row>
    <row r="213" spans="1:48" ht="15" customHeight="1">
      <c r="A213" s="200">
        <f t="shared" si="65"/>
        <v>212</v>
      </c>
      <c r="B213" s="211" t="e">
        <f>#REF!</f>
        <v>#REF!</v>
      </c>
      <c r="C213" s="142" t="e">
        <f>#REF!</f>
        <v>#REF!</v>
      </c>
      <c r="D213" s="172" t="e">
        <f>#REF!</f>
        <v>#REF!</v>
      </c>
      <c r="E213" s="143"/>
      <c r="F213" s="143"/>
      <c r="G213" s="167" t="e">
        <f>#REF!</f>
        <v>#REF!</v>
      </c>
      <c r="H213" s="143" t="e">
        <f>#REF!</f>
        <v>#REF!</v>
      </c>
      <c r="I213" s="144" t="e">
        <f>#REF!</f>
        <v>#REF!</v>
      </c>
      <c r="J213" s="144" t="e">
        <f>#REF!</f>
        <v>#REF!</v>
      </c>
      <c r="K213" s="144" t="e">
        <f t="shared" si="54"/>
        <v>#REF!</v>
      </c>
      <c r="L213" s="145"/>
      <c r="M213" s="146"/>
      <c r="N213" s="147"/>
      <c r="O213" s="148"/>
      <c r="P213" s="168" t="e">
        <f>#REF!</f>
        <v>#REF!</v>
      </c>
      <c r="Q213" s="148" t="e">
        <f t="shared" si="55"/>
        <v>#REF!</v>
      </c>
      <c r="R213" s="149" t="e">
        <f>#REF!+I213</f>
        <v>#REF!</v>
      </c>
      <c r="S213" s="144"/>
      <c r="T213" s="144" t="e">
        <f>#REF!</f>
        <v>#REF!</v>
      </c>
      <c r="U213" s="144" t="e">
        <f t="shared" si="56"/>
        <v>#REF!</v>
      </c>
      <c r="V213" s="144" t="e">
        <f t="shared" si="52"/>
        <v>#REF!</v>
      </c>
      <c r="W213" s="144" t="e">
        <f t="shared" si="53"/>
        <v>#REF!</v>
      </c>
      <c r="X213" s="144" t="e">
        <f t="shared" si="57"/>
        <v>#REF!</v>
      </c>
      <c r="Y213" s="208" t="e">
        <f>#REF!+#REF!+#REF!+#REF!+#REF!</f>
        <v>#REF!</v>
      </c>
      <c r="Z213" s="208" t="e">
        <f>#REF!+#REF!+#REF!+#REF!+#REF!</f>
        <v>#REF!</v>
      </c>
      <c r="AA213" s="209" t="e">
        <f>#REF!</f>
        <v>#REF!</v>
      </c>
      <c r="AB213" s="209" t="e">
        <f>#REF!</f>
        <v>#REF!</v>
      </c>
      <c r="AC213" s="207"/>
      <c r="AD213" s="207">
        <f t="shared" si="58"/>
        <v>0</v>
      </c>
      <c r="AE213" s="206" t="e">
        <f t="shared" si="59"/>
        <v>#REF!</v>
      </c>
      <c r="AF213" s="206" t="e">
        <f t="shared" si="60"/>
        <v>#REF!</v>
      </c>
      <c r="AG213" s="144"/>
      <c r="AH213" s="144"/>
      <c r="AI213" s="205" t="e">
        <f t="shared" si="61"/>
        <v>#REF!</v>
      </c>
      <c r="AJ213" s="205">
        <v>249.51</v>
      </c>
      <c r="AK213" s="150" t="e">
        <f t="shared" si="62"/>
        <v>#REF!</v>
      </c>
      <c r="AL213" s="144" t="e">
        <f>#REF!-AJ213</f>
        <v>#REF!</v>
      </c>
      <c r="AM213" s="149" t="e">
        <f t="shared" si="63"/>
        <v>#REF!</v>
      </c>
      <c r="AN213" s="210" t="e">
        <f t="shared" si="64"/>
        <v>#REF!</v>
      </c>
      <c r="AO213" s="150"/>
      <c r="AP213" s="151"/>
      <c r="AQ213" s="152"/>
      <c r="AR213" s="150"/>
      <c r="AT213" s="177" t="e">
        <f t="shared" si="66"/>
        <v>#REF!</v>
      </c>
      <c r="AU213" s="178"/>
      <c r="AV213" s="178"/>
    </row>
    <row r="214" spans="1:48" s="170" customFormat="1" ht="15" customHeight="1">
      <c r="A214" s="200">
        <f t="shared" si="65"/>
        <v>213</v>
      </c>
      <c r="B214" s="211" t="e">
        <f>#REF!</f>
        <v>#REF!</v>
      </c>
      <c r="C214" s="142" t="e">
        <f>#REF!</f>
        <v>#REF!</v>
      </c>
      <c r="D214" s="172" t="e">
        <f>#REF!</f>
        <v>#REF!</v>
      </c>
      <c r="E214" s="143"/>
      <c r="F214" s="143"/>
      <c r="G214" s="167" t="e">
        <f>#REF!</f>
        <v>#REF!</v>
      </c>
      <c r="H214" s="143" t="e">
        <f>#REF!</f>
        <v>#REF!</v>
      </c>
      <c r="I214" s="144" t="e">
        <f>#REF!</f>
        <v>#REF!</v>
      </c>
      <c r="J214" s="144" t="e">
        <f>#REF!</f>
        <v>#REF!</v>
      </c>
      <c r="K214" s="144" t="e">
        <f t="shared" si="54"/>
        <v>#REF!</v>
      </c>
      <c r="L214" s="145"/>
      <c r="M214" s="146"/>
      <c r="N214" s="147"/>
      <c r="O214" s="148"/>
      <c r="P214" s="168" t="e">
        <f>#REF!</f>
        <v>#REF!</v>
      </c>
      <c r="Q214" s="148" t="e">
        <f t="shared" si="55"/>
        <v>#REF!</v>
      </c>
      <c r="R214" s="149" t="e">
        <f>#REF!+I214</f>
        <v>#REF!</v>
      </c>
      <c r="S214" s="144"/>
      <c r="T214" s="144" t="e">
        <f>#REF!</f>
        <v>#REF!</v>
      </c>
      <c r="U214" s="144" t="e">
        <f t="shared" si="56"/>
        <v>#REF!</v>
      </c>
      <c r="V214" s="144" t="e">
        <f t="shared" si="52"/>
        <v>#REF!</v>
      </c>
      <c r="W214" s="144" t="e">
        <f t="shared" si="53"/>
        <v>#REF!</v>
      </c>
      <c r="X214" s="144" t="e">
        <f t="shared" si="57"/>
        <v>#REF!</v>
      </c>
      <c r="Y214" s="208" t="e">
        <f>#REF!+#REF!+#REF!+#REF!+#REF!</f>
        <v>#REF!</v>
      </c>
      <c r="Z214" s="208" t="e">
        <f>#REF!+#REF!+#REF!+#REF!+#REF!</f>
        <v>#REF!</v>
      </c>
      <c r="AA214" s="209" t="e">
        <f>#REF!</f>
        <v>#REF!</v>
      </c>
      <c r="AB214" s="209" t="e">
        <f>#REF!</f>
        <v>#REF!</v>
      </c>
      <c r="AC214" s="207"/>
      <c r="AD214" s="207">
        <f t="shared" si="58"/>
        <v>0</v>
      </c>
      <c r="AE214" s="206" t="e">
        <f t="shared" si="59"/>
        <v>#REF!</v>
      </c>
      <c r="AF214" s="206" t="e">
        <f t="shared" si="60"/>
        <v>#REF!</v>
      </c>
      <c r="AG214" s="144"/>
      <c r="AH214" s="144"/>
      <c r="AI214" s="205" t="e">
        <f t="shared" si="61"/>
        <v>#REF!</v>
      </c>
      <c r="AJ214" s="205">
        <v>147.13</v>
      </c>
      <c r="AK214" s="150" t="e">
        <f t="shared" si="62"/>
        <v>#REF!</v>
      </c>
      <c r="AL214" s="144" t="e">
        <f>#REF!-AJ214</f>
        <v>#REF!</v>
      </c>
      <c r="AM214" s="149" t="e">
        <f t="shared" si="63"/>
        <v>#REF!</v>
      </c>
      <c r="AN214" s="210" t="e">
        <f t="shared" si="64"/>
        <v>#REF!</v>
      </c>
      <c r="AO214" s="150"/>
      <c r="AP214" s="153"/>
      <c r="AQ214" s="152"/>
      <c r="AR214" s="150"/>
      <c r="AT214" s="177" t="e">
        <f t="shared" si="66"/>
        <v>#REF!</v>
      </c>
      <c r="AU214" s="178"/>
      <c r="AV214" s="178"/>
    </row>
    <row r="215" spans="1:48" ht="15" customHeight="1">
      <c r="A215" s="200">
        <f t="shared" si="65"/>
        <v>214</v>
      </c>
      <c r="B215" s="211" t="e">
        <f>#REF!</f>
        <v>#REF!</v>
      </c>
      <c r="C215" s="142" t="e">
        <f>#REF!</f>
        <v>#REF!</v>
      </c>
      <c r="D215" s="172" t="e">
        <f>#REF!</f>
        <v>#REF!</v>
      </c>
      <c r="E215" s="143"/>
      <c r="F215" s="143"/>
      <c r="G215" s="167" t="e">
        <f>#REF!</f>
        <v>#REF!</v>
      </c>
      <c r="H215" s="143" t="e">
        <f>#REF!</f>
        <v>#REF!</v>
      </c>
      <c r="I215" s="144" t="e">
        <f>#REF!</f>
        <v>#REF!</v>
      </c>
      <c r="J215" s="144" t="e">
        <f>#REF!</f>
        <v>#REF!</v>
      </c>
      <c r="K215" s="144" t="e">
        <f t="shared" si="54"/>
        <v>#REF!</v>
      </c>
      <c r="L215" s="145"/>
      <c r="M215" s="146"/>
      <c r="N215" s="147"/>
      <c r="O215" s="148"/>
      <c r="P215" s="168" t="e">
        <f>#REF!</f>
        <v>#REF!</v>
      </c>
      <c r="Q215" s="148" t="e">
        <f t="shared" si="55"/>
        <v>#REF!</v>
      </c>
      <c r="R215" s="149" t="e">
        <f>#REF!+I215</f>
        <v>#REF!</v>
      </c>
      <c r="S215" s="144"/>
      <c r="T215" s="144" t="e">
        <f>#REF!</f>
        <v>#REF!</v>
      </c>
      <c r="U215" s="144" t="e">
        <f t="shared" si="56"/>
        <v>#REF!</v>
      </c>
      <c r="V215" s="144" t="e">
        <f t="shared" si="52"/>
        <v>#REF!</v>
      </c>
      <c r="W215" s="144" t="e">
        <f t="shared" si="53"/>
        <v>#REF!</v>
      </c>
      <c r="X215" s="144" t="e">
        <f t="shared" si="57"/>
        <v>#REF!</v>
      </c>
      <c r="Y215" s="208" t="e">
        <f>#REF!+#REF!+#REF!+#REF!+#REF!</f>
        <v>#REF!</v>
      </c>
      <c r="Z215" s="208" t="e">
        <f>#REF!+#REF!+#REF!+#REF!+#REF!</f>
        <v>#REF!</v>
      </c>
      <c r="AA215" s="209" t="e">
        <f>#REF!</f>
        <v>#REF!</v>
      </c>
      <c r="AB215" s="209" t="e">
        <f>#REF!</f>
        <v>#REF!</v>
      </c>
      <c r="AC215" s="207"/>
      <c r="AD215" s="207">
        <f t="shared" si="58"/>
        <v>0</v>
      </c>
      <c r="AE215" s="206" t="e">
        <f t="shared" si="59"/>
        <v>#REF!</v>
      </c>
      <c r="AF215" s="206" t="e">
        <f t="shared" si="60"/>
        <v>#REF!</v>
      </c>
      <c r="AG215" s="144"/>
      <c r="AH215" s="144"/>
      <c r="AI215" s="205" t="e">
        <f t="shared" si="61"/>
        <v>#REF!</v>
      </c>
      <c r="AJ215" s="205">
        <v>283.45</v>
      </c>
      <c r="AK215" s="150" t="e">
        <f t="shared" si="62"/>
        <v>#REF!</v>
      </c>
      <c r="AL215" s="144" t="e">
        <f>#REF!-AJ215</f>
        <v>#REF!</v>
      </c>
      <c r="AM215" s="149" t="e">
        <f t="shared" si="63"/>
        <v>#REF!</v>
      </c>
      <c r="AN215" s="210" t="e">
        <f t="shared" si="64"/>
        <v>#REF!</v>
      </c>
      <c r="AO215" s="150"/>
      <c r="AP215" s="151"/>
      <c r="AQ215" s="152"/>
      <c r="AR215" s="150"/>
      <c r="AT215" s="177" t="e">
        <f t="shared" si="66"/>
        <v>#REF!</v>
      </c>
      <c r="AU215" s="178"/>
      <c r="AV215" s="178"/>
    </row>
    <row r="216" spans="1:48" ht="15" customHeight="1">
      <c r="A216" s="200">
        <f t="shared" si="65"/>
        <v>215</v>
      </c>
      <c r="B216" s="211" t="e">
        <f>#REF!</f>
        <v>#REF!</v>
      </c>
      <c r="C216" s="142" t="e">
        <f>#REF!</f>
        <v>#REF!</v>
      </c>
      <c r="D216" s="172" t="e">
        <f>#REF!</f>
        <v>#REF!</v>
      </c>
      <c r="E216" s="143"/>
      <c r="F216" s="143"/>
      <c r="G216" s="167" t="e">
        <f>#REF!</f>
        <v>#REF!</v>
      </c>
      <c r="H216" s="143" t="e">
        <f>#REF!</f>
        <v>#REF!</v>
      </c>
      <c r="I216" s="144" t="e">
        <f>#REF!</f>
        <v>#REF!</v>
      </c>
      <c r="J216" s="144" t="e">
        <f>#REF!</f>
        <v>#REF!</v>
      </c>
      <c r="K216" s="144" t="e">
        <f t="shared" si="54"/>
        <v>#REF!</v>
      </c>
      <c r="L216" s="145"/>
      <c r="M216" s="146"/>
      <c r="N216" s="147"/>
      <c r="O216" s="148"/>
      <c r="P216" s="168" t="e">
        <f>#REF!</f>
        <v>#REF!</v>
      </c>
      <c r="Q216" s="148" t="e">
        <f t="shared" si="55"/>
        <v>#REF!</v>
      </c>
      <c r="R216" s="149" t="e">
        <f>#REF!+I216</f>
        <v>#REF!</v>
      </c>
      <c r="S216" s="144"/>
      <c r="T216" s="144" t="e">
        <f>#REF!</f>
        <v>#REF!</v>
      </c>
      <c r="U216" s="144" t="e">
        <f t="shared" si="56"/>
        <v>#REF!</v>
      </c>
      <c r="V216" s="144" t="e">
        <f t="shared" si="52"/>
        <v>#REF!</v>
      </c>
      <c r="W216" s="144" t="e">
        <f t="shared" si="53"/>
        <v>#REF!</v>
      </c>
      <c r="X216" s="144" t="e">
        <f t="shared" si="57"/>
        <v>#REF!</v>
      </c>
      <c r="Y216" s="208" t="e">
        <f>#REF!+#REF!+#REF!+#REF!+#REF!</f>
        <v>#REF!</v>
      </c>
      <c r="Z216" s="208" t="e">
        <f>#REF!+#REF!+#REF!+#REF!+#REF!</f>
        <v>#REF!</v>
      </c>
      <c r="AA216" s="209" t="e">
        <f>#REF!</f>
        <v>#REF!</v>
      </c>
      <c r="AB216" s="209" t="e">
        <f>#REF!</f>
        <v>#REF!</v>
      </c>
      <c r="AC216" s="207"/>
      <c r="AD216" s="207">
        <f t="shared" si="58"/>
        <v>0</v>
      </c>
      <c r="AE216" s="206" t="e">
        <f t="shared" si="59"/>
        <v>#REF!</v>
      </c>
      <c r="AF216" s="206" t="e">
        <f t="shared" si="60"/>
        <v>#REF!</v>
      </c>
      <c r="AG216" s="144"/>
      <c r="AH216" s="144"/>
      <c r="AI216" s="205" t="e">
        <f t="shared" si="61"/>
        <v>#REF!</v>
      </c>
      <c r="AJ216" s="205">
        <f>188.08+17.06</f>
        <v>205.14000000000001</v>
      </c>
      <c r="AK216" s="150" t="e">
        <f t="shared" si="62"/>
        <v>#REF!</v>
      </c>
      <c r="AL216" s="144" t="e">
        <f>#REF!-AJ216</f>
        <v>#REF!</v>
      </c>
      <c r="AM216" s="149" t="e">
        <f t="shared" si="63"/>
        <v>#REF!</v>
      </c>
      <c r="AN216" s="210" t="e">
        <f t="shared" si="64"/>
        <v>#REF!</v>
      </c>
      <c r="AO216" s="150"/>
      <c r="AP216" s="151"/>
      <c r="AQ216" s="152"/>
      <c r="AR216" s="150"/>
      <c r="AT216" s="177" t="e">
        <f t="shared" si="66"/>
        <v>#REF!</v>
      </c>
      <c r="AU216" s="178"/>
      <c r="AV216" s="178"/>
    </row>
    <row r="217" spans="1:48" ht="15" customHeight="1">
      <c r="A217" s="200">
        <f t="shared" si="65"/>
        <v>216</v>
      </c>
      <c r="B217" s="211" t="e">
        <f>#REF!</f>
        <v>#REF!</v>
      </c>
      <c r="C217" s="142" t="e">
        <f>#REF!</f>
        <v>#REF!</v>
      </c>
      <c r="D217" s="172" t="e">
        <f>#REF!</f>
        <v>#REF!</v>
      </c>
      <c r="E217" s="143"/>
      <c r="F217" s="143"/>
      <c r="G217" s="167" t="e">
        <f>#REF!</f>
        <v>#REF!</v>
      </c>
      <c r="H217" s="143" t="e">
        <f>#REF!</f>
        <v>#REF!</v>
      </c>
      <c r="I217" s="144" t="e">
        <f>#REF!</f>
        <v>#REF!</v>
      </c>
      <c r="J217" s="144" t="e">
        <f>#REF!</f>
        <v>#REF!</v>
      </c>
      <c r="K217" s="144" t="e">
        <f t="shared" si="54"/>
        <v>#REF!</v>
      </c>
      <c r="L217" s="145"/>
      <c r="M217" s="146"/>
      <c r="N217" s="147"/>
      <c r="O217" s="148"/>
      <c r="P217" s="168" t="e">
        <f>#REF!</f>
        <v>#REF!</v>
      </c>
      <c r="Q217" s="148" t="e">
        <f t="shared" si="55"/>
        <v>#REF!</v>
      </c>
      <c r="R217" s="149" t="e">
        <f>#REF!+I217</f>
        <v>#REF!</v>
      </c>
      <c r="S217" s="144"/>
      <c r="T217" s="144" t="e">
        <f>#REF!</f>
        <v>#REF!</v>
      </c>
      <c r="U217" s="144" t="e">
        <f t="shared" si="56"/>
        <v>#REF!</v>
      </c>
      <c r="V217" s="144" t="e">
        <f t="shared" si="52"/>
        <v>#REF!</v>
      </c>
      <c r="W217" s="144" t="e">
        <f>(U217*18.96/1000)+165.9</f>
        <v>#REF!</v>
      </c>
      <c r="X217" s="144" t="e">
        <f t="shared" si="57"/>
        <v>#REF!</v>
      </c>
      <c r="Y217" s="208" t="e">
        <f>#REF!+#REF!+#REF!+#REF!+#REF!</f>
        <v>#REF!</v>
      </c>
      <c r="Z217" s="208" t="e">
        <f>#REF!+#REF!+#REF!+#REF!+#REF!</f>
        <v>#REF!</v>
      </c>
      <c r="AA217" s="209" t="e">
        <f>#REF!</f>
        <v>#REF!</v>
      </c>
      <c r="AB217" s="209" t="e">
        <f>#REF!</f>
        <v>#REF!</v>
      </c>
      <c r="AC217" s="207"/>
      <c r="AD217" s="207">
        <f t="shared" si="58"/>
        <v>0</v>
      </c>
      <c r="AE217" s="206" t="e">
        <f t="shared" si="59"/>
        <v>#REF!</v>
      </c>
      <c r="AF217" s="206" t="e">
        <f t="shared" si="60"/>
        <v>#REF!</v>
      </c>
      <c r="AG217" s="144"/>
      <c r="AH217" s="144"/>
      <c r="AI217" s="205" t="e">
        <f t="shared" si="61"/>
        <v>#REF!</v>
      </c>
      <c r="AJ217" s="205">
        <f>7279.88+165.9</f>
        <v>7445.78</v>
      </c>
      <c r="AK217" s="150" t="e">
        <f t="shared" si="62"/>
        <v>#REF!</v>
      </c>
      <c r="AL217" s="144" t="e">
        <f>#REF!-AJ217</f>
        <v>#REF!</v>
      </c>
      <c r="AM217" s="149" t="e">
        <f t="shared" si="63"/>
        <v>#REF!</v>
      </c>
      <c r="AN217" s="210" t="e">
        <f t="shared" si="64"/>
        <v>#REF!</v>
      </c>
      <c r="AO217" s="150"/>
      <c r="AP217" s="151"/>
      <c r="AQ217" s="152"/>
      <c r="AR217" s="150"/>
      <c r="AT217" s="177" t="e">
        <f t="shared" si="66"/>
        <v>#REF!</v>
      </c>
      <c r="AU217" s="178"/>
      <c r="AV217" s="178"/>
    </row>
    <row r="218" spans="1:48" ht="15" customHeight="1">
      <c r="A218" s="200">
        <f t="shared" si="65"/>
        <v>217</v>
      </c>
      <c r="B218" s="211" t="e">
        <f>#REF!</f>
        <v>#REF!</v>
      </c>
      <c r="C218" s="142" t="e">
        <f>#REF!</f>
        <v>#REF!</v>
      </c>
      <c r="D218" s="172" t="e">
        <f>#REF!</f>
        <v>#REF!</v>
      </c>
      <c r="E218" s="143"/>
      <c r="F218" s="143"/>
      <c r="G218" s="167" t="e">
        <f>#REF!</f>
        <v>#REF!</v>
      </c>
      <c r="H218" s="143" t="e">
        <f>#REF!</f>
        <v>#REF!</v>
      </c>
      <c r="I218" s="144" t="e">
        <f>#REF!</f>
        <v>#REF!</v>
      </c>
      <c r="J218" s="144" t="e">
        <f>#REF!</f>
        <v>#REF!</v>
      </c>
      <c r="K218" s="144" t="e">
        <f t="shared" si="54"/>
        <v>#REF!</v>
      </c>
      <c r="L218" s="145"/>
      <c r="M218" s="146"/>
      <c r="N218" s="147"/>
      <c r="O218" s="148"/>
      <c r="P218" s="168" t="e">
        <f>#REF!</f>
        <v>#REF!</v>
      </c>
      <c r="Q218" s="148" t="e">
        <f t="shared" si="55"/>
        <v>#REF!</v>
      </c>
      <c r="R218" s="149" t="e">
        <f>#REF!+I218</f>
        <v>#REF!</v>
      </c>
      <c r="S218" s="144"/>
      <c r="T218" s="144" t="e">
        <f>#REF!</f>
        <v>#REF!</v>
      </c>
      <c r="U218" s="144" t="e">
        <f t="shared" si="56"/>
        <v>#REF!</v>
      </c>
      <c r="V218" s="144" t="e">
        <f t="shared" si="52"/>
        <v>#REF!</v>
      </c>
      <c r="W218" s="144" t="e">
        <f t="shared" si="53"/>
        <v>#REF!</v>
      </c>
      <c r="X218" s="144" t="e">
        <f t="shared" si="57"/>
        <v>#REF!</v>
      </c>
      <c r="Y218" s="208" t="e">
        <f>#REF!+#REF!+#REF!+#REF!+#REF!</f>
        <v>#REF!</v>
      </c>
      <c r="Z218" s="208" t="e">
        <f>#REF!+#REF!+#REF!+#REF!+#REF!</f>
        <v>#REF!</v>
      </c>
      <c r="AA218" s="209" t="e">
        <f>#REF!</f>
        <v>#REF!</v>
      </c>
      <c r="AB218" s="209" t="e">
        <f>#REF!</f>
        <v>#REF!</v>
      </c>
      <c r="AC218" s="207"/>
      <c r="AD218" s="207">
        <f t="shared" si="58"/>
        <v>0</v>
      </c>
      <c r="AE218" s="206" t="e">
        <f t="shared" si="59"/>
        <v>#REF!</v>
      </c>
      <c r="AF218" s="206" t="e">
        <f t="shared" si="60"/>
        <v>#REF!</v>
      </c>
      <c r="AG218" s="144"/>
      <c r="AH218" s="144"/>
      <c r="AI218" s="205" t="e">
        <f t="shared" si="61"/>
        <v>#REF!</v>
      </c>
      <c r="AJ218" s="205">
        <v>433.8</v>
      </c>
      <c r="AK218" s="150" t="e">
        <f t="shared" si="62"/>
        <v>#REF!</v>
      </c>
      <c r="AL218" s="144" t="e">
        <f>#REF!-AJ218</f>
        <v>#REF!</v>
      </c>
      <c r="AM218" s="149" t="e">
        <f t="shared" si="63"/>
        <v>#REF!</v>
      </c>
      <c r="AN218" s="210" t="e">
        <f t="shared" si="64"/>
        <v>#REF!</v>
      </c>
      <c r="AO218" s="150"/>
      <c r="AP218" s="153"/>
      <c r="AQ218" s="152"/>
      <c r="AR218" s="150"/>
      <c r="AT218" s="177" t="e">
        <f t="shared" si="66"/>
        <v>#REF!</v>
      </c>
      <c r="AU218" s="178"/>
      <c r="AV218" s="178"/>
    </row>
    <row r="219" spans="1:48" ht="15" customHeight="1">
      <c r="A219" s="200">
        <f t="shared" si="65"/>
        <v>218</v>
      </c>
      <c r="B219" s="211" t="e">
        <f>#REF!</f>
        <v>#REF!</v>
      </c>
      <c r="C219" s="142" t="e">
        <f>#REF!</f>
        <v>#REF!</v>
      </c>
      <c r="D219" s="172" t="e">
        <f>#REF!</f>
        <v>#REF!</v>
      </c>
      <c r="E219" s="143"/>
      <c r="F219" s="143"/>
      <c r="G219" s="167" t="e">
        <f>#REF!</f>
        <v>#REF!</v>
      </c>
      <c r="H219" s="143" t="e">
        <f>#REF!</f>
        <v>#REF!</v>
      </c>
      <c r="I219" s="144" t="e">
        <f>#REF!</f>
        <v>#REF!</v>
      </c>
      <c r="J219" s="144" t="e">
        <f>#REF!</f>
        <v>#REF!</v>
      </c>
      <c r="K219" s="144" t="e">
        <f t="shared" si="54"/>
        <v>#REF!</v>
      </c>
      <c r="L219" s="145"/>
      <c r="M219" s="146"/>
      <c r="N219" s="147"/>
      <c r="O219" s="148"/>
      <c r="P219" s="168" t="e">
        <f>#REF!</f>
        <v>#REF!</v>
      </c>
      <c r="Q219" s="148" t="e">
        <f t="shared" si="55"/>
        <v>#REF!</v>
      </c>
      <c r="R219" s="149" t="e">
        <f>#REF!+I219</f>
        <v>#REF!</v>
      </c>
      <c r="S219" s="144"/>
      <c r="T219" s="144" t="e">
        <f>#REF!</f>
        <v>#REF!</v>
      </c>
      <c r="U219" s="144" t="e">
        <f t="shared" si="56"/>
        <v>#REF!</v>
      </c>
      <c r="V219" s="144" t="e">
        <f t="shared" si="52"/>
        <v>#REF!</v>
      </c>
      <c r="W219" s="144" t="e">
        <f t="shared" si="53"/>
        <v>#REF!</v>
      </c>
      <c r="X219" s="144" t="e">
        <f t="shared" si="57"/>
        <v>#REF!</v>
      </c>
      <c r="Y219" s="208" t="e">
        <f>#REF!+#REF!+#REF!+#REF!+#REF!</f>
        <v>#REF!</v>
      </c>
      <c r="Z219" s="208" t="e">
        <f>#REF!+#REF!+#REF!+#REF!+#REF!</f>
        <v>#REF!</v>
      </c>
      <c r="AA219" s="209" t="e">
        <f>#REF!</f>
        <v>#REF!</v>
      </c>
      <c r="AB219" s="209" t="e">
        <f>#REF!</f>
        <v>#REF!</v>
      </c>
      <c r="AC219" s="207"/>
      <c r="AD219" s="207">
        <f t="shared" si="58"/>
        <v>0</v>
      </c>
      <c r="AE219" s="206" t="e">
        <f t="shared" si="59"/>
        <v>#REF!</v>
      </c>
      <c r="AF219" s="206" t="e">
        <f t="shared" si="60"/>
        <v>#REF!</v>
      </c>
      <c r="AG219" s="144"/>
      <c r="AH219" s="144"/>
      <c r="AI219" s="205" t="e">
        <f t="shared" si="61"/>
        <v>#REF!</v>
      </c>
      <c r="AJ219" s="205">
        <v>138.03</v>
      </c>
      <c r="AK219" s="150" t="e">
        <f t="shared" si="62"/>
        <v>#REF!</v>
      </c>
      <c r="AL219" s="144" t="e">
        <f>#REF!-AJ219</f>
        <v>#REF!</v>
      </c>
      <c r="AM219" s="149" t="e">
        <f t="shared" si="63"/>
        <v>#REF!</v>
      </c>
      <c r="AN219" s="210" t="e">
        <f t="shared" si="64"/>
        <v>#REF!</v>
      </c>
      <c r="AO219" s="150"/>
      <c r="AP219" s="153"/>
      <c r="AQ219" s="152"/>
      <c r="AR219" s="150"/>
      <c r="AT219" s="177" t="e">
        <f t="shared" si="66"/>
        <v>#REF!</v>
      </c>
      <c r="AU219" s="178"/>
      <c r="AV219" s="178"/>
    </row>
    <row r="220" spans="1:48" ht="15" customHeight="1">
      <c r="A220" s="200">
        <f t="shared" si="65"/>
        <v>219</v>
      </c>
      <c r="B220" s="211" t="e">
        <f>#REF!</f>
        <v>#REF!</v>
      </c>
      <c r="C220" s="142" t="e">
        <f>#REF!</f>
        <v>#REF!</v>
      </c>
      <c r="D220" s="172" t="e">
        <f>#REF!</f>
        <v>#REF!</v>
      </c>
      <c r="E220" s="143"/>
      <c r="F220" s="143"/>
      <c r="G220" s="167" t="e">
        <f>#REF!</f>
        <v>#REF!</v>
      </c>
      <c r="H220" s="143" t="e">
        <f>#REF!</f>
        <v>#REF!</v>
      </c>
      <c r="I220" s="144" t="e">
        <f>#REF!</f>
        <v>#REF!</v>
      </c>
      <c r="J220" s="144" t="e">
        <f>#REF!</f>
        <v>#REF!</v>
      </c>
      <c r="K220" s="144" t="e">
        <f t="shared" si="54"/>
        <v>#REF!</v>
      </c>
      <c r="L220" s="145"/>
      <c r="M220" s="146"/>
      <c r="N220" s="147"/>
      <c r="O220" s="148"/>
      <c r="P220" s="168" t="e">
        <f>#REF!</f>
        <v>#REF!</v>
      </c>
      <c r="Q220" s="148" t="e">
        <f t="shared" si="55"/>
        <v>#REF!</v>
      </c>
      <c r="R220" s="149" t="e">
        <f>#REF!+I220</f>
        <v>#REF!</v>
      </c>
      <c r="S220" s="144"/>
      <c r="T220" s="144" t="e">
        <f>#REF!</f>
        <v>#REF!</v>
      </c>
      <c r="U220" s="144" t="e">
        <f t="shared" si="56"/>
        <v>#REF!</v>
      </c>
      <c r="V220" s="144" t="e">
        <f t="shared" si="52"/>
        <v>#REF!</v>
      </c>
      <c r="W220" s="144" t="e">
        <f t="shared" si="53"/>
        <v>#REF!</v>
      </c>
      <c r="X220" s="144" t="e">
        <f t="shared" si="57"/>
        <v>#REF!</v>
      </c>
      <c r="Y220" s="208" t="e">
        <f>#REF!+#REF!+#REF!+#REF!+#REF!</f>
        <v>#REF!</v>
      </c>
      <c r="Z220" s="208" t="e">
        <f>#REF!+#REF!+#REF!+#REF!+#REF!</f>
        <v>#REF!</v>
      </c>
      <c r="AA220" s="209" t="e">
        <f>#REF!</f>
        <v>#REF!</v>
      </c>
      <c r="AB220" s="209" t="e">
        <f>#REF!</f>
        <v>#REF!</v>
      </c>
      <c r="AC220" s="207"/>
      <c r="AD220" s="207">
        <f t="shared" si="58"/>
        <v>0</v>
      </c>
      <c r="AE220" s="206" t="e">
        <f t="shared" si="59"/>
        <v>#REF!</v>
      </c>
      <c r="AF220" s="206" t="e">
        <f t="shared" si="60"/>
        <v>#REF!</v>
      </c>
      <c r="AG220" s="144"/>
      <c r="AH220" s="144"/>
      <c r="AI220" s="205" t="e">
        <f t="shared" si="61"/>
        <v>#REF!</v>
      </c>
      <c r="AJ220" s="205">
        <v>290.47000000000003</v>
      </c>
      <c r="AK220" s="150" t="e">
        <f t="shared" si="62"/>
        <v>#REF!</v>
      </c>
      <c r="AL220" s="144" t="e">
        <f>#REF!-AJ220</f>
        <v>#REF!</v>
      </c>
      <c r="AM220" s="149" t="e">
        <f t="shared" si="63"/>
        <v>#REF!</v>
      </c>
      <c r="AN220" s="210" t="e">
        <f t="shared" si="64"/>
        <v>#REF!</v>
      </c>
      <c r="AO220" s="150"/>
      <c r="AP220" s="153"/>
      <c r="AQ220" s="152"/>
      <c r="AR220" s="150"/>
      <c r="AT220" s="177" t="e">
        <f t="shared" si="66"/>
        <v>#REF!</v>
      </c>
      <c r="AU220" s="178"/>
      <c r="AV220" s="178"/>
    </row>
    <row r="221" spans="1:48" ht="15" customHeight="1">
      <c r="A221" s="200">
        <f t="shared" si="65"/>
        <v>220</v>
      </c>
      <c r="B221" s="211" t="e">
        <f>#REF!</f>
        <v>#REF!</v>
      </c>
      <c r="C221" s="142" t="e">
        <f>#REF!</f>
        <v>#REF!</v>
      </c>
      <c r="D221" s="172" t="e">
        <f>#REF!</f>
        <v>#REF!</v>
      </c>
      <c r="E221" s="143"/>
      <c r="F221" s="143"/>
      <c r="G221" s="167" t="e">
        <f>#REF!</f>
        <v>#REF!</v>
      </c>
      <c r="H221" s="143" t="e">
        <f>#REF!</f>
        <v>#REF!</v>
      </c>
      <c r="I221" s="144" t="e">
        <f>#REF!</f>
        <v>#REF!</v>
      </c>
      <c r="J221" s="144" t="e">
        <f>#REF!</f>
        <v>#REF!</v>
      </c>
      <c r="K221" s="144" t="e">
        <f t="shared" si="54"/>
        <v>#REF!</v>
      </c>
      <c r="L221" s="145"/>
      <c r="M221" s="146"/>
      <c r="N221" s="147"/>
      <c r="O221" s="148"/>
      <c r="P221" s="168" t="e">
        <f>#REF!</f>
        <v>#REF!</v>
      </c>
      <c r="Q221" s="148" t="e">
        <f t="shared" si="55"/>
        <v>#REF!</v>
      </c>
      <c r="R221" s="149" t="e">
        <f>#REF!+I221</f>
        <v>#REF!</v>
      </c>
      <c r="S221" s="144"/>
      <c r="T221" s="144" t="e">
        <f>#REF!</f>
        <v>#REF!</v>
      </c>
      <c r="U221" s="144" t="e">
        <f t="shared" si="56"/>
        <v>#REF!</v>
      </c>
      <c r="V221" s="144" t="e">
        <f t="shared" si="52"/>
        <v>#REF!</v>
      </c>
      <c r="W221" s="144" t="e">
        <f t="shared" si="53"/>
        <v>#REF!</v>
      </c>
      <c r="X221" s="144" t="e">
        <f t="shared" si="57"/>
        <v>#REF!</v>
      </c>
      <c r="Y221" s="208" t="e">
        <f>#REF!+#REF!+#REF!+#REF!+#REF!</f>
        <v>#REF!</v>
      </c>
      <c r="Z221" s="208" t="e">
        <f>#REF!+#REF!+#REF!+#REF!+#REF!</f>
        <v>#REF!</v>
      </c>
      <c r="AA221" s="209" t="e">
        <f>#REF!</f>
        <v>#REF!</v>
      </c>
      <c r="AB221" s="209" t="e">
        <f>#REF!</f>
        <v>#REF!</v>
      </c>
      <c r="AC221" s="207"/>
      <c r="AD221" s="207">
        <f t="shared" si="58"/>
        <v>0</v>
      </c>
      <c r="AE221" s="206" t="e">
        <f t="shared" si="59"/>
        <v>#REF!</v>
      </c>
      <c r="AF221" s="206" t="e">
        <f t="shared" si="60"/>
        <v>#REF!</v>
      </c>
      <c r="AG221" s="144"/>
      <c r="AH221" s="144"/>
      <c r="AI221" s="205" t="e">
        <f t="shared" si="61"/>
        <v>#REF!</v>
      </c>
      <c r="AJ221" s="205">
        <f>251.86/1.8247</f>
        <v>138.02816901408451</v>
      </c>
      <c r="AK221" s="150" t="e">
        <f t="shared" si="62"/>
        <v>#REF!</v>
      </c>
      <c r="AL221" s="144" t="e">
        <f>#REF!-AJ221</f>
        <v>#REF!</v>
      </c>
      <c r="AM221" s="149" t="e">
        <f t="shared" si="63"/>
        <v>#REF!</v>
      </c>
      <c r="AN221" s="210" t="e">
        <f t="shared" si="64"/>
        <v>#REF!</v>
      </c>
      <c r="AO221" s="150"/>
      <c r="AP221" s="153"/>
      <c r="AQ221" s="152"/>
      <c r="AR221" s="150"/>
      <c r="AT221" s="177" t="e">
        <f t="shared" si="66"/>
        <v>#REF!</v>
      </c>
      <c r="AU221" s="178"/>
      <c r="AV221" s="178"/>
    </row>
    <row r="222" spans="1:48" ht="15" customHeight="1">
      <c r="A222" s="200">
        <f t="shared" si="65"/>
        <v>221</v>
      </c>
      <c r="B222" s="211" t="e">
        <f>#REF!</f>
        <v>#REF!</v>
      </c>
      <c r="C222" s="142" t="e">
        <f>#REF!</f>
        <v>#REF!</v>
      </c>
      <c r="D222" s="172" t="e">
        <f>#REF!</f>
        <v>#REF!</v>
      </c>
      <c r="E222" s="143"/>
      <c r="F222" s="143"/>
      <c r="G222" s="167" t="e">
        <f>#REF!</f>
        <v>#REF!</v>
      </c>
      <c r="H222" s="143" t="e">
        <f>#REF!</f>
        <v>#REF!</v>
      </c>
      <c r="I222" s="144" t="e">
        <f>#REF!</f>
        <v>#REF!</v>
      </c>
      <c r="J222" s="144" t="e">
        <f>#REF!</f>
        <v>#REF!</v>
      </c>
      <c r="K222" s="144" t="e">
        <f t="shared" si="54"/>
        <v>#REF!</v>
      </c>
      <c r="L222" s="145"/>
      <c r="M222" s="146"/>
      <c r="N222" s="147"/>
      <c r="O222" s="148"/>
      <c r="P222" s="168" t="e">
        <f>#REF!</f>
        <v>#REF!</v>
      </c>
      <c r="Q222" s="148" t="e">
        <f t="shared" si="55"/>
        <v>#REF!</v>
      </c>
      <c r="R222" s="149" t="e">
        <f>#REF!+I222</f>
        <v>#REF!</v>
      </c>
      <c r="S222" s="144"/>
      <c r="T222" s="144" t="e">
        <f>#REF!</f>
        <v>#REF!</v>
      </c>
      <c r="U222" s="144" t="e">
        <f t="shared" si="56"/>
        <v>#REF!</v>
      </c>
      <c r="V222" s="144" t="e">
        <f t="shared" si="52"/>
        <v>#REF!</v>
      </c>
      <c r="W222" s="144" t="e">
        <f t="shared" si="53"/>
        <v>#REF!</v>
      </c>
      <c r="X222" s="144" t="e">
        <f t="shared" si="57"/>
        <v>#REF!</v>
      </c>
      <c r="Y222" s="208" t="e">
        <f>#REF!+#REF!+#REF!+#REF!+#REF!</f>
        <v>#REF!</v>
      </c>
      <c r="Z222" s="208" t="e">
        <f>#REF!+#REF!+#REF!+#REF!+#REF!</f>
        <v>#REF!</v>
      </c>
      <c r="AA222" s="209" t="e">
        <f>#REF!</f>
        <v>#REF!</v>
      </c>
      <c r="AB222" s="209" t="e">
        <f>#REF!</f>
        <v>#REF!</v>
      </c>
      <c r="AC222" s="207"/>
      <c r="AD222" s="207">
        <f t="shared" si="58"/>
        <v>0</v>
      </c>
      <c r="AE222" s="206" t="e">
        <f t="shared" si="59"/>
        <v>#REF!</v>
      </c>
      <c r="AF222" s="206" t="e">
        <f t="shared" si="60"/>
        <v>#REF!</v>
      </c>
      <c r="AG222" s="144"/>
      <c r="AH222" s="144"/>
      <c r="AI222" s="205" t="e">
        <f t="shared" si="61"/>
        <v>#REF!</v>
      </c>
      <c r="AJ222" s="205">
        <v>249.89</v>
      </c>
      <c r="AK222" s="150" t="e">
        <f t="shared" si="62"/>
        <v>#REF!</v>
      </c>
      <c r="AL222" s="144" t="e">
        <f>#REF!-AJ222</f>
        <v>#REF!</v>
      </c>
      <c r="AM222" s="149" t="e">
        <f t="shared" si="63"/>
        <v>#REF!</v>
      </c>
      <c r="AN222" s="210" t="e">
        <f t="shared" si="64"/>
        <v>#REF!</v>
      </c>
      <c r="AO222" s="150"/>
      <c r="AP222" s="153"/>
      <c r="AQ222" s="152"/>
      <c r="AR222" s="150"/>
      <c r="AT222" s="177" t="e">
        <f t="shared" si="66"/>
        <v>#REF!</v>
      </c>
      <c r="AU222" s="178"/>
      <c r="AV222" s="178"/>
    </row>
    <row r="223" spans="1:48" ht="15" customHeight="1">
      <c r="A223" s="200">
        <f t="shared" si="65"/>
        <v>222</v>
      </c>
      <c r="B223" s="211" t="e">
        <f>#REF!</f>
        <v>#REF!</v>
      </c>
      <c r="C223" s="142" t="e">
        <f>#REF!</f>
        <v>#REF!</v>
      </c>
      <c r="D223" s="172" t="e">
        <f>#REF!</f>
        <v>#REF!</v>
      </c>
      <c r="E223" s="143"/>
      <c r="F223" s="143"/>
      <c r="G223" s="167" t="e">
        <f>#REF!</f>
        <v>#REF!</v>
      </c>
      <c r="H223" s="143" t="e">
        <f>#REF!</f>
        <v>#REF!</v>
      </c>
      <c r="I223" s="144" t="e">
        <f>#REF!</f>
        <v>#REF!</v>
      </c>
      <c r="J223" s="144" t="e">
        <f>#REF!</f>
        <v>#REF!</v>
      </c>
      <c r="K223" s="144" t="e">
        <f t="shared" si="54"/>
        <v>#REF!</v>
      </c>
      <c r="L223" s="145"/>
      <c r="M223" s="146"/>
      <c r="N223" s="147"/>
      <c r="O223" s="148"/>
      <c r="P223" s="168" t="e">
        <f>#REF!</f>
        <v>#REF!</v>
      </c>
      <c r="Q223" s="148" t="e">
        <f t="shared" si="55"/>
        <v>#REF!</v>
      </c>
      <c r="R223" s="149" t="e">
        <f>#REF!+I223</f>
        <v>#REF!</v>
      </c>
      <c r="S223" s="144"/>
      <c r="T223" s="144" t="e">
        <f>#REF!</f>
        <v>#REF!</v>
      </c>
      <c r="U223" s="144" t="e">
        <f t="shared" si="56"/>
        <v>#REF!</v>
      </c>
      <c r="V223" s="144" t="e">
        <f t="shared" si="52"/>
        <v>#REF!</v>
      </c>
      <c r="W223" s="144" t="e">
        <f t="shared" si="53"/>
        <v>#REF!</v>
      </c>
      <c r="X223" s="144" t="e">
        <f t="shared" si="57"/>
        <v>#REF!</v>
      </c>
      <c r="Y223" s="208" t="e">
        <f>#REF!+#REF!+#REF!+#REF!+#REF!</f>
        <v>#REF!</v>
      </c>
      <c r="Z223" s="208" t="e">
        <f>#REF!+#REF!+#REF!+#REF!+#REF!</f>
        <v>#REF!</v>
      </c>
      <c r="AA223" s="209" t="e">
        <f>#REF!</f>
        <v>#REF!</v>
      </c>
      <c r="AB223" s="209" t="e">
        <f>#REF!</f>
        <v>#REF!</v>
      </c>
      <c r="AC223" s="207"/>
      <c r="AD223" s="207">
        <f t="shared" si="58"/>
        <v>0</v>
      </c>
      <c r="AE223" s="206" t="e">
        <f t="shared" si="59"/>
        <v>#REF!</v>
      </c>
      <c r="AF223" s="206" t="e">
        <f t="shared" si="60"/>
        <v>#REF!</v>
      </c>
      <c r="AG223" s="144"/>
      <c r="AH223" s="144"/>
      <c r="AI223" s="205" t="e">
        <f t="shared" si="61"/>
        <v>#REF!</v>
      </c>
      <c r="AJ223" s="205">
        <v>331.42</v>
      </c>
      <c r="AK223" s="150" t="e">
        <f t="shared" si="62"/>
        <v>#REF!</v>
      </c>
      <c r="AL223" s="144" t="e">
        <f>#REF!-AJ223</f>
        <v>#REF!</v>
      </c>
      <c r="AM223" s="149" t="e">
        <f t="shared" si="63"/>
        <v>#REF!</v>
      </c>
      <c r="AN223" s="210" t="e">
        <f t="shared" si="64"/>
        <v>#REF!</v>
      </c>
      <c r="AO223" s="150"/>
      <c r="AP223" s="153"/>
      <c r="AQ223" s="152"/>
      <c r="AR223" s="150"/>
      <c r="AT223" s="177" t="e">
        <f t="shared" si="66"/>
        <v>#REF!</v>
      </c>
      <c r="AU223" s="178"/>
      <c r="AV223" s="178"/>
    </row>
    <row r="224" spans="1:48" ht="15" customHeight="1">
      <c r="A224" s="200">
        <f t="shared" si="65"/>
        <v>223</v>
      </c>
      <c r="B224" s="211" t="e">
        <f>#REF!</f>
        <v>#REF!</v>
      </c>
      <c r="C224" s="142" t="e">
        <f>#REF!</f>
        <v>#REF!</v>
      </c>
      <c r="D224" s="172" t="e">
        <f>#REF!</f>
        <v>#REF!</v>
      </c>
      <c r="E224" s="143"/>
      <c r="F224" s="143"/>
      <c r="G224" s="167" t="e">
        <f>#REF!</f>
        <v>#REF!</v>
      </c>
      <c r="H224" s="143" t="e">
        <f>#REF!</f>
        <v>#REF!</v>
      </c>
      <c r="I224" s="144" t="e">
        <f>#REF!</f>
        <v>#REF!</v>
      </c>
      <c r="J224" s="144" t="e">
        <f>#REF!</f>
        <v>#REF!</v>
      </c>
      <c r="K224" s="144" t="e">
        <f t="shared" si="54"/>
        <v>#REF!</v>
      </c>
      <c r="L224" s="145"/>
      <c r="M224" s="146"/>
      <c r="N224" s="147"/>
      <c r="O224" s="148"/>
      <c r="P224" s="168" t="e">
        <f>#REF!</f>
        <v>#REF!</v>
      </c>
      <c r="Q224" s="148" t="e">
        <f t="shared" si="55"/>
        <v>#REF!</v>
      </c>
      <c r="R224" s="149" t="e">
        <f>#REF!+I224</f>
        <v>#REF!</v>
      </c>
      <c r="S224" s="144"/>
      <c r="T224" s="144" t="e">
        <f>#REF!</f>
        <v>#REF!</v>
      </c>
      <c r="U224" s="144" t="e">
        <f t="shared" si="56"/>
        <v>#REF!</v>
      </c>
      <c r="V224" s="144" t="e">
        <f t="shared" si="52"/>
        <v>#REF!</v>
      </c>
      <c r="W224" s="144" t="e">
        <f t="shared" si="53"/>
        <v>#REF!</v>
      </c>
      <c r="X224" s="144" t="e">
        <f t="shared" si="57"/>
        <v>#REF!</v>
      </c>
      <c r="Y224" s="208" t="e">
        <f>#REF!+#REF!+#REF!+#REF!+#REF!</f>
        <v>#REF!</v>
      </c>
      <c r="Z224" s="208" t="e">
        <f>#REF!+#REF!+#REF!+#REF!+#REF!</f>
        <v>#REF!</v>
      </c>
      <c r="AA224" s="209" t="e">
        <f>#REF!</f>
        <v>#REF!</v>
      </c>
      <c r="AB224" s="209" t="e">
        <f>#REF!</f>
        <v>#REF!</v>
      </c>
      <c r="AC224" s="207"/>
      <c r="AD224" s="207">
        <f t="shared" si="58"/>
        <v>0</v>
      </c>
      <c r="AE224" s="206" t="e">
        <f t="shared" si="59"/>
        <v>#REF!</v>
      </c>
      <c r="AF224" s="206" t="e">
        <f t="shared" si="60"/>
        <v>#REF!</v>
      </c>
      <c r="AG224" s="144"/>
      <c r="AH224" s="144"/>
      <c r="AI224" s="205" t="e">
        <f t="shared" si="61"/>
        <v>#REF!</v>
      </c>
      <c r="AJ224" s="205">
        <f>208.94/1.7949</f>
        <v>116.40759930915371</v>
      </c>
      <c r="AK224" s="150" t="e">
        <f t="shared" si="62"/>
        <v>#REF!</v>
      </c>
      <c r="AL224" s="144" t="e">
        <f>#REF!-AJ224</f>
        <v>#REF!</v>
      </c>
      <c r="AM224" s="149" t="e">
        <f t="shared" si="63"/>
        <v>#REF!</v>
      </c>
      <c r="AN224" s="210" t="e">
        <f t="shared" si="64"/>
        <v>#REF!</v>
      </c>
      <c r="AO224" s="150"/>
      <c r="AP224" s="151"/>
      <c r="AQ224" s="152"/>
      <c r="AR224" s="150"/>
      <c r="AT224" s="177" t="e">
        <f t="shared" si="66"/>
        <v>#REF!</v>
      </c>
      <c r="AU224" s="178"/>
      <c r="AV224" s="178"/>
    </row>
    <row r="225" spans="1:48" ht="15" customHeight="1">
      <c r="A225" s="200">
        <f t="shared" si="65"/>
        <v>224</v>
      </c>
      <c r="B225" s="211" t="e">
        <f>#REF!</f>
        <v>#REF!</v>
      </c>
      <c r="C225" s="142" t="e">
        <f>#REF!</f>
        <v>#REF!</v>
      </c>
      <c r="D225" s="172" t="e">
        <f>#REF!</f>
        <v>#REF!</v>
      </c>
      <c r="E225" s="143"/>
      <c r="F225" s="143"/>
      <c r="G225" s="167" t="e">
        <f>#REF!</f>
        <v>#REF!</v>
      </c>
      <c r="H225" s="143" t="e">
        <f>#REF!</f>
        <v>#REF!</v>
      </c>
      <c r="I225" s="144" t="e">
        <f>#REF!</f>
        <v>#REF!</v>
      </c>
      <c r="J225" s="144" t="e">
        <f>#REF!</f>
        <v>#REF!</v>
      </c>
      <c r="K225" s="144" t="e">
        <f t="shared" si="54"/>
        <v>#REF!</v>
      </c>
      <c r="L225" s="145"/>
      <c r="M225" s="146"/>
      <c r="N225" s="147"/>
      <c r="O225" s="148"/>
      <c r="P225" s="168" t="e">
        <f>#REF!</f>
        <v>#REF!</v>
      </c>
      <c r="Q225" s="148" t="e">
        <f t="shared" si="55"/>
        <v>#REF!</v>
      </c>
      <c r="R225" s="149" t="e">
        <f>#REF!+I225</f>
        <v>#REF!</v>
      </c>
      <c r="S225" s="144"/>
      <c r="T225" s="144" t="e">
        <f>#REF!</f>
        <v>#REF!</v>
      </c>
      <c r="U225" s="144" t="e">
        <f t="shared" si="56"/>
        <v>#REF!</v>
      </c>
      <c r="V225" s="144" t="e">
        <f t="shared" si="52"/>
        <v>#REF!</v>
      </c>
      <c r="W225" s="144" t="e">
        <f t="shared" si="53"/>
        <v>#REF!</v>
      </c>
      <c r="X225" s="144" t="e">
        <f t="shared" si="57"/>
        <v>#REF!</v>
      </c>
      <c r="Y225" s="208" t="e">
        <f>#REF!+#REF!+#REF!+#REF!+#REF!</f>
        <v>#REF!</v>
      </c>
      <c r="Z225" s="208" t="e">
        <f>#REF!+#REF!+#REF!+#REF!+#REF!</f>
        <v>#REF!</v>
      </c>
      <c r="AA225" s="209" t="e">
        <f>#REF!</f>
        <v>#REF!</v>
      </c>
      <c r="AB225" s="209" t="e">
        <f>#REF!</f>
        <v>#REF!</v>
      </c>
      <c r="AC225" s="207"/>
      <c r="AD225" s="207">
        <f t="shared" si="58"/>
        <v>0</v>
      </c>
      <c r="AE225" s="206" t="e">
        <f t="shared" si="59"/>
        <v>#REF!</v>
      </c>
      <c r="AF225" s="206" t="e">
        <f t="shared" si="60"/>
        <v>#REF!</v>
      </c>
      <c r="AG225" s="144"/>
      <c r="AH225" s="144"/>
      <c r="AI225" s="205" t="e">
        <f t="shared" si="61"/>
        <v>#REF!</v>
      </c>
      <c r="AJ225" s="205">
        <f>520.17/1.7908</f>
        <v>290.46794728612912</v>
      </c>
      <c r="AK225" s="150" t="e">
        <f t="shared" si="62"/>
        <v>#REF!</v>
      </c>
      <c r="AL225" s="144" t="e">
        <f>#REF!-AJ225</f>
        <v>#REF!</v>
      </c>
      <c r="AM225" s="149" t="e">
        <f t="shared" si="63"/>
        <v>#REF!</v>
      </c>
      <c r="AN225" s="210" t="e">
        <f t="shared" si="64"/>
        <v>#REF!</v>
      </c>
      <c r="AO225" s="150"/>
      <c r="AP225" s="153"/>
      <c r="AQ225" s="152"/>
      <c r="AR225" s="150"/>
      <c r="AT225" s="177" t="e">
        <f t="shared" si="66"/>
        <v>#REF!</v>
      </c>
      <c r="AU225" s="178"/>
      <c r="AV225" s="178"/>
    </row>
    <row r="226" spans="1:48" ht="15" customHeight="1">
      <c r="A226" s="200">
        <f t="shared" si="65"/>
        <v>225</v>
      </c>
      <c r="B226" s="211" t="e">
        <f>#REF!</f>
        <v>#REF!</v>
      </c>
      <c r="C226" s="142" t="e">
        <f>#REF!</f>
        <v>#REF!</v>
      </c>
      <c r="D226" s="172" t="e">
        <f>#REF!</f>
        <v>#REF!</v>
      </c>
      <c r="E226" s="143"/>
      <c r="F226" s="143"/>
      <c r="G226" s="167" t="e">
        <f>#REF!</f>
        <v>#REF!</v>
      </c>
      <c r="H226" s="143" t="e">
        <f>#REF!</f>
        <v>#REF!</v>
      </c>
      <c r="I226" s="144" t="e">
        <f>#REF!</f>
        <v>#REF!</v>
      </c>
      <c r="J226" s="144" t="e">
        <f>#REF!</f>
        <v>#REF!</v>
      </c>
      <c r="K226" s="144" t="e">
        <f t="shared" si="54"/>
        <v>#REF!</v>
      </c>
      <c r="L226" s="145"/>
      <c r="M226" s="146"/>
      <c r="N226" s="147"/>
      <c r="O226" s="148"/>
      <c r="P226" s="168" t="e">
        <f>#REF!</f>
        <v>#REF!</v>
      </c>
      <c r="Q226" s="148" t="e">
        <f t="shared" si="55"/>
        <v>#REF!</v>
      </c>
      <c r="R226" s="149" t="e">
        <f>#REF!+I226</f>
        <v>#REF!</v>
      </c>
      <c r="S226" s="144"/>
      <c r="T226" s="144" t="e">
        <f>#REF!</f>
        <v>#REF!</v>
      </c>
      <c r="U226" s="144" t="e">
        <f t="shared" si="56"/>
        <v>#REF!</v>
      </c>
      <c r="V226" s="144" t="e">
        <f t="shared" si="52"/>
        <v>#REF!</v>
      </c>
      <c r="W226" s="144" t="e">
        <f t="shared" si="53"/>
        <v>#REF!</v>
      </c>
      <c r="X226" s="144" t="e">
        <f t="shared" si="57"/>
        <v>#REF!</v>
      </c>
      <c r="Y226" s="208" t="e">
        <f>#REF!+#REF!+#REF!+#REF!+#REF!</f>
        <v>#REF!</v>
      </c>
      <c r="Z226" s="208" t="e">
        <f>#REF!+#REF!+#REF!+#REF!+#REF!</f>
        <v>#REF!</v>
      </c>
      <c r="AA226" s="209" t="e">
        <f>#REF!</f>
        <v>#REF!</v>
      </c>
      <c r="AB226" s="209" t="e">
        <f>#REF!</f>
        <v>#REF!</v>
      </c>
      <c r="AC226" s="207"/>
      <c r="AD226" s="207">
        <f t="shared" si="58"/>
        <v>0</v>
      </c>
      <c r="AE226" s="206" t="e">
        <f t="shared" si="59"/>
        <v>#REF!</v>
      </c>
      <c r="AF226" s="206" t="e">
        <f t="shared" si="60"/>
        <v>#REF!</v>
      </c>
      <c r="AG226" s="144"/>
      <c r="AH226" s="144"/>
      <c r="AI226" s="205" t="e">
        <f t="shared" si="61"/>
        <v>#REF!</v>
      </c>
      <c r="AJ226" s="205">
        <f>888.81/1.7947</f>
        <v>495.24154454783525</v>
      </c>
      <c r="AK226" s="150" t="e">
        <f t="shared" si="62"/>
        <v>#REF!</v>
      </c>
      <c r="AL226" s="144" t="e">
        <f>#REF!-AJ226</f>
        <v>#REF!</v>
      </c>
      <c r="AM226" s="149" t="e">
        <f t="shared" si="63"/>
        <v>#REF!</v>
      </c>
      <c r="AN226" s="210" t="e">
        <f t="shared" si="64"/>
        <v>#REF!</v>
      </c>
      <c r="AO226" s="150"/>
      <c r="AP226" s="153"/>
      <c r="AQ226" s="152"/>
      <c r="AR226" s="150"/>
      <c r="AT226" s="177" t="e">
        <f t="shared" si="66"/>
        <v>#REF!</v>
      </c>
      <c r="AU226" s="178"/>
      <c r="AV226" s="178"/>
    </row>
    <row r="227" spans="1:48" ht="15" customHeight="1">
      <c r="A227" s="200">
        <f t="shared" si="65"/>
        <v>226</v>
      </c>
      <c r="B227" s="211" t="e">
        <f>#REF!</f>
        <v>#REF!</v>
      </c>
      <c r="C227" s="142" t="e">
        <f>#REF!</f>
        <v>#REF!</v>
      </c>
      <c r="D227" s="172" t="e">
        <f>#REF!</f>
        <v>#REF!</v>
      </c>
      <c r="E227" s="143"/>
      <c r="F227" s="143"/>
      <c r="G227" s="167" t="e">
        <f>#REF!</f>
        <v>#REF!</v>
      </c>
      <c r="H227" s="143" t="e">
        <f>#REF!</f>
        <v>#REF!</v>
      </c>
      <c r="I227" s="144" t="e">
        <f>#REF!</f>
        <v>#REF!</v>
      </c>
      <c r="J227" s="144" t="e">
        <f>#REF!</f>
        <v>#REF!</v>
      </c>
      <c r="K227" s="144" t="e">
        <f t="shared" si="54"/>
        <v>#REF!</v>
      </c>
      <c r="L227" s="145"/>
      <c r="M227" s="146"/>
      <c r="N227" s="147"/>
      <c r="O227" s="148"/>
      <c r="P227" s="168" t="e">
        <f>#REF!</f>
        <v>#REF!</v>
      </c>
      <c r="Q227" s="148" t="e">
        <f t="shared" si="55"/>
        <v>#REF!</v>
      </c>
      <c r="R227" s="149" t="e">
        <f>#REF!+I227</f>
        <v>#REF!</v>
      </c>
      <c r="S227" s="144"/>
      <c r="T227" s="144" t="e">
        <f>#REF!</f>
        <v>#REF!</v>
      </c>
      <c r="U227" s="144" t="e">
        <f t="shared" si="56"/>
        <v>#REF!</v>
      </c>
      <c r="V227" s="144" t="e">
        <f t="shared" si="52"/>
        <v>#REF!</v>
      </c>
      <c r="W227" s="144" t="e">
        <f t="shared" si="53"/>
        <v>#REF!</v>
      </c>
      <c r="X227" s="144" t="e">
        <f t="shared" si="57"/>
        <v>#REF!</v>
      </c>
      <c r="Y227" s="208" t="e">
        <f>#REF!+#REF!+#REF!+#REF!+#REF!</f>
        <v>#REF!</v>
      </c>
      <c r="Z227" s="208" t="e">
        <f>#REF!+#REF!+#REF!+#REF!+#REF!</f>
        <v>#REF!</v>
      </c>
      <c r="AA227" s="209" t="e">
        <f>#REF!</f>
        <v>#REF!</v>
      </c>
      <c r="AB227" s="209" t="e">
        <f>#REF!</f>
        <v>#REF!</v>
      </c>
      <c r="AC227" s="207"/>
      <c r="AD227" s="207">
        <f t="shared" si="58"/>
        <v>0</v>
      </c>
      <c r="AE227" s="206" t="e">
        <f t="shared" si="59"/>
        <v>#REF!</v>
      </c>
      <c r="AF227" s="206" t="e">
        <f t="shared" si="60"/>
        <v>#REF!</v>
      </c>
      <c r="AG227" s="144"/>
      <c r="AH227" s="144"/>
      <c r="AI227" s="205" t="e">
        <f t="shared" si="61"/>
        <v>#REF!</v>
      </c>
      <c r="AJ227" s="205">
        <v>1007.16</v>
      </c>
      <c r="AK227" s="150" t="e">
        <f t="shared" si="62"/>
        <v>#REF!</v>
      </c>
      <c r="AL227" s="144" t="e">
        <f>#REF!-AJ227</f>
        <v>#REF!</v>
      </c>
      <c r="AM227" s="149" t="e">
        <f t="shared" si="63"/>
        <v>#REF!</v>
      </c>
      <c r="AN227" s="210" t="e">
        <f t="shared" si="64"/>
        <v>#REF!</v>
      </c>
      <c r="AO227" s="150"/>
      <c r="AP227" s="153"/>
      <c r="AQ227" s="152"/>
      <c r="AR227" s="150"/>
      <c r="AT227" s="177" t="e">
        <f t="shared" si="66"/>
        <v>#REF!</v>
      </c>
      <c r="AU227" s="178"/>
      <c r="AV227" s="178"/>
    </row>
    <row r="228" spans="1:48" ht="15" customHeight="1">
      <c r="A228" s="200">
        <f t="shared" si="65"/>
        <v>227</v>
      </c>
      <c r="B228" s="211" t="e">
        <f>#REF!</f>
        <v>#REF!</v>
      </c>
      <c r="C228" s="142" t="e">
        <f>#REF!</f>
        <v>#REF!</v>
      </c>
      <c r="D228" s="172" t="e">
        <f>#REF!</f>
        <v>#REF!</v>
      </c>
      <c r="E228" s="143"/>
      <c r="F228" s="143"/>
      <c r="G228" s="167" t="e">
        <f>#REF!</f>
        <v>#REF!</v>
      </c>
      <c r="H228" s="143" t="e">
        <f>#REF!</f>
        <v>#REF!</v>
      </c>
      <c r="I228" s="144" t="e">
        <f>#REF!</f>
        <v>#REF!</v>
      </c>
      <c r="J228" s="144" t="e">
        <f>#REF!</f>
        <v>#REF!</v>
      </c>
      <c r="K228" s="144" t="e">
        <f t="shared" si="54"/>
        <v>#REF!</v>
      </c>
      <c r="L228" s="145"/>
      <c r="M228" s="146"/>
      <c r="N228" s="147"/>
      <c r="O228" s="148"/>
      <c r="P228" s="168" t="e">
        <f>#REF!</f>
        <v>#REF!</v>
      </c>
      <c r="Q228" s="148" t="e">
        <f t="shared" si="55"/>
        <v>#REF!</v>
      </c>
      <c r="R228" s="149" t="e">
        <f>#REF!+I228</f>
        <v>#REF!</v>
      </c>
      <c r="S228" s="144"/>
      <c r="T228" s="144" t="e">
        <f>#REF!</f>
        <v>#REF!</v>
      </c>
      <c r="U228" s="144" t="e">
        <f t="shared" si="56"/>
        <v>#REF!</v>
      </c>
      <c r="V228" s="144" t="e">
        <f t="shared" si="52"/>
        <v>#REF!</v>
      </c>
      <c r="W228" s="144" t="e">
        <f t="shared" si="53"/>
        <v>#REF!</v>
      </c>
      <c r="X228" s="144" t="e">
        <f t="shared" si="57"/>
        <v>#REF!</v>
      </c>
      <c r="Y228" s="208" t="e">
        <f>#REF!+#REF!+#REF!+#REF!+#REF!</f>
        <v>#REF!</v>
      </c>
      <c r="Z228" s="208" t="e">
        <f>#REF!+#REF!+#REF!+#REF!+#REF!</f>
        <v>#REF!</v>
      </c>
      <c r="AA228" s="209" t="e">
        <f>#REF!</f>
        <v>#REF!</v>
      </c>
      <c r="AB228" s="209" t="e">
        <f>#REF!</f>
        <v>#REF!</v>
      </c>
      <c r="AC228" s="207"/>
      <c r="AD228" s="207">
        <f t="shared" si="58"/>
        <v>0</v>
      </c>
      <c r="AE228" s="206" t="e">
        <f t="shared" si="59"/>
        <v>#REF!</v>
      </c>
      <c r="AF228" s="206" t="e">
        <f t="shared" si="60"/>
        <v>#REF!</v>
      </c>
      <c r="AG228" s="144"/>
      <c r="AH228" s="144"/>
      <c r="AI228" s="205" t="e">
        <f t="shared" si="61"/>
        <v>#REF!</v>
      </c>
      <c r="AJ228" s="205">
        <v>65.22</v>
      </c>
      <c r="AK228" s="150" t="e">
        <f t="shared" si="62"/>
        <v>#REF!</v>
      </c>
      <c r="AL228" s="144" t="e">
        <f>#REF!-AJ228</f>
        <v>#REF!</v>
      </c>
      <c r="AM228" s="149" t="e">
        <f t="shared" si="63"/>
        <v>#REF!</v>
      </c>
      <c r="AN228" s="210" t="e">
        <f t="shared" si="64"/>
        <v>#REF!</v>
      </c>
      <c r="AO228" s="150"/>
      <c r="AP228" s="153"/>
      <c r="AQ228" s="152"/>
      <c r="AR228" s="150"/>
      <c r="AT228" s="177" t="e">
        <f t="shared" si="66"/>
        <v>#REF!</v>
      </c>
      <c r="AU228" s="178"/>
      <c r="AV228" s="178"/>
    </row>
    <row r="229" spans="1:48" ht="15" customHeight="1">
      <c r="A229" s="200">
        <f t="shared" si="65"/>
        <v>228</v>
      </c>
      <c r="B229" s="211" t="e">
        <f>#REF!</f>
        <v>#REF!</v>
      </c>
      <c r="C229" s="142" t="e">
        <f>#REF!</f>
        <v>#REF!</v>
      </c>
      <c r="D229" s="172" t="e">
        <f>#REF!</f>
        <v>#REF!</v>
      </c>
      <c r="E229" s="143"/>
      <c r="F229" s="143"/>
      <c r="G229" s="167" t="e">
        <f>#REF!</f>
        <v>#REF!</v>
      </c>
      <c r="H229" s="143" t="e">
        <f>#REF!</f>
        <v>#REF!</v>
      </c>
      <c r="I229" s="144" t="e">
        <f>#REF!</f>
        <v>#REF!</v>
      </c>
      <c r="J229" s="144" t="e">
        <f>#REF!</f>
        <v>#REF!</v>
      </c>
      <c r="K229" s="144" t="e">
        <f t="shared" si="54"/>
        <v>#REF!</v>
      </c>
      <c r="L229" s="145"/>
      <c r="M229" s="146"/>
      <c r="N229" s="147"/>
      <c r="O229" s="148"/>
      <c r="P229" s="168" t="e">
        <f>#REF!</f>
        <v>#REF!</v>
      </c>
      <c r="Q229" s="148" t="e">
        <f t="shared" si="55"/>
        <v>#REF!</v>
      </c>
      <c r="R229" s="149" t="e">
        <f>#REF!+I229</f>
        <v>#REF!</v>
      </c>
      <c r="S229" s="144"/>
      <c r="T229" s="144" t="e">
        <f>#REF!</f>
        <v>#REF!</v>
      </c>
      <c r="U229" s="144" t="e">
        <f t="shared" si="56"/>
        <v>#REF!</v>
      </c>
      <c r="V229" s="144" t="e">
        <f t="shared" si="52"/>
        <v>#REF!</v>
      </c>
      <c r="W229" s="144" t="e">
        <f t="shared" si="53"/>
        <v>#REF!</v>
      </c>
      <c r="X229" s="144" t="e">
        <f t="shared" si="57"/>
        <v>#REF!</v>
      </c>
      <c r="Y229" s="208" t="e">
        <f>#REF!+#REF!+#REF!+#REF!+#REF!</f>
        <v>#REF!</v>
      </c>
      <c r="Z229" s="208" t="e">
        <f>#REF!+#REF!+#REF!+#REF!+#REF!</f>
        <v>#REF!</v>
      </c>
      <c r="AA229" s="209" t="e">
        <f>#REF!</f>
        <v>#REF!</v>
      </c>
      <c r="AB229" s="209" t="e">
        <f>#REF!</f>
        <v>#REF!</v>
      </c>
      <c r="AC229" s="207"/>
      <c r="AD229" s="207">
        <f t="shared" si="58"/>
        <v>0</v>
      </c>
      <c r="AE229" s="206" t="e">
        <f t="shared" si="59"/>
        <v>#REF!</v>
      </c>
      <c r="AF229" s="206" t="e">
        <f t="shared" si="60"/>
        <v>#REF!</v>
      </c>
      <c r="AG229" s="144"/>
      <c r="AH229" s="144"/>
      <c r="AI229" s="205" t="e">
        <f t="shared" si="61"/>
        <v>#REF!</v>
      </c>
      <c r="AJ229" s="205">
        <v>1723.84</v>
      </c>
      <c r="AK229" s="150" t="e">
        <f t="shared" si="62"/>
        <v>#REF!</v>
      </c>
      <c r="AL229" s="144" t="e">
        <f>#REF!-AJ229</f>
        <v>#REF!</v>
      </c>
      <c r="AM229" s="149" t="e">
        <f t="shared" si="63"/>
        <v>#REF!</v>
      </c>
      <c r="AN229" s="210" t="e">
        <f t="shared" si="64"/>
        <v>#REF!</v>
      </c>
      <c r="AO229" s="150"/>
      <c r="AP229" s="153"/>
      <c r="AQ229" s="152"/>
      <c r="AR229" s="150"/>
      <c r="AT229" s="177" t="e">
        <f t="shared" si="66"/>
        <v>#REF!</v>
      </c>
      <c r="AU229" s="178"/>
      <c r="AV229" s="178"/>
    </row>
    <row r="230" spans="1:48" ht="15" customHeight="1">
      <c r="A230" s="200">
        <f t="shared" si="65"/>
        <v>229</v>
      </c>
      <c r="B230" s="211" t="e">
        <f>#REF!</f>
        <v>#REF!</v>
      </c>
      <c r="C230" s="142" t="e">
        <f>#REF!</f>
        <v>#REF!</v>
      </c>
      <c r="D230" s="172" t="e">
        <f>#REF!</f>
        <v>#REF!</v>
      </c>
      <c r="E230" s="143"/>
      <c r="F230" s="143"/>
      <c r="G230" s="167" t="e">
        <f>#REF!</f>
        <v>#REF!</v>
      </c>
      <c r="H230" s="143" t="e">
        <f>#REF!</f>
        <v>#REF!</v>
      </c>
      <c r="I230" s="144" t="e">
        <f>#REF!</f>
        <v>#REF!</v>
      </c>
      <c r="J230" s="144" t="e">
        <f>#REF!</f>
        <v>#REF!</v>
      </c>
      <c r="K230" s="144" t="e">
        <f t="shared" si="54"/>
        <v>#REF!</v>
      </c>
      <c r="L230" s="145"/>
      <c r="M230" s="146"/>
      <c r="N230" s="147"/>
      <c r="O230" s="148"/>
      <c r="P230" s="168" t="e">
        <f>#REF!</f>
        <v>#REF!</v>
      </c>
      <c r="Q230" s="148" t="e">
        <f t="shared" si="55"/>
        <v>#REF!</v>
      </c>
      <c r="R230" s="149" t="e">
        <f>#REF!+I230</f>
        <v>#REF!</v>
      </c>
      <c r="S230" s="144"/>
      <c r="T230" s="144" t="e">
        <f>#REF!</f>
        <v>#REF!</v>
      </c>
      <c r="U230" s="144" t="e">
        <f t="shared" si="56"/>
        <v>#REF!</v>
      </c>
      <c r="V230" s="144" t="e">
        <f t="shared" si="52"/>
        <v>#REF!</v>
      </c>
      <c r="W230" s="144" t="e">
        <f t="shared" si="53"/>
        <v>#REF!</v>
      </c>
      <c r="X230" s="144" t="e">
        <f t="shared" si="57"/>
        <v>#REF!</v>
      </c>
      <c r="Y230" s="208" t="e">
        <f>#REF!+#REF!+#REF!+#REF!+#REF!</f>
        <v>#REF!</v>
      </c>
      <c r="Z230" s="208" t="e">
        <f>#REF!+#REF!+#REF!+#REF!+#REF!</f>
        <v>#REF!</v>
      </c>
      <c r="AA230" s="209" t="e">
        <f>#REF!</f>
        <v>#REF!</v>
      </c>
      <c r="AB230" s="209" t="e">
        <f>#REF!</f>
        <v>#REF!</v>
      </c>
      <c r="AC230" s="207"/>
      <c r="AD230" s="207">
        <f t="shared" si="58"/>
        <v>0</v>
      </c>
      <c r="AE230" s="206" t="e">
        <f t="shared" si="59"/>
        <v>#REF!</v>
      </c>
      <c r="AF230" s="206" t="e">
        <f t="shared" si="60"/>
        <v>#REF!</v>
      </c>
      <c r="AG230" s="144"/>
      <c r="AH230" s="144"/>
      <c r="AI230" s="205" t="e">
        <f t="shared" si="61"/>
        <v>#REF!</v>
      </c>
      <c r="AJ230" s="205">
        <v>167.61</v>
      </c>
      <c r="AK230" s="150" t="e">
        <f t="shared" si="62"/>
        <v>#REF!</v>
      </c>
      <c r="AL230" s="144" t="e">
        <f>#REF!-AJ230</f>
        <v>#REF!</v>
      </c>
      <c r="AM230" s="149" t="e">
        <f t="shared" si="63"/>
        <v>#REF!</v>
      </c>
      <c r="AN230" s="210" t="e">
        <f t="shared" si="64"/>
        <v>#REF!</v>
      </c>
      <c r="AO230" s="150"/>
      <c r="AP230" s="153"/>
      <c r="AQ230" s="152"/>
      <c r="AR230" s="150"/>
      <c r="AT230" s="177" t="e">
        <f t="shared" si="66"/>
        <v>#REF!</v>
      </c>
      <c r="AU230" s="178"/>
      <c r="AV230" s="178"/>
    </row>
    <row r="231" spans="1:48" ht="15" customHeight="1">
      <c r="A231" s="200">
        <f t="shared" si="65"/>
        <v>230</v>
      </c>
      <c r="B231" s="211" t="e">
        <f>#REF!</f>
        <v>#REF!</v>
      </c>
      <c r="C231" s="142" t="e">
        <f>#REF!</f>
        <v>#REF!</v>
      </c>
      <c r="D231" s="172" t="e">
        <f>#REF!</f>
        <v>#REF!</v>
      </c>
      <c r="E231" s="143"/>
      <c r="F231" s="143"/>
      <c r="G231" s="167" t="e">
        <f>#REF!</f>
        <v>#REF!</v>
      </c>
      <c r="H231" s="143" t="e">
        <f>#REF!</f>
        <v>#REF!</v>
      </c>
      <c r="I231" s="144" t="e">
        <f>#REF!</f>
        <v>#REF!</v>
      </c>
      <c r="J231" s="144" t="e">
        <f>#REF!</f>
        <v>#REF!</v>
      </c>
      <c r="K231" s="144" t="e">
        <f t="shared" si="54"/>
        <v>#REF!</v>
      </c>
      <c r="L231" s="145"/>
      <c r="M231" s="146"/>
      <c r="N231" s="147"/>
      <c r="O231" s="148"/>
      <c r="P231" s="168" t="e">
        <f>#REF!</f>
        <v>#REF!</v>
      </c>
      <c r="Q231" s="148" t="e">
        <f t="shared" si="55"/>
        <v>#REF!</v>
      </c>
      <c r="R231" s="149" t="e">
        <f>#REF!+I231</f>
        <v>#REF!</v>
      </c>
      <c r="S231" s="144"/>
      <c r="T231" s="144" t="e">
        <f>#REF!</f>
        <v>#REF!</v>
      </c>
      <c r="U231" s="144" t="e">
        <f t="shared" si="56"/>
        <v>#REF!</v>
      </c>
      <c r="V231" s="144" t="e">
        <f t="shared" si="52"/>
        <v>#REF!</v>
      </c>
      <c r="W231" s="144" t="e">
        <f t="shared" si="53"/>
        <v>#REF!</v>
      </c>
      <c r="X231" s="144" t="e">
        <f t="shared" si="57"/>
        <v>#REF!</v>
      </c>
      <c r="Y231" s="208" t="e">
        <f>#REF!+#REF!+#REF!+#REF!+#REF!</f>
        <v>#REF!</v>
      </c>
      <c r="Z231" s="208" t="e">
        <f>#REF!+#REF!+#REF!+#REF!+#REF!</f>
        <v>#REF!</v>
      </c>
      <c r="AA231" s="209" t="e">
        <f>#REF!</f>
        <v>#REF!</v>
      </c>
      <c r="AB231" s="209" t="e">
        <f>#REF!</f>
        <v>#REF!</v>
      </c>
      <c r="AC231" s="207"/>
      <c r="AD231" s="207">
        <f t="shared" si="58"/>
        <v>0</v>
      </c>
      <c r="AE231" s="206" t="e">
        <f t="shared" si="59"/>
        <v>#REF!</v>
      </c>
      <c r="AF231" s="206" t="e">
        <f t="shared" si="60"/>
        <v>#REF!</v>
      </c>
      <c r="AG231" s="144"/>
      <c r="AH231" s="144"/>
      <c r="AI231" s="205" t="e">
        <f t="shared" si="61"/>
        <v>#REF!</v>
      </c>
      <c r="AJ231" s="205">
        <f>138.03</f>
        <v>138.03</v>
      </c>
      <c r="AK231" s="150" t="e">
        <f t="shared" si="62"/>
        <v>#REF!</v>
      </c>
      <c r="AL231" s="144" t="e">
        <f>#REF!-AJ231</f>
        <v>#REF!</v>
      </c>
      <c r="AM231" s="149" t="e">
        <f t="shared" si="63"/>
        <v>#REF!</v>
      </c>
      <c r="AN231" s="210" t="e">
        <f t="shared" si="64"/>
        <v>#REF!</v>
      </c>
      <c r="AO231" s="150"/>
      <c r="AP231" s="153"/>
      <c r="AQ231" s="152"/>
      <c r="AR231" s="150"/>
      <c r="AT231" s="177" t="e">
        <f t="shared" si="66"/>
        <v>#REF!</v>
      </c>
      <c r="AU231" s="178"/>
      <c r="AV231" s="178"/>
    </row>
    <row r="232" spans="1:48" ht="15" customHeight="1">
      <c r="A232" s="200">
        <f t="shared" si="65"/>
        <v>231</v>
      </c>
      <c r="B232" s="211" t="e">
        <f>#REF!</f>
        <v>#REF!</v>
      </c>
      <c r="C232" s="142" t="e">
        <f>#REF!</f>
        <v>#REF!</v>
      </c>
      <c r="D232" s="172" t="e">
        <f>#REF!</f>
        <v>#REF!</v>
      </c>
      <c r="E232" s="143"/>
      <c r="F232" s="143"/>
      <c r="G232" s="167" t="e">
        <f>#REF!</f>
        <v>#REF!</v>
      </c>
      <c r="H232" s="143" t="e">
        <f>#REF!</f>
        <v>#REF!</v>
      </c>
      <c r="I232" s="144" t="e">
        <f>#REF!</f>
        <v>#REF!</v>
      </c>
      <c r="J232" s="144" t="e">
        <f>#REF!</f>
        <v>#REF!</v>
      </c>
      <c r="K232" s="144" t="e">
        <f t="shared" si="54"/>
        <v>#REF!</v>
      </c>
      <c r="L232" s="145"/>
      <c r="M232" s="146"/>
      <c r="N232" s="147"/>
      <c r="O232" s="148"/>
      <c r="P232" s="168" t="e">
        <f>#REF!</f>
        <v>#REF!</v>
      </c>
      <c r="Q232" s="148" t="e">
        <f t="shared" si="55"/>
        <v>#REF!</v>
      </c>
      <c r="R232" s="149" t="e">
        <f>#REF!+I232</f>
        <v>#REF!</v>
      </c>
      <c r="S232" s="144"/>
      <c r="T232" s="144" t="e">
        <f>#REF!</f>
        <v>#REF!</v>
      </c>
      <c r="U232" s="144" t="e">
        <f t="shared" si="56"/>
        <v>#REF!</v>
      </c>
      <c r="V232" s="144" t="e">
        <f t="shared" si="52"/>
        <v>#REF!</v>
      </c>
      <c r="W232" s="144" t="e">
        <f t="shared" si="53"/>
        <v>#REF!</v>
      </c>
      <c r="X232" s="144" t="e">
        <f t="shared" si="57"/>
        <v>#REF!</v>
      </c>
      <c r="Y232" s="208" t="e">
        <f>#REF!+#REF!+#REF!+#REF!+#REF!</f>
        <v>#REF!</v>
      </c>
      <c r="Z232" s="208" t="e">
        <f>#REF!+#REF!+#REF!+#REF!+#REF!</f>
        <v>#REF!</v>
      </c>
      <c r="AA232" s="209" t="e">
        <f>#REF!</f>
        <v>#REF!</v>
      </c>
      <c r="AB232" s="209" t="e">
        <f>#REF!</f>
        <v>#REF!</v>
      </c>
      <c r="AC232" s="207"/>
      <c r="AD232" s="207">
        <f t="shared" si="58"/>
        <v>0</v>
      </c>
      <c r="AE232" s="206" t="e">
        <f t="shared" si="59"/>
        <v>#REF!</v>
      </c>
      <c r="AF232" s="206" t="e">
        <f t="shared" si="60"/>
        <v>#REF!</v>
      </c>
      <c r="AG232" s="144"/>
      <c r="AH232" s="144"/>
      <c r="AI232" s="205" t="e">
        <f t="shared" si="61"/>
        <v>#REF!</v>
      </c>
      <c r="AJ232" s="205">
        <v>104.47</v>
      </c>
      <c r="AK232" s="150" t="e">
        <f t="shared" si="62"/>
        <v>#REF!</v>
      </c>
      <c r="AL232" s="144" t="e">
        <f>#REF!-AJ232</f>
        <v>#REF!</v>
      </c>
      <c r="AM232" s="149" t="e">
        <f t="shared" si="63"/>
        <v>#REF!</v>
      </c>
      <c r="AN232" s="210" t="e">
        <f t="shared" si="64"/>
        <v>#REF!</v>
      </c>
      <c r="AO232" s="150"/>
      <c r="AP232" s="153"/>
      <c r="AQ232" s="152"/>
      <c r="AR232" s="150"/>
      <c r="AT232" s="177" t="e">
        <f t="shared" si="66"/>
        <v>#REF!</v>
      </c>
      <c r="AU232" s="178"/>
      <c r="AV232" s="178"/>
    </row>
    <row r="233" spans="1:48" ht="15" customHeight="1">
      <c r="A233" s="200">
        <f t="shared" si="65"/>
        <v>232</v>
      </c>
      <c r="B233" s="211" t="e">
        <f>#REF!</f>
        <v>#REF!</v>
      </c>
      <c r="C233" s="142" t="e">
        <f>#REF!</f>
        <v>#REF!</v>
      </c>
      <c r="D233" s="172" t="e">
        <f>#REF!</f>
        <v>#REF!</v>
      </c>
      <c r="E233" s="143"/>
      <c r="F233" s="143"/>
      <c r="G233" s="167" t="e">
        <f>#REF!</f>
        <v>#REF!</v>
      </c>
      <c r="H233" s="143" t="e">
        <f>#REF!</f>
        <v>#REF!</v>
      </c>
      <c r="I233" s="144" t="e">
        <f>#REF!</f>
        <v>#REF!</v>
      </c>
      <c r="J233" s="144" t="e">
        <f>#REF!</f>
        <v>#REF!</v>
      </c>
      <c r="K233" s="144" t="e">
        <f t="shared" si="54"/>
        <v>#REF!</v>
      </c>
      <c r="L233" s="145"/>
      <c r="M233" s="146"/>
      <c r="N233" s="147"/>
      <c r="O233" s="148"/>
      <c r="P233" s="168" t="e">
        <f>#REF!</f>
        <v>#REF!</v>
      </c>
      <c r="Q233" s="148" t="e">
        <f t="shared" si="55"/>
        <v>#REF!</v>
      </c>
      <c r="R233" s="149" t="e">
        <f>#REF!+I233</f>
        <v>#REF!</v>
      </c>
      <c r="S233" s="144"/>
      <c r="T233" s="144" t="e">
        <f>#REF!</f>
        <v>#REF!</v>
      </c>
      <c r="U233" s="144" t="e">
        <f t="shared" si="56"/>
        <v>#REF!</v>
      </c>
      <c r="V233" s="144" t="e">
        <f t="shared" si="52"/>
        <v>#REF!</v>
      </c>
      <c r="W233" s="144" t="e">
        <f t="shared" si="53"/>
        <v>#REF!</v>
      </c>
      <c r="X233" s="144" t="e">
        <f t="shared" si="57"/>
        <v>#REF!</v>
      </c>
      <c r="Y233" s="208" t="e">
        <f>#REF!+#REF!+#REF!+#REF!+#REF!</f>
        <v>#REF!</v>
      </c>
      <c r="Z233" s="208" t="e">
        <f>#REF!+#REF!+#REF!+#REF!+#REF!</f>
        <v>#REF!</v>
      </c>
      <c r="AA233" s="209" t="e">
        <f>#REF!</f>
        <v>#REF!</v>
      </c>
      <c r="AB233" s="209" t="e">
        <f>#REF!</f>
        <v>#REF!</v>
      </c>
      <c r="AC233" s="207"/>
      <c r="AD233" s="207">
        <f t="shared" si="58"/>
        <v>0</v>
      </c>
      <c r="AE233" s="206" t="e">
        <f t="shared" si="59"/>
        <v>#REF!</v>
      </c>
      <c r="AF233" s="206" t="e">
        <f t="shared" si="60"/>
        <v>#REF!</v>
      </c>
      <c r="AG233" s="144"/>
      <c r="AH233" s="144"/>
      <c r="AI233" s="205" t="e">
        <f t="shared" si="61"/>
        <v>#REF!</v>
      </c>
      <c r="AJ233" s="205">
        <v>218.8</v>
      </c>
      <c r="AK233" s="150" t="e">
        <f t="shared" si="62"/>
        <v>#REF!</v>
      </c>
      <c r="AL233" s="144" t="e">
        <f>#REF!-AJ233</f>
        <v>#REF!</v>
      </c>
      <c r="AM233" s="149" t="e">
        <f t="shared" si="63"/>
        <v>#REF!</v>
      </c>
      <c r="AN233" s="210" t="e">
        <f t="shared" si="64"/>
        <v>#REF!</v>
      </c>
      <c r="AO233" s="150"/>
      <c r="AP233" s="153"/>
      <c r="AQ233" s="152"/>
      <c r="AR233" s="150"/>
      <c r="AT233" s="177" t="e">
        <f t="shared" si="66"/>
        <v>#REF!</v>
      </c>
      <c r="AU233" s="178"/>
      <c r="AV233" s="178"/>
    </row>
    <row r="234" spans="1:48" ht="15" customHeight="1">
      <c r="A234" s="200">
        <f t="shared" si="65"/>
        <v>233</v>
      </c>
      <c r="B234" s="211" t="e">
        <f>#REF!</f>
        <v>#REF!</v>
      </c>
      <c r="C234" s="142" t="e">
        <f>#REF!</f>
        <v>#REF!</v>
      </c>
      <c r="D234" s="172" t="e">
        <f>#REF!</f>
        <v>#REF!</v>
      </c>
      <c r="E234" s="143"/>
      <c r="F234" s="143"/>
      <c r="G234" s="167" t="e">
        <f>#REF!</f>
        <v>#REF!</v>
      </c>
      <c r="H234" s="143" t="e">
        <f>#REF!</f>
        <v>#REF!</v>
      </c>
      <c r="I234" s="144" t="e">
        <f>#REF!</f>
        <v>#REF!</v>
      </c>
      <c r="J234" s="144" t="e">
        <f>#REF!</f>
        <v>#REF!</v>
      </c>
      <c r="K234" s="144" t="e">
        <f t="shared" si="54"/>
        <v>#REF!</v>
      </c>
      <c r="L234" s="145"/>
      <c r="M234" s="146"/>
      <c r="N234" s="147"/>
      <c r="O234" s="148"/>
      <c r="P234" s="168" t="e">
        <f>#REF!</f>
        <v>#REF!</v>
      </c>
      <c r="Q234" s="148" t="e">
        <f t="shared" si="55"/>
        <v>#REF!</v>
      </c>
      <c r="R234" s="149" t="e">
        <f>#REF!+I234</f>
        <v>#REF!</v>
      </c>
      <c r="S234" s="144"/>
      <c r="T234" s="144" t="e">
        <f>#REF!</f>
        <v>#REF!</v>
      </c>
      <c r="U234" s="144" t="e">
        <f t="shared" si="56"/>
        <v>#REF!</v>
      </c>
      <c r="V234" s="144" t="e">
        <f t="shared" si="52"/>
        <v>#REF!</v>
      </c>
      <c r="W234" s="144" t="e">
        <f t="shared" si="53"/>
        <v>#REF!</v>
      </c>
      <c r="X234" s="144" t="e">
        <f t="shared" si="57"/>
        <v>#REF!</v>
      </c>
      <c r="Y234" s="208" t="e">
        <f>#REF!+#REF!+#REF!+#REF!+#REF!</f>
        <v>#REF!</v>
      </c>
      <c r="Z234" s="208" t="e">
        <f>#REF!+#REF!+#REF!+#REF!+#REF!</f>
        <v>#REF!</v>
      </c>
      <c r="AA234" s="209" t="e">
        <f>#REF!</f>
        <v>#REF!</v>
      </c>
      <c r="AB234" s="209" t="e">
        <f>#REF!</f>
        <v>#REF!</v>
      </c>
      <c r="AC234" s="207"/>
      <c r="AD234" s="207">
        <f t="shared" si="58"/>
        <v>0</v>
      </c>
      <c r="AE234" s="206" t="e">
        <f t="shared" si="59"/>
        <v>#REF!</v>
      </c>
      <c r="AF234" s="206" t="e">
        <f t="shared" si="60"/>
        <v>#REF!</v>
      </c>
      <c r="AG234" s="144"/>
      <c r="AH234" s="144"/>
      <c r="AI234" s="205" t="e">
        <f t="shared" si="61"/>
        <v>#REF!</v>
      </c>
      <c r="AJ234" s="205">
        <f>431.28/1.8024</f>
        <v>239.28095872170437</v>
      </c>
      <c r="AK234" s="150" t="e">
        <f t="shared" si="62"/>
        <v>#REF!</v>
      </c>
      <c r="AL234" s="144" t="e">
        <f>#REF!-AJ234</f>
        <v>#REF!</v>
      </c>
      <c r="AM234" s="149" t="e">
        <f t="shared" si="63"/>
        <v>#REF!</v>
      </c>
      <c r="AN234" s="210" t="e">
        <f t="shared" si="64"/>
        <v>#REF!</v>
      </c>
      <c r="AO234" s="150"/>
      <c r="AP234" s="153"/>
      <c r="AQ234" s="152"/>
      <c r="AR234" s="150"/>
      <c r="AT234" s="177" t="e">
        <f t="shared" si="66"/>
        <v>#REF!</v>
      </c>
      <c r="AU234" s="178"/>
      <c r="AV234" s="178"/>
    </row>
    <row r="235" spans="1:48" ht="15" customHeight="1">
      <c r="A235" s="200">
        <f t="shared" si="65"/>
        <v>234</v>
      </c>
      <c r="B235" s="211" t="e">
        <f>#REF!</f>
        <v>#REF!</v>
      </c>
      <c r="C235" s="142" t="e">
        <f>#REF!</f>
        <v>#REF!</v>
      </c>
      <c r="D235" s="172" t="e">
        <f>#REF!</f>
        <v>#REF!</v>
      </c>
      <c r="E235" s="143"/>
      <c r="F235" s="143"/>
      <c r="G235" s="167" t="e">
        <f>#REF!</f>
        <v>#REF!</v>
      </c>
      <c r="H235" s="143" t="e">
        <f>#REF!</f>
        <v>#REF!</v>
      </c>
      <c r="I235" s="144" t="e">
        <f>#REF!</f>
        <v>#REF!</v>
      </c>
      <c r="J235" s="144" t="e">
        <f>#REF!</f>
        <v>#REF!</v>
      </c>
      <c r="K235" s="144" t="e">
        <f t="shared" si="54"/>
        <v>#REF!</v>
      </c>
      <c r="L235" s="145"/>
      <c r="M235" s="146"/>
      <c r="N235" s="147"/>
      <c r="O235" s="148"/>
      <c r="P235" s="168" t="e">
        <f>#REF!</f>
        <v>#REF!</v>
      </c>
      <c r="Q235" s="148" t="e">
        <f t="shared" si="55"/>
        <v>#REF!</v>
      </c>
      <c r="R235" s="149" t="e">
        <f>#REF!+I235</f>
        <v>#REF!</v>
      </c>
      <c r="S235" s="144"/>
      <c r="T235" s="144" t="e">
        <f>#REF!</f>
        <v>#REF!</v>
      </c>
      <c r="U235" s="144" t="e">
        <f t="shared" si="56"/>
        <v>#REF!</v>
      </c>
      <c r="V235" s="144" t="e">
        <f t="shared" si="52"/>
        <v>#REF!</v>
      </c>
      <c r="W235" s="144" t="e">
        <f t="shared" si="53"/>
        <v>#REF!</v>
      </c>
      <c r="X235" s="144" t="e">
        <f t="shared" si="57"/>
        <v>#REF!</v>
      </c>
      <c r="Y235" s="208" t="e">
        <f>#REF!+#REF!+#REF!+#REF!+#REF!</f>
        <v>#REF!</v>
      </c>
      <c r="Z235" s="208" t="e">
        <f>#REF!+#REF!+#REF!+#REF!+#REF!</f>
        <v>#REF!</v>
      </c>
      <c r="AA235" s="209" t="e">
        <f>#REF!</f>
        <v>#REF!</v>
      </c>
      <c r="AB235" s="209" t="e">
        <f>#REF!</f>
        <v>#REF!</v>
      </c>
      <c r="AC235" s="207"/>
      <c r="AD235" s="207">
        <f t="shared" si="58"/>
        <v>0</v>
      </c>
      <c r="AE235" s="206" t="e">
        <f t="shared" si="59"/>
        <v>#REF!</v>
      </c>
      <c r="AF235" s="206" t="e">
        <f t="shared" si="60"/>
        <v>#REF!</v>
      </c>
      <c r="AG235" s="144"/>
      <c r="AH235" s="144"/>
      <c r="AI235" s="205" t="e">
        <f t="shared" si="61"/>
        <v>#REF!</v>
      </c>
      <c r="AJ235" s="205">
        <f>283.28/1.8001</f>
        <v>157.36903505360812</v>
      </c>
      <c r="AK235" s="150" t="e">
        <f t="shared" si="62"/>
        <v>#REF!</v>
      </c>
      <c r="AL235" s="144" t="e">
        <f>#REF!-AJ235</f>
        <v>#REF!</v>
      </c>
      <c r="AM235" s="149" t="e">
        <f t="shared" si="63"/>
        <v>#REF!</v>
      </c>
      <c r="AN235" s="210" t="e">
        <f t="shared" si="64"/>
        <v>#REF!</v>
      </c>
      <c r="AO235" s="150"/>
      <c r="AP235" s="153"/>
      <c r="AQ235" s="152"/>
      <c r="AR235" s="150"/>
      <c r="AT235" s="177" t="e">
        <f t="shared" si="66"/>
        <v>#REF!</v>
      </c>
      <c r="AU235" s="178"/>
      <c r="AV235" s="178"/>
    </row>
    <row r="236" spans="1:48" ht="15" customHeight="1">
      <c r="A236" s="200">
        <f t="shared" si="65"/>
        <v>235</v>
      </c>
      <c r="B236" s="211" t="e">
        <f>#REF!</f>
        <v>#REF!</v>
      </c>
      <c r="C236" s="142" t="e">
        <f>#REF!</f>
        <v>#REF!</v>
      </c>
      <c r="D236" s="172" t="e">
        <f>#REF!</f>
        <v>#REF!</v>
      </c>
      <c r="E236" s="143"/>
      <c r="F236" s="143"/>
      <c r="G236" s="167" t="e">
        <f>#REF!</f>
        <v>#REF!</v>
      </c>
      <c r="H236" s="143" t="e">
        <f>#REF!</f>
        <v>#REF!</v>
      </c>
      <c r="I236" s="144" t="e">
        <f>#REF!</f>
        <v>#REF!</v>
      </c>
      <c r="J236" s="144" t="e">
        <f>#REF!</f>
        <v>#REF!</v>
      </c>
      <c r="K236" s="144" t="e">
        <f t="shared" si="54"/>
        <v>#REF!</v>
      </c>
      <c r="L236" s="145"/>
      <c r="M236" s="146"/>
      <c r="N236" s="147"/>
      <c r="O236" s="148"/>
      <c r="P236" s="168" t="e">
        <f>#REF!</f>
        <v>#REF!</v>
      </c>
      <c r="Q236" s="148" t="e">
        <f t="shared" si="55"/>
        <v>#REF!</v>
      </c>
      <c r="R236" s="149" t="e">
        <f>#REF!+I236</f>
        <v>#REF!</v>
      </c>
      <c r="S236" s="144"/>
      <c r="T236" s="144" t="e">
        <f>#REF!</f>
        <v>#REF!</v>
      </c>
      <c r="U236" s="144" t="e">
        <f t="shared" si="56"/>
        <v>#REF!</v>
      </c>
      <c r="V236" s="144" t="e">
        <f t="shared" si="52"/>
        <v>#REF!</v>
      </c>
      <c r="W236" s="144" t="e">
        <f t="shared" si="53"/>
        <v>#REF!</v>
      </c>
      <c r="X236" s="144" t="e">
        <f t="shared" si="57"/>
        <v>#REF!</v>
      </c>
      <c r="Y236" s="208" t="e">
        <f>#REF!+#REF!+#REF!+#REF!+#REF!</f>
        <v>#REF!</v>
      </c>
      <c r="Z236" s="208" t="e">
        <f>#REF!+#REF!+#REF!+#REF!+#REF!</f>
        <v>#REF!</v>
      </c>
      <c r="AA236" s="209" t="e">
        <f>#REF!</f>
        <v>#REF!</v>
      </c>
      <c r="AB236" s="209" t="e">
        <f>#REF!</f>
        <v>#REF!</v>
      </c>
      <c r="AC236" s="207"/>
      <c r="AD236" s="207">
        <f t="shared" si="58"/>
        <v>0</v>
      </c>
      <c r="AE236" s="206" t="e">
        <f t="shared" si="59"/>
        <v>#REF!</v>
      </c>
      <c r="AF236" s="206" t="e">
        <f t="shared" si="60"/>
        <v>#REF!</v>
      </c>
      <c r="AG236" s="144"/>
      <c r="AH236" s="144"/>
      <c r="AI236" s="205" t="e">
        <f t="shared" si="61"/>
        <v>#REF!</v>
      </c>
      <c r="AJ236" s="205">
        <f>186.89/1.7889</f>
        <v>104.47202191290737</v>
      </c>
      <c r="AK236" s="150" t="e">
        <f t="shared" si="62"/>
        <v>#REF!</v>
      </c>
      <c r="AL236" s="144" t="e">
        <f>#REF!-AJ236</f>
        <v>#REF!</v>
      </c>
      <c r="AM236" s="149" t="e">
        <f t="shared" si="63"/>
        <v>#REF!</v>
      </c>
      <c r="AN236" s="210" t="e">
        <f t="shared" si="64"/>
        <v>#REF!</v>
      </c>
      <c r="AO236" s="150"/>
      <c r="AP236" s="153"/>
      <c r="AQ236" s="152"/>
      <c r="AR236" s="150"/>
      <c r="AT236" s="177" t="e">
        <f t="shared" si="66"/>
        <v>#REF!</v>
      </c>
      <c r="AU236" s="178"/>
      <c r="AV236" s="178"/>
    </row>
    <row r="237" spans="1:48" ht="15" customHeight="1">
      <c r="A237" s="200">
        <f t="shared" si="65"/>
        <v>236</v>
      </c>
      <c r="B237" s="211" t="e">
        <f>#REF!</f>
        <v>#REF!</v>
      </c>
      <c r="C237" s="142" t="e">
        <f>#REF!</f>
        <v>#REF!</v>
      </c>
      <c r="D237" s="172" t="e">
        <f>#REF!</f>
        <v>#REF!</v>
      </c>
      <c r="E237" s="143"/>
      <c r="F237" s="143"/>
      <c r="G237" s="167" t="e">
        <f>#REF!</f>
        <v>#REF!</v>
      </c>
      <c r="H237" s="143" t="e">
        <f>#REF!</f>
        <v>#REF!</v>
      </c>
      <c r="I237" s="144" t="e">
        <f>#REF!</f>
        <v>#REF!</v>
      </c>
      <c r="J237" s="144" t="e">
        <f>#REF!</f>
        <v>#REF!</v>
      </c>
      <c r="K237" s="144" t="e">
        <f t="shared" si="54"/>
        <v>#REF!</v>
      </c>
      <c r="L237" s="145"/>
      <c r="M237" s="146"/>
      <c r="N237" s="147"/>
      <c r="O237" s="148"/>
      <c r="P237" s="168" t="e">
        <f>#REF!</f>
        <v>#REF!</v>
      </c>
      <c r="Q237" s="148" t="e">
        <f t="shared" si="55"/>
        <v>#REF!</v>
      </c>
      <c r="R237" s="149" t="e">
        <f>#REF!+I237</f>
        <v>#REF!</v>
      </c>
      <c r="S237" s="144"/>
      <c r="T237" s="144" t="e">
        <f>#REF!</f>
        <v>#REF!</v>
      </c>
      <c r="U237" s="144" t="e">
        <f t="shared" si="56"/>
        <v>#REF!</v>
      </c>
      <c r="V237" s="144" t="e">
        <f t="shared" si="52"/>
        <v>#REF!</v>
      </c>
      <c r="W237" s="144" t="e">
        <f t="shared" si="53"/>
        <v>#REF!</v>
      </c>
      <c r="X237" s="144" t="e">
        <f t="shared" si="57"/>
        <v>#REF!</v>
      </c>
      <c r="Y237" s="208" t="e">
        <f>#REF!+#REF!+#REF!+#REF!+#REF!</f>
        <v>#REF!</v>
      </c>
      <c r="Z237" s="208" t="e">
        <f>#REF!+#REF!+#REF!+#REF!+#REF!</f>
        <v>#REF!</v>
      </c>
      <c r="AA237" s="209" t="e">
        <f>#REF!</f>
        <v>#REF!</v>
      </c>
      <c r="AB237" s="209" t="e">
        <f>#REF!</f>
        <v>#REF!</v>
      </c>
      <c r="AC237" s="207"/>
      <c r="AD237" s="207">
        <f t="shared" si="58"/>
        <v>0</v>
      </c>
      <c r="AE237" s="206" t="e">
        <f t="shared" si="59"/>
        <v>#REF!</v>
      </c>
      <c r="AF237" s="206" t="e">
        <f t="shared" si="60"/>
        <v>#REF!</v>
      </c>
      <c r="AG237" s="144"/>
      <c r="AH237" s="144"/>
      <c r="AI237" s="205" t="e">
        <f t="shared" si="61"/>
        <v>#REF!</v>
      </c>
      <c r="AJ237" s="205">
        <v>321.18</v>
      </c>
      <c r="AK237" s="150" t="e">
        <f t="shared" si="62"/>
        <v>#REF!</v>
      </c>
      <c r="AL237" s="144" t="e">
        <f>#REF!-AJ237</f>
        <v>#REF!</v>
      </c>
      <c r="AM237" s="149" t="e">
        <f t="shared" si="63"/>
        <v>#REF!</v>
      </c>
      <c r="AN237" s="210" t="e">
        <f t="shared" si="64"/>
        <v>#REF!</v>
      </c>
      <c r="AO237" s="150"/>
      <c r="AP237" s="153"/>
      <c r="AQ237" s="152"/>
      <c r="AR237" s="150"/>
      <c r="AT237" s="177" t="e">
        <f t="shared" si="66"/>
        <v>#REF!</v>
      </c>
      <c r="AU237" s="178"/>
      <c r="AV237" s="178"/>
    </row>
    <row r="238" spans="1:48" ht="15" customHeight="1">
      <c r="A238" s="200">
        <f t="shared" si="65"/>
        <v>237</v>
      </c>
      <c r="B238" s="211" t="e">
        <f>#REF!</f>
        <v>#REF!</v>
      </c>
      <c r="C238" s="142" t="e">
        <f>#REF!</f>
        <v>#REF!</v>
      </c>
      <c r="D238" s="172" t="e">
        <f>#REF!</f>
        <v>#REF!</v>
      </c>
      <c r="E238" s="143"/>
      <c r="F238" s="143"/>
      <c r="G238" s="167" t="e">
        <f>#REF!</f>
        <v>#REF!</v>
      </c>
      <c r="H238" s="143" t="e">
        <f>#REF!</f>
        <v>#REF!</v>
      </c>
      <c r="I238" s="144" t="e">
        <f>#REF!</f>
        <v>#REF!</v>
      </c>
      <c r="J238" s="144" t="e">
        <f>#REF!</f>
        <v>#REF!</v>
      </c>
      <c r="K238" s="144" t="e">
        <f t="shared" si="54"/>
        <v>#REF!</v>
      </c>
      <c r="L238" s="145"/>
      <c r="M238" s="146"/>
      <c r="N238" s="147"/>
      <c r="O238" s="148"/>
      <c r="P238" s="168" t="e">
        <f>#REF!</f>
        <v>#REF!</v>
      </c>
      <c r="Q238" s="148" t="e">
        <f t="shared" si="55"/>
        <v>#REF!</v>
      </c>
      <c r="R238" s="149" t="e">
        <f>#REF!+I238</f>
        <v>#REF!</v>
      </c>
      <c r="S238" s="144"/>
      <c r="T238" s="144" t="e">
        <f>#REF!</f>
        <v>#REF!</v>
      </c>
      <c r="U238" s="144" t="e">
        <f t="shared" si="56"/>
        <v>#REF!</v>
      </c>
      <c r="V238" s="144" t="e">
        <f t="shared" si="52"/>
        <v>#REF!</v>
      </c>
      <c r="W238" s="144" t="e">
        <f t="shared" si="53"/>
        <v>#REF!</v>
      </c>
      <c r="X238" s="144" t="e">
        <f t="shared" si="57"/>
        <v>#REF!</v>
      </c>
      <c r="Y238" s="208" t="e">
        <f>#REF!+#REF!+#REF!+#REF!+#REF!</f>
        <v>#REF!</v>
      </c>
      <c r="Z238" s="208" t="e">
        <f>#REF!+#REF!+#REF!+#REF!+#REF!</f>
        <v>#REF!</v>
      </c>
      <c r="AA238" s="209" t="e">
        <f>#REF!</f>
        <v>#REF!</v>
      </c>
      <c r="AB238" s="209" t="e">
        <f>#REF!</f>
        <v>#REF!</v>
      </c>
      <c r="AC238" s="207"/>
      <c r="AD238" s="207">
        <f t="shared" si="58"/>
        <v>0</v>
      </c>
      <c r="AE238" s="206" t="e">
        <f t="shared" si="59"/>
        <v>#REF!</v>
      </c>
      <c r="AF238" s="206" t="e">
        <f t="shared" si="60"/>
        <v>#REF!</v>
      </c>
      <c r="AG238" s="144"/>
      <c r="AH238" s="144"/>
      <c r="AI238" s="205" t="e">
        <f t="shared" si="61"/>
        <v>#REF!</v>
      </c>
      <c r="AJ238" s="205">
        <v>843.34</v>
      </c>
      <c r="AK238" s="150" t="e">
        <f t="shared" si="62"/>
        <v>#REF!</v>
      </c>
      <c r="AL238" s="144" t="e">
        <f>#REF!-AJ238</f>
        <v>#REF!</v>
      </c>
      <c r="AM238" s="149" t="e">
        <f t="shared" si="63"/>
        <v>#REF!</v>
      </c>
      <c r="AN238" s="210" t="e">
        <f t="shared" si="64"/>
        <v>#REF!</v>
      </c>
      <c r="AO238" s="150"/>
      <c r="AP238" s="153"/>
      <c r="AQ238" s="152"/>
      <c r="AR238" s="150"/>
      <c r="AT238" s="177" t="e">
        <f t="shared" si="66"/>
        <v>#REF!</v>
      </c>
      <c r="AU238" s="178"/>
      <c r="AV238" s="178"/>
    </row>
    <row r="239" spans="1:48" ht="15" customHeight="1">
      <c r="A239" s="200">
        <f t="shared" si="65"/>
        <v>238</v>
      </c>
      <c r="B239" s="211" t="e">
        <f>#REF!</f>
        <v>#REF!</v>
      </c>
      <c r="C239" s="142" t="e">
        <f>#REF!</f>
        <v>#REF!</v>
      </c>
      <c r="D239" s="172" t="e">
        <f>#REF!</f>
        <v>#REF!</v>
      </c>
      <c r="E239" s="143"/>
      <c r="F239" s="143"/>
      <c r="G239" s="167" t="e">
        <f>#REF!</f>
        <v>#REF!</v>
      </c>
      <c r="H239" s="143" t="e">
        <f>#REF!</f>
        <v>#REF!</v>
      </c>
      <c r="I239" s="144" t="e">
        <f>#REF!</f>
        <v>#REF!</v>
      </c>
      <c r="J239" s="144" t="e">
        <f>#REF!</f>
        <v>#REF!</v>
      </c>
      <c r="K239" s="144" t="e">
        <f t="shared" si="54"/>
        <v>#REF!</v>
      </c>
      <c r="L239" s="145"/>
      <c r="M239" s="146"/>
      <c r="N239" s="147"/>
      <c r="O239" s="148"/>
      <c r="P239" s="168" t="e">
        <f>#REF!</f>
        <v>#REF!</v>
      </c>
      <c r="Q239" s="148" t="e">
        <f t="shared" si="55"/>
        <v>#REF!</v>
      </c>
      <c r="R239" s="149" t="e">
        <f>#REF!+I239</f>
        <v>#REF!</v>
      </c>
      <c r="S239" s="144"/>
      <c r="T239" s="144" t="e">
        <f>#REF!</f>
        <v>#REF!</v>
      </c>
      <c r="U239" s="144" t="e">
        <f t="shared" si="56"/>
        <v>#REF!</v>
      </c>
      <c r="V239" s="144" t="e">
        <f t="shared" si="52"/>
        <v>#REF!</v>
      </c>
      <c r="W239" s="144" t="e">
        <f t="shared" si="53"/>
        <v>#REF!</v>
      </c>
      <c r="X239" s="144" t="e">
        <f t="shared" si="57"/>
        <v>#REF!</v>
      </c>
      <c r="Y239" s="208" t="e">
        <f>#REF!+#REF!+#REF!+#REF!+#REF!</f>
        <v>#REF!</v>
      </c>
      <c r="Z239" s="208" t="e">
        <f>#REF!+#REF!+#REF!+#REF!+#REF!</f>
        <v>#REF!</v>
      </c>
      <c r="AA239" s="209" t="e">
        <f>#REF!</f>
        <v>#REF!</v>
      </c>
      <c r="AB239" s="209" t="e">
        <f>#REF!</f>
        <v>#REF!</v>
      </c>
      <c r="AC239" s="207"/>
      <c r="AD239" s="207">
        <f t="shared" si="58"/>
        <v>0</v>
      </c>
      <c r="AE239" s="206" t="e">
        <f t="shared" si="59"/>
        <v>#REF!</v>
      </c>
      <c r="AF239" s="206" t="e">
        <f t="shared" si="60"/>
        <v>#REF!</v>
      </c>
      <c r="AG239" s="144"/>
      <c r="AH239" s="144"/>
      <c r="AI239" s="205" t="e">
        <f t="shared" si="61"/>
        <v>#REF!</v>
      </c>
      <c r="AJ239" s="205">
        <v>188.08</v>
      </c>
      <c r="AK239" s="150" t="e">
        <f t="shared" si="62"/>
        <v>#REF!</v>
      </c>
      <c r="AL239" s="144" t="e">
        <f>#REF!-AJ239</f>
        <v>#REF!</v>
      </c>
      <c r="AM239" s="149" t="e">
        <f t="shared" si="63"/>
        <v>#REF!</v>
      </c>
      <c r="AN239" s="210" t="e">
        <f t="shared" si="64"/>
        <v>#REF!</v>
      </c>
      <c r="AO239" s="150"/>
      <c r="AP239" s="153"/>
      <c r="AQ239" s="152"/>
      <c r="AR239" s="150"/>
      <c r="AT239" s="177" t="e">
        <f t="shared" si="66"/>
        <v>#REF!</v>
      </c>
      <c r="AU239" s="178"/>
      <c r="AV239" s="178"/>
    </row>
    <row r="240" spans="1:48" ht="15" customHeight="1">
      <c r="A240" s="200">
        <f t="shared" si="65"/>
        <v>239</v>
      </c>
      <c r="B240" s="212" t="e">
        <f>#REF!</f>
        <v>#REF!</v>
      </c>
      <c r="C240" s="142" t="e">
        <f>#REF!</f>
        <v>#REF!</v>
      </c>
      <c r="D240" s="172" t="e">
        <f>#REF!</f>
        <v>#REF!</v>
      </c>
      <c r="E240" s="143"/>
      <c r="F240" s="143"/>
      <c r="G240" s="167" t="e">
        <f>#REF!</f>
        <v>#REF!</v>
      </c>
      <c r="H240" s="143" t="e">
        <f>#REF!</f>
        <v>#REF!</v>
      </c>
      <c r="I240" s="144" t="e">
        <f>#REF!</f>
        <v>#REF!</v>
      </c>
      <c r="J240" s="144" t="e">
        <f>#REF!</f>
        <v>#REF!</v>
      </c>
      <c r="K240" s="144" t="e">
        <f t="shared" si="54"/>
        <v>#REF!</v>
      </c>
      <c r="L240" s="145"/>
      <c r="M240" s="146"/>
      <c r="N240" s="147"/>
      <c r="O240" s="148"/>
      <c r="P240" s="168" t="e">
        <f>#REF!</f>
        <v>#REF!</v>
      </c>
      <c r="Q240" s="148" t="e">
        <f t="shared" si="55"/>
        <v>#REF!</v>
      </c>
      <c r="R240" s="149" t="e">
        <f>#REF!+I240</f>
        <v>#REF!</v>
      </c>
      <c r="S240" s="144"/>
      <c r="T240" s="144" t="e">
        <f>#REF!</f>
        <v>#REF!</v>
      </c>
      <c r="U240" s="144" t="e">
        <f t="shared" si="56"/>
        <v>#REF!</v>
      </c>
      <c r="V240" s="144">
        <v>0</v>
      </c>
      <c r="W240" s="144" t="e">
        <f t="shared" si="53"/>
        <v>#REF!</v>
      </c>
      <c r="X240" s="144" t="e">
        <f t="shared" si="57"/>
        <v>#REF!</v>
      </c>
      <c r="Y240" s="208" t="e">
        <f>#REF!+#REF!+#REF!+#REF!+#REF!</f>
        <v>#REF!</v>
      </c>
      <c r="Z240" s="208" t="e">
        <f>#REF!+#REF!+#REF!+#REF!+#REF!</f>
        <v>#REF!</v>
      </c>
      <c r="AA240" s="209" t="e">
        <f>#REF!</f>
        <v>#REF!</v>
      </c>
      <c r="AB240" s="209" t="e">
        <f>#REF!</f>
        <v>#REF!</v>
      </c>
      <c r="AC240" s="207"/>
      <c r="AD240" s="207">
        <f t="shared" si="58"/>
        <v>0</v>
      </c>
      <c r="AE240" s="206" t="e">
        <f t="shared" si="59"/>
        <v>#REF!</v>
      </c>
      <c r="AF240" s="206" t="e">
        <f t="shared" si="60"/>
        <v>#REF!</v>
      </c>
      <c r="AG240" s="144"/>
      <c r="AH240" s="144"/>
      <c r="AI240" s="205" t="e">
        <f t="shared" si="61"/>
        <v>#REF!</v>
      </c>
      <c r="AJ240" s="205">
        <f>2399.58+227.52</f>
        <v>2627.1</v>
      </c>
      <c r="AK240" s="150" t="e">
        <f>AL240</f>
        <v>#REF!</v>
      </c>
      <c r="AL240" s="144" t="e">
        <f>#REF!-AJ240</f>
        <v>#REF!</v>
      </c>
      <c r="AM240" s="149" t="e">
        <f>(AK240-312.24)/2</f>
        <v>#REF!</v>
      </c>
      <c r="AN240" s="210" t="e">
        <f t="shared" si="64"/>
        <v>#REF!</v>
      </c>
      <c r="AO240" s="150"/>
      <c r="AP240" s="153"/>
      <c r="AQ240" s="152"/>
      <c r="AR240" s="150"/>
      <c r="AT240" s="177" t="e">
        <f t="shared" si="66"/>
        <v>#REF!</v>
      </c>
      <c r="AU240" s="178"/>
      <c r="AV240" s="178"/>
    </row>
    <row r="241" spans="1:48" ht="15" customHeight="1">
      <c r="A241" s="200">
        <f t="shared" si="65"/>
        <v>240</v>
      </c>
      <c r="B241" s="211" t="e">
        <f>#REF!</f>
        <v>#REF!</v>
      </c>
      <c r="C241" s="142" t="e">
        <f>#REF!</f>
        <v>#REF!</v>
      </c>
      <c r="D241" s="172" t="e">
        <f>#REF!</f>
        <v>#REF!</v>
      </c>
      <c r="E241" s="143"/>
      <c r="F241" s="143"/>
      <c r="G241" s="167" t="e">
        <f>#REF!</f>
        <v>#REF!</v>
      </c>
      <c r="H241" s="143" t="e">
        <f>#REF!</f>
        <v>#REF!</v>
      </c>
      <c r="I241" s="144" t="e">
        <f>#REF!</f>
        <v>#REF!</v>
      </c>
      <c r="J241" s="144" t="e">
        <f>#REF!</f>
        <v>#REF!</v>
      </c>
      <c r="K241" s="144" t="e">
        <f t="shared" si="54"/>
        <v>#REF!</v>
      </c>
      <c r="L241" s="145"/>
      <c r="M241" s="146"/>
      <c r="N241" s="147"/>
      <c r="O241" s="148"/>
      <c r="P241" s="168" t="e">
        <f>#REF!</f>
        <v>#REF!</v>
      </c>
      <c r="Q241" s="148" t="e">
        <f t="shared" si="55"/>
        <v>#REF!</v>
      </c>
      <c r="R241" s="149" t="e">
        <f>#REF!+I241</f>
        <v>#REF!</v>
      </c>
      <c r="S241" s="144"/>
      <c r="T241" s="144" t="e">
        <f>#REF!</f>
        <v>#REF!</v>
      </c>
      <c r="U241" s="144" t="e">
        <f t="shared" si="56"/>
        <v>#REF!</v>
      </c>
      <c r="V241" s="144" t="e">
        <f t="shared" si="52"/>
        <v>#REF!</v>
      </c>
      <c r="W241" s="144" t="e">
        <f t="shared" si="53"/>
        <v>#REF!</v>
      </c>
      <c r="X241" s="144" t="e">
        <f t="shared" si="57"/>
        <v>#REF!</v>
      </c>
      <c r="Y241" s="208" t="e">
        <f>#REF!+#REF!+#REF!+#REF!+#REF!</f>
        <v>#REF!</v>
      </c>
      <c r="Z241" s="208" t="e">
        <f>#REF!+#REF!+#REF!+#REF!+#REF!</f>
        <v>#REF!</v>
      </c>
      <c r="AA241" s="209" t="e">
        <f>#REF!</f>
        <v>#REF!</v>
      </c>
      <c r="AB241" s="209" t="e">
        <f>#REF!</f>
        <v>#REF!</v>
      </c>
      <c r="AC241" s="207"/>
      <c r="AD241" s="207">
        <f t="shared" si="58"/>
        <v>0</v>
      </c>
      <c r="AE241" s="206" t="e">
        <f t="shared" si="59"/>
        <v>#REF!</v>
      </c>
      <c r="AF241" s="206" t="e">
        <f t="shared" si="60"/>
        <v>#REF!</v>
      </c>
      <c r="AG241" s="144"/>
      <c r="AH241" s="144"/>
      <c r="AI241" s="205" t="e">
        <f t="shared" si="61"/>
        <v>#REF!</v>
      </c>
      <c r="AJ241" s="205">
        <v>290.47000000000003</v>
      </c>
      <c r="AK241" s="150" t="e">
        <f t="shared" si="62"/>
        <v>#REF!</v>
      </c>
      <c r="AL241" s="144" t="e">
        <f>#REF!-AJ241</f>
        <v>#REF!</v>
      </c>
      <c r="AM241" s="149" t="e">
        <f t="shared" si="63"/>
        <v>#REF!</v>
      </c>
      <c r="AN241" s="210" t="e">
        <f t="shared" si="64"/>
        <v>#REF!</v>
      </c>
      <c r="AO241" s="150"/>
      <c r="AP241" s="153"/>
      <c r="AQ241" s="152"/>
      <c r="AR241" s="150"/>
      <c r="AT241" s="177" t="e">
        <f t="shared" si="66"/>
        <v>#REF!</v>
      </c>
      <c r="AU241" s="178"/>
      <c r="AV241" s="178"/>
    </row>
    <row r="242" spans="1:48" ht="15" customHeight="1">
      <c r="A242" s="200">
        <f t="shared" si="65"/>
        <v>241</v>
      </c>
      <c r="B242" s="211" t="e">
        <f>#REF!</f>
        <v>#REF!</v>
      </c>
      <c r="C242" s="142" t="e">
        <f>#REF!</f>
        <v>#REF!</v>
      </c>
      <c r="D242" s="172" t="e">
        <f>#REF!</f>
        <v>#REF!</v>
      </c>
      <c r="E242" s="143"/>
      <c r="F242" s="143"/>
      <c r="G242" s="167" t="e">
        <f>#REF!</f>
        <v>#REF!</v>
      </c>
      <c r="H242" s="143" t="e">
        <f>#REF!</f>
        <v>#REF!</v>
      </c>
      <c r="I242" s="144" t="e">
        <f>#REF!</f>
        <v>#REF!</v>
      </c>
      <c r="J242" s="144" t="e">
        <f>#REF!</f>
        <v>#REF!</v>
      </c>
      <c r="K242" s="144" t="e">
        <f t="shared" si="54"/>
        <v>#REF!</v>
      </c>
      <c r="L242" s="145"/>
      <c r="M242" s="146"/>
      <c r="N242" s="147"/>
      <c r="O242" s="148"/>
      <c r="P242" s="168" t="e">
        <f>#REF!</f>
        <v>#REF!</v>
      </c>
      <c r="Q242" s="148" t="e">
        <f t="shared" si="55"/>
        <v>#REF!</v>
      </c>
      <c r="R242" s="149" t="e">
        <f>#REF!+I242</f>
        <v>#REF!</v>
      </c>
      <c r="S242" s="144"/>
      <c r="T242" s="144" t="e">
        <f>#REF!</f>
        <v>#REF!</v>
      </c>
      <c r="U242" s="144" t="e">
        <f t="shared" si="56"/>
        <v>#REF!</v>
      </c>
      <c r="V242" s="144" t="e">
        <f t="shared" si="52"/>
        <v>#REF!</v>
      </c>
      <c r="W242" s="144" t="e">
        <f t="shared" si="53"/>
        <v>#REF!</v>
      </c>
      <c r="X242" s="144" t="e">
        <f t="shared" si="57"/>
        <v>#REF!</v>
      </c>
      <c r="Y242" s="208" t="e">
        <f>#REF!+#REF!+#REF!+#REF!+#REF!</f>
        <v>#REF!</v>
      </c>
      <c r="Z242" s="208" t="e">
        <f>#REF!+#REF!+#REF!+#REF!+#REF!</f>
        <v>#REF!</v>
      </c>
      <c r="AA242" s="209" t="e">
        <f>#REF!</f>
        <v>#REF!</v>
      </c>
      <c r="AB242" s="209" t="e">
        <f>#REF!</f>
        <v>#REF!</v>
      </c>
      <c r="AC242" s="207"/>
      <c r="AD242" s="207">
        <f t="shared" si="58"/>
        <v>0</v>
      </c>
      <c r="AE242" s="206" t="e">
        <f t="shared" si="59"/>
        <v>#REF!</v>
      </c>
      <c r="AF242" s="206" t="e">
        <f t="shared" si="60"/>
        <v>#REF!</v>
      </c>
      <c r="AG242" s="144"/>
      <c r="AH242" s="144"/>
      <c r="AI242" s="205" t="e">
        <f t="shared" si="61"/>
        <v>#REF!</v>
      </c>
      <c r="AJ242" s="205">
        <v>740.96</v>
      </c>
      <c r="AK242" s="150" t="e">
        <f t="shared" si="62"/>
        <v>#REF!</v>
      </c>
      <c r="AL242" s="144" t="e">
        <f>#REF!-AJ242</f>
        <v>#REF!</v>
      </c>
      <c r="AM242" s="149" t="e">
        <f t="shared" si="63"/>
        <v>#REF!</v>
      </c>
      <c r="AN242" s="210" t="e">
        <f t="shared" si="64"/>
        <v>#REF!</v>
      </c>
      <c r="AO242" s="150"/>
      <c r="AP242" s="153"/>
      <c r="AQ242" s="152"/>
      <c r="AR242" s="150"/>
      <c r="AT242" s="177" t="e">
        <f t="shared" si="66"/>
        <v>#REF!</v>
      </c>
      <c r="AU242" s="178"/>
      <c r="AV242" s="178"/>
    </row>
    <row r="243" spans="1:48" ht="15" customHeight="1">
      <c r="A243" s="200">
        <f t="shared" si="65"/>
        <v>242</v>
      </c>
      <c r="B243" s="211" t="e">
        <f>#REF!</f>
        <v>#REF!</v>
      </c>
      <c r="C243" s="142" t="e">
        <f>#REF!</f>
        <v>#REF!</v>
      </c>
      <c r="D243" s="172" t="e">
        <f>#REF!</f>
        <v>#REF!</v>
      </c>
      <c r="E243" s="143"/>
      <c r="F243" s="143"/>
      <c r="G243" s="167" t="e">
        <f>#REF!</f>
        <v>#REF!</v>
      </c>
      <c r="H243" s="143" t="e">
        <f>#REF!</f>
        <v>#REF!</v>
      </c>
      <c r="I243" s="144" t="e">
        <f>#REF!</f>
        <v>#REF!</v>
      </c>
      <c r="J243" s="144" t="e">
        <f>#REF!</f>
        <v>#REF!</v>
      </c>
      <c r="K243" s="144" t="e">
        <f t="shared" si="54"/>
        <v>#REF!</v>
      </c>
      <c r="L243" s="145"/>
      <c r="M243" s="146"/>
      <c r="N243" s="147"/>
      <c r="O243" s="148"/>
      <c r="P243" s="168" t="e">
        <f>#REF!</f>
        <v>#REF!</v>
      </c>
      <c r="Q243" s="148" t="e">
        <f t="shared" si="55"/>
        <v>#REF!</v>
      </c>
      <c r="R243" s="149" t="e">
        <f>#REF!+I243</f>
        <v>#REF!</v>
      </c>
      <c r="S243" s="144"/>
      <c r="T243" s="144" t="e">
        <f>#REF!</f>
        <v>#REF!</v>
      </c>
      <c r="U243" s="144" t="e">
        <f t="shared" si="56"/>
        <v>#REF!</v>
      </c>
      <c r="V243" s="144" t="e">
        <f t="shared" si="52"/>
        <v>#REF!</v>
      </c>
      <c r="W243" s="144" t="e">
        <f t="shared" si="53"/>
        <v>#REF!</v>
      </c>
      <c r="X243" s="144" t="e">
        <f t="shared" si="57"/>
        <v>#REF!</v>
      </c>
      <c r="Y243" s="208" t="e">
        <f>#REF!+#REF!+#REF!+#REF!+#REF!</f>
        <v>#REF!</v>
      </c>
      <c r="Z243" s="208" t="e">
        <f>#REF!+#REF!+#REF!+#REF!+#REF!</f>
        <v>#REF!</v>
      </c>
      <c r="AA243" s="209" t="e">
        <f>#REF!</f>
        <v>#REF!</v>
      </c>
      <c r="AB243" s="209" t="e">
        <f>#REF!</f>
        <v>#REF!</v>
      </c>
      <c r="AC243" s="207"/>
      <c r="AD243" s="207">
        <f t="shared" si="58"/>
        <v>0</v>
      </c>
      <c r="AE243" s="206" t="e">
        <f t="shared" si="59"/>
        <v>#REF!</v>
      </c>
      <c r="AF243" s="206" t="e">
        <f t="shared" si="60"/>
        <v>#REF!</v>
      </c>
      <c r="AG243" s="144"/>
      <c r="AH243" s="144"/>
      <c r="AI243" s="205" t="e">
        <f t="shared" si="61"/>
        <v>#REF!</v>
      </c>
      <c r="AJ243" s="205">
        <v>208.56</v>
      </c>
      <c r="AK243" s="150" t="e">
        <f t="shared" si="62"/>
        <v>#REF!</v>
      </c>
      <c r="AL243" s="144" t="e">
        <f>#REF!-AJ243</f>
        <v>#REF!</v>
      </c>
      <c r="AM243" s="149" t="e">
        <f t="shared" si="63"/>
        <v>#REF!</v>
      </c>
      <c r="AN243" s="210" t="e">
        <f t="shared" si="64"/>
        <v>#REF!</v>
      </c>
      <c r="AO243" s="150"/>
      <c r="AP243" s="153"/>
      <c r="AQ243" s="152"/>
      <c r="AR243" s="150"/>
      <c r="AT243" s="177" t="e">
        <f t="shared" si="66"/>
        <v>#REF!</v>
      </c>
      <c r="AU243" s="178"/>
      <c r="AV243" s="178"/>
    </row>
    <row r="244" spans="1:48" ht="15" customHeight="1">
      <c r="A244" s="200">
        <f t="shared" si="65"/>
        <v>243</v>
      </c>
      <c r="B244" s="242" t="e">
        <f>#REF!</f>
        <v>#REF!</v>
      </c>
      <c r="C244" s="243" t="e">
        <f>#REF!</f>
        <v>#REF!</v>
      </c>
      <c r="D244" s="244" t="e">
        <f>#REF!</f>
        <v>#REF!</v>
      </c>
      <c r="E244" s="143"/>
      <c r="F244" s="143"/>
      <c r="G244" s="167" t="e">
        <f>#REF!</f>
        <v>#REF!</v>
      </c>
      <c r="H244" s="236" t="e">
        <f>#REF!</f>
        <v>#REF!</v>
      </c>
      <c r="I244" s="237" t="e">
        <f>#REF!</f>
        <v>#REF!</v>
      </c>
      <c r="J244" s="237" t="e">
        <f>#REF!</f>
        <v>#REF!</v>
      </c>
      <c r="K244" s="237" t="e">
        <f t="shared" si="54"/>
        <v>#REF!</v>
      </c>
      <c r="L244" s="145"/>
      <c r="M244" s="146"/>
      <c r="N244" s="147"/>
      <c r="O244" s="148"/>
      <c r="P244" s="238" t="e">
        <f>#REF!</f>
        <v>#REF!</v>
      </c>
      <c r="Q244" s="239" t="e">
        <f t="shared" si="55"/>
        <v>#REF!</v>
      </c>
      <c r="R244" s="240" t="e">
        <f>#REF!+I244-(#REF!*'MUTABAKAT LİSTE indirimli '!P244)</f>
        <v>#REF!</v>
      </c>
      <c r="S244" s="144"/>
      <c r="T244" s="237" t="e">
        <f>#REF!</f>
        <v>#REF!</v>
      </c>
      <c r="U244" s="144" t="e">
        <f t="shared" si="56"/>
        <v>#REF!</v>
      </c>
      <c r="V244" s="144" t="e">
        <f t="shared" ref="V244:V307" si="67">U244*0.18</f>
        <v>#REF!</v>
      </c>
      <c r="W244" s="144">
        <v>198.32</v>
      </c>
      <c r="X244" s="144" t="e">
        <f t="shared" si="57"/>
        <v>#REF!</v>
      </c>
      <c r="Y244" s="208" t="e">
        <f>#REF!+#REF!+#REF!+#REF!+#REF!</f>
        <v>#REF!</v>
      </c>
      <c r="Z244" s="208" t="e">
        <f>#REF!+#REF!+#REF!+#REF!+#REF!</f>
        <v>#REF!</v>
      </c>
      <c r="AA244" s="209" t="e">
        <f>#REF!</f>
        <v>#REF!</v>
      </c>
      <c r="AB244" s="209" t="e">
        <f>#REF!</f>
        <v>#REF!</v>
      </c>
      <c r="AC244" s="207"/>
      <c r="AD244" s="207">
        <f t="shared" si="58"/>
        <v>0</v>
      </c>
      <c r="AE244" s="206" t="e">
        <f t="shared" si="59"/>
        <v>#REF!</v>
      </c>
      <c r="AF244" s="206" t="e">
        <f t="shared" si="60"/>
        <v>#REF!</v>
      </c>
      <c r="AG244" s="144"/>
      <c r="AH244" s="144"/>
      <c r="AI244" s="205" t="e">
        <f t="shared" si="61"/>
        <v>#REF!</v>
      </c>
      <c r="AJ244" s="205">
        <v>198.32</v>
      </c>
      <c r="AK244" s="150" t="e">
        <f t="shared" si="62"/>
        <v>#REF!</v>
      </c>
      <c r="AL244" s="144" t="e">
        <f>#REF!-AJ244</f>
        <v>#REF!</v>
      </c>
      <c r="AM244" s="149" t="e">
        <f t="shared" si="63"/>
        <v>#REF!</v>
      </c>
      <c r="AN244" s="210" t="e">
        <f t="shared" si="64"/>
        <v>#REF!</v>
      </c>
      <c r="AO244" s="150"/>
      <c r="AP244" s="153"/>
      <c r="AQ244" s="152"/>
      <c r="AR244" s="150"/>
      <c r="AT244" s="177">
        <f t="shared" si="66"/>
        <v>0</v>
      </c>
      <c r="AU244" s="178"/>
      <c r="AV244" s="178"/>
    </row>
    <row r="245" spans="1:48" ht="15" customHeight="1">
      <c r="A245" s="200">
        <f t="shared" si="65"/>
        <v>244</v>
      </c>
      <c r="B245" s="211" t="e">
        <f>#REF!</f>
        <v>#REF!</v>
      </c>
      <c r="C245" s="142" t="e">
        <f>#REF!</f>
        <v>#REF!</v>
      </c>
      <c r="D245" s="172" t="e">
        <f>#REF!</f>
        <v>#REF!</v>
      </c>
      <c r="E245" s="143"/>
      <c r="F245" s="143"/>
      <c r="G245" s="167" t="e">
        <f>#REF!</f>
        <v>#REF!</v>
      </c>
      <c r="H245" s="143" t="e">
        <f>#REF!</f>
        <v>#REF!</v>
      </c>
      <c r="I245" s="144" t="e">
        <f>#REF!</f>
        <v>#REF!</v>
      </c>
      <c r="J245" s="144" t="e">
        <f>#REF!</f>
        <v>#REF!</v>
      </c>
      <c r="K245" s="144" t="e">
        <f t="shared" si="54"/>
        <v>#REF!</v>
      </c>
      <c r="L245" s="145"/>
      <c r="M245" s="146"/>
      <c r="N245" s="147"/>
      <c r="O245" s="148"/>
      <c r="P245" s="168" t="e">
        <f>#REF!</f>
        <v>#REF!</v>
      </c>
      <c r="Q245" s="148" t="e">
        <f t="shared" si="55"/>
        <v>#REF!</v>
      </c>
      <c r="R245" s="149" t="e">
        <f>#REF!+I245</f>
        <v>#REF!</v>
      </c>
      <c r="S245" s="144"/>
      <c r="T245" s="144" t="e">
        <f>#REF!</f>
        <v>#REF!</v>
      </c>
      <c r="U245" s="144" t="e">
        <f t="shared" si="56"/>
        <v>#REF!</v>
      </c>
      <c r="V245" s="144" t="e">
        <f t="shared" si="67"/>
        <v>#REF!</v>
      </c>
      <c r="W245" s="144" t="e">
        <f t="shared" ref="W245:W308" si="68">U245*18.96/1000</f>
        <v>#REF!</v>
      </c>
      <c r="X245" s="144" t="e">
        <f t="shared" si="57"/>
        <v>#REF!</v>
      </c>
      <c r="Y245" s="208" t="e">
        <f>#REF!+#REF!+#REF!+#REF!+#REF!</f>
        <v>#REF!</v>
      </c>
      <c r="Z245" s="208" t="e">
        <f>#REF!+#REF!+#REF!+#REF!+#REF!</f>
        <v>#REF!</v>
      </c>
      <c r="AA245" s="209" t="e">
        <f>#REF!</f>
        <v>#REF!</v>
      </c>
      <c r="AB245" s="209" t="e">
        <f>#REF!</f>
        <v>#REF!</v>
      </c>
      <c r="AC245" s="207"/>
      <c r="AD245" s="207">
        <f t="shared" si="58"/>
        <v>0</v>
      </c>
      <c r="AE245" s="206" t="e">
        <f t="shared" si="59"/>
        <v>#REF!</v>
      </c>
      <c r="AF245" s="206" t="e">
        <f t="shared" si="60"/>
        <v>#REF!</v>
      </c>
      <c r="AG245" s="144"/>
      <c r="AH245" s="144"/>
      <c r="AI245" s="205" t="e">
        <f t="shared" si="61"/>
        <v>#REF!</v>
      </c>
      <c r="AJ245" s="205">
        <v>205.15</v>
      </c>
      <c r="AK245" s="150" t="e">
        <f t="shared" si="62"/>
        <v>#REF!</v>
      </c>
      <c r="AL245" s="144" t="e">
        <f>#REF!-AJ245</f>
        <v>#REF!</v>
      </c>
      <c r="AM245" s="149" t="e">
        <f t="shared" si="63"/>
        <v>#REF!</v>
      </c>
      <c r="AN245" s="210" t="e">
        <f t="shared" si="64"/>
        <v>#REF!</v>
      </c>
      <c r="AO245" s="150"/>
      <c r="AP245" s="153"/>
      <c r="AQ245" s="152"/>
      <c r="AR245" s="150"/>
      <c r="AT245" s="177" t="e">
        <f t="shared" si="66"/>
        <v>#REF!</v>
      </c>
      <c r="AU245" s="178"/>
      <c r="AV245" s="178"/>
    </row>
    <row r="246" spans="1:48" ht="15" customHeight="1">
      <c r="A246" s="200">
        <f t="shared" si="65"/>
        <v>245</v>
      </c>
      <c r="B246" s="211" t="e">
        <f>#REF!</f>
        <v>#REF!</v>
      </c>
      <c r="C246" s="142" t="e">
        <f>#REF!</f>
        <v>#REF!</v>
      </c>
      <c r="D246" s="172" t="e">
        <f>#REF!</f>
        <v>#REF!</v>
      </c>
      <c r="E246" s="143"/>
      <c r="F246" s="143"/>
      <c r="G246" s="167" t="e">
        <f>#REF!</f>
        <v>#REF!</v>
      </c>
      <c r="H246" s="143" t="e">
        <f>#REF!</f>
        <v>#REF!</v>
      </c>
      <c r="I246" s="144" t="e">
        <f>#REF!</f>
        <v>#REF!</v>
      </c>
      <c r="J246" s="144" t="e">
        <f>#REF!</f>
        <v>#REF!</v>
      </c>
      <c r="K246" s="144" t="e">
        <f t="shared" si="54"/>
        <v>#REF!</v>
      </c>
      <c r="L246" s="145"/>
      <c r="M246" s="146"/>
      <c r="N246" s="147"/>
      <c r="O246" s="148"/>
      <c r="P246" s="168" t="e">
        <f>#REF!</f>
        <v>#REF!</v>
      </c>
      <c r="Q246" s="148" t="e">
        <f t="shared" si="55"/>
        <v>#REF!</v>
      </c>
      <c r="R246" s="149" t="e">
        <f>#REF!+I246</f>
        <v>#REF!</v>
      </c>
      <c r="S246" s="144"/>
      <c r="T246" s="144" t="e">
        <f>#REF!</f>
        <v>#REF!</v>
      </c>
      <c r="U246" s="144" t="e">
        <f t="shared" si="56"/>
        <v>#REF!</v>
      </c>
      <c r="V246" s="144" t="e">
        <f t="shared" si="67"/>
        <v>#REF!</v>
      </c>
      <c r="W246" s="144" t="e">
        <f t="shared" si="68"/>
        <v>#REF!</v>
      </c>
      <c r="X246" s="144" t="e">
        <f t="shared" si="57"/>
        <v>#REF!</v>
      </c>
      <c r="Y246" s="208" t="e">
        <f>#REF!+#REF!+#REF!+#REF!+#REF!</f>
        <v>#REF!</v>
      </c>
      <c r="Z246" s="208" t="e">
        <f>#REF!+#REF!+#REF!+#REF!+#REF!</f>
        <v>#REF!</v>
      </c>
      <c r="AA246" s="209" t="e">
        <f>#REF!</f>
        <v>#REF!</v>
      </c>
      <c r="AB246" s="209" t="e">
        <f>#REF!</f>
        <v>#REF!</v>
      </c>
      <c r="AC246" s="207"/>
      <c r="AD246" s="207">
        <f t="shared" si="58"/>
        <v>0</v>
      </c>
      <c r="AE246" s="206" t="e">
        <f t="shared" si="59"/>
        <v>#REF!</v>
      </c>
      <c r="AF246" s="206" t="e">
        <f t="shared" si="60"/>
        <v>#REF!</v>
      </c>
      <c r="AG246" s="144"/>
      <c r="AH246" s="144"/>
      <c r="AI246" s="205" t="e">
        <f t="shared" si="61"/>
        <v>#REF!</v>
      </c>
      <c r="AJ246" s="205">
        <v>556.66999999999996</v>
      </c>
      <c r="AK246" s="150" t="e">
        <f t="shared" si="62"/>
        <v>#REF!</v>
      </c>
      <c r="AL246" s="144" t="e">
        <f>#REF!-AJ246</f>
        <v>#REF!</v>
      </c>
      <c r="AM246" s="149" t="e">
        <f t="shared" si="63"/>
        <v>#REF!</v>
      </c>
      <c r="AN246" s="210" t="e">
        <f t="shared" si="64"/>
        <v>#REF!</v>
      </c>
      <c r="AO246" s="150"/>
      <c r="AP246" s="153"/>
      <c r="AQ246" s="152"/>
      <c r="AR246" s="150"/>
      <c r="AT246" s="177" t="e">
        <f t="shared" si="66"/>
        <v>#REF!</v>
      </c>
      <c r="AU246" s="178"/>
      <c r="AV246" s="178"/>
    </row>
    <row r="247" spans="1:48" ht="15" customHeight="1">
      <c r="A247" s="200">
        <f t="shared" si="65"/>
        <v>246</v>
      </c>
      <c r="B247" s="211" t="e">
        <f>#REF!</f>
        <v>#REF!</v>
      </c>
      <c r="C247" s="142" t="e">
        <f>#REF!</f>
        <v>#REF!</v>
      </c>
      <c r="D247" s="172" t="e">
        <f>#REF!</f>
        <v>#REF!</v>
      </c>
      <c r="E247" s="143"/>
      <c r="F247" s="143"/>
      <c r="G247" s="167" t="e">
        <f>#REF!</f>
        <v>#REF!</v>
      </c>
      <c r="H247" s="143" t="e">
        <f>#REF!</f>
        <v>#REF!</v>
      </c>
      <c r="I247" s="144" t="e">
        <f>#REF!</f>
        <v>#REF!</v>
      </c>
      <c r="J247" s="144" t="e">
        <f>#REF!</f>
        <v>#REF!</v>
      </c>
      <c r="K247" s="144" t="e">
        <f t="shared" si="54"/>
        <v>#REF!</v>
      </c>
      <c r="L247" s="145"/>
      <c r="M247" s="146"/>
      <c r="N247" s="147"/>
      <c r="O247" s="148"/>
      <c r="P247" s="168" t="e">
        <f>#REF!</f>
        <v>#REF!</v>
      </c>
      <c r="Q247" s="148" t="e">
        <f t="shared" si="55"/>
        <v>#REF!</v>
      </c>
      <c r="R247" s="149" t="e">
        <f>#REF!+I247</f>
        <v>#REF!</v>
      </c>
      <c r="S247" s="144"/>
      <c r="T247" s="144" t="e">
        <f>#REF!</f>
        <v>#REF!</v>
      </c>
      <c r="U247" s="144" t="e">
        <f t="shared" si="56"/>
        <v>#REF!</v>
      </c>
      <c r="V247" s="144" t="e">
        <f t="shared" si="67"/>
        <v>#REF!</v>
      </c>
      <c r="W247" s="144" t="e">
        <f t="shared" si="68"/>
        <v>#REF!</v>
      </c>
      <c r="X247" s="144" t="e">
        <f t="shared" si="57"/>
        <v>#REF!</v>
      </c>
      <c r="Y247" s="208" t="e">
        <f>#REF!+#REF!+#REF!+#REF!+#REF!</f>
        <v>#REF!</v>
      </c>
      <c r="Z247" s="208" t="e">
        <f>#REF!+#REF!+#REF!+#REF!+#REF!</f>
        <v>#REF!</v>
      </c>
      <c r="AA247" s="209" t="e">
        <f>#REF!</f>
        <v>#REF!</v>
      </c>
      <c r="AB247" s="209" t="e">
        <f>#REF!</f>
        <v>#REF!</v>
      </c>
      <c r="AC247" s="207"/>
      <c r="AD247" s="207">
        <f t="shared" si="58"/>
        <v>0</v>
      </c>
      <c r="AE247" s="206" t="e">
        <f t="shared" si="59"/>
        <v>#REF!</v>
      </c>
      <c r="AF247" s="206" t="e">
        <f t="shared" si="60"/>
        <v>#REF!</v>
      </c>
      <c r="AG247" s="144"/>
      <c r="AH247" s="144"/>
      <c r="AI247" s="205" t="e">
        <f t="shared" si="61"/>
        <v>#REF!</v>
      </c>
      <c r="AJ247" s="205">
        <v>143.34</v>
      </c>
      <c r="AK247" s="150" t="e">
        <f t="shared" si="62"/>
        <v>#REF!</v>
      </c>
      <c r="AL247" s="144" t="e">
        <f>#REF!-AJ247</f>
        <v>#REF!</v>
      </c>
      <c r="AM247" s="149" t="e">
        <f t="shared" si="63"/>
        <v>#REF!</v>
      </c>
      <c r="AN247" s="210" t="e">
        <f t="shared" si="64"/>
        <v>#REF!</v>
      </c>
      <c r="AO247" s="150"/>
      <c r="AP247" s="153"/>
      <c r="AQ247" s="152"/>
      <c r="AR247" s="150"/>
      <c r="AT247" s="177" t="e">
        <f t="shared" si="66"/>
        <v>#REF!</v>
      </c>
      <c r="AU247" s="178"/>
      <c r="AV247" s="178"/>
    </row>
    <row r="248" spans="1:48" ht="15" customHeight="1">
      <c r="A248" s="200">
        <f t="shared" si="65"/>
        <v>247</v>
      </c>
      <c r="B248" s="211" t="e">
        <f>#REF!</f>
        <v>#REF!</v>
      </c>
      <c r="C248" s="142" t="e">
        <f>#REF!</f>
        <v>#REF!</v>
      </c>
      <c r="D248" s="172" t="e">
        <f>#REF!</f>
        <v>#REF!</v>
      </c>
      <c r="E248" s="143"/>
      <c r="F248" s="143"/>
      <c r="G248" s="167" t="e">
        <f>#REF!</f>
        <v>#REF!</v>
      </c>
      <c r="H248" s="143" t="e">
        <f>#REF!</f>
        <v>#REF!</v>
      </c>
      <c r="I248" s="144" t="e">
        <f>#REF!</f>
        <v>#REF!</v>
      </c>
      <c r="J248" s="144" t="e">
        <f>#REF!</f>
        <v>#REF!</v>
      </c>
      <c r="K248" s="144" t="e">
        <f t="shared" si="54"/>
        <v>#REF!</v>
      </c>
      <c r="L248" s="145"/>
      <c r="M248" s="146"/>
      <c r="N248" s="147"/>
      <c r="O248" s="148"/>
      <c r="P248" s="168" t="e">
        <f>#REF!</f>
        <v>#REF!</v>
      </c>
      <c r="Q248" s="148" t="e">
        <f t="shared" si="55"/>
        <v>#REF!</v>
      </c>
      <c r="R248" s="149" t="e">
        <f>#REF!+I248</f>
        <v>#REF!</v>
      </c>
      <c r="S248" s="144"/>
      <c r="T248" s="144" t="e">
        <f>#REF!</f>
        <v>#REF!</v>
      </c>
      <c r="U248" s="144" t="e">
        <f t="shared" si="56"/>
        <v>#REF!</v>
      </c>
      <c r="V248" s="144" t="e">
        <f t="shared" si="67"/>
        <v>#REF!</v>
      </c>
      <c r="W248" s="144" t="e">
        <f t="shared" si="68"/>
        <v>#REF!</v>
      </c>
      <c r="X248" s="144" t="e">
        <f t="shared" si="57"/>
        <v>#REF!</v>
      </c>
      <c r="Y248" s="208" t="e">
        <f>#REF!+#REF!+#REF!+#REF!+#REF!</f>
        <v>#REF!</v>
      </c>
      <c r="Z248" s="208" t="e">
        <f>#REF!+#REF!+#REF!+#REF!+#REF!</f>
        <v>#REF!</v>
      </c>
      <c r="AA248" s="209" t="e">
        <f>#REF!</f>
        <v>#REF!</v>
      </c>
      <c r="AB248" s="209" t="e">
        <f>#REF!</f>
        <v>#REF!</v>
      </c>
      <c r="AC248" s="207"/>
      <c r="AD248" s="207">
        <f t="shared" si="58"/>
        <v>0</v>
      </c>
      <c r="AE248" s="206" t="e">
        <f t="shared" si="59"/>
        <v>#REF!</v>
      </c>
      <c r="AF248" s="206" t="e">
        <f t="shared" si="60"/>
        <v>#REF!</v>
      </c>
      <c r="AG248" s="144"/>
      <c r="AH248" s="144"/>
      <c r="AI248" s="205" t="e">
        <f t="shared" si="61"/>
        <v>#REF!</v>
      </c>
      <c r="AJ248" s="205">
        <v>147.13</v>
      </c>
      <c r="AK248" s="150" t="e">
        <f t="shared" si="62"/>
        <v>#REF!</v>
      </c>
      <c r="AL248" s="144" t="e">
        <f>#REF!-AJ248</f>
        <v>#REF!</v>
      </c>
      <c r="AM248" s="149" t="e">
        <f t="shared" si="63"/>
        <v>#REF!</v>
      </c>
      <c r="AN248" s="210" t="e">
        <f t="shared" si="64"/>
        <v>#REF!</v>
      </c>
      <c r="AO248" s="150"/>
      <c r="AP248" s="153"/>
      <c r="AQ248" s="152"/>
      <c r="AR248" s="150"/>
      <c r="AT248" s="177" t="e">
        <f t="shared" si="66"/>
        <v>#REF!</v>
      </c>
      <c r="AU248" s="178"/>
      <c r="AV248" s="178"/>
    </row>
    <row r="249" spans="1:48" ht="15" customHeight="1">
      <c r="A249" s="200">
        <f t="shared" si="65"/>
        <v>248</v>
      </c>
      <c r="B249" s="211" t="e">
        <f>#REF!</f>
        <v>#REF!</v>
      </c>
      <c r="C249" s="142" t="e">
        <f>#REF!</f>
        <v>#REF!</v>
      </c>
      <c r="D249" s="172" t="e">
        <f>#REF!</f>
        <v>#REF!</v>
      </c>
      <c r="E249" s="143"/>
      <c r="F249" s="143"/>
      <c r="G249" s="167" t="e">
        <f>#REF!</f>
        <v>#REF!</v>
      </c>
      <c r="H249" s="143" t="e">
        <f>#REF!</f>
        <v>#REF!</v>
      </c>
      <c r="I249" s="144" t="e">
        <f>#REF!</f>
        <v>#REF!</v>
      </c>
      <c r="J249" s="144" t="e">
        <f>#REF!</f>
        <v>#REF!</v>
      </c>
      <c r="K249" s="144" t="e">
        <f t="shared" si="54"/>
        <v>#REF!</v>
      </c>
      <c r="L249" s="145"/>
      <c r="M249" s="146"/>
      <c r="N249" s="147"/>
      <c r="O249" s="148"/>
      <c r="P249" s="168" t="e">
        <f>#REF!</f>
        <v>#REF!</v>
      </c>
      <c r="Q249" s="148" t="e">
        <f t="shared" si="55"/>
        <v>#REF!</v>
      </c>
      <c r="R249" s="149" t="e">
        <f>#REF!+I249</f>
        <v>#REF!</v>
      </c>
      <c r="S249" s="144"/>
      <c r="T249" s="144" t="e">
        <f>#REF!</f>
        <v>#REF!</v>
      </c>
      <c r="U249" s="144" t="e">
        <f t="shared" si="56"/>
        <v>#REF!</v>
      </c>
      <c r="V249" s="144" t="e">
        <f t="shared" si="67"/>
        <v>#REF!</v>
      </c>
      <c r="W249" s="144" t="e">
        <f t="shared" si="68"/>
        <v>#REF!</v>
      </c>
      <c r="X249" s="144" t="e">
        <f t="shared" si="57"/>
        <v>#REF!</v>
      </c>
      <c r="Y249" s="208" t="e">
        <f>#REF!+#REF!+#REF!+#REF!+#REF!</f>
        <v>#REF!</v>
      </c>
      <c r="Z249" s="208" t="e">
        <f>#REF!+#REF!+#REF!+#REF!+#REF!</f>
        <v>#REF!</v>
      </c>
      <c r="AA249" s="209" t="e">
        <f>#REF!</f>
        <v>#REF!</v>
      </c>
      <c r="AB249" s="209" t="e">
        <f>#REF!</f>
        <v>#REF!</v>
      </c>
      <c r="AC249" s="207"/>
      <c r="AD249" s="207">
        <f t="shared" si="58"/>
        <v>0</v>
      </c>
      <c r="AE249" s="206" t="e">
        <f t="shared" si="59"/>
        <v>#REF!</v>
      </c>
      <c r="AF249" s="206" t="e">
        <f t="shared" si="60"/>
        <v>#REF!</v>
      </c>
      <c r="AG249" s="144"/>
      <c r="AH249" s="144"/>
      <c r="AI249" s="205" t="e">
        <f t="shared" si="61"/>
        <v>#REF!</v>
      </c>
      <c r="AJ249" s="205">
        <f>25.26/1.8001</f>
        <v>14.032553747014056</v>
      </c>
      <c r="AK249" s="150" t="e">
        <f t="shared" si="62"/>
        <v>#REF!</v>
      </c>
      <c r="AL249" s="144" t="e">
        <f>#REF!-AJ249</f>
        <v>#REF!</v>
      </c>
      <c r="AM249" s="149" t="e">
        <f t="shared" si="63"/>
        <v>#REF!</v>
      </c>
      <c r="AN249" s="210" t="e">
        <f t="shared" si="64"/>
        <v>#REF!</v>
      </c>
      <c r="AO249" s="150"/>
      <c r="AP249" s="153"/>
      <c r="AQ249" s="152"/>
      <c r="AR249" s="150"/>
      <c r="AT249" s="177" t="e">
        <f t="shared" si="66"/>
        <v>#REF!</v>
      </c>
      <c r="AU249" s="178"/>
      <c r="AV249" s="178"/>
    </row>
    <row r="250" spans="1:48" ht="15" customHeight="1">
      <c r="A250" s="200">
        <f t="shared" si="65"/>
        <v>249</v>
      </c>
      <c r="B250" s="211" t="e">
        <f>#REF!</f>
        <v>#REF!</v>
      </c>
      <c r="C250" s="142" t="e">
        <f>#REF!</f>
        <v>#REF!</v>
      </c>
      <c r="D250" s="172" t="e">
        <f>#REF!</f>
        <v>#REF!</v>
      </c>
      <c r="E250" s="143"/>
      <c r="F250" s="143"/>
      <c r="G250" s="167" t="e">
        <f>#REF!</f>
        <v>#REF!</v>
      </c>
      <c r="H250" s="143" t="e">
        <f>#REF!</f>
        <v>#REF!</v>
      </c>
      <c r="I250" s="144" t="e">
        <f>#REF!</f>
        <v>#REF!</v>
      </c>
      <c r="J250" s="144" t="e">
        <f>#REF!</f>
        <v>#REF!</v>
      </c>
      <c r="K250" s="144" t="e">
        <f t="shared" si="54"/>
        <v>#REF!</v>
      </c>
      <c r="L250" s="145"/>
      <c r="M250" s="146"/>
      <c r="N250" s="147"/>
      <c r="O250" s="148"/>
      <c r="P250" s="168" t="e">
        <f>#REF!</f>
        <v>#REF!</v>
      </c>
      <c r="Q250" s="148" t="e">
        <f t="shared" si="55"/>
        <v>#REF!</v>
      </c>
      <c r="R250" s="149" t="e">
        <f>#REF!+I250</f>
        <v>#REF!</v>
      </c>
      <c r="S250" s="144"/>
      <c r="T250" s="144" t="e">
        <f>#REF!</f>
        <v>#REF!</v>
      </c>
      <c r="U250" s="144" t="e">
        <f t="shared" si="56"/>
        <v>#REF!</v>
      </c>
      <c r="V250" s="144" t="e">
        <f t="shared" si="67"/>
        <v>#REF!</v>
      </c>
      <c r="W250" s="144" t="e">
        <f t="shared" si="68"/>
        <v>#REF!</v>
      </c>
      <c r="X250" s="144" t="e">
        <f t="shared" si="57"/>
        <v>#REF!</v>
      </c>
      <c r="Y250" s="208" t="e">
        <f>#REF!+#REF!+#REF!+#REF!+#REF!</f>
        <v>#REF!</v>
      </c>
      <c r="Z250" s="208" t="e">
        <f>#REF!+#REF!+#REF!+#REF!+#REF!</f>
        <v>#REF!</v>
      </c>
      <c r="AA250" s="209" t="e">
        <f>#REF!</f>
        <v>#REF!</v>
      </c>
      <c r="AB250" s="209" t="e">
        <f>#REF!</f>
        <v>#REF!</v>
      </c>
      <c r="AC250" s="207"/>
      <c r="AD250" s="207">
        <f t="shared" si="58"/>
        <v>0</v>
      </c>
      <c r="AE250" s="206" t="e">
        <f t="shared" si="59"/>
        <v>#REF!</v>
      </c>
      <c r="AF250" s="206" t="e">
        <f t="shared" si="60"/>
        <v>#REF!</v>
      </c>
      <c r="AG250" s="144"/>
      <c r="AH250" s="144"/>
      <c r="AI250" s="205" t="e">
        <f t="shared" si="61"/>
        <v>#REF!</v>
      </c>
      <c r="AJ250" s="205">
        <v>95.94</v>
      </c>
      <c r="AK250" s="150" t="e">
        <f t="shared" si="62"/>
        <v>#REF!</v>
      </c>
      <c r="AL250" s="144" t="e">
        <f>#REF!-AJ250</f>
        <v>#REF!</v>
      </c>
      <c r="AM250" s="149" t="e">
        <f t="shared" si="63"/>
        <v>#REF!</v>
      </c>
      <c r="AN250" s="210" t="e">
        <f t="shared" si="64"/>
        <v>#REF!</v>
      </c>
      <c r="AO250" s="150"/>
      <c r="AP250" s="153"/>
      <c r="AQ250" s="152"/>
      <c r="AR250" s="150"/>
      <c r="AT250" s="177" t="e">
        <f t="shared" si="66"/>
        <v>#REF!</v>
      </c>
      <c r="AU250" s="178"/>
      <c r="AV250" s="178"/>
    </row>
    <row r="251" spans="1:48" ht="15" customHeight="1">
      <c r="A251" s="200">
        <f t="shared" si="65"/>
        <v>250</v>
      </c>
      <c r="B251" s="211" t="e">
        <f>#REF!</f>
        <v>#REF!</v>
      </c>
      <c r="C251" s="142" t="e">
        <f>#REF!</f>
        <v>#REF!</v>
      </c>
      <c r="D251" s="172" t="e">
        <f>#REF!</f>
        <v>#REF!</v>
      </c>
      <c r="E251" s="143"/>
      <c r="F251" s="143"/>
      <c r="G251" s="167" t="e">
        <f>#REF!</f>
        <v>#REF!</v>
      </c>
      <c r="H251" s="143" t="e">
        <f>#REF!</f>
        <v>#REF!</v>
      </c>
      <c r="I251" s="144" t="e">
        <f>#REF!</f>
        <v>#REF!</v>
      </c>
      <c r="J251" s="144" t="e">
        <f>#REF!</f>
        <v>#REF!</v>
      </c>
      <c r="K251" s="144" t="e">
        <f t="shared" si="54"/>
        <v>#REF!</v>
      </c>
      <c r="L251" s="145"/>
      <c r="M251" s="146"/>
      <c r="N251" s="147"/>
      <c r="O251" s="148"/>
      <c r="P251" s="168" t="e">
        <f>#REF!</f>
        <v>#REF!</v>
      </c>
      <c r="Q251" s="148" t="e">
        <f t="shared" si="55"/>
        <v>#REF!</v>
      </c>
      <c r="R251" s="149" t="e">
        <f>#REF!+I251</f>
        <v>#REF!</v>
      </c>
      <c r="S251" s="144"/>
      <c r="T251" s="144" t="e">
        <f>#REF!</f>
        <v>#REF!</v>
      </c>
      <c r="U251" s="144" t="e">
        <f t="shared" si="56"/>
        <v>#REF!</v>
      </c>
      <c r="V251" s="144" t="e">
        <f t="shared" si="67"/>
        <v>#REF!</v>
      </c>
      <c r="W251" s="144" t="e">
        <f>U251*16.5/1000</f>
        <v>#REF!</v>
      </c>
      <c r="X251" s="144" t="e">
        <f t="shared" si="57"/>
        <v>#REF!</v>
      </c>
      <c r="Y251" s="208" t="e">
        <f>#REF!+#REF!+#REF!+#REF!+#REF!</f>
        <v>#REF!</v>
      </c>
      <c r="Z251" s="208" t="e">
        <f>#REF!+#REF!+#REF!+#REF!+#REF!</f>
        <v>#REF!</v>
      </c>
      <c r="AA251" s="209" t="e">
        <f>#REF!</f>
        <v>#REF!</v>
      </c>
      <c r="AB251" s="209" t="e">
        <f>#REF!</f>
        <v>#REF!</v>
      </c>
      <c r="AC251" s="207"/>
      <c r="AD251" s="207">
        <f t="shared" si="58"/>
        <v>0</v>
      </c>
      <c r="AE251" s="206" t="e">
        <f t="shared" si="59"/>
        <v>#REF!</v>
      </c>
      <c r="AF251" s="206" t="e">
        <f t="shared" si="60"/>
        <v>#REF!</v>
      </c>
      <c r="AG251" s="144"/>
      <c r="AH251" s="144"/>
      <c r="AI251" s="205" t="e">
        <f t="shared" si="61"/>
        <v>#REF!</v>
      </c>
      <c r="AJ251" s="205">
        <f>12477.3+1128.6+712.8</f>
        <v>14318.699999999999</v>
      </c>
      <c r="AK251" s="150" t="e">
        <f t="shared" si="62"/>
        <v>#REF!</v>
      </c>
      <c r="AL251" s="144" t="e">
        <f>#REF!-AJ251</f>
        <v>#REF!</v>
      </c>
      <c r="AM251" s="149" t="e">
        <f t="shared" si="63"/>
        <v>#REF!</v>
      </c>
      <c r="AN251" s="210" t="e">
        <f t="shared" si="64"/>
        <v>#REF!</v>
      </c>
      <c r="AO251" s="150"/>
      <c r="AP251" s="153"/>
      <c r="AQ251" s="152"/>
      <c r="AR251" s="150"/>
      <c r="AT251" s="177" t="e">
        <f t="shared" si="66"/>
        <v>#REF!</v>
      </c>
      <c r="AU251" s="178"/>
      <c r="AV251" s="178"/>
    </row>
    <row r="252" spans="1:48" ht="15" customHeight="1">
      <c r="A252" s="200">
        <f t="shared" si="65"/>
        <v>251</v>
      </c>
      <c r="B252" s="211" t="e">
        <f>#REF!</f>
        <v>#REF!</v>
      </c>
      <c r="C252" s="142" t="e">
        <f>#REF!</f>
        <v>#REF!</v>
      </c>
      <c r="D252" s="172" t="e">
        <f>#REF!</f>
        <v>#REF!</v>
      </c>
      <c r="E252" s="143"/>
      <c r="F252" s="143"/>
      <c r="G252" s="167" t="e">
        <f>#REF!</f>
        <v>#REF!</v>
      </c>
      <c r="H252" s="143" t="e">
        <f>#REF!</f>
        <v>#REF!</v>
      </c>
      <c r="I252" s="144" t="e">
        <f>#REF!</f>
        <v>#REF!</v>
      </c>
      <c r="J252" s="144" t="e">
        <f>#REF!</f>
        <v>#REF!</v>
      </c>
      <c r="K252" s="144" t="e">
        <f t="shared" si="54"/>
        <v>#REF!</v>
      </c>
      <c r="L252" s="145"/>
      <c r="M252" s="146"/>
      <c r="N252" s="147"/>
      <c r="O252" s="148"/>
      <c r="P252" s="168" t="e">
        <f>#REF!</f>
        <v>#REF!</v>
      </c>
      <c r="Q252" s="148" t="e">
        <f t="shared" si="55"/>
        <v>#REF!</v>
      </c>
      <c r="R252" s="149" t="e">
        <f>#REF!+I252</f>
        <v>#REF!</v>
      </c>
      <c r="S252" s="144"/>
      <c r="T252" s="144" t="e">
        <f>#REF!</f>
        <v>#REF!</v>
      </c>
      <c r="U252" s="144" t="e">
        <f t="shared" si="56"/>
        <v>#REF!</v>
      </c>
      <c r="V252" s="144" t="e">
        <f t="shared" si="67"/>
        <v>#REF!</v>
      </c>
      <c r="W252" s="144" t="e">
        <f t="shared" si="68"/>
        <v>#REF!</v>
      </c>
      <c r="X252" s="144" t="e">
        <f t="shared" si="57"/>
        <v>#REF!</v>
      </c>
      <c r="Y252" s="208" t="e">
        <f>#REF!+#REF!+#REF!+#REF!+#REF!</f>
        <v>#REF!</v>
      </c>
      <c r="Z252" s="208" t="e">
        <f>#REF!+#REF!+#REF!+#REF!+#REF!</f>
        <v>#REF!</v>
      </c>
      <c r="AA252" s="209" t="e">
        <f>#REF!</f>
        <v>#REF!</v>
      </c>
      <c r="AB252" s="209" t="e">
        <f>#REF!</f>
        <v>#REF!</v>
      </c>
      <c r="AC252" s="207"/>
      <c r="AD252" s="207">
        <f t="shared" si="58"/>
        <v>0</v>
      </c>
      <c r="AE252" s="206" t="e">
        <f t="shared" si="59"/>
        <v>#REF!</v>
      </c>
      <c r="AF252" s="206" t="e">
        <f t="shared" si="60"/>
        <v>#REF!</v>
      </c>
      <c r="AG252" s="144"/>
      <c r="AH252" s="144"/>
      <c r="AI252" s="205" t="e">
        <f t="shared" si="61"/>
        <v>#REF!</v>
      </c>
      <c r="AJ252" s="205">
        <f>190.15/1.7908</f>
        <v>106.18159481795846</v>
      </c>
      <c r="AK252" s="150" t="e">
        <f t="shared" si="62"/>
        <v>#REF!</v>
      </c>
      <c r="AL252" s="144" t="e">
        <f>#REF!-AJ252</f>
        <v>#REF!</v>
      </c>
      <c r="AM252" s="149" t="e">
        <f t="shared" si="63"/>
        <v>#REF!</v>
      </c>
      <c r="AN252" s="210" t="e">
        <f t="shared" si="64"/>
        <v>#REF!</v>
      </c>
      <c r="AO252" s="150"/>
      <c r="AP252" s="153"/>
      <c r="AQ252" s="152"/>
      <c r="AR252" s="150"/>
      <c r="AT252" s="177" t="e">
        <f t="shared" si="66"/>
        <v>#REF!</v>
      </c>
      <c r="AU252" s="178"/>
      <c r="AV252" s="178"/>
    </row>
    <row r="253" spans="1:48" ht="15" customHeight="1">
      <c r="A253" s="200">
        <f t="shared" si="65"/>
        <v>252</v>
      </c>
      <c r="B253" s="211" t="e">
        <f>#REF!</f>
        <v>#REF!</v>
      </c>
      <c r="C253" s="142" t="e">
        <f>#REF!</f>
        <v>#REF!</v>
      </c>
      <c r="D253" s="172" t="e">
        <f>#REF!</f>
        <v>#REF!</v>
      </c>
      <c r="E253" s="143"/>
      <c r="F253" s="143"/>
      <c r="G253" s="167" t="e">
        <f>#REF!</f>
        <v>#REF!</v>
      </c>
      <c r="H253" s="143" t="e">
        <f>#REF!</f>
        <v>#REF!</v>
      </c>
      <c r="I253" s="144" t="e">
        <f>#REF!</f>
        <v>#REF!</v>
      </c>
      <c r="J253" s="144" t="e">
        <f>#REF!</f>
        <v>#REF!</v>
      </c>
      <c r="K253" s="144" t="e">
        <f t="shared" si="54"/>
        <v>#REF!</v>
      </c>
      <c r="L253" s="145"/>
      <c r="M253" s="146"/>
      <c r="N253" s="147"/>
      <c r="O253" s="148"/>
      <c r="P253" s="168" t="e">
        <f>#REF!</f>
        <v>#REF!</v>
      </c>
      <c r="Q253" s="148" t="e">
        <f t="shared" si="55"/>
        <v>#REF!</v>
      </c>
      <c r="R253" s="149" t="e">
        <f>#REF!+I253</f>
        <v>#REF!</v>
      </c>
      <c r="S253" s="144"/>
      <c r="T253" s="144" t="e">
        <f>#REF!</f>
        <v>#REF!</v>
      </c>
      <c r="U253" s="144" t="e">
        <f t="shared" si="56"/>
        <v>#REF!</v>
      </c>
      <c r="V253" s="144" t="e">
        <f t="shared" si="67"/>
        <v>#REF!</v>
      </c>
      <c r="W253" s="144" t="e">
        <f t="shared" si="68"/>
        <v>#REF!</v>
      </c>
      <c r="X253" s="144" t="e">
        <f t="shared" si="57"/>
        <v>#REF!</v>
      </c>
      <c r="Y253" s="208" t="e">
        <f>#REF!+#REF!+#REF!+#REF!+#REF!</f>
        <v>#REF!</v>
      </c>
      <c r="Z253" s="208" t="e">
        <f>#REF!+#REF!+#REF!+#REF!+#REF!</f>
        <v>#REF!</v>
      </c>
      <c r="AA253" s="209" t="e">
        <f>#REF!</f>
        <v>#REF!</v>
      </c>
      <c r="AB253" s="209" t="e">
        <f>#REF!</f>
        <v>#REF!</v>
      </c>
      <c r="AC253" s="207"/>
      <c r="AD253" s="207">
        <f t="shared" si="58"/>
        <v>0</v>
      </c>
      <c r="AE253" s="206" t="e">
        <f t="shared" si="59"/>
        <v>#REF!</v>
      </c>
      <c r="AF253" s="206" t="e">
        <f t="shared" si="60"/>
        <v>#REF!</v>
      </c>
      <c r="AG253" s="144"/>
      <c r="AH253" s="144"/>
      <c r="AI253" s="205" t="e">
        <f t="shared" si="61"/>
        <v>#REF!</v>
      </c>
      <c r="AJ253" s="205">
        <v>167.61</v>
      </c>
      <c r="AK253" s="150" t="e">
        <f t="shared" si="62"/>
        <v>#REF!</v>
      </c>
      <c r="AL253" s="144" t="e">
        <f>#REF!-AJ253</f>
        <v>#REF!</v>
      </c>
      <c r="AM253" s="149" t="e">
        <f t="shared" si="63"/>
        <v>#REF!</v>
      </c>
      <c r="AN253" s="210" t="e">
        <f t="shared" si="64"/>
        <v>#REF!</v>
      </c>
      <c r="AO253" s="150"/>
      <c r="AP253" s="153"/>
      <c r="AQ253" s="152"/>
      <c r="AR253" s="150"/>
      <c r="AT253" s="177" t="e">
        <f t="shared" si="66"/>
        <v>#REF!</v>
      </c>
      <c r="AU253" s="178"/>
      <c r="AV253" s="178"/>
    </row>
    <row r="254" spans="1:48" ht="15" customHeight="1">
      <c r="A254" s="200">
        <f t="shared" si="65"/>
        <v>253</v>
      </c>
      <c r="B254" s="211" t="e">
        <f>#REF!</f>
        <v>#REF!</v>
      </c>
      <c r="C254" s="142" t="e">
        <f>#REF!</f>
        <v>#REF!</v>
      </c>
      <c r="D254" s="172" t="e">
        <f>#REF!</f>
        <v>#REF!</v>
      </c>
      <c r="E254" s="143"/>
      <c r="F254" s="143"/>
      <c r="G254" s="167" t="e">
        <f>#REF!</f>
        <v>#REF!</v>
      </c>
      <c r="H254" s="143" t="e">
        <f>#REF!</f>
        <v>#REF!</v>
      </c>
      <c r="I254" s="144" t="e">
        <f>#REF!</f>
        <v>#REF!</v>
      </c>
      <c r="J254" s="144" t="e">
        <f>#REF!</f>
        <v>#REF!</v>
      </c>
      <c r="K254" s="144" t="e">
        <f t="shared" si="54"/>
        <v>#REF!</v>
      </c>
      <c r="L254" s="145"/>
      <c r="M254" s="146"/>
      <c r="N254" s="147"/>
      <c r="O254" s="148"/>
      <c r="P254" s="168" t="e">
        <f>#REF!</f>
        <v>#REF!</v>
      </c>
      <c r="Q254" s="148" t="e">
        <f t="shared" si="55"/>
        <v>#REF!</v>
      </c>
      <c r="R254" s="149" t="e">
        <f>#REF!+I254</f>
        <v>#REF!</v>
      </c>
      <c r="S254" s="144"/>
      <c r="T254" s="144" t="e">
        <f>#REF!</f>
        <v>#REF!</v>
      </c>
      <c r="U254" s="144" t="e">
        <f t="shared" si="56"/>
        <v>#REF!</v>
      </c>
      <c r="V254" s="144" t="e">
        <f t="shared" si="67"/>
        <v>#REF!</v>
      </c>
      <c r="W254" s="144" t="e">
        <f>U254*18.96/1000+145.99</f>
        <v>#REF!</v>
      </c>
      <c r="X254" s="144" t="e">
        <f t="shared" si="57"/>
        <v>#REF!</v>
      </c>
      <c r="Y254" s="208" t="e">
        <f>#REF!+#REF!+#REF!+#REF!+#REF!</f>
        <v>#REF!</v>
      </c>
      <c r="Z254" s="208" t="e">
        <f>#REF!+#REF!+#REF!+#REF!+#REF!</f>
        <v>#REF!</v>
      </c>
      <c r="AA254" s="209" t="e">
        <f>#REF!</f>
        <v>#REF!</v>
      </c>
      <c r="AB254" s="209" t="e">
        <f>#REF!</f>
        <v>#REF!</v>
      </c>
      <c r="AC254" s="207"/>
      <c r="AD254" s="207">
        <f t="shared" si="58"/>
        <v>0</v>
      </c>
      <c r="AE254" s="206" t="e">
        <f t="shared" si="59"/>
        <v>#REF!</v>
      </c>
      <c r="AF254" s="206" t="e">
        <f t="shared" si="60"/>
        <v>#REF!</v>
      </c>
      <c r="AG254" s="144"/>
      <c r="AH254" s="144"/>
      <c r="AI254" s="205" t="e">
        <f t="shared" si="61"/>
        <v>#REF!</v>
      </c>
      <c r="AJ254" s="205">
        <v>7191.15</v>
      </c>
      <c r="AK254" s="150" t="e">
        <f t="shared" si="62"/>
        <v>#REF!</v>
      </c>
      <c r="AL254" s="144" t="e">
        <f>#REF!-AJ254</f>
        <v>#REF!</v>
      </c>
      <c r="AM254" s="149" t="e">
        <f t="shared" si="63"/>
        <v>#REF!</v>
      </c>
      <c r="AN254" s="210" t="e">
        <f t="shared" si="64"/>
        <v>#REF!</v>
      </c>
      <c r="AO254" s="150"/>
      <c r="AP254" s="153"/>
      <c r="AQ254" s="152"/>
      <c r="AR254" s="150"/>
      <c r="AT254" s="177" t="e">
        <f t="shared" si="66"/>
        <v>#REF!</v>
      </c>
      <c r="AU254" s="178"/>
      <c r="AV254" s="178"/>
    </row>
    <row r="255" spans="1:48" ht="15" customHeight="1">
      <c r="A255" s="200">
        <f t="shared" si="65"/>
        <v>254</v>
      </c>
      <c r="B255" s="211" t="e">
        <f>#REF!</f>
        <v>#REF!</v>
      </c>
      <c r="C255" s="142" t="e">
        <f>#REF!</f>
        <v>#REF!</v>
      </c>
      <c r="D255" s="172" t="e">
        <f>#REF!</f>
        <v>#REF!</v>
      </c>
      <c r="E255" s="143"/>
      <c r="F255" s="143"/>
      <c r="G255" s="167" t="e">
        <f>#REF!</f>
        <v>#REF!</v>
      </c>
      <c r="H255" s="143" t="e">
        <f>#REF!</f>
        <v>#REF!</v>
      </c>
      <c r="I255" s="144" t="e">
        <f>#REF!</f>
        <v>#REF!</v>
      </c>
      <c r="J255" s="144" t="e">
        <f>#REF!</f>
        <v>#REF!</v>
      </c>
      <c r="K255" s="144" t="e">
        <f t="shared" si="54"/>
        <v>#REF!</v>
      </c>
      <c r="L255" s="145"/>
      <c r="M255" s="146"/>
      <c r="N255" s="147"/>
      <c r="O255" s="148"/>
      <c r="P255" s="168" t="e">
        <f>#REF!</f>
        <v>#REF!</v>
      </c>
      <c r="Q255" s="148" t="e">
        <f t="shared" si="55"/>
        <v>#REF!</v>
      </c>
      <c r="R255" s="149" t="e">
        <f>#REF!+I255</f>
        <v>#REF!</v>
      </c>
      <c r="S255" s="144"/>
      <c r="T255" s="144" t="e">
        <f>#REF!</f>
        <v>#REF!</v>
      </c>
      <c r="U255" s="144" t="e">
        <f t="shared" si="56"/>
        <v>#REF!</v>
      </c>
      <c r="V255" s="144" t="e">
        <f t="shared" si="67"/>
        <v>#REF!</v>
      </c>
      <c r="W255" s="144" t="e">
        <f t="shared" si="68"/>
        <v>#REF!</v>
      </c>
      <c r="X255" s="144" t="e">
        <f t="shared" si="57"/>
        <v>#REF!</v>
      </c>
      <c r="Y255" s="208" t="e">
        <f>#REF!+#REF!+#REF!+#REF!+#REF!</f>
        <v>#REF!</v>
      </c>
      <c r="Z255" s="208" t="e">
        <f>#REF!+#REF!+#REF!+#REF!+#REF!</f>
        <v>#REF!</v>
      </c>
      <c r="AA255" s="209" t="e">
        <f>#REF!</f>
        <v>#REF!</v>
      </c>
      <c r="AB255" s="209" t="e">
        <f>#REF!</f>
        <v>#REF!</v>
      </c>
      <c r="AC255" s="207"/>
      <c r="AD255" s="207">
        <f t="shared" si="58"/>
        <v>0</v>
      </c>
      <c r="AE255" s="206" t="e">
        <f t="shared" si="59"/>
        <v>#REF!</v>
      </c>
      <c r="AF255" s="206" t="e">
        <f t="shared" si="60"/>
        <v>#REF!</v>
      </c>
      <c r="AG255" s="144"/>
      <c r="AH255" s="144"/>
      <c r="AI255" s="205" t="e">
        <f t="shared" si="61"/>
        <v>#REF!</v>
      </c>
      <c r="AJ255" s="205">
        <f>290.47+26.54</f>
        <v>317.01000000000005</v>
      </c>
      <c r="AK255" s="150" t="e">
        <f t="shared" si="62"/>
        <v>#REF!</v>
      </c>
      <c r="AL255" s="144" t="e">
        <f>#REF!-AJ255</f>
        <v>#REF!</v>
      </c>
      <c r="AM255" s="149" t="e">
        <f t="shared" si="63"/>
        <v>#REF!</v>
      </c>
      <c r="AN255" s="210" t="e">
        <f t="shared" si="64"/>
        <v>#REF!</v>
      </c>
      <c r="AO255" s="150"/>
      <c r="AP255" s="153"/>
      <c r="AQ255" s="152"/>
      <c r="AR255" s="150"/>
      <c r="AT255" s="177" t="e">
        <f t="shared" si="66"/>
        <v>#REF!</v>
      </c>
      <c r="AU255" s="178"/>
      <c r="AV255" s="178"/>
    </row>
    <row r="256" spans="1:48" ht="15" customHeight="1">
      <c r="A256" s="200">
        <f t="shared" si="65"/>
        <v>255</v>
      </c>
      <c r="B256" s="211" t="e">
        <f>#REF!</f>
        <v>#REF!</v>
      </c>
      <c r="C256" s="142" t="e">
        <f>#REF!</f>
        <v>#REF!</v>
      </c>
      <c r="D256" s="172" t="e">
        <f>#REF!</f>
        <v>#REF!</v>
      </c>
      <c r="E256" s="143"/>
      <c r="F256" s="143"/>
      <c r="G256" s="167" t="e">
        <f>#REF!</f>
        <v>#REF!</v>
      </c>
      <c r="H256" s="143" t="e">
        <f>#REF!</f>
        <v>#REF!</v>
      </c>
      <c r="I256" s="144" t="e">
        <f>#REF!</f>
        <v>#REF!</v>
      </c>
      <c r="J256" s="144" t="e">
        <f>#REF!</f>
        <v>#REF!</v>
      </c>
      <c r="K256" s="144" t="e">
        <f t="shared" si="54"/>
        <v>#REF!</v>
      </c>
      <c r="L256" s="145"/>
      <c r="M256" s="146"/>
      <c r="N256" s="147"/>
      <c r="O256" s="148"/>
      <c r="P256" s="168" t="e">
        <f>#REF!</f>
        <v>#REF!</v>
      </c>
      <c r="Q256" s="148" t="e">
        <f t="shared" si="55"/>
        <v>#REF!</v>
      </c>
      <c r="R256" s="149" t="e">
        <f>#REF!+I256</f>
        <v>#REF!</v>
      </c>
      <c r="S256" s="144"/>
      <c r="T256" s="144" t="e">
        <f>#REF!</f>
        <v>#REF!</v>
      </c>
      <c r="U256" s="144" t="e">
        <f t="shared" si="56"/>
        <v>#REF!</v>
      </c>
      <c r="V256" s="144" t="e">
        <f t="shared" si="67"/>
        <v>#REF!</v>
      </c>
      <c r="W256" s="144" t="e">
        <f t="shared" si="68"/>
        <v>#REF!</v>
      </c>
      <c r="X256" s="144" t="e">
        <f t="shared" si="57"/>
        <v>#REF!</v>
      </c>
      <c r="Y256" s="208" t="e">
        <f>#REF!+#REF!+#REF!+#REF!+#REF!</f>
        <v>#REF!</v>
      </c>
      <c r="Z256" s="208" t="e">
        <f>#REF!+#REF!+#REF!+#REF!+#REF!</f>
        <v>#REF!</v>
      </c>
      <c r="AA256" s="209" t="e">
        <f>#REF!</f>
        <v>#REF!</v>
      </c>
      <c r="AB256" s="209" t="e">
        <f>#REF!</f>
        <v>#REF!</v>
      </c>
      <c r="AC256" s="207"/>
      <c r="AD256" s="207">
        <f t="shared" si="58"/>
        <v>0</v>
      </c>
      <c r="AE256" s="206" t="e">
        <f t="shared" si="59"/>
        <v>#REF!</v>
      </c>
      <c r="AF256" s="206" t="e">
        <f t="shared" si="60"/>
        <v>#REF!</v>
      </c>
      <c r="AG256" s="144"/>
      <c r="AH256" s="144"/>
      <c r="AI256" s="205" t="e">
        <f t="shared" si="61"/>
        <v>#REF!</v>
      </c>
      <c r="AJ256" s="205">
        <v>70.91</v>
      </c>
      <c r="AK256" s="150" t="e">
        <f t="shared" si="62"/>
        <v>#REF!</v>
      </c>
      <c r="AL256" s="144" t="e">
        <f>#REF!-AJ256</f>
        <v>#REF!</v>
      </c>
      <c r="AM256" s="149" t="e">
        <f t="shared" si="63"/>
        <v>#REF!</v>
      </c>
      <c r="AN256" s="210" t="e">
        <f t="shared" si="64"/>
        <v>#REF!</v>
      </c>
      <c r="AO256" s="150"/>
      <c r="AP256" s="153"/>
      <c r="AQ256" s="152"/>
      <c r="AR256" s="150"/>
      <c r="AT256" s="177" t="e">
        <f t="shared" si="66"/>
        <v>#REF!</v>
      </c>
      <c r="AU256" s="178"/>
      <c r="AV256" s="178"/>
    </row>
    <row r="257" spans="1:48" ht="15" customHeight="1">
      <c r="A257" s="200">
        <f t="shared" si="65"/>
        <v>256</v>
      </c>
      <c r="B257" s="211" t="e">
        <f>#REF!</f>
        <v>#REF!</v>
      </c>
      <c r="C257" s="142" t="e">
        <f>#REF!</f>
        <v>#REF!</v>
      </c>
      <c r="D257" s="172" t="e">
        <f>#REF!</f>
        <v>#REF!</v>
      </c>
      <c r="E257" s="143"/>
      <c r="F257" s="143"/>
      <c r="G257" s="167" t="e">
        <f>#REF!</f>
        <v>#REF!</v>
      </c>
      <c r="H257" s="143" t="e">
        <f>#REF!</f>
        <v>#REF!</v>
      </c>
      <c r="I257" s="144" t="e">
        <f>#REF!</f>
        <v>#REF!</v>
      </c>
      <c r="J257" s="144" t="e">
        <f>#REF!</f>
        <v>#REF!</v>
      </c>
      <c r="K257" s="144" t="e">
        <f t="shared" si="54"/>
        <v>#REF!</v>
      </c>
      <c r="L257" s="145"/>
      <c r="M257" s="146"/>
      <c r="N257" s="147"/>
      <c r="O257" s="148"/>
      <c r="P257" s="168" t="e">
        <f>#REF!</f>
        <v>#REF!</v>
      </c>
      <c r="Q257" s="148" t="e">
        <f t="shared" si="55"/>
        <v>#REF!</v>
      </c>
      <c r="R257" s="149" t="e">
        <f>#REF!+I257</f>
        <v>#REF!</v>
      </c>
      <c r="S257" s="144"/>
      <c r="T257" s="144" t="e">
        <f>#REF!</f>
        <v>#REF!</v>
      </c>
      <c r="U257" s="144" t="e">
        <f t="shared" si="56"/>
        <v>#REF!</v>
      </c>
      <c r="V257" s="144" t="e">
        <f t="shared" si="67"/>
        <v>#REF!</v>
      </c>
      <c r="W257" s="144" t="e">
        <f>U257*3.78/1000</f>
        <v>#REF!</v>
      </c>
      <c r="X257" s="144" t="e">
        <f t="shared" si="57"/>
        <v>#REF!</v>
      </c>
      <c r="Y257" s="208" t="e">
        <f>#REF!+#REF!+#REF!+#REF!+#REF!</f>
        <v>#REF!</v>
      </c>
      <c r="Z257" s="208" t="e">
        <f>#REF!+#REF!+#REF!+#REF!+#REF!</f>
        <v>#REF!</v>
      </c>
      <c r="AA257" s="209" t="e">
        <f>#REF!</f>
        <v>#REF!</v>
      </c>
      <c r="AB257" s="209" t="e">
        <f>#REF!</f>
        <v>#REF!</v>
      </c>
      <c r="AC257" s="207"/>
      <c r="AD257" s="207">
        <f t="shared" si="58"/>
        <v>0</v>
      </c>
      <c r="AE257" s="206" t="e">
        <f t="shared" si="59"/>
        <v>#REF!</v>
      </c>
      <c r="AF257" s="206" t="e">
        <f t="shared" si="60"/>
        <v>#REF!</v>
      </c>
      <c r="AG257" s="144"/>
      <c r="AH257" s="144"/>
      <c r="AI257" s="205" t="e">
        <f t="shared" si="61"/>
        <v>#REF!</v>
      </c>
      <c r="AJ257" s="205">
        <v>27.52</v>
      </c>
      <c r="AK257" s="150" t="e">
        <f t="shared" si="62"/>
        <v>#REF!</v>
      </c>
      <c r="AL257" s="144" t="e">
        <f>#REF!-AJ257</f>
        <v>#REF!</v>
      </c>
      <c r="AM257" s="149" t="e">
        <f t="shared" si="63"/>
        <v>#REF!</v>
      </c>
      <c r="AN257" s="210" t="e">
        <f t="shared" si="64"/>
        <v>#REF!</v>
      </c>
      <c r="AO257" s="150"/>
      <c r="AP257" s="153"/>
      <c r="AQ257" s="152"/>
      <c r="AR257" s="150"/>
      <c r="AT257" s="177" t="e">
        <f t="shared" si="66"/>
        <v>#REF!</v>
      </c>
      <c r="AU257" s="178"/>
      <c r="AV257" s="178"/>
    </row>
    <row r="258" spans="1:48" ht="15" customHeight="1">
      <c r="A258" s="200">
        <f t="shared" si="65"/>
        <v>257</v>
      </c>
      <c r="B258" s="215" t="e">
        <f>#REF!</f>
        <v>#REF!</v>
      </c>
      <c r="C258" s="187" t="e">
        <f>#REF!</f>
        <v>#REF!</v>
      </c>
      <c r="D258" s="188" t="e">
        <f>#REF!</f>
        <v>#REF!</v>
      </c>
      <c r="E258" s="143"/>
      <c r="F258" s="143"/>
      <c r="G258" s="167" t="e">
        <f>#REF!</f>
        <v>#REF!</v>
      </c>
      <c r="H258" s="143" t="e">
        <f>#REF!</f>
        <v>#REF!</v>
      </c>
      <c r="I258" s="144" t="e">
        <f>#REF!</f>
        <v>#REF!</v>
      </c>
      <c r="J258" s="144" t="e">
        <f>#REF!</f>
        <v>#REF!</v>
      </c>
      <c r="K258" s="144" t="e">
        <f t="shared" ref="K258:K314" si="69">J258*50</f>
        <v>#REF!</v>
      </c>
      <c r="L258" s="145"/>
      <c r="M258" s="146"/>
      <c r="N258" s="147"/>
      <c r="O258" s="148"/>
      <c r="P258" s="168" t="e">
        <f>#REF!</f>
        <v>#REF!</v>
      </c>
      <c r="Q258" s="148" t="e">
        <f t="shared" ref="Q258:Q314" si="70">R258*P258</f>
        <v>#REF!</v>
      </c>
      <c r="R258" s="149" t="e">
        <f>#REF!+I258</f>
        <v>#REF!</v>
      </c>
      <c r="S258" s="144"/>
      <c r="T258" s="144" t="e">
        <f>#REF!</f>
        <v>#REF!</v>
      </c>
      <c r="U258" s="144" t="e">
        <f t="shared" ref="U258:U314" si="71">R258+T258</f>
        <v>#REF!</v>
      </c>
      <c r="V258" s="144">
        <v>0</v>
      </c>
      <c r="W258" s="144">
        <v>0</v>
      </c>
      <c r="X258" s="144" t="e">
        <f t="shared" ref="X258:X314" si="72">U258+V258+W258</f>
        <v>#REF!</v>
      </c>
      <c r="Y258" s="208" t="e">
        <f>#REF!+#REF!+#REF!+#REF!+#REF!</f>
        <v>#REF!</v>
      </c>
      <c r="Z258" s="208" t="e">
        <f>#REF!+#REF!+#REF!+#REF!+#REF!</f>
        <v>#REF!</v>
      </c>
      <c r="AA258" s="209" t="e">
        <f>#REF!</f>
        <v>#REF!</v>
      </c>
      <c r="AB258" s="209" t="e">
        <f>#REF!</f>
        <v>#REF!</v>
      </c>
      <c r="AC258" s="207"/>
      <c r="AD258" s="207">
        <f t="shared" ref="AD258:AD314" si="73">AC258*1.18</f>
        <v>0</v>
      </c>
      <c r="AE258" s="206" t="e">
        <f t="shared" ref="AE258:AE314" si="74">U258+Y258+AA258+AC258</f>
        <v>#REF!</v>
      </c>
      <c r="AF258" s="206" t="e">
        <f t="shared" ref="AF258:AF314" si="75">X258+Z258+AB258+AD258</f>
        <v>#REF!</v>
      </c>
      <c r="AG258" s="144"/>
      <c r="AH258" s="144"/>
      <c r="AI258" s="205" t="e">
        <f t="shared" ref="AI258:AI314" si="76">AE258/2</f>
        <v>#REF!</v>
      </c>
      <c r="AJ258" s="205">
        <v>0</v>
      </c>
      <c r="AK258" s="150" t="e">
        <f>AL258</f>
        <v>#REF!</v>
      </c>
      <c r="AL258" s="144" t="e">
        <f>#REF!-AJ258</f>
        <v>#REF!</v>
      </c>
      <c r="AM258" s="149" t="e">
        <f t="shared" ref="AM258:AM314" si="77">AK258/2</f>
        <v>#REF!</v>
      </c>
      <c r="AN258" s="210" t="e">
        <f t="shared" ref="AN258:AN314" si="78">AF258-AL258-AJ258</f>
        <v>#REF!</v>
      </c>
      <c r="AO258" s="150"/>
      <c r="AP258" s="153"/>
      <c r="AQ258" s="152"/>
      <c r="AR258" s="150"/>
      <c r="AT258" s="177">
        <f t="shared" si="66"/>
        <v>0</v>
      </c>
      <c r="AU258" s="178"/>
      <c r="AV258" s="178"/>
    </row>
    <row r="259" spans="1:48" ht="15" customHeight="1">
      <c r="A259" s="200">
        <f t="shared" ref="A259:A314" si="79">A258+1</f>
        <v>258</v>
      </c>
      <c r="B259" s="242" t="e">
        <f>#REF!</f>
        <v>#REF!</v>
      </c>
      <c r="C259" s="243" t="e">
        <f>#REF!</f>
        <v>#REF!</v>
      </c>
      <c r="D259" s="244" t="e">
        <f>#REF!</f>
        <v>#REF!</v>
      </c>
      <c r="E259" s="143"/>
      <c r="F259" s="143"/>
      <c r="G259" s="167" t="e">
        <f>#REF!</f>
        <v>#REF!</v>
      </c>
      <c r="H259" s="236" t="e">
        <f>#REF!</f>
        <v>#REF!</v>
      </c>
      <c r="I259" s="237" t="e">
        <f>#REF!</f>
        <v>#REF!</v>
      </c>
      <c r="J259" s="237" t="e">
        <f>#REF!</f>
        <v>#REF!</v>
      </c>
      <c r="K259" s="237" t="e">
        <f t="shared" si="69"/>
        <v>#REF!</v>
      </c>
      <c r="L259" s="145"/>
      <c r="M259" s="146"/>
      <c r="N259" s="147"/>
      <c r="O259" s="148"/>
      <c r="P259" s="238" t="e">
        <f>#REF!</f>
        <v>#REF!</v>
      </c>
      <c r="Q259" s="239" t="e">
        <f t="shared" si="70"/>
        <v>#REF!</v>
      </c>
      <c r="R259" s="240" t="e">
        <f>#REF!+I259-(#REF!*'MUTABAKAT LİSTE indirimli '!P259)</f>
        <v>#REF!</v>
      </c>
      <c r="S259" s="144"/>
      <c r="T259" s="237" t="e">
        <f>#REF!</f>
        <v>#REF!</v>
      </c>
      <c r="U259" s="144" t="e">
        <f t="shared" si="71"/>
        <v>#REF!</v>
      </c>
      <c r="V259" s="144" t="e">
        <f t="shared" si="67"/>
        <v>#REF!</v>
      </c>
      <c r="W259" s="144">
        <v>95.94</v>
      </c>
      <c r="X259" s="144" t="e">
        <f t="shared" si="72"/>
        <v>#REF!</v>
      </c>
      <c r="Y259" s="208" t="e">
        <f>#REF!+#REF!+#REF!+#REF!+#REF!</f>
        <v>#REF!</v>
      </c>
      <c r="Z259" s="208" t="e">
        <f>#REF!+#REF!+#REF!+#REF!+#REF!</f>
        <v>#REF!</v>
      </c>
      <c r="AA259" s="209" t="e">
        <f>#REF!</f>
        <v>#REF!</v>
      </c>
      <c r="AB259" s="209" t="e">
        <f>#REF!</f>
        <v>#REF!</v>
      </c>
      <c r="AC259" s="207"/>
      <c r="AD259" s="207">
        <f t="shared" si="73"/>
        <v>0</v>
      </c>
      <c r="AE259" s="206" t="e">
        <f t="shared" si="74"/>
        <v>#REF!</v>
      </c>
      <c r="AF259" s="206" t="e">
        <f t="shared" si="75"/>
        <v>#REF!</v>
      </c>
      <c r="AG259" s="144"/>
      <c r="AH259" s="144"/>
      <c r="AI259" s="205" t="e">
        <f t="shared" si="76"/>
        <v>#REF!</v>
      </c>
      <c r="AJ259" s="205">
        <v>95.94</v>
      </c>
      <c r="AK259" s="150" t="e">
        <f t="shared" ref="AK259:AK301" si="80">AL259/1.18</f>
        <v>#REF!</v>
      </c>
      <c r="AL259" s="144" t="e">
        <f>#REF!-AJ259</f>
        <v>#REF!</v>
      </c>
      <c r="AM259" s="149" t="e">
        <f t="shared" si="77"/>
        <v>#REF!</v>
      </c>
      <c r="AN259" s="210" t="e">
        <f t="shared" si="78"/>
        <v>#REF!</v>
      </c>
      <c r="AO259" s="150"/>
      <c r="AP259" s="153"/>
      <c r="AQ259" s="152"/>
      <c r="AR259" s="150"/>
      <c r="AT259" s="177">
        <f t="shared" ref="AT259:AT314" si="81">W259-AJ259</f>
        <v>0</v>
      </c>
      <c r="AU259" s="178"/>
      <c r="AV259" s="178"/>
    </row>
    <row r="260" spans="1:48" ht="15" customHeight="1">
      <c r="A260" s="200">
        <f t="shared" si="79"/>
        <v>259</v>
      </c>
      <c r="B260" s="242" t="e">
        <f>#REF!</f>
        <v>#REF!</v>
      </c>
      <c r="C260" s="243" t="e">
        <f>#REF!</f>
        <v>#REF!</v>
      </c>
      <c r="D260" s="244" t="e">
        <f>#REF!</f>
        <v>#REF!</v>
      </c>
      <c r="E260" s="143"/>
      <c r="F260" s="143"/>
      <c r="G260" s="167" t="e">
        <f>#REF!</f>
        <v>#REF!</v>
      </c>
      <c r="H260" s="236" t="e">
        <f>#REF!</f>
        <v>#REF!</v>
      </c>
      <c r="I260" s="237" t="e">
        <f>#REF!</f>
        <v>#REF!</v>
      </c>
      <c r="J260" s="237" t="e">
        <f>#REF!</f>
        <v>#REF!</v>
      </c>
      <c r="K260" s="237" t="e">
        <f t="shared" si="69"/>
        <v>#REF!</v>
      </c>
      <c r="L260" s="145"/>
      <c r="M260" s="146"/>
      <c r="N260" s="147"/>
      <c r="O260" s="148"/>
      <c r="P260" s="238" t="e">
        <f>#REF!</f>
        <v>#REF!</v>
      </c>
      <c r="Q260" s="239" t="e">
        <f t="shared" si="70"/>
        <v>#REF!</v>
      </c>
      <c r="R260" s="240" t="e">
        <f>#REF!+I260-(#REF!*'MUTABAKAT LİSTE indirimli '!P260)</f>
        <v>#REF!</v>
      </c>
      <c r="S260" s="144"/>
      <c r="T260" s="237" t="e">
        <f>#REF!</f>
        <v>#REF!</v>
      </c>
      <c r="U260" s="144" t="e">
        <f t="shared" si="71"/>
        <v>#REF!</v>
      </c>
      <c r="V260" s="144" t="e">
        <f t="shared" si="67"/>
        <v>#REF!</v>
      </c>
      <c r="W260" s="144">
        <v>95.94</v>
      </c>
      <c r="X260" s="144" t="e">
        <f t="shared" si="72"/>
        <v>#REF!</v>
      </c>
      <c r="Y260" s="208" t="e">
        <f>#REF!+#REF!+#REF!+#REF!+#REF!</f>
        <v>#REF!</v>
      </c>
      <c r="Z260" s="208" t="e">
        <f>#REF!+#REF!+#REF!+#REF!+#REF!</f>
        <v>#REF!</v>
      </c>
      <c r="AA260" s="209" t="e">
        <f>#REF!</f>
        <v>#REF!</v>
      </c>
      <c r="AB260" s="209" t="e">
        <f>#REF!</f>
        <v>#REF!</v>
      </c>
      <c r="AC260" s="207"/>
      <c r="AD260" s="207">
        <f t="shared" si="73"/>
        <v>0</v>
      </c>
      <c r="AE260" s="206" t="e">
        <f t="shared" si="74"/>
        <v>#REF!</v>
      </c>
      <c r="AF260" s="206" t="e">
        <f t="shared" si="75"/>
        <v>#REF!</v>
      </c>
      <c r="AG260" s="144"/>
      <c r="AH260" s="144"/>
      <c r="AI260" s="205" t="e">
        <f t="shared" si="76"/>
        <v>#REF!</v>
      </c>
      <c r="AJ260" s="205">
        <v>95.94</v>
      </c>
      <c r="AK260" s="150" t="e">
        <f t="shared" si="80"/>
        <v>#REF!</v>
      </c>
      <c r="AL260" s="144" t="e">
        <f>#REF!-AJ260</f>
        <v>#REF!</v>
      </c>
      <c r="AM260" s="149" t="e">
        <f t="shared" si="77"/>
        <v>#REF!</v>
      </c>
      <c r="AN260" s="210" t="e">
        <f t="shared" si="78"/>
        <v>#REF!</v>
      </c>
      <c r="AO260" s="150"/>
      <c r="AP260" s="153"/>
      <c r="AQ260" s="152"/>
      <c r="AR260" s="150"/>
      <c r="AT260" s="177">
        <f t="shared" si="81"/>
        <v>0</v>
      </c>
      <c r="AU260" s="178"/>
      <c r="AV260" s="178"/>
    </row>
    <row r="261" spans="1:48" ht="15" customHeight="1">
      <c r="A261" s="200">
        <f t="shared" si="79"/>
        <v>260</v>
      </c>
      <c r="B261" s="211" t="e">
        <f>#REF!</f>
        <v>#REF!</v>
      </c>
      <c r="C261" s="142" t="e">
        <f>#REF!</f>
        <v>#REF!</v>
      </c>
      <c r="D261" s="172" t="e">
        <f>#REF!</f>
        <v>#REF!</v>
      </c>
      <c r="E261" s="143"/>
      <c r="F261" s="143"/>
      <c r="G261" s="167" t="e">
        <f>#REF!</f>
        <v>#REF!</v>
      </c>
      <c r="H261" s="143" t="e">
        <f>#REF!</f>
        <v>#REF!</v>
      </c>
      <c r="I261" s="144" t="e">
        <f>#REF!</f>
        <v>#REF!</v>
      </c>
      <c r="J261" s="144" t="e">
        <f>#REF!</f>
        <v>#REF!</v>
      </c>
      <c r="K261" s="144" t="e">
        <f t="shared" si="69"/>
        <v>#REF!</v>
      </c>
      <c r="L261" s="145"/>
      <c r="M261" s="146"/>
      <c r="N261" s="147"/>
      <c r="O261" s="148"/>
      <c r="P261" s="168" t="e">
        <f>#REF!</f>
        <v>#REF!</v>
      </c>
      <c r="Q261" s="148" t="e">
        <f t="shared" si="70"/>
        <v>#REF!</v>
      </c>
      <c r="R261" s="149" t="e">
        <f>#REF!+I261</f>
        <v>#REF!</v>
      </c>
      <c r="S261" s="144"/>
      <c r="T261" s="144" t="e">
        <f>#REF!</f>
        <v>#REF!</v>
      </c>
      <c r="U261" s="144" t="e">
        <f t="shared" si="71"/>
        <v>#REF!</v>
      </c>
      <c r="V261" s="144" t="e">
        <f t="shared" si="67"/>
        <v>#REF!</v>
      </c>
      <c r="W261" s="144" t="e">
        <f t="shared" si="68"/>
        <v>#REF!</v>
      </c>
      <c r="X261" s="144" t="e">
        <f t="shared" si="72"/>
        <v>#REF!</v>
      </c>
      <c r="Y261" s="208" t="e">
        <f>#REF!+#REF!+#REF!+#REF!+#REF!</f>
        <v>#REF!</v>
      </c>
      <c r="Z261" s="208" t="e">
        <f>#REF!+#REF!+#REF!+#REF!+#REF!</f>
        <v>#REF!</v>
      </c>
      <c r="AA261" s="209" t="e">
        <f>#REF!</f>
        <v>#REF!</v>
      </c>
      <c r="AB261" s="209" t="e">
        <f>#REF!</f>
        <v>#REF!</v>
      </c>
      <c r="AC261" s="207"/>
      <c r="AD261" s="207">
        <f t="shared" si="73"/>
        <v>0</v>
      </c>
      <c r="AE261" s="206" t="e">
        <f t="shared" si="74"/>
        <v>#REF!</v>
      </c>
      <c r="AF261" s="206" t="e">
        <f t="shared" si="75"/>
        <v>#REF!</v>
      </c>
      <c r="AG261" s="144"/>
      <c r="AH261" s="144"/>
      <c r="AI261" s="205" t="e">
        <f t="shared" si="76"/>
        <v>#REF!</v>
      </c>
      <c r="AJ261" s="205">
        <f>507.75/1.8119</f>
        <v>280.23069705833655</v>
      </c>
      <c r="AK261" s="150" t="e">
        <f t="shared" si="80"/>
        <v>#REF!</v>
      </c>
      <c r="AL261" s="144" t="e">
        <f>#REF!-AJ261</f>
        <v>#REF!</v>
      </c>
      <c r="AM261" s="149" t="e">
        <f t="shared" si="77"/>
        <v>#REF!</v>
      </c>
      <c r="AN261" s="210" t="e">
        <f t="shared" si="78"/>
        <v>#REF!</v>
      </c>
      <c r="AO261" s="150"/>
      <c r="AP261" s="153"/>
      <c r="AQ261" s="152"/>
      <c r="AR261" s="150"/>
      <c r="AT261" s="177" t="e">
        <f t="shared" si="81"/>
        <v>#REF!</v>
      </c>
      <c r="AU261" s="178"/>
      <c r="AV261" s="178"/>
    </row>
    <row r="262" spans="1:48" ht="15" customHeight="1">
      <c r="A262" s="200">
        <f t="shared" si="79"/>
        <v>261</v>
      </c>
      <c r="B262" s="211" t="e">
        <f>#REF!</f>
        <v>#REF!</v>
      </c>
      <c r="C262" s="142" t="e">
        <f>#REF!</f>
        <v>#REF!</v>
      </c>
      <c r="D262" s="172" t="e">
        <f>#REF!</f>
        <v>#REF!</v>
      </c>
      <c r="E262" s="143"/>
      <c r="F262" s="143"/>
      <c r="G262" s="167" t="e">
        <f>#REF!</f>
        <v>#REF!</v>
      </c>
      <c r="H262" s="143" t="e">
        <f>#REF!</f>
        <v>#REF!</v>
      </c>
      <c r="I262" s="144" t="e">
        <f>#REF!</f>
        <v>#REF!</v>
      </c>
      <c r="J262" s="144" t="e">
        <f>#REF!</f>
        <v>#REF!</v>
      </c>
      <c r="K262" s="144" t="e">
        <f t="shared" si="69"/>
        <v>#REF!</v>
      </c>
      <c r="L262" s="145"/>
      <c r="M262" s="146"/>
      <c r="N262" s="147"/>
      <c r="O262" s="148"/>
      <c r="P262" s="168" t="e">
        <f>#REF!</f>
        <v>#REF!</v>
      </c>
      <c r="Q262" s="148" t="e">
        <f t="shared" si="70"/>
        <v>#REF!</v>
      </c>
      <c r="R262" s="149" t="e">
        <f>#REF!+I262</f>
        <v>#REF!</v>
      </c>
      <c r="S262" s="144"/>
      <c r="T262" s="144" t="e">
        <f>#REF!</f>
        <v>#REF!</v>
      </c>
      <c r="U262" s="144" t="e">
        <f t="shared" si="71"/>
        <v>#REF!</v>
      </c>
      <c r="V262" s="144" t="e">
        <f t="shared" si="67"/>
        <v>#REF!</v>
      </c>
      <c r="W262" s="144" t="e">
        <f t="shared" si="68"/>
        <v>#REF!</v>
      </c>
      <c r="X262" s="144" t="e">
        <f t="shared" si="72"/>
        <v>#REF!</v>
      </c>
      <c r="Y262" s="208" t="e">
        <f>#REF!+#REF!+#REF!+#REF!+#REF!</f>
        <v>#REF!</v>
      </c>
      <c r="Z262" s="208" t="e">
        <f>#REF!+#REF!+#REF!+#REF!+#REF!</f>
        <v>#REF!</v>
      </c>
      <c r="AA262" s="209" t="e">
        <f>#REF!</f>
        <v>#REF!</v>
      </c>
      <c r="AB262" s="209" t="e">
        <f>#REF!</f>
        <v>#REF!</v>
      </c>
      <c r="AC262" s="207"/>
      <c r="AD262" s="207">
        <f t="shared" si="73"/>
        <v>0</v>
      </c>
      <c r="AE262" s="206" t="e">
        <f t="shared" si="74"/>
        <v>#REF!</v>
      </c>
      <c r="AF262" s="206" t="e">
        <f t="shared" si="75"/>
        <v>#REF!</v>
      </c>
      <c r="AG262" s="144"/>
      <c r="AH262" s="144"/>
      <c r="AI262" s="205" t="e">
        <f t="shared" si="76"/>
        <v>#REF!</v>
      </c>
      <c r="AJ262" s="205">
        <v>95.94</v>
      </c>
      <c r="AK262" s="150" t="e">
        <f t="shared" si="80"/>
        <v>#REF!</v>
      </c>
      <c r="AL262" s="144" t="e">
        <f>#REF!-AJ262</f>
        <v>#REF!</v>
      </c>
      <c r="AM262" s="149" t="e">
        <f t="shared" si="77"/>
        <v>#REF!</v>
      </c>
      <c r="AN262" s="210" t="e">
        <f t="shared" si="78"/>
        <v>#REF!</v>
      </c>
      <c r="AO262" s="150"/>
      <c r="AP262" s="153"/>
      <c r="AQ262" s="152"/>
      <c r="AR262" s="150"/>
      <c r="AT262" s="177" t="e">
        <f t="shared" si="81"/>
        <v>#REF!</v>
      </c>
      <c r="AU262" s="178"/>
      <c r="AV262" s="178"/>
    </row>
    <row r="263" spans="1:48" ht="15" customHeight="1">
      <c r="A263" s="200">
        <f t="shared" si="79"/>
        <v>262</v>
      </c>
      <c r="B263" s="211" t="e">
        <f>#REF!</f>
        <v>#REF!</v>
      </c>
      <c r="C263" s="142" t="e">
        <f>#REF!</f>
        <v>#REF!</v>
      </c>
      <c r="D263" s="172" t="e">
        <f>#REF!</f>
        <v>#REF!</v>
      </c>
      <c r="E263" s="143"/>
      <c r="F263" s="143"/>
      <c r="G263" s="167" t="e">
        <f>#REF!</f>
        <v>#REF!</v>
      </c>
      <c r="H263" s="143" t="e">
        <f>#REF!</f>
        <v>#REF!</v>
      </c>
      <c r="I263" s="144" t="e">
        <f>#REF!</f>
        <v>#REF!</v>
      </c>
      <c r="J263" s="144" t="e">
        <f>#REF!</f>
        <v>#REF!</v>
      </c>
      <c r="K263" s="144" t="e">
        <f t="shared" si="69"/>
        <v>#REF!</v>
      </c>
      <c r="L263" s="145"/>
      <c r="M263" s="146"/>
      <c r="N263" s="147"/>
      <c r="O263" s="148"/>
      <c r="P263" s="168" t="e">
        <f>#REF!</f>
        <v>#REF!</v>
      </c>
      <c r="Q263" s="148" t="e">
        <f t="shared" si="70"/>
        <v>#REF!</v>
      </c>
      <c r="R263" s="149" t="e">
        <f>#REF!+I263</f>
        <v>#REF!</v>
      </c>
      <c r="S263" s="144"/>
      <c r="T263" s="144" t="e">
        <f>#REF!</f>
        <v>#REF!</v>
      </c>
      <c r="U263" s="144" t="e">
        <f t="shared" si="71"/>
        <v>#REF!</v>
      </c>
      <c r="V263" s="144" t="e">
        <f t="shared" si="67"/>
        <v>#REF!</v>
      </c>
      <c r="W263" s="144" t="e">
        <f t="shared" si="68"/>
        <v>#REF!</v>
      </c>
      <c r="X263" s="144" t="e">
        <f t="shared" si="72"/>
        <v>#REF!</v>
      </c>
      <c r="Y263" s="208" t="e">
        <f>#REF!+#REF!+#REF!+#REF!+#REF!</f>
        <v>#REF!</v>
      </c>
      <c r="Z263" s="208" t="e">
        <f>#REF!+#REF!+#REF!+#REF!+#REF!</f>
        <v>#REF!</v>
      </c>
      <c r="AA263" s="209" t="e">
        <f>#REF!</f>
        <v>#REF!</v>
      </c>
      <c r="AB263" s="209" t="e">
        <f>#REF!</f>
        <v>#REF!</v>
      </c>
      <c r="AC263" s="207"/>
      <c r="AD263" s="207">
        <f t="shared" si="73"/>
        <v>0</v>
      </c>
      <c r="AE263" s="206" t="e">
        <f t="shared" si="74"/>
        <v>#REF!</v>
      </c>
      <c r="AF263" s="206" t="e">
        <f t="shared" si="75"/>
        <v>#REF!</v>
      </c>
      <c r="AG263" s="144"/>
      <c r="AH263" s="144"/>
      <c r="AI263" s="205" t="e">
        <f t="shared" si="76"/>
        <v>#REF!</v>
      </c>
      <c r="AJ263" s="205">
        <v>556.66999999999996</v>
      </c>
      <c r="AK263" s="150" t="e">
        <f t="shared" si="80"/>
        <v>#REF!</v>
      </c>
      <c r="AL263" s="144" t="e">
        <f>#REF!-AJ263</f>
        <v>#REF!</v>
      </c>
      <c r="AM263" s="149" t="e">
        <f t="shared" si="77"/>
        <v>#REF!</v>
      </c>
      <c r="AN263" s="210" t="e">
        <f t="shared" si="78"/>
        <v>#REF!</v>
      </c>
      <c r="AO263" s="150"/>
      <c r="AP263" s="153"/>
      <c r="AQ263" s="152"/>
      <c r="AR263" s="150"/>
      <c r="AT263" s="177" t="e">
        <f t="shared" si="81"/>
        <v>#REF!</v>
      </c>
      <c r="AU263" s="178"/>
      <c r="AV263" s="178"/>
    </row>
    <row r="264" spans="1:48" ht="15" customHeight="1">
      <c r="A264" s="200">
        <f t="shared" si="79"/>
        <v>263</v>
      </c>
      <c r="B264" s="211" t="e">
        <f>#REF!</f>
        <v>#REF!</v>
      </c>
      <c r="C264" s="142" t="e">
        <f>#REF!</f>
        <v>#REF!</v>
      </c>
      <c r="D264" s="172" t="e">
        <f>#REF!</f>
        <v>#REF!</v>
      </c>
      <c r="E264" s="143"/>
      <c r="F264" s="143"/>
      <c r="G264" s="167" t="e">
        <f>#REF!</f>
        <v>#REF!</v>
      </c>
      <c r="H264" s="143" t="e">
        <f>#REF!</f>
        <v>#REF!</v>
      </c>
      <c r="I264" s="144" t="e">
        <f>#REF!</f>
        <v>#REF!</v>
      </c>
      <c r="J264" s="144" t="e">
        <f>#REF!</f>
        <v>#REF!</v>
      </c>
      <c r="K264" s="144" t="e">
        <f t="shared" si="69"/>
        <v>#REF!</v>
      </c>
      <c r="L264" s="145"/>
      <c r="M264" s="146"/>
      <c r="N264" s="147"/>
      <c r="O264" s="148"/>
      <c r="P264" s="168" t="e">
        <f>#REF!</f>
        <v>#REF!</v>
      </c>
      <c r="Q264" s="148" t="e">
        <f t="shared" si="70"/>
        <v>#REF!</v>
      </c>
      <c r="R264" s="149" t="e">
        <f>#REF!+I264</f>
        <v>#REF!</v>
      </c>
      <c r="S264" s="144"/>
      <c r="T264" s="144" t="e">
        <f>#REF!</f>
        <v>#REF!</v>
      </c>
      <c r="U264" s="144" t="e">
        <f t="shared" si="71"/>
        <v>#REF!</v>
      </c>
      <c r="V264" s="144" t="e">
        <f t="shared" si="67"/>
        <v>#REF!</v>
      </c>
      <c r="W264" s="144" t="e">
        <f t="shared" si="68"/>
        <v>#REF!</v>
      </c>
      <c r="X264" s="144" t="e">
        <f t="shared" si="72"/>
        <v>#REF!</v>
      </c>
      <c r="Y264" s="208" t="e">
        <f>#REF!+#REF!+#REF!+#REF!+#REF!</f>
        <v>#REF!</v>
      </c>
      <c r="Z264" s="208" t="e">
        <f>#REF!+#REF!+#REF!+#REF!+#REF!</f>
        <v>#REF!</v>
      </c>
      <c r="AA264" s="209" t="e">
        <f>#REF!</f>
        <v>#REF!</v>
      </c>
      <c r="AB264" s="209" t="e">
        <f>#REF!</f>
        <v>#REF!</v>
      </c>
      <c r="AC264" s="207"/>
      <c r="AD264" s="207">
        <f t="shared" si="73"/>
        <v>0</v>
      </c>
      <c r="AE264" s="206" t="e">
        <f t="shared" si="74"/>
        <v>#REF!</v>
      </c>
      <c r="AF264" s="206" t="e">
        <f t="shared" si="75"/>
        <v>#REF!</v>
      </c>
      <c r="AG264" s="144"/>
      <c r="AH264" s="144"/>
      <c r="AI264" s="205" t="e">
        <f t="shared" si="76"/>
        <v>#REF!</v>
      </c>
      <c r="AJ264" s="205"/>
      <c r="AK264" s="150" t="e">
        <f t="shared" si="80"/>
        <v>#REF!</v>
      </c>
      <c r="AL264" s="144" t="e">
        <f>#REF!-AJ264</f>
        <v>#REF!</v>
      </c>
      <c r="AM264" s="149" t="e">
        <f t="shared" si="77"/>
        <v>#REF!</v>
      </c>
      <c r="AN264" s="210" t="e">
        <f t="shared" si="78"/>
        <v>#REF!</v>
      </c>
      <c r="AO264" s="150"/>
      <c r="AP264" s="153"/>
      <c r="AQ264" s="152"/>
      <c r="AR264" s="150"/>
      <c r="AT264" s="177" t="e">
        <f t="shared" si="81"/>
        <v>#REF!</v>
      </c>
      <c r="AU264" s="178"/>
      <c r="AV264" s="178"/>
    </row>
    <row r="265" spans="1:48" ht="15" customHeight="1">
      <c r="A265" s="200">
        <f t="shared" si="79"/>
        <v>264</v>
      </c>
      <c r="B265" s="242" t="e">
        <f>#REF!</f>
        <v>#REF!</v>
      </c>
      <c r="C265" s="243" t="e">
        <f>#REF!</f>
        <v>#REF!</v>
      </c>
      <c r="D265" s="244" t="e">
        <f>#REF!</f>
        <v>#REF!</v>
      </c>
      <c r="E265" s="143"/>
      <c r="F265" s="143"/>
      <c r="G265" s="167" t="e">
        <f>#REF!</f>
        <v>#REF!</v>
      </c>
      <c r="H265" s="236" t="e">
        <f>#REF!</f>
        <v>#REF!</v>
      </c>
      <c r="I265" s="237" t="e">
        <f>#REF!</f>
        <v>#REF!</v>
      </c>
      <c r="J265" s="237" t="e">
        <f>#REF!</f>
        <v>#REF!</v>
      </c>
      <c r="K265" s="237" t="e">
        <f t="shared" si="69"/>
        <v>#REF!</v>
      </c>
      <c r="L265" s="145"/>
      <c r="M265" s="146"/>
      <c r="N265" s="147"/>
      <c r="O265" s="148"/>
      <c r="P265" s="238" t="e">
        <f>#REF!</f>
        <v>#REF!</v>
      </c>
      <c r="Q265" s="239" t="e">
        <f t="shared" si="70"/>
        <v>#REF!</v>
      </c>
      <c r="R265" s="240" t="e">
        <f>#REF!+I265-(#REF!*'MUTABAKAT LİSTE indirimli '!P265)</f>
        <v>#REF!</v>
      </c>
      <c r="S265" s="144"/>
      <c r="T265" s="237" t="e">
        <f>#REF!</f>
        <v>#REF!</v>
      </c>
      <c r="U265" s="144" t="e">
        <f t="shared" si="71"/>
        <v>#REF!</v>
      </c>
      <c r="V265" s="144" t="e">
        <f t="shared" si="67"/>
        <v>#REF!</v>
      </c>
      <c r="W265" s="144">
        <v>126.65</v>
      </c>
      <c r="X265" s="144" t="e">
        <f t="shared" si="72"/>
        <v>#REF!</v>
      </c>
      <c r="Y265" s="208" t="e">
        <f>#REF!+#REF!+#REF!+#REF!+#REF!</f>
        <v>#REF!</v>
      </c>
      <c r="Z265" s="208" t="e">
        <f>#REF!+#REF!+#REF!+#REF!+#REF!</f>
        <v>#REF!</v>
      </c>
      <c r="AA265" s="209" t="e">
        <f>#REF!</f>
        <v>#REF!</v>
      </c>
      <c r="AB265" s="209" t="e">
        <f>#REF!</f>
        <v>#REF!</v>
      </c>
      <c r="AC265" s="207"/>
      <c r="AD265" s="207">
        <f t="shared" si="73"/>
        <v>0</v>
      </c>
      <c r="AE265" s="206" t="e">
        <f t="shared" si="74"/>
        <v>#REF!</v>
      </c>
      <c r="AF265" s="206" t="e">
        <f t="shared" si="75"/>
        <v>#REF!</v>
      </c>
      <c r="AG265" s="144"/>
      <c r="AH265" s="144"/>
      <c r="AI265" s="205" t="e">
        <f t="shared" si="76"/>
        <v>#REF!</v>
      </c>
      <c r="AJ265" s="205">
        <v>126.65</v>
      </c>
      <c r="AK265" s="150" t="e">
        <f t="shared" si="80"/>
        <v>#REF!</v>
      </c>
      <c r="AL265" s="144" t="e">
        <f>#REF!-AJ265</f>
        <v>#REF!</v>
      </c>
      <c r="AM265" s="149" t="e">
        <f t="shared" si="77"/>
        <v>#REF!</v>
      </c>
      <c r="AN265" s="210" t="e">
        <f t="shared" si="78"/>
        <v>#REF!</v>
      </c>
      <c r="AO265" s="150"/>
      <c r="AP265" s="153"/>
      <c r="AQ265" s="152"/>
      <c r="AR265" s="150"/>
      <c r="AT265" s="177">
        <f t="shared" si="81"/>
        <v>0</v>
      </c>
      <c r="AU265" s="178"/>
      <c r="AV265" s="178"/>
    </row>
    <row r="266" spans="1:48" ht="15" customHeight="1">
      <c r="A266" s="200">
        <f t="shared" si="79"/>
        <v>265</v>
      </c>
      <c r="B266" s="211" t="e">
        <f>#REF!</f>
        <v>#REF!</v>
      </c>
      <c r="C266" s="142" t="e">
        <f>#REF!</f>
        <v>#REF!</v>
      </c>
      <c r="D266" s="172" t="e">
        <f>#REF!</f>
        <v>#REF!</v>
      </c>
      <c r="E266" s="143"/>
      <c r="F266" s="143"/>
      <c r="G266" s="167" t="e">
        <f>#REF!</f>
        <v>#REF!</v>
      </c>
      <c r="H266" s="143" t="e">
        <f>#REF!</f>
        <v>#REF!</v>
      </c>
      <c r="I266" s="144" t="e">
        <f>#REF!</f>
        <v>#REF!</v>
      </c>
      <c r="J266" s="144" t="e">
        <f>#REF!</f>
        <v>#REF!</v>
      </c>
      <c r="K266" s="144" t="e">
        <f t="shared" si="69"/>
        <v>#REF!</v>
      </c>
      <c r="L266" s="145"/>
      <c r="M266" s="146"/>
      <c r="N266" s="147"/>
      <c r="O266" s="148"/>
      <c r="P266" s="168" t="e">
        <f>#REF!</f>
        <v>#REF!</v>
      </c>
      <c r="Q266" s="148" t="e">
        <f t="shared" si="70"/>
        <v>#REF!</v>
      </c>
      <c r="R266" s="149" t="e">
        <f>#REF!+I266</f>
        <v>#REF!</v>
      </c>
      <c r="S266" s="144"/>
      <c r="T266" s="144" t="e">
        <f>#REF!</f>
        <v>#REF!</v>
      </c>
      <c r="U266" s="144" t="e">
        <f t="shared" si="71"/>
        <v>#REF!</v>
      </c>
      <c r="V266" s="144" t="e">
        <f t="shared" si="67"/>
        <v>#REF!</v>
      </c>
      <c r="W266" s="144">
        <f>191.04/1.8287</f>
        <v>104.46765461803467</v>
      </c>
      <c r="X266" s="144" t="e">
        <f t="shared" si="72"/>
        <v>#REF!</v>
      </c>
      <c r="Y266" s="208" t="e">
        <f>#REF!+#REF!+#REF!+#REF!+#REF!</f>
        <v>#REF!</v>
      </c>
      <c r="Z266" s="208" t="e">
        <f>#REF!+#REF!+#REF!+#REF!+#REF!</f>
        <v>#REF!</v>
      </c>
      <c r="AA266" s="209" t="e">
        <f>#REF!</f>
        <v>#REF!</v>
      </c>
      <c r="AB266" s="209" t="e">
        <f>#REF!</f>
        <v>#REF!</v>
      </c>
      <c r="AC266" s="207"/>
      <c r="AD266" s="207">
        <f t="shared" si="73"/>
        <v>0</v>
      </c>
      <c r="AE266" s="206" t="e">
        <f t="shared" si="74"/>
        <v>#REF!</v>
      </c>
      <c r="AF266" s="206" t="e">
        <f t="shared" si="75"/>
        <v>#REF!</v>
      </c>
      <c r="AG266" s="144"/>
      <c r="AH266" s="144"/>
      <c r="AI266" s="205" t="e">
        <f t="shared" si="76"/>
        <v>#REF!</v>
      </c>
      <c r="AJ266" s="205">
        <v>104.47</v>
      </c>
      <c r="AK266" s="150" t="e">
        <f t="shared" si="80"/>
        <v>#REF!</v>
      </c>
      <c r="AL266" s="144" t="e">
        <f>#REF!-AJ266</f>
        <v>#REF!</v>
      </c>
      <c r="AM266" s="149" t="e">
        <f t="shared" si="77"/>
        <v>#REF!</v>
      </c>
      <c r="AN266" s="210" t="e">
        <f t="shared" si="78"/>
        <v>#REF!</v>
      </c>
      <c r="AO266" s="150"/>
      <c r="AP266" s="153"/>
      <c r="AQ266" s="152"/>
      <c r="AR266" s="150"/>
      <c r="AT266" s="177">
        <f t="shared" si="81"/>
        <v>-2.3453819653269647E-3</v>
      </c>
      <c r="AU266" s="178"/>
      <c r="AV266" s="178"/>
    </row>
    <row r="267" spans="1:48" ht="15" customHeight="1">
      <c r="A267" s="200">
        <f t="shared" si="79"/>
        <v>266</v>
      </c>
      <c r="B267" s="211" t="e">
        <f>#REF!</f>
        <v>#REF!</v>
      </c>
      <c r="C267" s="142" t="e">
        <f>#REF!</f>
        <v>#REF!</v>
      </c>
      <c r="D267" s="172" t="e">
        <f>#REF!</f>
        <v>#REF!</v>
      </c>
      <c r="E267" s="143"/>
      <c r="F267" s="143"/>
      <c r="G267" s="167" t="e">
        <f>#REF!</f>
        <v>#REF!</v>
      </c>
      <c r="H267" s="143" t="e">
        <f>#REF!</f>
        <v>#REF!</v>
      </c>
      <c r="I267" s="144" t="e">
        <f>#REF!</f>
        <v>#REF!</v>
      </c>
      <c r="J267" s="144" t="e">
        <f>#REF!</f>
        <v>#REF!</v>
      </c>
      <c r="K267" s="144" t="e">
        <f t="shared" si="69"/>
        <v>#REF!</v>
      </c>
      <c r="L267" s="145"/>
      <c r="M267" s="146"/>
      <c r="N267" s="147"/>
      <c r="O267" s="148"/>
      <c r="P267" s="168" t="e">
        <f>#REF!</f>
        <v>#REF!</v>
      </c>
      <c r="Q267" s="148" t="e">
        <f t="shared" si="70"/>
        <v>#REF!</v>
      </c>
      <c r="R267" s="149" t="e">
        <f>#REF!+I267</f>
        <v>#REF!</v>
      </c>
      <c r="S267" s="144"/>
      <c r="T267" s="144" t="e">
        <f>#REF!</f>
        <v>#REF!</v>
      </c>
      <c r="U267" s="144" t="e">
        <f t="shared" si="71"/>
        <v>#REF!</v>
      </c>
      <c r="V267" s="144" t="e">
        <f t="shared" si="67"/>
        <v>#REF!</v>
      </c>
      <c r="W267" s="144" t="e">
        <f>U267*3.78/1000</f>
        <v>#REF!</v>
      </c>
      <c r="X267" s="144" t="e">
        <f t="shared" si="72"/>
        <v>#REF!</v>
      </c>
      <c r="Y267" s="208" t="e">
        <f>#REF!+#REF!+#REF!+#REF!+#REF!</f>
        <v>#REF!</v>
      </c>
      <c r="Z267" s="208" t="e">
        <f>#REF!+#REF!+#REF!+#REF!+#REF!</f>
        <v>#REF!</v>
      </c>
      <c r="AA267" s="209" t="e">
        <f>#REF!</f>
        <v>#REF!</v>
      </c>
      <c r="AB267" s="209" t="e">
        <f>#REF!</f>
        <v>#REF!</v>
      </c>
      <c r="AC267" s="207"/>
      <c r="AD267" s="207">
        <f t="shared" si="73"/>
        <v>0</v>
      </c>
      <c r="AE267" s="206" t="e">
        <f t="shared" si="74"/>
        <v>#REF!</v>
      </c>
      <c r="AF267" s="206" t="e">
        <f t="shared" si="75"/>
        <v>#REF!</v>
      </c>
      <c r="AG267" s="144"/>
      <c r="AH267" s="144"/>
      <c r="AI267" s="205" t="e">
        <f t="shared" si="76"/>
        <v>#REF!</v>
      </c>
      <c r="AJ267" s="205">
        <f>30.89/1.8075</f>
        <v>17.089903181189488</v>
      </c>
      <c r="AK267" s="150" t="e">
        <f t="shared" si="80"/>
        <v>#REF!</v>
      </c>
      <c r="AL267" s="144" t="e">
        <f>#REF!-AJ267</f>
        <v>#REF!</v>
      </c>
      <c r="AM267" s="149" t="e">
        <f t="shared" si="77"/>
        <v>#REF!</v>
      </c>
      <c r="AN267" s="210" t="e">
        <f t="shared" si="78"/>
        <v>#REF!</v>
      </c>
      <c r="AO267" s="150"/>
      <c r="AP267" s="153"/>
      <c r="AQ267" s="152"/>
      <c r="AR267" s="150"/>
      <c r="AT267" s="177" t="e">
        <f t="shared" si="81"/>
        <v>#REF!</v>
      </c>
      <c r="AU267" s="178"/>
      <c r="AV267" s="178"/>
    </row>
    <row r="268" spans="1:48" ht="15" customHeight="1">
      <c r="A268" s="200">
        <f t="shared" si="79"/>
        <v>267</v>
      </c>
      <c r="B268" s="211" t="e">
        <f>#REF!</f>
        <v>#REF!</v>
      </c>
      <c r="C268" s="142" t="e">
        <f>#REF!</f>
        <v>#REF!</v>
      </c>
      <c r="D268" s="172" t="e">
        <f>#REF!</f>
        <v>#REF!</v>
      </c>
      <c r="E268" s="143"/>
      <c r="F268" s="143"/>
      <c r="G268" s="167" t="e">
        <f>#REF!</f>
        <v>#REF!</v>
      </c>
      <c r="H268" s="143" t="e">
        <f>#REF!</f>
        <v>#REF!</v>
      </c>
      <c r="I268" s="144" t="e">
        <f>#REF!</f>
        <v>#REF!</v>
      </c>
      <c r="J268" s="144" t="e">
        <f>#REF!</f>
        <v>#REF!</v>
      </c>
      <c r="K268" s="144" t="e">
        <f t="shared" si="69"/>
        <v>#REF!</v>
      </c>
      <c r="L268" s="145"/>
      <c r="M268" s="146"/>
      <c r="N268" s="147"/>
      <c r="O268" s="148"/>
      <c r="P268" s="168" t="e">
        <f>#REF!</f>
        <v>#REF!</v>
      </c>
      <c r="Q268" s="148" t="e">
        <f t="shared" si="70"/>
        <v>#REF!</v>
      </c>
      <c r="R268" s="149" t="e">
        <f>#REF!+I268</f>
        <v>#REF!</v>
      </c>
      <c r="S268" s="144"/>
      <c r="T268" s="144" t="e">
        <f>#REF!</f>
        <v>#REF!</v>
      </c>
      <c r="U268" s="144" t="e">
        <f t="shared" si="71"/>
        <v>#REF!</v>
      </c>
      <c r="V268" s="144" t="e">
        <f t="shared" si="67"/>
        <v>#REF!</v>
      </c>
      <c r="W268" s="144" t="e">
        <f t="shared" si="68"/>
        <v>#REF!</v>
      </c>
      <c r="X268" s="144" t="e">
        <f t="shared" si="72"/>
        <v>#REF!</v>
      </c>
      <c r="Y268" s="208" t="e">
        <f>#REF!+#REF!+#REF!+#REF!+#REF!</f>
        <v>#REF!</v>
      </c>
      <c r="Z268" s="208" t="e">
        <f>#REF!+#REF!+#REF!+#REF!+#REF!</f>
        <v>#REF!</v>
      </c>
      <c r="AA268" s="209" t="e">
        <f>#REF!</f>
        <v>#REF!</v>
      </c>
      <c r="AB268" s="209" t="e">
        <f>#REF!</f>
        <v>#REF!</v>
      </c>
      <c r="AC268" s="207"/>
      <c r="AD268" s="207">
        <f t="shared" si="73"/>
        <v>0</v>
      </c>
      <c r="AE268" s="206" t="e">
        <f t="shared" si="74"/>
        <v>#REF!</v>
      </c>
      <c r="AF268" s="206" t="e">
        <f t="shared" si="75"/>
        <v>#REF!</v>
      </c>
      <c r="AG268" s="144"/>
      <c r="AH268" s="144"/>
      <c r="AI268" s="205" t="e">
        <f t="shared" si="76"/>
        <v>#REF!</v>
      </c>
      <c r="AJ268" s="205"/>
      <c r="AK268" s="150" t="e">
        <f t="shared" si="80"/>
        <v>#REF!</v>
      </c>
      <c r="AL268" s="144" t="e">
        <f>#REF!-AJ268</f>
        <v>#REF!</v>
      </c>
      <c r="AM268" s="149" t="e">
        <f t="shared" si="77"/>
        <v>#REF!</v>
      </c>
      <c r="AN268" s="210" t="e">
        <f t="shared" si="78"/>
        <v>#REF!</v>
      </c>
      <c r="AO268" s="150"/>
      <c r="AP268" s="153"/>
      <c r="AQ268" s="152"/>
      <c r="AR268" s="150"/>
      <c r="AT268" s="177" t="e">
        <f t="shared" si="81"/>
        <v>#REF!</v>
      </c>
      <c r="AU268" s="178"/>
      <c r="AV268" s="178"/>
    </row>
    <row r="269" spans="1:48" ht="15" customHeight="1">
      <c r="A269" s="200">
        <f t="shared" si="79"/>
        <v>268</v>
      </c>
      <c r="B269" s="211" t="e">
        <f>#REF!</f>
        <v>#REF!</v>
      </c>
      <c r="C269" s="142" t="e">
        <f>#REF!</f>
        <v>#REF!</v>
      </c>
      <c r="D269" s="172" t="e">
        <f>#REF!</f>
        <v>#REF!</v>
      </c>
      <c r="E269" s="143"/>
      <c r="F269" s="143"/>
      <c r="G269" s="167" t="e">
        <f>#REF!</f>
        <v>#REF!</v>
      </c>
      <c r="H269" s="143" t="e">
        <f>#REF!</f>
        <v>#REF!</v>
      </c>
      <c r="I269" s="144" t="e">
        <f>#REF!</f>
        <v>#REF!</v>
      </c>
      <c r="J269" s="144" t="e">
        <f>#REF!</f>
        <v>#REF!</v>
      </c>
      <c r="K269" s="144" t="e">
        <f t="shared" si="69"/>
        <v>#REF!</v>
      </c>
      <c r="L269" s="145"/>
      <c r="M269" s="146"/>
      <c r="N269" s="147"/>
      <c r="O269" s="148"/>
      <c r="P269" s="168" t="e">
        <f>#REF!</f>
        <v>#REF!</v>
      </c>
      <c r="Q269" s="148" t="e">
        <f t="shared" si="70"/>
        <v>#REF!</v>
      </c>
      <c r="R269" s="149" t="e">
        <f>#REF!+I269</f>
        <v>#REF!</v>
      </c>
      <c r="S269" s="144"/>
      <c r="T269" s="144" t="e">
        <f>#REF!</f>
        <v>#REF!</v>
      </c>
      <c r="U269" s="144" t="e">
        <f t="shared" si="71"/>
        <v>#REF!</v>
      </c>
      <c r="V269" s="144" t="e">
        <f t="shared" si="67"/>
        <v>#REF!</v>
      </c>
      <c r="W269" s="144">
        <v>26.54</v>
      </c>
      <c r="X269" s="144" t="e">
        <f t="shared" si="72"/>
        <v>#REF!</v>
      </c>
      <c r="Y269" s="208" t="e">
        <f>#REF!+#REF!+#REF!+#REF!+#REF!</f>
        <v>#REF!</v>
      </c>
      <c r="Z269" s="208" t="e">
        <f>#REF!+#REF!+#REF!+#REF!+#REF!</f>
        <v>#REF!</v>
      </c>
      <c r="AA269" s="209" t="e">
        <f>#REF!</f>
        <v>#REF!</v>
      </c>
      <c r="AB269" s="209" t="e">
        <f>#REF!</f>
        <v>#REF!</v>
      </c>
      <c r="AC269" s="207"/>
      <c r="AD269" s="207">
        <f t="shared" si="73"/>
        <v>0</v>
      </c>
      <c r="AE269" s="206" t="e">
        <f t="shared" si="74"/>
        <v>#REF!</v>
      </c>
      <c r="AF269" s="206" t="e">
        <f t="shared" si="75"/>
        <v>#REF!</v>
      </c>
      <c r="AG269" s="144"/>
      <c r="AH269" s="144"/>
      <c r="AI269" s="205" t="e">
        <f t="shared" si="76"/>
        <v>#REF!</v>
      </c>
      <c r="AJ269" s="205"/>
      <c r="AK269" s="150" t="e">
        <f t="shared" si="80"/>
        <v>#REF!</v>
      </c>
      <c r="AL269" s="144" t="e">
        <f>#REF!-AJ269</f>
        <v>#REF!</v>
      </c>
      <c r="AM269" s="149" t="e">
        <f t="shared" si="77"/>
        <v>#REF!</v>
      </c>
      <c r="AN269" s="210" t="e">
        <f t="shared" si="78"/>
        <v>#REF!</v>
      </c>
      <c r="AO269" s="150"/>
      <c r="AP269" s="153"/>
      <c r="AQ269" s="152"/>
      <c r="AR269" s="150"/>
      <c r="AT269" s="177">
        <f t="shared" si="81"/>
        <v>26.54</v>
      </c>
      <c r="AU269" s="178"/>
      <c r="AV269" s="178"/>
    </row>
    <row r="270" spans="1:48" ht="15" customHeight="1">
      <c r="A270" s="200">
        <f t="shared" si="79"/>
        <v>269</v>
      </c>
      <c r="B270" s="211" t="e">
        <f>#REF!</f>
        <v>#REF!</v>
      </c>
      <c r="C270" s="142" t="e">
        <f>#REF!</f>
        <v>#REF!</v>
      </c>
      <c r="D270" s="172" t="e">
        <f>#REF!</f>
        <v>#REF!</v>
      </c>
      <c r="E270" s="143"/>
      <c r="F270" s="143"/>
      <c r="G270" s="167" t="e">
        <f>#REF!</f>
        <v>#REF!</v>
      </c>
      <c r="H270" s="143" t="e">
        <f>#REF!</f>
        <v>#REF!</v>
      </c>
      <c r="I270" s="144" t="e">
        <f>#REF!</f>
        <v>#REF!</v>
      </c>
      <c r="J270" s="144" t="e">
        <f>#REF!</f>
        <v>#REF!</v>
      </c>
      <c r="K270" s="144" t="e">
        <f t="shared" si="69"/>
        <v>#REF!</v>
      </c>
      <c r="L270" s="145"/>
      <c r="M270" s="146"/>
      <c r="N270" s="147"/>
      <c r="O270" s="148"/>
      <c r="P270" s="168" t="e">
        <f>#REF!</f>
        <v>#REF!</v>
      </c>
      <c r="Q270" s="148" t="e">
        <f t="shared" si="70"/>
        <v>#REF!</v>
      </c>
      <c r="R270" s="149" t="e">
        <f>#REF!+I270</f>
        <v>#REF!</v>
      </c>
      <c r="S270" s="144"/>
      <c r="T270" s="144" t="e">
        <f>#REF!</f>
        <v>#REF!</v>
      </c>
      <c r="U270" s="144" t="e">
        <f t="shared" si="71"/>
        <v>#REF!</v>
      </c>
      <c r="V270" s="144" t="e">
        <f t="shared" si="67"/>
        <v>#REF!</v>
      </c>
      <c r="W270" s="144" t="e">
        <f t="shared" si="68"/>
        <v>#REF!</v>
      </c>
      <c r="X270" s="144" t="e">
        <f t="shared" si="72"/>
        <v>#REF!</v>
      </c>
      <c r="Y270" s="208" t="e">
        <f>#REF!+#REF!+#REF!+#REF!+#REF!</f>
        <v>#REF!</v>
      </c>
      <c r="Z270" s="208" t="e">
        <f>#REF!+#REF!+#REF!+#REF!+#REF!</f>
        <v>#REF!</v>
      </c>
      <c r="AA270" s="209" t="e">
        <f>#REF!</f>
        <v>#REF!</v>
      </c>
      <c r="AB270" s="209" t="e">
        <f>#REF!</f>
        <v>#REF!</v>
      </c>
      <c r="AC270" s="207"/>
      <c r="AD270" s="207">
        <f t="shared" si="73"/>
        <v>0</v>
      </c>
      <c r="AE270" s="206" t="e">
        <f t="shared" si="74"/>
        <v>#REF!</v>
      </c>
      <c r="AF270" s="206" t="e">
        <f t="shared" si="75"/>
        <v>#REF!</v>
      </c>
      <c r="AG270" s="144"/>
      <c r="AH270" s="144"/>
      <c r="AI270" s="205" t="e">
        <f t="shared" si="76"/>
        <v>#REF!</v>
      </c>
      <c r="AJ270" s="205"/>
      <c r="AK270" s="150" t="e">
        <f t="shared" si="80"/>
        <v>#REF!</v>
      </c>
      <c r="AL270" s="144" t="e">
        <f>#REF!-AJ270</f>
        <v>#REF!</v>
      </c>
      <c r="AM270" s="149" t="e">
        <f t="shared" si="77"/>
        <v>#REF!</v>
      </c>
      <c r="AN270" s="210" t="e">
        <f t="shared" si="78"/>
        <v>#REF!</v>
      </c>
      <c r="AO270" s="150"/>
      <c r="AP270" s="153"/>
      <c r="AQ270" s="152"/>
      <c r="AR270" s="150"/>
      <c r="AT270" s="177" t="e">
        <f t="shared" si="81"/>
        <v>#REF!</v>
      </c>
      <c r="AU270" s="178"/>
      <c r="AV270" s="178"/>
    </row>
    <row r="271" spans="1:48" ht="15" customHeight="1">
      <c r="A271" s="200">
        <f t="shared" si="79"/>
        <v>270</v>
      </c>
      <c r="B271" s="211" t="e">
        <f>#REF!</f>
        <v>#REF!</v>
      </c>
      <c r="C271" s="142" t="e">
        <f>#REF!</f>
        <v>#REF!</v>
      </c>
      <c r="D271" s="172" t="e">
        <f>#REF!</f>
        <v>#REF!</v>
      </c>
      <c r="E271" s="143"/>
      <c r="F271" s="143"/>
      <c r="G271" s="167" t="e">
        <f>#REF!</f>
        <v>#REF!</v>
      </c>
      <c r="H271" s="143" t="e">
        <f>#REF!</f>
        <v>#REF!</v>
      </c>
      <c r="I271" s="144" t="e">
        <f>#REF!</f>
        <v>#REF!</v>
      </c>
      <c r="J271" s="144" t="e">
        <f>#REF!</f>
        <v>#REF!</v>
      </c>
      <c r="K271" s="144" t="e">
        <f t="shared" si="69"/>
        <v>#REF!</v>
      </c>
      <c r="L271" s="145"/>
      <c r="M271" s="146"/>
      <c r="N271" s="147"/>
      <c r="O271" s="148"/>
      <c r="P271" s="168" t="e">
        <f>#REF!</f>
        <v>#REF!</v>
      </c>
      <c r="Q271" s="148" t="e">
        <f t="shared" si="70"/>
        <v>#REF!</v>
      </c>
      <c r="R271" s="149" t="e">
        <f>#REF!+I271</f>
        <v>#REF!</v>
      </c>
      <c r="S271" s="144"/>
      <c r="T271" s="144" t="e">
        <f>#REF!</f>
        <v>#REF!</v>
      </c>
      <c r="U271" s="144" t="e">
        <f t="shared" si="71"/>
        <v>#REF!</v>
      </c>
      <c r="V271" s="144" t="e">
        <f t="shared" si="67"/>
        <v>#REF!</v>
      </c>
      <c r="W271" s="144" t="e">
        <f t="shared" si="68"/>
        <v>#REF!</v>
      </c>
      <c r="X271" s="144" t="e">
        <f t="shared" si="72"/>
        <v>#REF!</v>
      </c>
      <c r="Y271" s="208" t="e">
        <f>#REF!+#REF!+#REF!+#REF!+#REF!</f>
        <v>#REF!</v>
      </c>
      <c r="Z271" s="208" t="e">
        <f>#REF!+#REF!+#REF!+#REF!+#REF!</f>
        <v>#REF!</v>
      </c>
      <c r="AA271" s="209" t="e">
        <f>#REF!</f>
        <v>#REF!</v>
      </c>
      <c r="AB271" s="209" t="e">
        <f>#REF!</f>
        <v>#REF!</v>
      </c>
      <c r="AC271" s="207"/>
      <c r="AD271" s="207">
        <f t="shared" si="73"/>
        <v>0</v>
      </c>
      <c r="AE271" s="206" t="e">
        <f t="shared" si="74"/>
        <v>#REF!</v>
      </c>
      <c r="AF271" s="206" t="e">
        <f t="shared" si="75"/>
        <v>#REF!</v>
      </c>
      <c r="AG271" s="144"/>
      <c r="AH271" s="144"/>
      <c r="AI271" s="205" t="e">
        <f t="shared" si="76"/>
        <v>#REF!</v>
      </c>
      <c r="AJ271" s="205">
        <v>317.01</v>
      </c>
      <c r="AK271" s="150" t="e">
        <f t="shared" si="80"/>
        <v>#REF!</v>
      </c>
      <c r="AL271" s="144" t="e">
        <f>#REF!-AJ271</f>
        <v>#REF!</v>
      </c>
      <c r="AM271" s="149" t="e">
        <f t="shared" si="77"/>
        <v>#REF!</v>
      </c>
      <c r="AN271" s="210" t="e">
        <f t="shared" si="78"/>
        <v>#REF!</v>
      </c>
      <c r="AO271" s="150"/>
      <c r="AP271" s="153"/>
      <c r="AQ271" s="152"/>
      <c r="AR271" s="150"/>
      <c r="AT271" s="177" t="e">
        <f t="shared" si="81"/>
        <v>#REF!</v>
      </c>
      <c r="AU271" s="178"/>
      <c r="AV271" s="178"/>
    </row>
    <row r="272" spans="1:48" ht="15" customHeight="1">
      <c r="A272" s="200">
        <f t="shared" si="79"/>
        <v>271</v>
      </c>
      <c r="B272" s="211" t="e">
        <f>#REF!</f>
        <v>#REF!</v>
      </c>
      <c r="C272" s="142" t="e">
        <f>#REF!</f>
        <v>#REF!</v>
      </c>
      <c r="D272" s="172" t="e">
        <f>#REF!</f>
        <v>#REF!</v>
      </c>
      <c r="E272" s="143"/>
      <c r="F272" s="143"/>
      <c r="G272" s="167" t="e">
        <f>#REF!</f>
        <v>#REF!</v>
      </c>
      <c r="H272" s="143" t="e">
        <f>#REF!</f>
        <v>#REF!</v>
      </c>
      <c r="I272" s="144" t="e">
        <f>#REF!</f>
        <v>#REF!</v>
      </c>
      <c r="J272" s="144" t="e">
        <f>#REF!</f>
        <v>#REF!</v>
      </c>
      <c r="K272" s="144" t="e">
        <f t="shared" si="69"/>
        <v>#REF!</v>
      </c>
      <c r="L272" s="145"/>
      <c r="M272" s="146"/>
      <c r="N272" s="147"/>
      <c r="O272" s="148"/>
      <c r="P272" s="168" t="e">
        <f>#REF!</f>
        <v>#REF!</v>
      </c>
      <c r="Q272" s="148" t="e">
        <f t="shared" si="70"/>
        <v>#REF!</v>
      </c>
      <c r="R272" s="149" t="e">
        <f>#REF!+I272</f>
        <v>#REF!</v>
      </c>
      <c r="S272" s="144"/>
      <c r="T272" s="144" t="e">
        <f>#REF!</f>
        <v>#REF!</v>
      </c>
      <c r="U272" s="144" t="e">
        <f t="shared" si="71"/>
        <v>#REF!</v>
      </c>
      <c r="V272" s="144" t="e">
        <f t="shared" si="67"/>
        <v>#REF!</v>
      </c>
      <c r="W272" s="144" t="e">
        <f t="shared" si="68"/>
        <v>#REF!</v>
      </c>
      <c r="X272" s="144" t="e">
        <f t="shared" si="72"/>
        <v>#REF!</v>
      </c>
      <c r="Y272" s="208" t="e">
        <f>#REF!+#REF!+#REF!+#REF!+#REF!</f>
        <v>#REF!</v>
      </c>
      <c r="Z272" s="208" t="e">
        <f>#REF!+#REF!+#REF!+#REF!+#REF!</f>
        <v>#REF!</v>
      </c>
      <c r="AA272" s="209" t="e">
        <f>#REF!</f>
        <v>#REF!</v>
      </c>
      <c r="AB272" s="209" t="e">
        <f>#REF!</f>
        <v>#REF!</v>
      </c>
      <c r="AC272" s="207"/>
      <c r="AD272" s="207">
        <f t="shared" si="73"/>
        <v>0</v>
      </c>
      <c r="AE272" s="206" t="e">
        <f t="shared" si="74"/>
        <v>#REF!</v>
      </c>
      <c r="AF272" s="206" t="e">
        <f t="shared" si="75"/>
        <v>#REF!</v>
      </c>
      <c r="AG272" s="144"/>
      <c r="AH272" s="144"/>
      <c r="AI272" s="205" t="e">
        <f t="shared" si="76"/>
        <v>#REF!</v>
      </c>
      <c r="AJ272" s="205">
        <v>167.61</v>
      </c>
      <c r="AK272" s="150" t="e">
        <f t="shared" si="80"/>
        <v>#REF!</v>
      </c>
      <c r="AL272" s="144" t="e">
        <f>#REF!-AJ272</f>
        <v>#REF!</v>
      </c>
      <c r="AM272" s="149" t="e">
        <f t="shared" si="77"/>
        <v>#REF!</v>
      </c>
      <c r="AN272" s="210" t="e">
        <f t="shared" si="78"/>
        <v>#REF!</v>
      </c>
      <c r="AO272" s="150"/>
      <c r="AP272" s="153"/>
      <c r="AQ272" s="152"/>
      <c r="AR272" s="150"/>
      <c r="AT272" s="177" t="e">
        <f t="shared" si="81"/>
        <v>#REF!</v>
      </c>
      <c r="AU272" s="178"/>
      <c r="AV272" s="178"/>
    </row>
    <row r="273" spans="1:48" ht="15" customHeight="1">
      <c r="A273" s="200">
        <f t="shared" si="79"/>
        <v>272</v>
      </c>
      <c r="B273" s="211" t="e">
        <f>#REF!</f>
        <v>#REF!</v>
      </c>
      <c r="C273" s="142" t="e">
        <f>#REF!</f>
        <v>#REF!</v>
      </c>
      <c r="D273" s="172" t="e">
        <f>#REF!</f>
        <v>#REF!</v>
      </c>
      <c r="E273" s="143"/>
      <c r="F273" s="143"/>
      <c r="G273" s="167" t="e">
        <f>#REF!</f>
        <v>#REF!</v>
      </c>
      <c r="H273" s="143" t="e">
        <f>#REF!</f>
        <v>#REF!</v>
      </c>
      <c r="I273" s="144" t="e">
        <f>#REF!</f>
        <v>#REF!</v>
      </c>
      <c r="J273" s="144" t="e">
        <f>#REF!</f>
        <v>#REF!</v>
      </c>
      <c r="K273" s="144" t="e">
        <f t="shared" si="69"/>
        <v>#REF!</v>
      </c>
      <c r="L273" s="145"/>
      <c r="M273" s="146"/>
      <c r="N273" s="147"/>
      <c r="O273" s="148"/>
      <c r="P273" s="168" t="e">
        <f>#REF!</f>
        <v>#REF!</v>
      </c>
      <c r="Q273" s="148" t="e">
        <f t="shared" si="70"/>
        <v>#REF!</v>
      </c>
      <c r="R273" s="149" t="e">
        <f>#REF!+I273</f>
        <v>#REF!</v>
      </c>
      <c r="S273" s="144"/>
      <c r="T273" s="144" t="e">
        <f>#REF!</f>
        <v>#REF!</v>
      </c>
      <c r="U273" s="144" t="e">
        <f t="shared" si="71"/>
        <v>#REF!</v>
      </c>
      <c r="V273" s="144" t="e">
        <f t="shared" si="67"/>
        <v>#REF!</v>
      </c>
      <c r="W273" s="144" t="e">
        <f t="shared" si="68"/>
        <v>#REF!</v>
      </c>
      <c r="X273" s="144" t="e">
        <f t="shared" si="72"/>
        <v>#REF!</v>
      </c>
      <c r="Y273" s="208" t="e">
        <f>#REF!+#REF!+#REF!+#REF!+#REF!</f>
        <v>#REF!</v>
      </c>
      <c r="Z273" s="208" t="e">
        <f>#REF!+#REF!+#REF!+#REF!+#REF!</f>
        <v>#REF!</v>
      </c>
      <c r="AA273" s="209" t="e">
        <f>#REF!</f>
        <v>#REF!</v>
      </c>
      <c r="AB273" s="209" t="e">
        <f>#REF!</f>
        <v>#REF!</v>
      </c>
      <c r="AC273" s="207"/>
      <c r="AD273" s="207">
        <f t="shared" si="73"/>
        <v>0</v>
      </c>
      <c r="AE273" s="206" t="e">
        <f t="shared" si="74"/>
        <v>#REF!</v>
      </c>
      <c r="AF273" s="206" t="e">
        <f t="shared" si="75"/>
        <v>#REF!</v>
      </c>
      <c r="AG273" s="144"/>
      <c r="AH273" s="144"/>
      <c r="AI273" s="205" t="e">
        <f t="shared" si="76"/>
        <v>#REF!</v>
      </c>
      <c r="AJ273" s="205">
        <f>560.44/1.8024</f>
        <v>310.94096759875725</v>
      </c>
      <c r="AK273" s="150" t="e">
        <f t="shared" si="80"/>
        <v>#REF!</v>
      </c>
      <c r="AL273" s="144" t="e">
        <f>#REF!-AJ273</f>
        <v>#REF!</v>
      </c>
      <c r="AM273" s="149" t="e">
        <f t="shared" si="77"/>
        <v>#REF!</v>
      </c>
      <c r="AN273" s="210" t="e">
        <f t="shared" si="78"/>
        <v>#REF!</v>
      </c>
      <c r="AO273" s="150"/>
      <c r="AP273" s="153"/>
      <c r="AQ273" s="152"/>
      <c r="AR273" s="150"/>
      <c r="AT273" s="177" t="e">
        <f t="shared" si="81"/>
        <v>#REF!</v>
      </c>
      <c r="AU273" s="178"/>
      <c r="AV273" s="178"/>
    </row>
    <row r="274" spans="1:48" ht="15" customHeight="1">
      <c r="A274" s="200">
        <f t="shared" si="79"/>
        <v>273</v>
      </c>
      <c r="B274" s="211" t="e">
        <f>#REF!</f>
        <v>#REF!</v>
      </c>
      <c r="C274" s="142" t="e">
        <f>#REF!</f>
        <v>#REF!</v>
      </c>
      <c r="D274" s="172" t="e">
        <f>#REF!</f>
        <v>#REF!</v>
      </c>
      <c r="E274" s="143"/>
      <c r="F274" s="143"/>
      <c r="G274" s="167" t="e">
        <f>#REF!</f>
        <v>#REF!</v>
      </c>
      <c r="H274" s="143" t="e">
        <f>#REF!</f>
        <v>#REF!</v>
      </c>
      <c r="I274" s="144" t="e">
        <f>#REF!</f>
        <v>#REF!</v>
      </c>
      <c r="J274" s="144" t="e">
        <f>#REF!</f>
        <v>#REF!</v>
      </c>
      <c r="K274" s="144" t="e">
        <f t="shared" si="69"/>
        <v>#REF!</v>
      </c>
      <c r="L274" s="145"/>
      <c r="M274" s="146"/>
      <c r="N274" s="147"/>
      <c r="O274" s="148"/>
      <c r="P274" s="168" t="e">
        <f>#REF!</f>
        <v>#REF!</v>
      </c>
      <c r="Q274" s="148" t="e">
        <f t="shared" si="70"/>
        <v>#REF!</v>
      </c>
      <c r="R274" s="149" t="e">
        <f>#REF!+I274</f>
        <v>#REF!</v>
      </c>
      <c r="S274" s="144"/>
      <c r="T274" s="144" t="e">
        <f>#REF!</f>
        <v>#REF!</v>
      </c>
      <c r="U274" s="144" t="e">
        <f t="shared" si="71"/>
        <v>#REF!</v>
      </c>
      <c r="V274" s="144" t="e">
        <f t="shared" si="67"/>
        <v>#REF!</v>
      </c>
      <c r="W274" s="144" t="e">
        <f t="shared" si="68"/>
        <v>#REF!</v>
      </c>
      <c r="X274" s="144" t="e">
        <f t="shared" si="72"/>
        <v>#REF!</v>
      </c>
      <c r="Y274" s="208" t="e">
        <f>#REF!+#REF!+#REF!+#REF!+#REF!</f>
        <v>#REF!</v>
      </c>
      <c r="Z274" s="208" t="e">
        <f>#REF!+#REF!+#REF!+#REF!+#REF!</f>
        <v>#REF!</v>
      </c>
      <c r="AA274" s="209" t="e">
        <f>#REF!</f>
        <v>#REF!</v>
      </c>
      <c r="AB274" s="209" t="e">
        <f>#REF!</f>
        <v>#REF!</v>
      </c>
      <c r="AC274" s="207"/>
      <c r="AD274" s="207">
        <f t="shared" si="73"/>
        <v>0</v>
      </c>
      <c r="AE274" s="206" t="e">
        <f t="shared" si="74"/>
        <v>#REF!</v>
      </c>
      <c r="AF274" s="206" t="e">
        <f t="shared" si="75"/>
        <v>#REF!</v>
      </c>
      <c r="AG274" s="144"/>
      <c r="AH274" s="144"/>
      <c r="AI274" s="205" t="e">
        <f t="shared" si="76"/>
        <v>#REF!</v>
      </c>
      <c r="AJ274" s="205">
        <f>783.93/1.8063</f>
        <v>433.99767480484968</v>
      </c>
      <c r="AK274" s="150" t="e">
        <f t="shared" si="80"/>
        <v>#REF!</v>
      </c>
      <c r="AL274" s="144" t="e">
        <f>#REF!-AJ274</f>
        <v>#REF!</v>
      </c>
      <c r="AM274" s="149" t="e">
        <f t="shared" si="77"/>
        <v>#REF!</v>
      </c>
      <c r="AN274" s="210" t="e">
        <f t="shared" si="78"/>
        <v>#REF!</v>
      </c>
      <c r="AO274" s="150"/>
      <c r="AP274" s="153"/>
      <c r="AQ274" s="152"/>
      <c r="AR274" s="150"/>
      <c r="AT274" s="177" t="e">
        <f t="shared" si="81"/>
        <v>#REF!</v>
      </c>
      <c r="AU274" s="178"/>
      <c r="AV274" s="178"/>
    </row>
    <row r="275" spans="1:48" ht="15" customHeight="1">
      <c r="A275" s="200">
        <f t="shared" si="79"/>
        <v>274</v>
      </c>
      <c r="B275" s="211" t="e">
        <f>#REF!</f>
        <v>#REF!</v>
      </c>
      <c r="C275" s="142" t="e">
        <f>#REF!</f>
        <v>#REF!</v>
      </c>
      <c r="D275" s="172" t="e">
        <f>#REF!</f>
        <v>#REF!</v>
      </c>
      <c r="E275" s="143"/>
      <c r="F275" s="143"/>
      <c r="G275" s="167" t="e">
        <f>#REF!</f>
        <v>#REF!</v>
      </c>
      <c r="H275" s="143" t="e">
        <f>#REF!</f>
        <v>#REF!</v>
      </c>
      <c r="I275" s="144" t="e">
        <f>#REF!</f>
        <v>#REF!</v>
      </c>
      <c r="J275" s="144" t="e">
        <f>#REF!</f>
        <v>#REF!</v>
      </c>
      <c r="K275" s="144" t="e">
        <f t="shared" si="69"/>
        <v>#REF!</v>
      </c>
      <c r="L275" s="145"/>
      <c r="M275" s="146"/>
      <c r="N275" s="147"/>
      <c r="O275" s="148"/>
      <c r="P275" s="168" t="e">
        <f>#REF!</f>
        <v>#REF!</v>
      </c>
      <c r="Q275" s="148" t="e">
        <f t="shared" si="70"/>
        <v>#REF!</v>
      </c>
      <c r="R275" s="149" t="e">
        <f>#REF!+I275</f>
        <v>#REF!</v>
      </c>
      <c r="S275" s="144"/>
      <c r="T275" s="144" t="e">
        <f>#REF!</f>
        <v>#REF!</v>
      </c>
      <c r="U275" s="144" t="e">
        <f t="shared" si="71"/>
        <v>#REF!</v>
      </c>
      <c r="V275" s="144" t="e">
        <f t="shared" si="67"/>
        <v>#REF!</v>
      </c>
      <c r="W275" s="144" t="e">
        <f t="shared" si="68"/>
        <v>#REF!</v>
      </c>
      <c r="X275" s="144" t="e">
        <f t="shared" si="72"/>
        <v>#REF!</v>
      </c>
      <c r="Y275" s="208" t="e">
        <f>#REF!+#REF!+#REF!+#REF!+#REF!</f>
        <v>#REF!</v>
      </c>
      <c r="Z275" s="208" t="e">
        <f>#REF!+#REF!+#REF!+#REF!+#REF!</f>
        <v>#REF!</v>
      </c>
      <c r="AA275" s="209" t="e">
        <f>#REF!</f>
        <v>#REF!</v>
      </c>
      <c r="AB275" s="209" t="e">
        <f>#REF!</f>
        <v>#REF!</v>
      </c>
      <c r="AC275" s="207"/>
      <c r="AD275" s="207">
        <f t="shared" si="73"/>
        <v>0</v>
      </c>
      <c r="AE275" s="206" t="e">
        <f t="shared" si="74"/>
        <v>#REF!</v>
      </c>
      <c r="AF275" s="206" t="e">
        <f t="shared" si="75"/>
        <v>#REF!</v>
      </c>
      <c r="AG275" s="144"/>
      <c r="AH275" s="144"/>
      <c r="AI275" s="205" t="e">
        <f t="shared" si="76"/>
        <v>#REF!</v>
      </c>
      <c r="AJ275" s="205"/>
      <c r="AK275" s="150" t="e">
        <f t="shared" si="80"/>
        <v>#REF!</v>
      </c>
      <c r="AL275" s="144" t="e">
        <f>#REF!-AJ275</f>
        <v>#REF!</v>
      </c>
      <c r="AM275" s="149" t="e">
        <f t="shared" si="77"/>
        <v>#REF!</v>
      </c>
      <c r="AN275" s="210" t="e">
        <f t="shared" si="78"/>
        <v>#REF!</v>
      </c>
      <c r="AO275" s="150"/>
      <c r="AP275" s="153"/>
      <c r="AQ275" s="152"/>
      <c r="AR275" s="150"/>
      <c r="AT275" s="177" t="e">
        <f t="shared" si="81"/>
        <v>#REF!</v>
      </c>
      <c r="AU275" s="178"/>
      <c r="AV275" s="178"/>
    </row>
    <row r="276" spans="1:48" ht="15" customHeight="1">
      <c r="A276" s="200">
        <f t="shared" si="79"/>
        <v>275</v>
      </c>
      <c r="B276" s="242" t="e">
        <f>#REF!</f>
        <v>#REF!</v>
      </c>
      <c r="C276" s="243" t="e">
        <f>#REF!</f>
        <v>#REF!</v>
      </c>
      <c r="D276" s="244" t="e">
        <f>#REF!</f>
        <v>#REF!</v>
      </c>
      <c r="E276" s="143"/>
      <c r="F276" s="143"/>
      <c r="G276" s="167" t="e">
        <f>#REF!</f>
        <v>#REF!</v>
      </c>
      <c r="H276" s="236" t="e">
        <f>#REF!</f>
        <v>#REF!</v>
      </c>
      <c r="I276" s="237" t="e">
        <f>#REF!</f>
        <v>#REF!</v>
      </c>
      <c r="J276" s="237" t="e">
        <f>#REF!</f>
        <v>#REF!</v>
      </c>
      <c r="K276" s="237" t="e">
        <f t="shared" si="69"/>
        <v>#REF!</v>
      </c>
      <c r="L276" s="145"/>
      <c r="M276" s="146"/>
      <c r="N276" s="147"/>
      <c r="O276" s="148"/>
      <c r="P276" s="238" t="e">
        <f>#REF!</f>
        <v>#REF!</v>
      </c>
      <c r="Q276" s="239" t="e">
        <f t="shared" si="70"/>
        <v>#REF!</v>
      </c>
      <c r="R276" s="240" t="e">
        <f>#REF!+I276-(#REF!*'MUTABAKAT LİSTE indirimli '!P276)</f>
        <v>#REF!</v>
      </c>
      <c r="S276" s="144"/>
      <c r="T276" s="237" t="e">
        <f>#REF!</f>
        <v>#REF!</v>
      </c>
      <c r="U276" s="144" t="e">
        <f t="shared" si="71"/>
        <v>#REF!</v>
      </c>
      <c r="V276" s="144" t="e">
        <f t="shared" si="67"/>
        <v>#REF!</v>
      </c>
      <c r="W276" s="144">
        <f>(8300*18.96/1000)</f>
        <v>157.36799999999999</v>
      </c>
      <c r="X276" s="144" t="e">
        <f t="shared" si="72"/>
        <v>#REF!</v>
      </c>
      <c r="Y276" s="208" t="e">
        <f>#REF!+#REF!+#REF!+#REF!+#REF!</f>
        <v>#REF!</v>
      </c>
      <c r="Z276" s="208" t="e">
        <f>#REF!+#REF!+#REF!+#REF!+#REF!</f>
        <v>#REF!</v>
      </c>
      <c r="AA276" s="209" t="e">
        <f>#REF!</f>
        <v>#REF!</v>
      </c>
      <c r="AB276" s="209" t="e">
        <f>#REF!</f>
        <v>#REF!</v>
      </c>
      <c r="AC276" s="207"/>
      <c r="AD276" s="207">
        <f t="shared" si="73"/>
        <v>0</v>
      </c>
      <c r="AE276" s="206" t="e">
        <f t="shared" si="74"/>
        <v>#REF!</v>
      </c>
      <c r="AF276" s="206" t="e">
        <f t="shared" si="75"/>
        <v>#REF!</v>
      </c>
      <c r="AG276" s="144"/>
      <c r="AH276" s="144"/>
      <c r="AI276" s="205" t="e">
        <f t="shared" si="76"/>
        <v>#REF!</v>
      </c>
      <c r="AJ276" s="205">
        <v>157.37</v>
      </c>
      <c r="AK276" s="150" t="e">
        <f t="shared" si="80"/>
        <v>#REF!</v>
      </c>
      <c r="AL276" s="144" t="e">
        <f>#REF!-AJ276</f>
        <v>#REF!</v>
      </c>
      <c r="AM276" s="149" t="e">
        <f t="shared" si="77"/>
        <v>#REF!</v>
      </c>
      <c r="AN276" s="210" t="e">
        <f t="shared" si="78"/>
        <v>#REF!</v>
      </c>
      <c r="AO276" s="150"/>
      <c r="AP276" s="153"/>
      <c r="AQ276" s="152"/>
      <c r="AR276" s="150"/>
      <c r="AT276" s="177">
        <f t="shared" si="81"/>
        <v>-2.0000000000095497E-3</v>
      </c>
      <c r="AU276" s="178"/>
      <c r="AV276" s="178"/>
    </row>
    <row r="277" spans="1:48" ht="15" customHeight="1">
      <c r="A277" s="200">
        <f t="shared" si="79"/>
        <v>276</v>
      </c>
      <c r="B277" s="242" t="e">
        <f>#REF!</f>
        <v>#REF!</v>
      </c>
      <c r="C277" s="243" t="e">
        <f>#REF!</f>
        <v>#REF!</v>
      </c>
      <c r="D277" s="244" t="e">
        <f>#REF!</f>
        <v>#REF!</v>
      </c>
      <c r="E277" s="143"/>
      <c r="F277" s="143"/>
      <c r="G277" s="167" t="e">
        <f>#REF!</f>
        <v>#REF!</v>
      </c>
      <c r="H277" s="236" t="e">
        <f>#REF!</f>
        <v>#REF!</v>
      </c>
      <c r="I277" s="237" t="e">
        <f>#REF!</f>
        <v>#REF!</v>
      </c>
      <c r="J277" s="237" t="e">
        <f>#REF!</f>
        <v>#REF!</v>
      </c>
      <c r="K277" s="237" t="e">
        <f t="shared" si="69"/>
        <v>#REF!</v>
      </c>
      <c r="L277" s="145"/>
      <c r="M277" s="146"/>
      <c r="N277" s="147"/>
      <c r="O277" s="148"/>
      <c r="P277" s="238" t="e">
        <f>#REF!</f>
        <v>#REF!</v>
      </c>
      <c r="Q277" s="239" t="e">
        <f t="shared" si="70"/>
        <v>#REF!</v>
      </c>
      <c r="R277" s="240" t="e">
        <f>#REF!+I277-(#REF!*'MUTABAKAT LİSTE indirimli '!P277)</f>
        <v>#REF!</v>
      </c>
      <c r="S277" s="144"/>
      <c r="T277" s="237" t="e">
        <f>#REF!</f>
        <v>#REF!</v>
      </c>
      <c r="U277" s="144" t="e">
        <f t="shared" si="71"/>
        <v>#REF!</v>
      </c>
      <c r="V277" s="144" t="e">
        <f t="shared" si="67"/>
        <v>#REF!</v>
      </c>
      <c r="W277" s="144">
        <f>(19640*18.96/1000)</f>
        <v>372.37440000000004</v>
      </c>
      <c r="X277" s="144" t="e">
        <f t="shared" si="72"/>
        <v>#REF!</v>
      </c>
      <c r="Y277" s="208" t="e">
        <f>#REF!+#REF!+#REF!+#REF!+#REF!</f>
        <v>#REF!</v>
      </c>
      <c r="Z277" s="208" t="e">
        <f>#REF!+#REF!+#REF!+#REF!+#REF!</f>
        <v>#REF!</v>
      </c>
      <c r="AA277" s="209" t="e">
        <f>#REF!</f>
        <v>#REF!</v>
      </c>
      <c r="AB277" s="209" t="e">
        <f>#REF!</f>
        <v>#REF!</v>
      </c>
      <c r="AC277" s="207"/>
      <c r="AD277" s="207">
        <f t="shared" si="73"/>
        <v>0</v>
      </c>
      <c r="AE277" s="206" t="e">
        <f t="shared" si="74"/>
        <v>#REF!</v>
      </c>
      <c r="AF277" s="206" t="e">
        <f t="shared" si="75"/>
        <v>#REF!</v>
      </c>
      <c r="AG277" s="144"/>
      <c r="AH277" s="144"/>
      <c r="AI277" s="205" t="e">
        <f t="shared" si="76"/>
        <v>#REF!</v>
      </c>
      <c r="AJ277" s="205">
        <f>372.37</f>
        <v>372.37</v>
      </c>
      <c r="AK277" s="150" t="e">
        <f t="shared" si="80"/>
        <v>#REF!</v>
      </c>
      <c r="AL277" s="144" t="e">
        <f>#REF!-AJ277</f>
        <v>#REF!</v>
      </c>
      <c r="AM277" s="149" t="e">
        <f t="shared" si="77"/>
        <v>#REF!</v>
      </c>
      <c r="AN277" s="210" t="e">
        <f t="shared" si="78"/>
        <v>#REF!</v>
      </c>
      <c r="AO277" s="150"/>
      <c r="AP277" s="153"/>
      <c r="AQ277" s="152"/>
      <c r="AR277" s="150"/>
      <c r="AT277" s="177">
        <f t="shared" si="81"/>
        <v>4.400000000032378E-3</v>
      </c>
      <c r="AU277" s="178"/>
      <c r="AV277" s="178"/>
    </row>
    <row r="278" spans="1:48" ht="15" customHeight="1">
      <c r="A278" s="200">
        <f t="shared" si="79"/>
        <v>277</v>
      </c>
      <c r="B278" s="242" t="e">
        <f>#REF!</f>
        <v>#REF!</v>
      </c>
      <c r="C278" s="243" t="e">
        <f>#REF!</f>
        <v>#REF!</v>
      </c>
      <c r="D278" s="244" t="e">
        <f>#REF!</f>
        <v>#REF!</v>
      </c>
      <c r="E278" s="143"/>
      <c r="F278" s="143"/>
      <c r="G278" s="167" t="e">
        <f>#REF!</f>
        <v>#REF!</v>
      </c>
      <c r="H278" s="236" t="e">
        <f>#REF!</f>
        <v>#REF!</v>
      </c>
      <c r="I278" s="237" t="e">
        <f>#REF!</f>
        <v>#REF!</v>
      </c>
      <c r="J278" s="237" t="e">
        <f>#REF!</f>
        <v>#REF!</v>
      </c>
      <c r="K278" s="237" t="e">
        <f t="shared" si="69"/>
        <v>#REF!</v>
      </c>
      <c r="L278" s="145"/>
      <c r="M278" s="146"/>
      <c r="N278" s="147"/>
      <c r="O278" s="148"/>
      <c r="P278" s="238" t="e">
        <f>#REF!</f>
        <v>#REF!</v>
      </c>
      <c r="Q278" s="239" t="e">
        <f t="shared" si="70"/>
        <v>#REF!</v>
      </c>
      <c r="R278" s="240" t="e">
        <f>#REF!+I278-(#REF!*'MUTABAKAT LİSTE indirimli '!P278)</f>
        <v>#REF!</v>
      </c>
      <c r="S278" s="144"/>
      <c r="T278" s="237" t="e">
        <f>#REF!</f>
        <v>#REF!</v>
      </c>
      <c r="U278" s="144" t="e">
        <f t="shared" si="71"/>
        <v>#REF!</v>
      </c>
      <c r="V278" s="144" t="e">
        <f t="shared" si="67"/>
        <v>#REF!</v>
      </c>
      <c r="W278" s="144">
        <f>(15590*18.96/1000)</f>
        <v>295.58640000000003</v>
      </c>
      <c r="X278" s="144" t="e">
        <f t="shared" si="72"/>
        <v>#REF!</v>
      </c>
      <c r="Y278" s="208" t="e">
        <f>#REF!+#REF!+#REF!+#REF!+#REF!</f>
        <v>#REF!</v>
      </c>
      <c r="Z278" s="208" t="e">
        <f>#REF!+#REF!+#REF!+#REF!+#REF!</f>
        <v>#REF!</v>
      </c>
      <c r="AA278" s="209" t="e">
        <f>#REF!</f>
        <v>#REF!</v>
      </c>
      <c r="AB278" s="209" t="e">
        <f>#REF!</f>
        <v>#REF!</v>
      </c>
      <c r="AC278" s="207"/>
      <c r="AD278" s="207">
        <f t="shared" si="73"/>
        <v>0</v>
      </c>
      <c r="AE278" s="206" t="e">
        <f t="shared" si="74"/>
        <v>#REF!</v>
      </c>
      <c r="AF278" s="206" t="e">
        <f t="shared" si="75"/>
        <v>#REF!</v>
      </c>
      <c r="AG278" s="144"/>
      <c r="AH278" s="144"/>
      <c r="AI278" s="205" t="e">
        <f t="shared" si="76"/>
        <v>#REF!</v>
      </c>
      <c r="AJ278" s="205">
        <v>295.58999999999997</v>
      </c>
      <c r="AK278" s="150" t="e">
        <f t="shared" si="80"/>
        <v>#REF!</v>
      </c>
      <c r="AL278" s="144" t="e">
        <f>#REF!-AJ278</f>
        <v>#REF!</v>
      </c>
      <c r="AM278" s="149" t="e">
        <f t="shared" si="77"/>
        <v>#REF!</v>
      </c>
      <c r="AN278" s="210" t="e">
        <f t="shared" si="78"/>
        <v>#REF!</v>
      </c>
      <c r="AO278" s="150"/>
      <c r="AP278" s="153"/>
      <c r="AQ278" s="152"/>
      <c r="AR278" s="150"/>
      <c r="AT278" s="177">
        <f t="shared" si="81"/>
        <v>-3.5999999999489773E-3</v>
      </c>
      <c r="AU278" s="178"/>
      <c r="AV278" s="178"/>
    </row>
    <row r="279" spans="1:48" ht="15" customHeight="1">
      <c r="A279" s="200">
        <f t="shared" si="79"/>
        <v>278</v>
      </c>
      <c r="B279" s="242" t="e">
        <f>#REF!</f>
        <v>#REF!</v>
      </c>
      <c r="C279" s="243" t="e">
        <f>#REF!</f>
        <v>#REF!</v>
      </c>
      <c r="D279" s="244" t="e">
        <f>#REF!</f>
        <v>#REF!</v>
      </c>
      <c r="E279" s="143"/>
      <c r="F279" s="143"/>
      <c r="G279" s="167" t="e">
        <f>#REF!</f>
        <v>#REF!</v>
      </c>
      <c r="H279" s="236" t="e">
        <f>#REF!</f>
        <v>#REF!</v>
      </c>
      <c r="I279" s="237" t="e">
        <f>#REF!</f>
        <v>#REF!</v>
      </c>
      <c r="J279" s="237" t="e">
        <f>#REF!</f>
        <v>#REF!</v>
      </c>
      <c r="K279" s="237" t="e">
        <f t="shared" si="69"/>
        <v>#REF!</v>
      </c>
      <c r="L279" s="145"/>
      <c r="M279" s="146"/>
      <c r="N279" s="147"/>
      <c r="O279" s="148"/>
      <c r="P279" s="238" t="e">
        <f>#REF!</f>
        <v>#REF!</v>
      </c>
      <c r="Q279" s="239" t="e">
        <f t="shared" si="70"/>
        <v>#REF!</v>
      </c>
      <c r="R279" s="240" t="e">
        <f>#REF!+I279-(#REF!*'MUTABAKAT LİSTE indirimli '!P279)</f>
        <v>#REF!</v>
      </c>
      <c r="S279" s="144"/>
      <c r="T279" s="237" t="e">
        <f>#REF!</f>
        <v>#REF!</v>
      </c>
      <c r="U279" s="144" t="e">
        <f t="shared" si="71"/>
        <v>#REF!</v>
      </c>
      <c r="V279" s="144" t="e">
        <f t="shared" si="67"/>
        <v>#REF!</v>
      </c>
      <c r="W279" s="144">
        <f>(24500*18.96/1000)</f>
        <v>464.52</v>
      </c>
      <c r="X279" s="144" t="e">
        <f t="shared" si="72"/>
        <v>#REF!</v>
      </c>
      <c r="Y279" s="208" t="e">
        <f>#REF!+#REF!+#REF!+#REF!+#REF!</f>
        <v>#REF!</v>
      </c>
      <c r="Z279" s="208" t="e">
        <f>#REF!+#REF!+#REF!+#REF!+#REF!</f>
        <v>#REF!</v>
      </c>
      <c r="AA279" s="209" t="e">
        <f>#REF!</f>
        <v>#REF!</v>
      </c>
      <c r="AB279" s="209" t="e">
        <f>#REF!</f>
        <v>#REF!</v>
      </c>
      <c r="AC279" s="207"/>
      <c r="AD279" s="207">
        <f t="shared" si="73"/>
        <v>0</v>
      </c>
      <c r="AE279" s="206" t="e">
        <f t="shared" si="74"/>
        <v>#REF!</v>
      </c>
      <c r="AF279" s="206" t="e">
        <f t="shared" si="75"/>
        <v>#REF!</v>
      </c>
      <c r="AG279" s="144"/>
      <c r="AH279" s="144"/>
      <c r="AI279" s="205" t="e">
        <f t="shared" si="76"/>
        <v>#REF!</v>
      </c>
      <c r="AJ279" s="205">
        <v>464.52</v>
      </c>
      <c r="AK279" s="150" t="e">
        <f t="shared" si="80"/>
        <v>#REF!</v>
      </c>
      <c r="AL279" s="144" t="e">
        <f>#REF!-AJ279</f>
        <v>#REF!</v>
      </c>
      <c r="AM279" s="149" t="e">
        <f t="shared" si="77"/>
        <v>#REF!</v>
      </c>
      <c r="AN279" s="210" t="e">
        <f t="shared" si="78"/>
        <v>#REF!</v>
      </c>
      <c r="AO279" s="150"/>
      <c r="AP279" s="153"/>
      <c r="AQ279" s="152"/>
      <c r="AR279" s="150"/>
      <c r="AT279" s="177">
        <f t="shared" si="81"/>
        <v>0</v>
      </c>
      <c r="AU279" s="178"/>
      <c r="AV279" s="178"/>
    </row>
    <row r="280" spans="1:48" ht="15" customHeight="1">
      <c r="A280" s="200">
        <f t="shared" si="79"/>
        <v>279</v>
      </c>
      <c r="B280" s="211" t="e">
        <f>#REF!</f>
        <v>#REF!</v>
      </c>
      <c r="C280" s="142" t="e">
        <f>#REF!</f>
        <v>#REF!</v>
      </c>
      <c r="D280" s="172" t="e">
        <f>#REF!</f>
        <v>#REF!</v>
      </c>
      <c r="E280" s="143"/>
      <c r="F280" s="143"/>
      <c r="G280" s="167" t="e">
        <f>#REF!</f>
        <v>#REF!</v>
      </c>
      <c r="H280" s="143" t="e">
        <f>#REF!</f>
        <v>#REF!</v>
      </c>
      <c r="I280" s="144" t="e">
        <f>#REF!</f>
        <v>#REF!</v>
      </c>
      <c r="J280" s="144" t="e">
        <f>#REF!</f>
        <v>#REF!</v>
      </c>
      <c r="K280" s="144" t="e">
        <f t="shared" si="69"/>
        <v>#REF!</v>
      </c>
      <c r="L280" s="145"/>
      <c r="M280" s="146"/>
      <c r="N280" s="147"/>
      <c r="O280" s="148"/>
      <c r="P280" s="168" t="e">
        <f>#REF!</f>
        <v>#REF!</v>
      </c>
      <c r="Q280" s="148" t="e">
        <f t="shared" si="70"/>
        <v>#REF!</v>
      </c>
      <c r="R280" s="149" t="e">
        <f>#REF!+I280</f>
        <v>#REF!</v>
      </c>
      <c r="S280" s="144"/>
      <c r="T280" s="144" t="e">
        <f>#REF!</f>
        <v>#REF!</v>
      </c>
      <c r="U280" s="144" t="e">
        <f t="shared" si="71"/>
        <v>#REF!</v>
      </c>
      <c r="V280" s="144" t="e">
        <f t="shared" si="67"/>
        <v>#REF!</v>
      </c>
      <c r="W280" s="144" t="e">
        <f t="shared" si="68"/>
        <v>#REF!</v>
      </c>
      <c r="X280" s="144" t="e">
        <f t="shared" si="72"/>
        <v>#REF!</v>
      </c>
      <c r="Y280" s="208" t="e">
        <f>#REF!+#REF!+#REF!+#REF!+#REF!</f>
        <v>#REF!</v>
      </c>
      <c r="Z280" s="208" t="e">
        <f>#REF!+#REF!+#REF!+#REF!+#REF!</f>
        <v>#REF!</v>
      </c>
      <c r="AA280" s="209" t="e">
        <f>#REF!</f>
        <v>#REF!</v>
      </c>
      <c r="AB280" s="209" t="e">
        <f>#REF!</f>
        <v>#REF!</v>
      </c>
      <c r="AC280" s="207"/>
      <c r="AD280" s="207">
        <f t="shared" si="73"/>
        <v>0</v>
      </c>
      <c r="AE280" s="206" t="e">
        <f t="shared" si="74"/>
        <v>#REF!</v>
      </c>
      <c r="AF280" s="206" t="e">
        <f t="shared" si="75"/>
        <v>#REF!</v>
      </c>
      <c r="AG280" s="144"/>
      <c r="AH280" s="144"/>
      <c r="AI280" s="205" t="e">
        <f t="shared" si="76"/>
        <v>#REF!</v>
      </c>
      <c r="AJ280" s="205">
        <f>80.45*1.2986</f>
        <v>104.47237</v>
      </c>
      <c r="AK280" s="150" t="e">
        <f t="shared" si="80"/>
        <v>#REF!</v>
      </c>
      <c r="AL280" s="144" t="e">
        <f>#REF!-AJ280</f>
        <v>#REF!</v>
      </c>
      <c r="AM280" s="149" t="e">
        <f t="shared" si="77"/>
        <v>#REF!</v>
      </c>
      <c r="AN280" s="210" t="e">
        <f t="shared" si="78"/>
        <v>#REF!</v>
      </c>
      <c r="AO280" s="150"/>
      <c r="AP280" s="153"/>
      <c r="AQ280" s="152"/>
      <c r="AR280" s="150"/>
      <c r="AT280" s="177" t="e">
        <f t="shared" si="81"/>
        <v>#REF!</v>
      </c>
      <c r="AU280" s="178"/>
      <c r="AV280" s="178"/>
    </row>
    <row r="281" spans="1:48" ht="15" customHeight="1">
      <c r="A281" s="200">
        <f t="shared" si="79"/>
        <v>280</v>
      </c>
      <c r="B281" s="211" t="e">
        <f>#REF!</f>
        <v>#REF!</v>
      </c>
      <c r="C281" s="142" t="e">
        <f>#REF!</f>
        <v>#REF!</v>
      </c>
      <c r="D281" s="172" t="e">
        <f>#REF!</f>
        <v>#REF!</v>
      </c>
      <c r="E281" s="143"/>
      <c r="F281" s="143"/>
      <c r="G281" s="167" t="e">
        <f>#REF!</f>
        <v>#REF!</v>
      </c>
      <c r="H281" s="143" t="e">
        <f>#REF!</f>
        <v>#REF!</v>
      </c>
      <c r="I281" s="144" t="e">
        <f>#REF!</f>
        <v>#REF!</v>
      </c>
      <c r="J281" s="144" t="e">
        <f>#REF!</f>
        <v>#REF!</v>
      </c>
      <c r="K281" s="144" t="e">
        <f t="shared" si="69"/>
        <v>#REF!</v>
      </c>
      <c r="L281" s="145"/>
      <c r="M281" s="146"/>
      <c r="N281" s="147"/>
      <c r="O281" s="148"/>
      <c r="P281" s="168" t="e">
        <f>#REF!</f>
        <v>#REF!</v>
      </c>
      <c r="Q281" s="148" t="e">
        <f t="shared" si="70"/>
        <v>#REF!</v>
      </c>
      <c r="R281" s="149" t="e">
        <f>#REF!+I281</f>
        <v>#REF!</v>
      </c>
      <c r="S281" s="144"/>
      <c r="T281" s="144" t="e">
        <f>#REF!</f>
        <v>#REF!</v>
      </c>
      <c r="U281" s="144" t="e">
        <f t="shared" si="71"/>
        <v>#REF!</v>
      </c>
      <c r="V281" s="144" t="e">
        <f t="shared" si="67"/>
        <v>#REF!</v>
      </c>
      <c r="W281" s="144" t="e">
        <f t="shared" si="68"/>
        <v>#REF!</v>
      </c>
      <c r="X281" s="144" t="e">
        <f t="shared" si="72"/>
        <v>#REF!</v>
      </c>
      <c r="Y281" s="208" t="e">
        <f>#REF!+#REF!+#REF!+#REF!+#REF!</f>
        <v>#REF!</v>
      </c>
      <c r="Z281" s="208" t="e">
        <f>#REF!+#REF!+#REF!+#REF!+#REF!</f>
        <v>#REF!</v>
      </c>
      <c r="AA281" s="209" t="e">
        <f>#REF!</f>
        <v>#REF!</v>
      </c>
      <c r="AB281" s="209" t="e">
        <f>#REF!</f>
        <v>#REF!</v>
      </c>
      <c r="AC281" s="207"/>
      <c r="AD281" s="207">
        <f t="shared" si="73"/>
        <v>0</v>
      </c>
      <c r="AE281" s="206" t="e">
        <f t="shared" si="74"/>
        <v>#REF!</v>
      </c>
      <c r="AF281" s="206" t="e">
        <f t="shared" si="75"/>
        <v>#REF!</v>
      </c>
      <c r="AG281" s="144"/>
      <c r="AH281" s="144"/>
      <c r="AI281" s="205" t="e">
        <f t="shared" si="76"/>
        <v>#REF!</v>
      </c>
      <c r="AJ281" s="205">
        <f>350.25*1.297</f>
        <v>454.27424999999999</v>
      </c>
      <c r="AK281" s="150" t="e">
        <f t="shared" si="80"/>
        <v>#REF!</v>
      </c>
      <c r="AL281" s="144" t="e">
        <f>#REF!-AJ281</f>
        <v>#REF!</v>
      </c>
      <c r="AM281" s="149" t="e">
        <f t="shared" si="77"/>
        <v>#REF!</v>
      </c>
      <c r="AN281" s="210" t="e">
        <f t="shared" si="78"/>
        <v>#REF!</v>
      </c>
      <c r="AO281" s="150"/>
      <c r="AP281" s="153"/>
      <c r="AQ281" s="152"/>
      <c r="AR281" s="150"/>
      <c r="AT281" s="177" t="e">
        <f t="shared" si="81"/>
        <v>#REF!</v>
      </c>
      <c r="AU281" s="178"/>
      <c r="AV281" s="178"/>
    </row>
    <row r="282" spans="1:48" ht="15" customHeight="1">
      <c r="A282" s="200">
        <f t="shared" si="79"/>
        <v>281</v>
      </c>
      <c r="B282" s="211" t="e">
        <f>#REF!</f>
        <v>#REF!</v>
      </c>
      <c r="C282" s="142" t="e">
        <f>#REF!</f>
        <v>#REF!</v>
      </c>
      <c r="D282" s="172" t="e">
        <f>#REF!</f>
        <v>#REF!</v>
      </c>
      <c r="E282" s="143"/>
      <c r="F282" s="143"/>
      <c r="G282" s="167" t="e">
        <f>#REF!</f>
        <v>#REF!</v>
      </c>
      <c r="H282" s="143" t="e">
        <f>#REF!</f>
        <v>#REF!</v>
      </c>
      <c r="I282" s="144" t="e">
        <f>#REF!</f>
        <v>#REF!</v>
      </c>
      <c r="J282" s="144" t="e">
        <f>#REF!</f>
        <v>#REF!</v>
      </c>
      <c r="K282" s="144" t="e">
        <f t="shared" si="69"/>
        <v>#REF!</v>
      </c>
      <c r="L282" s="145"/>
      <c r="M282" s="146"/>
      <c r="N282" s="147"/>
      <c r="O282" s="148"/>
      <c r="P282" s="168" t="e">
        <f>#REF!</f>
        <v>#REF!</v>
      </c>
      <c r="Q282" s="148" t="e">
        <f t="shared" si="70"/>
        <v>#REF!</v>
      </c>
      <c r="R282" s="149" t="e">
        <f>#REF!+I282</f>
        <v>#REF!</v>
      </c>
      <c r="S282" s="144"/>
      <c r="T282" s="144" t="e">
        <f>#REF!</f>
        <v>#REF!</v>
      </c>
      <c r="U282" s="144" t="e">
        <f t="shared" si="71"/>
        <v>#REF!</v>
      </c>
      <c r="V282" s="144" t="e">
        <f t="shared" si="67"/>
        <v>#REF!</v>
      </c>
      <c r="W282" s="144" t="e">
        <f t="shared" si="68"/>
        <v>#REF!</v>
      </c>
      <c r="X282" s="144" t="e">
        <f t="shared" si="72"/>
        <v>#REF!</v>
      </c>
      <c r="Y282" s="208" t="e">
        <f>#REF!+#REF!+#REF!+#REF!+#REF!</f>
        <v>#REF!</v>
      </c>
      <c r="Z282" s="208" t="e">
        <f>#REF!+#REF!+#REF!+#REF!+#REF!</f>
        <v>#REF!</v>
      </c>
      <c r="AA282" s="209" t="e">
        <f>#REF!</f>
        <v>#REF!</v>
      </c>
      <c r="AB282" s="209" t="e">
        <f>#REF!</f>
        <v>#REF!</v>
      </c>
      <c r="AC282" s="207"/>
      <c r="AD282" s="207">
        <f t="shared" si="73"/>
        <v>0</v>
      </c>
      <c r="AE282" s="206" t="e">
        <f t="shared" si="74"/>
        <v>#REF!</v>
      </c>
      <c r="AF282" s="206" t="e">
        <f t="shared" si="75"/>
        <v>#REF!</v>
      </c>
      <c r="AG282" s="144"/>
      <c r="AH282" s="144"/>
      <c r="AI282" s="205" t="e">
        <f t="shared" si="76"/>
        <v>#REF!</v>
      </c>
      <c r="AJ282" s="205"/>
      <c r="AK282" s="150" t="e">
        <f t="shared" si="80"/>
        <v>#REF!</v>
      </c>
      <c r="AL282" s="144" t="e">
        <f>#REF!-AJ282</f>
        <v>#REF!</v>
      </c>
      <c r="AM282" s="149" t="e">
        <f t="shared" si="77"/>
        <v>#REF!</v>
      </c>
      <c r="AN282" s="210" t="e">
        <f t="shared" si="78"/>
        <v>#REF!</v>
      </c>
      <c r="AO282" s="150"/>
      <c r="AP282" s="153"/>
      <c r="AQ282" s="152"/>
      <c r="AR282" s="150"/>
      <c r="AT282" s="177" t="e">
        <f t="shared" si="81"/>
        <v>#REF!</v>
      </c>
      <c r="AU282" s="178"/>
      <c r="AV282" s="178"/>
    </row>
    <row r="283" spans="1:48" ht="15" customHeight="1">
      <c r="A283" s="200">
        <f t="shared" si="79"/>
        <v>282</v>
      </c>
      <c r="B283" s="211" t="e">
        <f>#REF!</f>
        <v>#REF!</v>
      </c>
      <c r="C283" s="142" t="e">
        <f>#REF!</f>
        <v>#REF!</v>
      </c>
      <c r="D283" s="172" t="e">
        <f>#REF!</f>
        <v>#REF!</v>
      </c>
      <c r="E283" s="143"/>
      <c r="F283" s="143"/>
      <c r="G283" s="167" t="e">
        <f>#REF!</f>
        <v>#REF!</v>
      </c>
      <c r="H283" s="143" t="e">
        <f>#REF!</f>
        <v>#REF!</v>
      </c>
      <c r="I283" s="144" t="e">
        <f>#REF!</f>
        <v>#REF!</v>
      </c>
      <c r="J283" s="144" t="e">
        <f>#REF!</f>
        <v>#REF!</v>
      </c>
      <c r="K283" s="144" t="e">
        <f t="shared" si="69"/>
        <v>#REF!</v>
      </c>
      <c r="L283" s="145"/>
      <c r="M283" s="146"/>
      <c r="N283" s="147"/>
      <c r="O283" s="148"/>
      <c r="P283" s="168" t="e">
        <f>#REF!</f>
        <v>#REF!</v>
      </c>
      <c r="Q283" s="148" t="e">
        <f t="shared" si="70"/>
        <v>#REF!</v>
      </c>
      <c r="R283" s="149" t="e">
        <f>#REF!+I283</f>
        <v>#REF!</v>
      </c>
      <c r="S283" s="144"/>
      <c r="T283" s="144" t="e">
        <f>#REF!</f>
        <v>#REF!</v>
      </c>
      <c r="U283" s="144" t="e">
        <f t="shared" si="71"/>
        <v>#REF!</v>
      </c>
      <c r="V283" s="144" t="e">
        <f t="shared" si="67"/>
        <v>#REF!</v>
      </c>
      <c r="W283" s="144" t="e">
        <f t="shared" si="68"/>
        <v>#REF!</v>
      </c>
      <c r="X283" s="144" t="e">
        <f t="shared" si="72"/>
        <v>#REF!</v>
      </c>
      <c r="Y283" s="208" t="e">
        <f>#REF!+#REF!+#REF!+#REF!+#REF!</f>
        <v>#REF!</v>
      </c>
      <c r="Z283" s="208" t="e">
        <f>#REF!+#REF!+#REF!+#REF!+#REF!</f>
        <v>#REF!</v>
      </c>
      <c r="AA283" s="209" t="e">
        <f>#REF!</f>
        <v>#REF!</v>
      </c>
      <c r="AB283" s="209" t="e">
        <f>#REF!</f>
        <v>#REF!</v>
      </c>
      <c r="AC283" s="207"/>
      <c r="AD283" s="207">
        <f t="shared" si="73"/>
        <v>0</v>
      </c>
      <c r="AE283" s="206" t="e">
        <f t="shared" si="74"/>
        <v>#REF!</v>
      </c>
      <c r="AF283" s="206" t="e">
        <f t="shared" si="75"/>
        <v>#REF!</v>
      </c>
      <c r="AG283" s="144"/>
      <c r="AH283" s="144"/>
      <c r="AI283" s="205" t="e">
        <f t="shared" si="76"/>
        <v>#REF!</v>
      </c>
      <c r="AJ283" s="205">
        <f>228.12/1.8012</f>
        <v>126.64890073284478</v>
      </c>
      <c r="AK283" s="150" t="e">
        <f t="shared" si="80"/>
        <v>#REF!</v>
      </c>
      <c r="AL283" s="144" t="e">
        <f>#REF!-AJ283</f>
        <v>#REF!</v>
      </c>
      <c r="AM283" s="149" t="e">
        <f t="shared" si="77"/>
        <v>#REF!</v>
      </c>
      <c r="AN283" s="210" t="e">
        <f t="shared" si="78"/>
        <v>#REF!</v>
      </c>
      <c r="AO283" s="150"/>
      <c r="AP283" s="153"/>
      <c r="AQ283" s="152"/>
      <c r="AR283" s="150"/>
      <c r="AT283" s="177" t="e">
        <f t="shared" si="81"/>
        <v>#REF!</v>
      </c>
      <c r="AU283" s="178"/>
      <c r="AV283" s="178"/>
    </row>
    <row r="284" spans="1:48" ht="15" customHeight="1">
      <c r="A284" s="200">
        <f t="shared" si="79"/>
        <v>283</v>
      </c>
      <c r="B284" s="211" t="e">
        <f>#REF!</f>
        <v>#REF!</v>
      </c>
      <c r="C284" s="142" t="e">
        <f>#REF!</f>
        <v>#REF!</v>
      </c>
      <c r="D284" s="172" t="e">
        <f>#REF!</f>
        <v>#REF!</v>
      </c>
      <c r="E284" s="143"/>
      <c r="F284" s="143"/>
      <c r="G284" s="167" t="e">
        <f>#REF!</f>
        <v>#REF!</v>
      </c>
      <c r="H284" s="143" t="e">
        <f>#REF!</f>
        <v>#REF!</v>
      </c>
      <c r="I284" s="144" t="e">
        <f>#REF!</f>
        <v>#REF!</v>
      </c>
      <c r="J284" s="144" t="e">
        <f>#REF!</f>
        <v>#REF!</v>
      </c>
      <c r="K284" s="144" t="e">
        <f t="shared" si="69"/>
        <v>#REF!</v>
      </c>
      <c r="L284" s="145"/>
      <c r="M284" s="146"/>
      <c r="N284" s="147"/>
      <c r="O284" s="148"/>
      <c r="P284" s="168" t="e">
        <f>#REF!</f>
        <v>#REF!</v>
      </c>
      <c r="Q284" s="148" t="e">
        <f t="shared" si="70"/>
        <v>#REF!</v>
      </c>
      <c r="R284" s="149" t="e">
        <f>#REF!+I284</f>
        <v>#REF!</v>
      </c>
      <c r="S284" s="144"/>
      <c r="T284" s="144" t="e">
        <f>#REF!</f>
        <v>#REF!</v>
      </c>
      <c r="U284" s="144" t="e">
        <f t="shared" si="71"/>
        <v>#REF!</v>
      </c>
      <c r="V284" s="144" t="e">
        <f t="shared" si="67"/>
        <v>#REF!</v>
      </c>
      <c r="W284" s="144" t="e">
        <f t="shared" si="68"/>
        <v>#REF!</v>
      </c>
      <c r="X284" s="144" t="e">
        <f t="shared" si="72"/>
        <v>#REF!</v>
      </c>
      <c r="Y284" s="208" t="e">
        <f>#REF!+#REF!+#REF!+#REF!+#REF!</f>
        <v>#REF!</v>
      </c>
      <c r="Z284" s="208" t="e">
        <f>#REF!+#REF!+#REF!+#REF!+#REF!</f>
        <v>#REF!</v>
      </c>
      <c r="AA284" s="209" t="e">
        <f>#REF!</f>
        <v>#REF!</v>
      </c>
      <c r="AB284" s="209" t="e">
        <f>#REF!</f>
        <v>#REF!</v>
      </c>
      <c r="AC284" s="207"/>
      <c r="AD284" s="207">
        <f t="shared" si="73"/>
        <v>0</v>
      </c>
      <c r="AE284" s="206" t="e">
        <f t="shared" si="74"/>
        <v>#REF!</v>
      </c>
      <c r="AF284" s="206" t="e">
        <f t="shared" si="75"/>
        <v>#REF!</v>
      </c>
      <c r="AG284" s="144"/>
      <c r="AH284" s="144"/>
      <c r="AI284" s="205" t="e">
        <f t="shared" si="76"/>
        <v>#REF!</v>
      </c>
      <c r="AJ284" s="205">
        <v>182.77</v>
      </c>
      <c r="AK284" s="150" t="e">
        <f t="shared" si="80"/>
        <v>#REF!</v>
      </c>
      <c r="AL284" s="144" t="e">
        <f>#REF!-AJ284</f>
        <v>#REF!</v>
      </c>
      <c r="AM284" s="149" t="e">
        <f t="shared" si="77"/>
        <v>#REF!</v>
      </c>
      <c r="AN284" s="210" t="e">
        <f t="shared" si="78"/>
        <v>#REF!</v>
      </c>
      <c r="AO284" s="150"/>
      <c r="AP284" s="153"/>
      <c r="AQ284" s="152"/>
      <c r="AR284" s="150"/>
      <c r="AT284" s="177" t="e">
        <f t="shared" si="81"/>
        <v>#REF!</v>
      </c>
      <c r="AU284" s="178"/>
      <c r="AV284" s="178"/>
    </row>
    <row r="285" spans="1:48" ht="15" customHeight="1">
      <c r="A285" s="200">
        <f t="shared" si="79"/>
        <v>284</v>
      </c>
      <c r="B285" s="211" t="e">
        <f>#REF!</f>
        <v>#REF!</v>
      </c>
      <c r="C285" s="142" t="e">
        <f>#REF!</f>
        <v>#REF!</v>
      </c>
      <c r="D285" s="172" t="e">
        <f>#REF!</f>
        <v>#REF!</v>
      </c>
      <c r="E285" s="143"/>
      <c r="F285" s="143"/>
      <c r="G285" s="167" t="e">
        <f>#REF!</f>
        <v>#REF!</v>
      </c>
      <c r="H285" s="143" t="e">
        <f>#REF!</f>
        <v>#REF!</v>
      </c>
      <c r="I285" s="144" t="e">
        <f>#REF!</f>
        <v>#REF!</v>
      </c>
      <c r="J285" s="144" t="e">
        <f>#REF!</f>
        <v>#REF!</v>
      </c>
      <c r="K285" s="144" t="e">
        <f t="shared" si="69"/>
        <v>#REF!</v>
      </c>
      <c r="L285" s="145"/>
      <c r="M285" s="146"/>
      <c r="N285" s="147"/>
      <c r="O285" s="148"/>
      <c r="P285" s="168" t="e">
        <f>#REF!</f>
        <v>#REF!</v>
      </c>
      <c r="Q285" s="148" t="e">
        <f t="shared" si="70"/>
        <v>#REF!</v>
      </c>
      <c r="R285" s="149" t="e">
        <f>#REF!+I285</f>
        <v>#REF!</v>
      </c>
      <c r="S285" s="144"/>
      <c r="T285" s="144" t="e">
        <f>#REF!</f>
        <v>#REF!</v>
      </c>
      <c r="U285" s="144" t="e">
        <f t="shared" si="71"/>
        <v>#REF!</v>
      </c>
      <c r="V285" s="144" t="e">
        <f t="shared" si="67"/>
        <v>#REF!</v>
      </c>
      <c r="W285" s="144" t="e">
        <f t="shared" si="68"/>
        <v>#REF!</v>
      </c>
      <c r="X285" s="144" t="e">
        <f t="shared" si="72"/>
        <v>#REF!</v>
      </c>
      <c r="Y285" s="208" t="e">
        <f>#REF!+#REF!+#REF!+#REF!+#REF!</f>
        <v>#REF!</v>
      </c>
      <c r="Z285" s="208" t="e">
        <f>#REF!+#REF!+#REF!+#REF!+#REF!</f>
        <v>#REF!</v>
      </c>
      <c r="AA285" s="209" t="e">
        <f>#REF!</f>
        <v>#REF!</v>
      </c>
      <c r="AB285" s="209" t="e">
        <f>#REF!</f>
        <v>#REF!</v>
      </c>
      <c r="AC285" s="207"/>
      <c r="AD285" s="207">
        <f t="shared" si="73"/>
        <v>0</v>
      </c>
      <c r="AE285" s="206" t="e">
        <f t="shared" si="74"/>
        <v>#REF!</v>
      </c>
      <c r="AF285" s="206" t="e">
        <f t="shared" si="75"/>
        <v>#REF!</v>
      </c>
      <c r="AG285" s="144"/>
      <c r="AH285" s="144"/>
      <c r="AI285" s="205" t="e">
        <f t="shared" si="76"/>
        <v>#REF!</v>
      </c>
      <c r="AJ285" s="205">
        <f>127.65/1.8001</f>
        <v>70.91272707071829</v>
      </c>
      <c r="AK285" s="150" t="e">
        <f t="shared" si="80"/>
        <v>#REF!</v>
      </c>
      <c r="AL285" s="144" t="e">
        <f>#REF!-AJ285</f>
        <v>#REF!</v>
      </c>
      <c r="AM285" s="149" t="e">
        <f t="shared" si="77"/>
        <v>#REF!</v>
      </c>
      <c r="AN285" s="210" t="e">
        <f t="shared" si="78"/>
        <v>#REF!</v>
      </c>
      <c r="AO285" s="150"/>
      <c r="AP285" s="153"/>
      <c r="AQ285" s="152"/>
      <c r="AR285" s="150"/>
      <c r="AT285" s="177" t="e">
        <f t="shared" si="81"/>
        <v>#REF!</v>
      </c>
      <c r="AU285" s="178"/>
      <c r="AV285" s="178"/>
    </row>
    <row r="286" spans="1:48" ht="15" customHeight="1">
      <c r="A286" s="200">
        <f t="shared" si="79"/>
        <v>285</v>
      </c>
      <c r="B286" s="211" t="e">
        <f>#REF!</f>
        <v>#REF!</v>
      </c>
      <c r="C286" s="142" t="e">
        <f>#REF!</f>
        <v>#REF!</v>
      </c>
      <c r="D286" s="172" t="e">
        <f>#REF!</f>
        <v>#REF!</v>
      </c>
      <c r="E286" s="143"/>
      <c r="F286" s="143"/>
      <c r="G286" s="167" t="e">
        <f>#REF!</f>
        <v>#REF!</v>
      </c>
      <c r="H286" s="143" t="e">
        <f>#REF!</f>
        <v>#REF!</v>
      </c>
      <c r="I286" s="144" t="e">
        <f>#REF!</f>
        <v>#REF!</v>
      </c>
      <c r="J286" s="144" t="e">
        <f>#REF!</f>
        <v>#REF!</v>
      </c>
      <c r="K286" s="144" t="e">
        <f t="shared" si="69"/>
        <v>#REF!</v>
      </c>
      <c r="L286" s="145"/>
      <c r="M286" s="146"/>
      <c r="N286" s="147"/>
      <c r="O286" s="148"/>
      <c r="P286" s="168" t="e">
        <f>#REF!</f>
        <v>#REF!</v>
      </c>
      <c r="Q286" s="148" t="e">
        <f t="shared" si="70"/>
        <v>#REF!</v>
      </c>
      <c r="R286" s="149" t="e">
        <f>#REF!+I286</f>
        <v>#REF!</v>
      </c>
      <c r="S286" s="144"/>
      <c r="T286" s="144" t="e">
        <f>#REF!</f>
        <v>#REF!</v>
      </c>
      <c r="U286" s="144" t="e">
        <f t="shared" si="71"/>
        <v>#REF!</v>
      </c>
      <c r="V286" s="144" t="e">
        <f t="shared" si="67"/>
        <v>#REF!</v>
      </c>
      <c r="W286" s="144" t="e">
        <f t="shared" si="68"/>
        <v>#REF!</v>
      </c>
      <c r="X286" s="144" t="e">
        <f t="shared" si="72"/>
        <v>#REF!</v>
      </c>
      <c r="Y286" s="208" t="e">
        <f>#REF!+#REF!+#REF!+#REF!+#REF!</f>
        <v>#REF!</v>
      </c>
      <c r="Z286" s="208" t="e">
        <f>#REF!+#REF!+#REF!+#REF!+#REF!</f>
        <v>#REF!</v>
      </c>
      <c r="AA286" s="209" t="e">
        <f>#REF!</f>
        <v>#REF!</v>
      </c>
      <c r="AB286" s="209" t="e">
        <f>#REF!</f>
        <v>#REF!</v>
      </c>
      <c r="AC286" s="207"/>
      <c r="AD286" s="207">
        <f t="shared" si="73"/>
        <v>0</v>
      </c>
      <c r="AE286" s="206" t="e">
        <f t="shared" si="74"/>
        <v>#REF!</v>
      </c>
      <c r="AF286" s="206" t="e">
        <f t="shared" si="75"/>
        <v>#REF!</v>
      </c>
      <c r="AG286" s="144"/>
      <c r="AH286" s="144"/>
      <c r="AI286" s="205" t="e">
        <f t="shared" si="76"/>
        <v>#REF!</v>
      </c>
      <c r="AJ286" s="205">
        <f>429.72/1.7959</f>
        <v>239.27835625591626</v>
      </c>
      <c r="AK286" s="150" t="e">
        <f t="shared" si="80"/>
        <v>#REF!</v>
      </c>
      <c r="AL286" s="144" t="e">
        <f>#REF!-AJ286</f>
        <v>#REF!</v>
      </c>
      <c r="AM286" s="149" t="e">
        <f t="shared" si="77"/>
        <v>#REF!</v>
      </c>
      <c r="AN286" s="210" t="e">
        <f t="shared" si="78"/>
        <v>#REF!</v>
      </c>
      <c r="AO286" s="150"/>
      <c r="AP286" s="153"/>
      <c r="AQ286" s="152"/>
      <c r="AR286" s="150"/>
      <c r="AT286" s="177" t="e">
        <f t="shared" si="81"/>
        <v>#REF!</v>
      </c>
      <c r="AU286" s="178"/>
      <c r="AV286" s="178"/>
    </row>
    <row r="287" spans="1:48" ht="15" customHeight="1">
      <c r="A287" s="200">
        <f t="shared" si="79"/>
        <v>286</v>
      </c>
      <c r="B287" s="211" t="e">
        <f>#REF!</f>
        <v>#REF!</v>
      </c>
      <c r="C287" s="142" t="e">
        <f>#REF!</f>
        <v>#REF!</v>
      </c>
      <c r="D287" s="172" t="e">
        <f>#REF!</f>
        <v>#REF!</v>
      </c>
      <c r="E287" s="143"/>
      <c r="F287" s="143"/>
      <c r="G287" s="167" t="e">
        <f>#REF!</f>
        <v>#REF!</v>
      </c>
      <c r="H287" s="143" t="e">
        <f>#REF!</f>
        <v>#REF!</v>
      </c>
      <c r="I287" s="144" t="e">
        <f>#REF!</f>
        <v>#REF!</v>
      </c>
      <c r="J287" s="144" t="e">
        <f>#REF!</f>
        <v>#REF!</v>
      </c>
      <c r="K287" s="144" t="e">
        <f t="shared" si="69"/>
        <v>#REF!</v>
      </c>
      <c r="L287" s="145"/>
      <c r="M287" s="146"/>
      <c r="N287" s="147"/>
      <c r="O287" s="148"/>
      <c r="P287" s="168" t="e">
        <f>#REF!</f>
        <v>#REF!</v>
      </c>
      <c r="Q287" s="148" t="e">
        <f t="shared" si="70"/>
        <v>#REF!</v>
      </c>
      <c r="R287" s="149" t="e">
        <f>#REF!+I287</f>
        <v>#REF!</v>
      </c>
      <c r="S287" s="144"/>
      <c r="T287" s="144" t="e">
        <f>#REF!</f>
        <v>#REF!</v>
      </c>
      <c r="U287" s="144" t="e">
        <f t="shared" si="71"/>
        <v>#REF!</v>
      </c>
      <c r="V287" s="144" t="e">
        <f t="shared" si="67"/>
        <v>#REF!</v>
      </c>
      <c r="W287" s="144" t="e">
        <f t="shared" si="68"/>
        <v>#REF!</v>
      </c>
      <c r="X287" s="144" t="e">
        <f t="shared" si="72"/>
        <v>#REF!</v>
      </c>
      <c r="Y287" s="208" t="e">
        <f>#REF!+#REF!+#REF!+#REF!+#REF!</f>
        <v>#REF!</v>
      </c>
      <c r="Z287" s="208" t="e">
        <f>#REF!+#REF!+#REF!+#REF!+#REF!</f>
        <v>#REF!</v>
      </c>
      <c r="AA287" s="209" t="e">
        <f>#REF!</f>
        <v>#REF!</v>
      </c>
      <c r="AB287" s="209" t="e">
        <f>#REF!</f>
        <v>#REF!</v>
      </c>
      <c r="AC287" s="207"/>
      <c r="AD287" s="207">
        <f t="shared" si="73"/>
        <v>0</v>
      </c>
      <c r="AE287" s="206" t="e">
        <f t="shared" si="74"/>
        <v>#REF!</v>
      </c>
      <c r="AF287" s="206" t="e">
        <f t="shared" si="75"/>
        <v>#REF!</v>
      </c>
      <c r="AG287" s="144"/>
      <c r="AH287" s="144"/>
      <c r="AI287" s="205" t="e">
        <f t="shared" si="76"/>
        <v>#REF!</v>
      </c>
      <c r="AJ287" s="205">
        <v>93.28</v>
      </c>
      <c r="AK287" s="150" t="e">
        <f t="shared" si="80"/>
        <v>#REF!</v>
      </c>
      <c r="AL287" s="144" t="e">
        <f>#REF!-AJ287</f>
        <v>#REF!</v>
      </c>
      <c r="AM287" s="149" t="e">
        <f t="shared" si="77"/>
        <v>#REF!</v>
      </c>
      <c r="AN287" s="210" t="e">
        <f t="shared" si="78"/>
        <v>#REF!</v>
      </c>
      <c r="AO287" s="150"/>
      <c r="AP287" s="153"/>
      <c r="AQ287" s="152"/>
      <c r="AR287" s="150"/>
      <c r="AT287" s="177" t="e">
        <f t="shared" si="81"/>
        <v>#REF!</v>
      </c>
      <c r="AU287" s="178"/>
      <c r="AV287" s="178"/>
    </row>
    <row r="288" spans="1:48" ht="15" customHeight="1">
      <c r="A288" s="200">
        <f t="shared" si="79"/>
        <v>287</v>
      </c>
      <c r="B288" s="211" t="e">
        <f>#REF!</f>
        <v>#REF!</v>
      </c>
      <c r="C288" s="142" t="e">
        <f>#REF!</f>
        <v>#REF!</v>
      </c>
      <c r="D288" s="172" t="e">
        <f>#REF!</f>
        <v>#REF!</v>
      </c>
      <c r="E288" s="143"/>
      <c r="F288" s="143"/>
      <c r="G288" s="167" t="e">
        <f>#REF!</f>
        <v>#REF!</v>
      </c>
      <c r="H288" s="143" t="e">
        <f>#REF!</f>
        <v>#REF!</v>
      </c>
      <c r="I288" s="144" t="e">
        <f>#REF!</f>
        <v>#REF!</v>
      </c>
      <c r="J288" s="144" t="e">
        <f>#REF!</f>
        <v>#REF!</v>
      </c>
      <c r="K288" s="144" t="e">
        <f t="shared" si="69"/>
        <v>#REF!</v>
      </c>
      <c r="L288" s="145"/>
      <c r="M288" s="146"/>
      <c r="N288" s="147"/>
      <c r="O288" s="148"/>
      <c r="P288" s="168" t="e">
        <f>#REF!</f>
        <v>#REF!</v>
      </c>
      <c r="Q288" s="148" t="e">
        <f t="shared" si="70"/>
        <v>#REF!</v>
      </c>
      <c r="R288" s="149" t="e">
        <f>#REF!+I288</f>
        <v>#REF!</v>
      </c>
      <c r="S288" s="144"/>
      <c r="T288" s="144" t="e">
        <f>#REF!</f>
        <v>#REF!</v>
      </c>
      <c r="U288" s="144" t="e">
        <f t="shared" si="71"/>
        <v>#REF!</v>
      </c>
      <c r="V288" s="144" t="e">
        <f t="shared" si="67"/>
        <v>#REF!</v>
      </c>
      <c r="W288" s="144" t="e">
        <f t="shared" si="68"/>
        <v>#REF!</v>
      </c>
      <c r="X288" s="144" t="e">
        <f t="shared" si="72"/>
        <v>#REF!</v>
      </c>
      <c r="Y288" s="208" t="e">
        <f>#REF!+#REF!+#REF!+#REF!+#REF!</f>
        <v>#REF!</v>
      </c>
      <c r="Z288" s="208" t="e">
        <f>#REF!+#REF!+#REF!+#REF!+#REF!</f>
        <v>#REF!</v>
      </c>
      <c r="AA288" s="209" t="e">
        <f>#REF!</f>
        <v>#REF!</v>
      </c>
      <c r="AB288" s="209" t="e">
        <f>#REF!</f>
        <v>#REF!</v>
      </c>
      <c r="AC288" s="207"/>
      <c r="AD288" s="207">
        <f t="shared" si="73"/>
        <v>0</v>
      </c>
      <c r="AE288" s="206" t="e">
        <f t="shared" si="74"/>
        <v>#REF!</v>
      </c>
      <c r="AF288" s="206" t="e">
        <f t="shared" si="75"/>
        <v>#REF!</v>
      </c>
      <c r="AG288" s="144"/>
      <c r="AH288" s="144"/>
      <c r="AI288" s="205" t="e">
        <f t="shared" si="76"/>
        <v>#REF!</v>
      </c>
      <c r="AJ288" s="205">
        <f>469.97/1.8093</f>
        <v>259.75239042723706</v>
      </c>
      <c r="AK288" s="150" t="e">
        <f t="shared" si="80"/>
        <v>#REF!</v>
      </c>
      <c r="AL288" s="144" t="e">
        <f>#REF!-AJ288</f>
        <v>#REF!</v>
      </c>
      <c r="AM288" s="149" t="e">
        <f t="shared" si="77"/>
        <v>#REF!</v>
      </c>
      <c r="AN288" s="210" t="e">
        <f t="shared" si="78"/>
        <v>#REF!</v>
      </c>
      <c r="AO288" s="150"/>
      <c r="AP288" s="153"/>
      <c r="AQ288" s="152"/>
      <c r="AR288" s="150"/>
      <c r="AT288" s="177" t="e">
        <f t="shared" si="81"/>
        <v>#REF!</v>
      </c>
      <c r="AU288" s="178"/>
      <c r="AV288" s="178"/>
    </row>
    <row r="289" spans="1:48" ht="15" customHeight="1">
      <c r="A289" s="200">
        <f t="shared" si="79"/>
        <v>288</v>
      </c>
      <c r="B289" s="211" t="e">
        <f>#REF!</f>
        <v>#REF!</v>
      </c>
      <c r="C289" s="142" t="e">
        <f>#REF!</f>
        <v>#REF!</v>
      </c>
      <c r="D289" s="172" t="e">
        <f>#REF!</f>
        <v>#REF!</v>
      </c>
      <c r="E289" s="143"/>
      <c r="F289" s="143"/>
      <c r="G289" s="167" t="e">
        <f>#REF!</f>
        <v>#REF!</v>
      </c>
      <c r="H289" s="143" t="e">
        <f>#REF!</f>
        <v>#REF!</v>
      </c>
      <c r="I289" s="144" t="e">
        <f>#REF!</f>
        <v>#REF!</v>
      </c>
      <c r="J289" s="144" t="e">
        <f>#REF!</f>
        <v>#REF!</v>
      </c>
      <c r="K289" s="144" t="e">
        <f t="shared" si="69"/>
        <v>#REF!</v>
      </c>
      <c r="L289" s="145"/>
      <c r="M289" s="146"/>
      <c r="N289" s="147"/>
      <c r="O289" s="148"/>
      <c r="P289" s="168" t="e">
        <f>#REF!</f>
        <v>#REF!</v>
      </c>
      <c r="Q289" s="148" t="e">
        <f t="shared" si="70"/>
        <v>#REF!</v>
      </c>
      <c r="R289" s="149" t="e">
        <f>#REF!+I289</f>
        <v>#REF!</v>
      </c>
      <c r="S289" s="144"/>
      <c r="T289" s="144" t="e">
        <f>#REF!</f>
        <v>#REF!</v>
      </c>
      <c r="U289" s="144" t="e">
        <f t="shared" si="71"/>
        <v>#REF!</v>
      </c>
      <c r="V289" s="144" t="e">
        <f t="shared" si="67"/>
        <v>#REF!</v>
      </c>
      <c r="W289" s="144" t="e">
        <f t="shared" si="68"/>
        <v>#REF!</v>
      </c>
      <c r="X289" s="144" t="e">
        <f t="shared" si="72"/>
        <v>#REF!</v>
      </c>
      <c r="Y289" s="208" t="e">
        <f>#REF!+#REF!+#REF!+#REF!+#REF!</f>
        <v>#REF!</v>
      </c>
      <c r="Z289" s="208" t="e">
        <f>#REF!+#REF!+#REF!+#REF!+#REF!</f>
        <v>#REF!</v>
      </c>
      <c r="AA289" s="209" t="e">
        <f>#REF!</f>
        <v>#REF!</v>
      </c>
      <c r="AB289" s="209" t="e">
        <f>#REF!</f>
        <v>#REF!</v>
      </c>
      <c r="AC289" s="207"/>
      <c r="AD289" s="207">
        <f t="shared" si="73"/>
        <v>0</v>
      </c>
      <c r="AE289" s="206" t="e">
        <f t="shared" si="74"/>
        <v>#REF!</v>
      </c>
      <c r="AF289" s="206" t="e">
        <f t="shared" si="75"/>
        <v>#REF!</v>
      </c>
      <c r="AG289" s="144"/>
      <c r="AH289" s="144"/>
      <c r="AI289" s="205" t="e">
        <f t="shared" si="76"/>
        <v>#REF!</v>
      </c>
      <c r="AJ289" s="205">
        <v>138.03</v>
      </c>
      <c r="AK289" s="150" t="e">
        <f t="shared" si="80"/>
        <v>#REF!</v>
      </c>
      <c r="AL289" s="144" t="e">
        <f>#REF!-AJ289</f>
        <v>#REF!</v>
      </c>
      <c r="AM289" s="149" t="e">
        <f t="shared" si="77"/>
        <v>#REF!</v>
      </c>
      <c r="AN289" s="210" t="e">
        <f t="shared" si="78"/>
        <v>#REF!</v>
      </c>
      <c r="AO289" s="150"/>
      <c r="AP289" s="153"/>
      <c r="AQ289" s="152"/>
      <c r="AR289" s="150"/>
      <c r="AT289" s="177" t="e">
        <f t="shared" si="81"/>
        <v>#REF!</v>
      </c>
      <c r="AU289" s="178"/>
      <c r="AV289" s="178"/>
    </row>
    <row r="290" spans="1:48" ht="15" customHeight="1">
      <c r="A290" s="200">
        <f t="shared" si="79"/>
        <v>289</v>
      </c>
      <c r="B290" s="211" t="e">
        <f>#REF!</f>
        <v>#REF!</v>
      </c>
      <c r="C290" s="142" t="e">
        <f>#REF!</f>
        <v>#REF!</v>
      </c>
      <c r="D290" s="172" t="e">
        <f>#REF!</f>
        <v>#REF!</v>
      </c>
      <c r="E290" s="143"/>
      <c r="F290" s="143"/>
      <c r="G290" s="167" t="e">
        <f>#REF!</f>
        <v>#REF!</v>
      </c>
      <c r="H290" s="143" t="e">
        <f>#REF!</f>
        <v>#REF!</v>
      </c>
      <c r="I290" s="144" t="e">
        <f>#REF!</f>
        <v>#REF!</v>
      </c>
      <c r="J290" s="144" t="e">
        <f>#REF!</f>
        <v>#REF!</v>
      </c>
      <c r="K290" s="144" t="e">
        <f t="shared" si="69"/>
        <v>#REF!</v>
      </c>
      <c r="L290" s="145"/>
      <c r="M290" s="146"/>
      <c r="N290" s="147"/>
      <c r="O290" s="148"/>
      <c r="P290" s="168" t="e">
        <f>#REF!</f>
        <v>#REF!</v>
      </c>
      <c r="Q290" s="148" t="e">
        <f t="shared" si="70"/>
        <v>#REF!</v>
      </c>
      <c r="R290" s="149" t="e">
        <f>#REF!+I290</f>
        <v>#REF!</v>
      </c>
      <c r="S290" s="144"/>
      <c r="T290" s="144" t="e">
        <f>#REF!</f>
        <v>#REF!</v>
      </c>
      <c r="U290" s="144" t="e">
        <f t="shared" si="71"/>
        <v>#REF!</v>
      </c>
      <c r="V290" s="144" t="e">
        <f t="shared" si="67"/>
        <v>#REF!</v>
      </c>
      <c r="W290" s="144" t="e">
        <f t="shared" si="68"/>
        <v>#REF!</v>
      </c>
      <c r="X290" s="144" t="e">
        <f t="shared" si="72"/>
        <v>#REF!</v>
      </c>
      <c r="Y290" s="208" t="e">
        <f>#REF!+#REF!+#REF!+#REF!+#REF!</f>
        <v>#REF!</v>
      </c>
      <c r="Z290" s="208" t="e">
        <f>#REF!+#REF!+#REF!+#REF!+#REF!</f>
        <v>#REF!</v>
      </c>
      <c r="AA290" s="209" t="e">
        <f>#REF!</f>
        <v>#REF!</v>
      </c>
      <c r="AB290" s="209" t="e">
        <f>#REF!</f>
        <v>#REF!</v>
      </c>
      <c r="AC290" s="207"/>
      <c r="AD290" s="207">
        <f t="shared" si="73"/>
        <v>0</v>
      </c>
      <c r="AE290" s="206" t="e">
        <f t="shared" si="74"/>
        <v>#REF!</v>
      </c>
      <c r="AF290" s="206" t="e">
        <f t="shared" si="75"/>
        <v>#REF!</v>
      </c>
      <c r="AG290" s="144"/>
      <c r="AH290" s="144"/>
      <c r="AI290" s="205" t="e">
        <f t="shared" si="76"/>
        <v>#REF!</v>
      </c>
      <c r="AJ290" s="205">
        <v>1641.94</v>
      </c>
      <c r="AK290" s="150" t="e">
        <f t="shared" si="80"/>
        <v>#REF!</v>
      </c>
      <c r="AL290" s="144" t="e">
        <f>#REF!-AJ290</f>
        <v>#REF!</v>
      </c>
      <c r="AM290" s="149" t="e">
        <f t="shared" si="77"/>
        <v>#REF!</v>
      </c>
      <c r="AN290" s="210" t="e">
        <f t="shared" si="78"/>
        <v>#REF!</v>
      </c>
      <c r="AO290" s="150"/>
      <c r="AP290" s="153"/>
      <c r="AQ290" s="152"/>
      <c r="AR290" s="150"/>
      <c r="AT290" s="177" t="e">
        <f t="shared" si="81"/>
        <v>#REF!</v>
      </c>
      <c r="AU290" s="178"/>
      <c r="AV290" s="178"/>
    </row>
    <row r="291" spans="1:48" ht="15" customHeight="1">
      <c r="A291" s="200">
        <f t="shared" si="79"/>
        <v>290</v>
      </c>
      <c r="B291" s="235" t="e">
        <f>#REF!</f>
        <v>#REF!</v>
      </c>
      <c r="C291" s="142" t="e">
        <f>#REF!</f>
        <v>#REF!</v>
      </c>
      <c r="D291" s="172" t="e">
        <f>#REF!</f>
        <v>#REF!</v>
      </c>
      <c r="E291" s="143"/>
      <c r="F291" s="143"/>
      <c r="G291" s="167" t="e">
        <f>#REF!</f>
        <v>#REF!</v>
      </c>
      <c r="H291" s="143" t="e">
        <f>#REF!</f>
        <v>#REF!</v>
      </c>
      <c r="I291" s="144" t="e">
        <f>#REF!</f>
        <v>#REF!</v>
      </c>
      <c r="J291" s="144" t="e">
        <f>#REF!</f>
        <v>#REF!</v>
      </c>
      <c r="K291" s="144" t="e">
        <f t="shared" si="69"/>
        <v>#REF!</v>
      </c>
      <c r="L291" s="145"/>
      <c r="M291" s="146"/>
      <c r="N291" s="147"/>
      <c r="O291" s="148"/>
      <c r="P291" s="168" t="e">
        <f>#REF!</f>
        <v>#REF!</v>
      </c>
      <c r="Q291" s="148" t="e">
        <f t="shared" si="70"/>
        <v>#REF!</v>
      </c>
      <c r="R291" s="149" t="e">
        <f>#REF!+I291</f>
        <v>#REF!</v>
      </c>
      <c r="S291" s="144"/>
      <c r="T291" s="144" t="e">
        <f>#REF!</f>
        <v>#REF!</v>
      </c>
      <c r="U291" s="144" t="e">
        <f t="shared" si="71"/>
        <v>#REF!</v>
      </c>
      <c r="V291" s="144" t="e">
        <f>U291*0.09</f>
        <v>#REF!</v>
      </c>
      <c r="W291" s="144">
        <v>0</v>
      </c>
      <c r="X291" s="144" t="e">
        <f t="shared" si="72"/>
        <v>#REF!</v>
      </c>
      <c r="Y291" s="208" t="e">
        <f>#REF!+#REF!+#REF!+#REF!+#REF!</f>
        <v>#REF!</v>
      </c>
      <c r="Z291" s="208" t="e">
        <f>#REF!+#REF!+#REF!+#REF!+#REF!</f>
        <v>#REF!</v>
      </c>
      <c r="AA291" s="209" t="e">
        <f>#REF!</f>
        <v>#REF!</v>
      </c>
      <c r="AB291" s="209" t="e">
        <f>#REF!</f>
        <v>#REF!</v>
      </c>
      <c r="AC291" s="207"/>
      <c r="AD291" s="207">
        <f t="shared" si="73"/>
        <v>0</v>
      </c>
      <c r="AE291" s="206" t="e">
        <f t="shared" si="74"/>
        <v>#REF!</v>
      </c>
      <c r="AF291" s="206" t="e">
        <f t="shared" si="75"/>
        <v>#REF!</v>
      </c>
      <c r="AG291" s="144"/>
      <c r="AH291" s="144"/>
      <c r="AI291" s="205" t="e">
        <f t="shared" si="76"/>
        <v>#REF!</v>
      </c>
      <c r="AJ291" s="205"/>
      <c r="AK291" s="150" t="e">
        <f>AL291/1.09</f>
        <v>#REF!</v>
      </c>
      <c r="AL291" s="144" t="e">
        <f>#REF!-AJ291</f>
        <v>#REF!</v>
      </c>
      <c r="AM291" s="149" t="e">
        <f t="shared" si="77"/>
        <v>#REF!</v>
      </c>
      <c r="AN291" s="210" t="e">
        <f t="shared" si="78"/>
        <v>#REF!</v>
      </c>
      <c r="AO291" s="150"/>
      <c r="AP291" s="153"/>
      <c r="AQ291" s="152"/>
      <c r="AR291" s="150"/>
      <c r="AT291" s="177">
        <f t="shared" si="81"/>
        <v>0</v>
      </c>
      <c r="AU291" s="178"/>
      <c r="AV291" s="178"/>
    </row>
    <row r="292" spans="1:48" ht="15" customHeight="1">
      <c r="A292" s="200">
        <f t="shared" si="79"/>
        <v>291</v>
      </c>
      <c r="B292" s="235" t="e">
        <f>#REF!</f>
        <v>#REF!</v>
      </c>
      <c r="C292" s="142" t="e">
        <f>#REF!</f>
        <v>#REF!</v>
      </c>
      <c r="D292" s="172" t="e">
        <f>#REF!</f>
        <v>#REF!</v>
      </c>
      <c r="E292" s="143"/>
      <c r="F292" s="143"/>
      <c r="G292" s="167" t="e">
        <f>#REF!</f>
        <v>#REF!</v>
      </c>
      <c r="H292" s="143" t="e">
        <f>#REF!</f>
        <v>#REF!</v>
      </c>
      <c r="I292" s="144" t="e">
        <f>#REF!</f>
        <v>#REF!</v>
      </c>
      <c r="J292" s="144" t="e">
        <f>#REF!</f>
        <v>#REF!</v>
      </c>
      <c r="K292" s="144" t="e">
        <f t="shared" si="69"/>
        <v>#REF!</v>
      </c>
      <c r="L292" s="145"/>
      <c r="M292" s="146"/>
      <c r="N292" s="147"/>
      <c r="O292" s="148"/>
      <c r="P292" s="168" t="e">
        <f>#REF!</f>
        <v>#REF!</v>
      </c>
      <c r="Q292" s="148" t="e">
        <f t="shared" si="70"/>
        <v>#REF!</v>
      </c>
      <c r="R292" s="149" t="e">
        <f>#REF!+I292</f>
        <v>#REF!</v>
      </c>
      <c r="S292" s="144"/>
      <c r="T292" s="144" t="e">
        <f>#REF!</f>
        <v>#REF!</v>
      </c>
      <c r="U292" s="144" t="e">
        <f t="shared" si="71"/>
        <v>#REF!</v>
      </c>
      <c r="V292" s="144" t="e">
        <f>U292*0.09</f>
        <v>#REF!</v>
      </c>
      <c r="W292" s="144">
        <v>0</v>
      </c>
      <c r="X292" s="144" t="e">
        <f t="shared" si="72"/>
        <v>#REF!</v>
      </c>
      <c r="Y292" s="208" t="e">
        <f>#REF!+#REF!+#REF!+#REF!+#REF!</f>
        <v>#REF!</v>
      </c>
      <c r="Z292" s="208" t="e">
        <f>#REF!+#REF!+#REF!+#REF!+#REF!</f>
        <v>#REF!</v>
      </c>
      <c r="AA292" s="209" t="e">
        <f>#REF!</f>
        <v>#REF!</v>
      </c>
      <c r="AB292" s="209" t="e">
        <f>#REF!</f>
        <v>#REF!</v>
      </c>
      <c r="AC292" s="207"/>
      <c r="AD292" s="207">
        <f t="shared" si="73"/>
        <v>0</v>
      </c>
      <c r="AE292" s="206" t="e">
        <f t="shared" si="74"/>
        <v>#REF!</v>
      </c>
      <c r="AF292" s="206" t="e">
        <f t="shared" si="75"/>
        <v>#REF!</v>
      </c>
      <c r="AG292" s="144"/>
      <c r="AH292" s="144"/>
      <c r="AI292" s="205" t="e">
        <f t="shared" si="76"/>
        <v>#REF!</v>
      </c>
      <c r="AJ292" s="205"/>
      <c r="AK292" s="150" t="e">
        <f>AL292/1.09</f>
        <v>#REF!</v>
      </c>
      <c r="AL292" s="144" t="e">
        <f>#REF!-AJ292</f>
        <v>#REF!</v>
      </c>
      <c r="AM292" s="149" t="e">
        <f t="shared" si="77"/>
        <v>#REF!</v>
      </c>
      <c r="AN292" s="210" t="e">
        <f t="shared" si="78"/>
        <v>#REF!</v>
      </c>
      <c r="AO292" s="150"/>
      <c r="AP292" s="153"/>
      <c r="AQ292" s="152"/>
      <c r="AR292" s="150"/>
      <c r="AT292" s="177">
        <f t="shared" si="81"/>
        <v>0</v>
      </c>
      <c r="AU292" s="178"/>
      <c r="AV292" s="178"/>
    </row>
    <row r="293" spans="1:48" ht="15" customHeight="1">
      <c r="A293" s="200">
        <f t="shared" si="79"/>
        <v>292</v>
      </c>
      <c r="B293" s="211" t="e">
        <f>#REF!</f>
        <v>#REF!</v>
      </c>
      <c r="C293" s="142" t="e">
        <f>#REF!</f>
        <v>#REF!</v>
      </c>
      <c r="D293" s="172" t="e">
        <f>#REF!</f>
        <v>#REF!</v>
      </c>
      <c r="E293" s="143"/>
      <c r="F293" s="143"/>
      <c r="G293" s="167" t="e">
        <f>#REF!</f>
        <v>#REF!</v>
      </c>
      <c r="H293" s="143" t="e">
        <f>#REF!</f>
        <v>#REF!</v>
      </c>
      <c r="I293" s="144" t="e">
        <f>#REF!</f>
        <v>#REF!</v>
      </c>
      <c r="J293" s="144" t="e">
        <f>#REF!</f>
        <v>#REF!</v>
      </c>
      <c r="K293" s="144" t="e">
        <f t="shared" si="69"/>
        <v>#REF!</v>
      </c>
      <c r="L293" s="145"/>
      <c r="M293" s="146"/>
      <c r="N293" s="147"/>
      <c r="O293" s="148"/>
      <c r="P293" s="168" t="e">
        <f>#REF!</f>
        <v>#REF!</v>
      </c>
      <c r="Q293" s="148" t="e">
        <f t="shared" si="70"/>
        <v>#REF!</v>
      </c>
      <c r="R293" s="149" t="e">
        <f>#REF!+I293</f>
        <v>#REF!</v>
      </c>
      <c r="S293" s="144"/>
      <c r="T293" s="144" t="e">
        <f>#REF!</f>
        <v>#REF!</v>
      </c>
      <c r="U293" s="144" t="e">
        <f t="shared" si="71"/>
        <v>#REF!</v>
      </c>
      <c r="V293" s="144" t="e">
        <f t="shared" si="67"/>
        <v>#REF!</v>
      </c>
      <c r="W293" s="144" t="e">
        <f t="shared" si="68"/>
        <v>#REF!</v>
      </c>
      <c r="X293" s="144" t="e">
        <f t="shared" si="72"/>
        <v>#REF!</v>
      </c>
      <c r="Y293" s="208" t="e">
        <f>#REF!+#REF!+#REF!+#REF!+#REF!</f>
        <v>#REF!</v>
      </c>
      <c r="Z293" s="208" t="e">
        <f>#REF!+#REF!+#REF!+#REF!+#REF!</f>
        <v>#REF!</v>
      </c>
      <c r="AA293" s="209" t="e">
        <f>#REF!</f>
        <v>#REF!</v>
      </c>
      <c r="AB293" s="209" t="e">
        <f>#REF!</f>
        <v>#REF!</v>
      </c>
      <c r="AC293" s="207"/>
      <c r="AD293" s="207">
        <f t="shared" si="73"/>
        <v>0</v>
      </c>
      <c r="AE293" s="206" t="e">
        <f t="shared" si="74"/>
        <v>#REF!</v>
      </c>
      <c r="AF293" s="206" t="e">
        <f t="shared" si="75"/>
        <v>#REF!</v>
      </c>
      <c r="AG293" s="144"/>
      <c r="AH293" s="144"/>
      <c r="AI293" s="205" t="e">
        <f t="shared" si="76"/>
        <v>#REF!</v>
      </c>
      <c r="AJ293" s="205">
        <f>283.64/1.8024</f>
        <v>157.36795383932534</v>
      </c>
      <c r="AK293" s="150" t="e">
        <f t="shared" si="80"/>
        <v>#REF!</v>
      </c>
      <c r="AL293" s="144" t="e">
        <f>#REF!-AJ293</f>
        <v>#REF!</v>
      </c>
      <c r="AM293" s="149" t="e">
        <f t="shared" si="77"/>
        <v>#REF!</v>
      </c>
      <c r="AN293" s="210" t="e">
        <f t="shared" si="78"/>
        <v>#REF!</v>
      </c>
      <c r="AO293" s="150"/>
      <c r="AP293" s="153"/>
      <c r="AQ293" s="152"/>
      <c r="AR293" s="150"/>
      <c r="AT293" s="177" t="e">
        <f t="shared" si="81"/>
        <v>#REF!</v>
      </c>
      <c r="AU293" s="178"/>
      <c r="AV293" s="178"/>
    </row>
    <row r="294" spans="1:48" ht="15" customHeight="1">
      <c r="A294" s="200">
        <f t="shared" si="79"/>
        <v>293</v>
      </c>
      <c r="B294" s="211" t="e">
        <f>#REF!</f>
        <v>#REF!</v>
      </c>
      <c r="C294" s="142" t="e">
        <f>#REF!</f>
        <v>#REF!</v>
      </c>
      <c r="D294" s="172" t="e">
        <f>#REF!</f>
        <v>#REF!</v>
      </c>
      <c r="E294" s="143"/>
      <c r="F294" s="143"/>
      <c r="G294" s="167" t="e">
        <f>#REF!</f>
        <v>#REF!</v>
      </c>
      <c r="H294" s="143" t="e">
        <f>#REF!</f>
        <v>#REF!</v>
      </c>
      <c r="I294" s="144" t="e">
        <f>#REF!</f>
        <v>#REF!</v>
      </c>
      <c r="J294" s="144" t="e">
        <f>#REF!</f>
        <v>#REF!</v>
      </c>
      <c r="K294" s="144" t="e">
        <f t="shared" si="69"/>
        <v>#REF!</v>
      </c>
      <c r="L294" s="145"/>
      <c r="M294" s="146"/>
      <c r="N294" s="147"/>
      <c r="O294" s="148"/>
      <c r="P294" s="168" t="e">
        <f>#REF!</f>
        <v>#REF!</v>
      </c>
      <c r="Q294" s="148" t="e">
        <f t="shared" si="70"/>
        <v>#REF!</v>
      </c>
      <c r="R294" s="149" t="e">
        <f>#REF!+I294</f>
        <v>#REF!</v>
      </c>
      <c r="S294" s="144"/>
      <c r="T294" s="144" t="e">
        <f>#REF!</f>
        <v>#REF!</v>
      </c>
      <c r="U294" s="144" t="e">
        <f t="shared" si="71"/>
        <v>#REF!</v>
      </c>
      <c r="V294" s="144" t="e">
        <f t="shared" si="67"/>
        <v>#REF!</v>
      </c>
      <c r="W294" s="144" t="e">
        <f t="shared" si="68"/>
        <v>#REF!</v>
      </c>
      <c r="X294" s="144" t="e">
        <f t="shared" si="72"/>
        <v>#REF!</v>
      </c>
      <c r="Y294" s="208" t="e">
        <f>#REF!+#REF!+#REF!+#REF!+#REF!</f>
        <v>#REF!</v>
      </c>
      <c r="Z294" s="208" t="e">
        <f>#REF!+#REF!+#REF!+#REF!+#REF!</f>
        <v>#REF!</v>
      </c>
      <c r="AA294" s="209" t="e">
        <f>#REF!</f>
        <v>#REF!</v>
      </c>
      <c r="AB294" s="209" t="e">
        <f>#REF!</f>
        <v>#REF!</v>
      </c>
      <c r="AC294" s="207"/>
      <c r="AD294" s="207">
        <f t="shared" si="73"/>
        <v>0</v>
      </c>
      <c r="AE294" s="206" t="e">
        <f t="shared" si="74"/>
        <v>#REF!</v>
      </c>
      <c r="AF294" s="206" t="e">
        <f t="shared" si="75"/>
        <v>#REF!</v>
      </c>
      <c r="AG294" s="144"/>
      <c r="AH294" s="144"/>
      <c r="AI294" s="205" t="e">
        <f t="shared" si="76"/>
        <v>#REF!</v>
      </c>
      <c r="AJ294" s="205"/>
      <c r="AK294" s="150" t="e">
        <f t="shared" si="80"/>
        <v>#REF!</v>
      </c>
      <c r="AL294" s="144" t="e">
        <f>#REF!-AJ294</f>
        <v>#REF!</v>
      </c>
      <c r="AM294" s="149" t="e">
        <f t="shared" si="77"/>
        <v>#REF!</v>
      </c>
      <c r="AN294" s="210" t="e">
        <f t="shared" si="78"/>
        <v>#REF!</v>
      </c>
      <c r="AO294" s="150"/>
      <c r="AP294" s="153"/>
      <c r="AQ294" s="152"/>
      <c r="AR294" s="150"/>
      <c r="AT294" s="177" t="e">
        <f t="shared" si="81"/>
        <v>#REF!</v>
      </c>
      <c r="AU294" s="178"/>
      <c r="AV294" s="178"/>
    </row>
    <row r="295" spans="1:48" ht="15" customHeight="1">
      <c r="A295" s="200">
        <f t="shared" si="79"/>
        <v>294</v>
      </c>
      <c r="B295" s="211" t="e">
        <f>#REF!</f>
        <v>#REF!</v>
      </c>
      <c r="C295" s="142" t="e">
        <f>#REF!</f>
        <v>#REF!</v>
      </c>
      <c r="D295" s="172" t="e">
        <f>#REF!</f>
        <v>#REF!</v>
      </c>
      <c r="E295" s="143"/>
      <c r="F295" s="143"/>
      <c r="G295" s="167" t="e">
        <f>#REF!</f>
        <v>#REF!</v>
      </c>
      <c r="H295" s="143" t="e">
        <f>#REF!</f>
        <v>#REF!</v>
      </c>
      <c r="I295" s="144" t="e">
        <f>#REF!</f>
        <v>#REF!</v>
      </c>
      <c r="J295" s="144" t="e">
        <f>#REF!</f>
        <v>#REF!</v>
      </c>
      <c r="K295" s="144" t="e">
        <f t="shared" si="69"/>
        <v>#REF!</v>
      </c>
      <c r="L295" s="145"/>
      <c r="M295" s="146"/>
      <c r="N295" s="147"/>
      <c r="O295" s="148"/>
      <c r="P295" s="168" t="e">
        <f>#REF!</f>
        <v>#REF!</v>
      </c>
      <c r="Q295" s="148" t="e">
        <f t="shared" si="70"/>
        <v>#REF!</v>
      </c>
      <c r="R295" s="149" t="e">
        <f>#REF!+I295</f>
        <v>#REF!</v>
      </c>
      <c r="S295" s="144"/>
      <c r="T295" s="144" t="e">
        <f>#REF!</f>
        <v>#REF!</v>
      </c>
      <c r="U295" s="144" t="e">
        <f t="shared" si="71"/>
        <v>#REF!</v>
      </c>
      <c r="V295" s="144" t="e">
        <f t="shared" si="67"/>
        <v>#REF!</v>
      </c>
      <c r="W295" s="144" t="e">
        <f t="shared" si="68"/>
        <v>#REF!</v>
      </c>
      <c r="X295" s="144" t="e">
        <f t="shared" si="72"/>
        <v>#REF!</v>
      </c>
      <c r="Y295" s="208" t="e">
        <f>#REF!+#REF!+#REF!+#REF!+#REF!</f>
        <v>#REF!</v>
      </c>
      <c r="Z295" s="208" t="e">
        <f>#REF!+#REF!+#REF!+#REF!+#REF!</f>
        <v>#REF!</v>
      </c>
      <c r="AA295" s="209" t="e">
        <f>#REF!</f>
        <v>#REF!</v>
      </c>
      <c r="AB295" s="209" t="e">
        <f>#REF!</f>
        <v>#REF!</v>
      </c>
      <c r="AC295" s="207"/>
      <c r="AD295" s="207">
        <f t="shared" si="73"/>
        <v>0</v>
      </c>
      <c r="AE295" s="206" t="e">
        <f t="shared" si="74"/>
        <v>#REF!</v>
      </c>
      <c r="AF295" s="206" t="e">
        <f t="shared" si="75"/>
        <v>#REF!</v>
      </c>
      <c r="AG295" s="144"/>
      <c r="AH295" s="144"/>
      <c r="AI295" s="205" t="e">
        <f t="shared" si="76"/>
        <v>#REF!</v>
      </c>
      <c r="AJ295" s="205">
        <f>188.06/1.8001</f>
        <v>104.47197377923449</v>
      </c>
      <c r="AK295" s="150" t="e">
        <f t="shared" si="80"/>
        <v>#REF!</v>
      </c>
      <c r="AL295" s="144" t="e">
        <f>#REF!-AJ295</f>
        <v>#REF!</v>
      </c>
      <c r="AM295" s="149" t="e">
        <f t="shared" si="77"/>
        <v>#REF!</v>
      </c>
      <c r="AN295" s="210" t="e">
        <f t="shared" si="78"/>
        <v>#REF!</v>
      </c>
      <c r="AO295" s="150"/>
      <c r="AP295" s="153"/>
      <c r="AQ295" s="152"/>
      <c r="AR295" s="150"/>
      <c r="AT295" s="177" t="e">
        <f t="shared" si="81"/>
        <v>#REF!</v>
      </c>
      <c r="AU295" s="178"/>
      <c r="AV295" s="178"/>
    </row>
    <row r="296" spans="1:48" ht="15" customHeight="1">
      <c r="A296" s="200">
        <f t="shared" si="79"/>
        <v>295</v>
      </c>
      <c r="B296" s="211" t="e">
        <f>#REF!</f>
        <v>#REF!</v>
      </c>
      <c r="C296" s="241" t="e">
        <f>#REF!</f>
        <v>#REF!</v>
      </c>
      <c r="D296" s="172" t="e">
        <f>#REF!</f>
        <v>#REF!</v>
      </c>
      <c r="E296" s="143"/>
      <c r="F296" s="143"/>
      <c r="G296" s="167" t="e">
        <f>#REF!</f>
        <v>#REF!</v>
      </c>
      <c r="H296" s="143" t="e">
        <f>#REF!</f>
        <v>#REF!</v>
      </c>
      <c r="I296" s="144" t="e">
        <f>#REF!</f>
        <v>#REF!</v>
      </c>
      <c r="J296" s="144" t="e">
        <f>#REF!</f>
        <v>#REF!</v>
      </c>
      <c r="K296" s="144" t="e">
        <f t="shared" si="69"/>
        <v>#REF!</v>
      </c>
      <c r="L296" s="145"/>
      <c r="M296" s="146"/>
      <c r="N296" s="147"/>
      <c r="O296" s="148"/>
      <c r="P296" s="168" t="e">
        <f>#REF!</f>
        <v>#REF!</v>
      </c>
      <c r="Q296" s="148" t="e">
        <f t="shared" si="70"/>
        <v>#REF!</v>
      </c>
      <c r="R296" s="149" t="e">
        <f>#REF!+I296</f>
        <v>#REF!</v>
      </c>
      <c r="S296" s="144"/>
      <c r="T296" s="144" t="e">
        <f>#REF!</f>
        <v>#REF!</v>
      </c>
      <c r="U296" s="144" t="e">
        <f t="shared" si="71"/>
        <v>#REF!</v>
      </c>
      <c r="V296" s="144" t="e">
        <f t="shared" si="67"/>
        <v>#REF!</v>
      </c>
      <c r="W296" s="144" t="e">
        <f>U296*9.48/1000</f>
        <v>#REF!</v>
      </c>
      <c r="X296" s="144" t="e">
        <f t="shared" si="72"/>
        <v>#REF!</v>
      </c>
      <c r="Y296" s="208" t="e">
        <f>#REF!+#REF!+#REF!+#REF!+#REF!</f>
        <v>#REF!</v>
      </c>
      <c r="Z296" s="208" t="e">
        <f>#REF!+#REF!+#REF!+#REF!+#REF!</f>
        <v>#REF!</v>
      </c>
      <c r="AA296" s="209" t="e">
        <f>#REF!</f>
        <v>#REF!</v>
      </c>
      <c r="AB296" s="209" t="e">
        <f>#REF!</f>
        <v>#REF!</v>
      </c>
      <c r="AC296" s="207"/>
      <c r="AD296" s="207">
        <f t="shared" si="73"/>
        <v>0</v>
      </c>
      <c r="AE296" s="206" t="e">
        <f t="shared" si="74"/>
        <v>#REF!</v>
      </c>
      <c r="AF296" s="206" t="e">
        <f t="shared" si="75"/>
        <v>#REF!</v>
      </c>
      <c r="AG296" s="144"/>
      <c r="AH296" s="144"/>
      <c r="AI296" s="205" t="e">
        <f t="shared" si="76"/>
        <v>#REF!</v>
      </c>
      <c r="AJ296" s="205">
        <f>205.98/1.7986</f>
        <v>114.52240631602356</v>
      </c>
      <c r="AK296" s="150" t="e">
        <f t="shared" si="80"/>
        <v>#REF!</v>
      </c>
      <c r="AL296" s="144" t="e">
        <f>#REF!-AJ296</f>
        <v>#REF!</v>
      </c>
      <c r="AM296" s="149" t="e">
        <f t="shared" si="77"/>
        <v>#REF!</v>
      </c>
      <c r="AN296" s="210" t="e">
        <f t="shared" si="78"/>
        <v>#REF!</v>
      </c>
      <c r="AO296" s="150"/>
      <c r="AP296" s="153"/>
      <c r="AQ296" s="152"/>
      <c r="AR296" s="150"/>
      <c r="AT296" s="177" t="e">
        <f t="shared" si="81"/>
        <v>#REF!</v>
      </c>
      <c r="AU296" s="178"/>
      <c r="AV296" s="178"/>
    </row>
    <row r="297" spans="1:48" ht="15" customHeight="1">
      <c r="A297" s="200">
        <f t="shared" si="79"/>
        <v>296</v>
      </c>
      <c r="B297" s="211" t="e">
        <f>#REF!</f>
        <v>#REF!</v>
      </c>
      <c r="C297" s="142" t="e">
        <f>#REF!</f>
        <v>#REF!</v>
      </c>
      <c r="D297" s="172" t="e">
        <f>#REF!</f>
        <v>#REF!</v>
      </c>
      <c r="E297" s="143"/>
      <c r="F297" s="143"/>
      <c r="G297" s="167" t="e">
        <f>#REF!</f>
        <v>#REF!</v>
      </c>
      <c r="H297" s="143" t="e">
        <f>#REF!</f>
        <v>#REF!</v>
      </c>
      <c r="I297" s="144" t="e">
        <f>#REF!</f>
        <v>#REF!</v>
      </c>
      <c r="J297" s="144" t="e">
        <f>#REF!</f>
        <v>#REF!</v>
      </c>
      <c r="K297" s="144" t="e">
        <f t="shared" si="69"/>
        <v>#REF!</v>
      </c>
      <c r="L297" s="145"/>
      <c r="M297" s="146"/>
      <c r="N297" s="147"/>
      <c r="O297" s="148"/>
      <c r="P297" s="168" t="e">
        <f>#REF!</f>
        <v>#REF!</v>
      </c>
      <c r="Q297" s="148" t="e">
        <f t="shared" si="70"/>
        <v>#REF!</v>
      </c>
      <c r="R297" s="149" t="e">
        <f>#REF!+I297</f>
        <v>#REF!</v>
      </c>
      <c r="S297" s="144"/>
      <c r="T297" s="144" t="e">
        <f>#REF!</f>
        <v>#REF!</v>
      </c>
      <c r="U297" s="144" t="e">
        <f t="shared" si="71"/>
        <v>#REF!</v>
      </c>
      <c r="V297" s="144" t="e">
        <f t="shared" si="67"/>
        <v>#REF!</v>
      </c>
      <c r="W297" s="144" t="e">
        <f t="shared" si="68"/>
        <v>#REF!</v>
      </c>
      <c r="X297" s="144" t="e">
        <f t="shared" si="72"/>
        <v>#REF!</v>
      </c>
      <c r="Y297" s="208" t="e">
        <f>#REF!+#REF!+#REF!+#REF!+#REF!</f>
        <v>#REF!</v>
      </c>
      <c r="Z297" s="208" t="e">
        <f>#REF!+#REF!+#REF!+#REF!+#REF!</f>
        <v>#REF!</v>
      </c>
      <c r="AA297" s="209" t="e">
        <f>#REF!</f>
        <v>#REF!</v>
      </c>
      <c r="AB297" s="209" t="e">
        <f>#REF!</f>
        <v>#REF!</v>
      </c>
      <c r="AC297" s="207"/>
      <c r="AD297" s="207">
        <f t="shared" si="73"/>
        <v>0</v>
      </c>
      <c r="AE297" s="206" t="e">
        <f t="shared" si="74"/>
        <v>#REF!</v>
      </c>
      <c r="AF297" s="206" t="e">
        <f t="shared" si="75"/>
        <v>#REF!</v>
      </c>
      <c r="AG297" s="144"/>
      <c r="AH297" s="144"/>
      <c r="AI297" s="205" t="e">
        <f t="shared" si="76"/>
        <v>#REF!</v>
      </c>
      <c r="AJ297" s="205">
        <v>100.68</v>
      </c>
      <c r="AK297" s="150" t="e">
        <f t="shared" si="80"/>
        <v>#REF!</v>
      </c>
      <c r="AL297" s="144" t="e">
        <f>#REF!-AJ297</f>
        <v>#REF!</v>
      </c>
      <c r="AM297" s="149" t="e">
        <f t="shared" si="77"/>
        <v>#REF!</v>
      </c>
      <c r="AN297" s="210" t="e">
        <f t="shared" si="78"/>
        <v>#REF!</v>
      </c>
      <c r="AO297" s="150"/>
      <c r="AP297" s="153"/>
      <c r="AQ297" s="152"/>
      <c r="AR297" s="150"/>
      <c r="AT297" s="177" t="e">
        <f t="shared" si="81"/>
        <v>#REF!</v>
      </c>
      <c r="AU297" s="178"/>
      <c r="AV297" s="178"/>
    </row>
    <row r="298" spans="1:48" ht="15" customHeight="1">
      <c r="A298" s="200">
        <f t="shared" si="79"/>
        <v>297</v>
      </c>
      <c r="B298" s="211" t="e">
        <f>#REF!</f>
        <v>#REF!</v>
      </c>
      <c r="C298" s="142" t="e">
        <f>#REF!</f>
        <v>#REF!</v>
      </c>
      <c r="D298" s="172" t="e">
        <f>#REF!</f>
        <v>#REF!</v>
      </c>
      <c r="E298" s="143"/>
      <c r="F298" s="143"/>
      <c r="G298" s="167" t="e">
        <f>#REF!</f>
        <v>#REF!</v>
      </c>
      <c r="H298" s="143" t="e">
        <f>#REF!</f>
        <v>#REF!</v>
      </c>
      <c r="I298" s="144" t="e">
        <f>#REF!</f>
        <v>#REF!</v>
      </c>
      <c r="J298" s="144" t="e">
        <f>#REF!</f>
        <v>#REF!</v>
      </c>
      <c r="K298" s="144" t="e">
        <f t="shared" si="69"/>
        <v>#REF!</v>
      </c>
      <c r="L298" s="145"/>
      <c r="M298" s="146"/>
      <c r="N298" s="147"/>
      <c r="O298" s="148"/>
      <c r="P298" s="168" t="e">
        <f>#REF!</f>
        <v>#REF!</v>
      </c>
      <c r="Q298" s="148" t="e">
        <f t="shared" si="70"/>
        <v>#REF!</v>
      </c>
      <c r="R298" s="149" t="e">
        <f>#REF!+I298</f>
        <v>#REF!</v>
      </c>
      <c r="S298" s="144"/>
      <c r="T298" s="144" t="e">
        <f>#REF!</f>
        <v>#REF!</v>
      </c>
      <c r="U298" s="144" t="e">
        <f t="shared" si="71"/>
        <v>#REF!</v>
      </c>
      <c r="V298" s="144" t="e">
        <f t="shared" si="67"/>
        <v>#REF!</v>
      </c>
      <c r="W298" s="144" t="e">
        <f t="shared" si="68"/>
        <v>#REF!</v>
      </c>
      <c r="X298" s="144" t="e">
        <f t="shared" si="72"/>
        <v>#REF!</v>
      </c>
      <c r="Y298" s="208" t="e">
        <f>#REF!+#REF!+#REF!+#REF!+#REF!</f>
        <v>#REF!</v>
      </c>
      <c r="Z298" s="208" t="e">
        <f>#REF!+#REF!+#REF!+#REF!+#REF!</f>
        <v>#REF!</v>
      </c>
      <c r="AA298" s="209" t="e">
        <f>#REF!</f>
        <v>#REF!</v>
      </c>
      <c r="AB298" s="209" t="e">
        <f>#REF!</f>
        <v>#REF!</v>
      </c>
      <c r="AC298" s="207"/>
      <c r="AD298" s="207">
        <f t="shared" si="73"/>
        <v>0</v>
      </c>
      <c r="AE298" s="206" t="e">
        <f t="shared" si="74"/>
        <v>#REF!</v>
      </c>
      <c r="AF298" s="206" t="e">
        <f t="shared" si="75"/>
        <v>#REF!</v>
      </c>
      <c r="AG298" s="144"/>
      <c r="AH298" s="144"/>
      <c r="AI298" s="205" t="e">
        <f t="shared" si="76"/>
        <v>#REF!</v>
      </c>
      <c r="AJ298" s="205">
        <f>227.79/1.7986</f>
        <v>126.64850439230513</v>
      </c>
      <c r="AK298" s="150" t="e">
        <f t="shared" si="80"/>
        <v>#REF!</v>
      </c>
      <c r="AL298" s="144" t="e">
        <f>#REF!-AJ298</f>
        <v>#REF!</v>
      </c>
      <c r="AM298" s="149" t="e">
        <f t="shared" si="77"/>
        <v>#REF!</v>
      </c>
      <c r="AN298" s="210" t="e">
        <f t="shared" si="78"/>
        <v>#REF!</v>
      </c>
      <c r="AO298" s="150"/>
      <c r="AP298" s="153"/>
      <c r="AQ298" s="152"/>
      <c r="AR298" s="150"/>
      <c r="AT298" s="177" t="e">
        <f t="shared" si="81"/>
        <v>#REF!</v>
      </c>
      <c r="AU298" s="178"/>
      <c r="AV298" s="178"/>
    </row>
    <row r="299" spans="1:48" ht="15" customHeight="1">
      <c r="A299" s="200">
        <f t="shared" si="79"/>
        <v>298</v>
      </c>
      <c r="B299" s="211" t="e">
        <f>#REF!</f>
        <v>#REF!</v>
      </c>
      <c r="C299" s="142" t="e">
        <f>#REF!</f>
        <v>#REF!</v>
      </c>
      <c r="D299" s="172" t="e">
        <f>#REF!</f>
        <v>#REF!</v>
      </c>
      <c r="E299" s="143"/>
      <c r="F299" s="143"/>
      <c r="G299" s="167" t="e">
        <f>#REF!</f>
        <v>#REF!</v>
      </c>
      <c r="H299" s="143" t="e">
        <f>#REF!</f>
        <v>#REF!</v>
      </c>
      <c r="I299" s="144" t="e">
        <f>#REF!</f>
        <v>#REF!</v>
      </c>
      <c r="J299" s="144" t="e">
        <f>#REF!</f>
        <v>#REF!</v>
      </c>
      <c r="K299" s="144" t="e">
        <f t="shared" si="69"/>
        <v>#REF!</v>
      </c>
      <c r="L299" s="145"/>
      <c r="M299" s="146"/>
      <c r="N299" s="147"/>
      <c r="O299" s="148"/>
      <c r="P299" s="168" t="e">
        <f>#REF!</f>
        <v>#REF!</v>
      </c>
      <c r="Q299" s="148" t="e">
        <f t="shared" si="70"/>
        <v>#REF!</v>
      </c>
      <c r="R299" s="149" t="e">
        <f>#REF!+I299</f>
        <v>#REF!</v>
      </c>
      <c r="S299" s="144"/>
      <c r="T299" s="144" t="e">
        <f>#REF!</f>
        <v>#REF!</v>
      </c>
      <c r="U299" s="144" t="e">
        <f t="shared" si="71"/>
        <v>#REF!</v>
      </c>
      <c r="V299" s="144" t="e">
        <f t="shared" si="67"/>
        <v>#REF!</v>
      </c>
      <c r="W299" s="144" t="e">
        <f t="shared" si="68"/>
        <v>#REF!</v>
      </c>
      <c r="X299" s="144" t="e">
        <f t="shared" si="72"/>
        <v>#REF!</v>
      </c>
      <c r="Y299" s="208" t="e">
        <f>#REF!+#REF!+#REF!+#REF!+#REF!</f>
        <v>#REF!</v>
      </c>
      <c r="Z299" s="208" t="e">
        <f>#REF!+#REF!+#REF!+#REF!+#REF!</f>
        <v>#REF!</v>
      </c>
      <c r="AA299" s="209" t="e">
        <f>#REF!</f>
        <v>#REF!</v>
      </c>
      <c r="AB299" s="209" t="e">
        <f>#REF!</f>
        <v>#REF!</v>
      </c>
      <c r="AC299" s="207"/>
      <c r="AD299" s="207">
        <f t="shared" si="73"/>
        <v>0</v>
      </c>
      <c r="AE299" s="206" t="e">
        <f t="shared" si="74"/>
        <v>#REF!</v>
      </c>
      <c r="AF299" s="206" t="e">
        <f t="shared" si="75"/>
        <v>#REF!</v>
      </c>
      <c r="AG299" s="144"/>
      <c r="AH299" s="144"/>
      <c r="AI299" s="205" t="e">
        <f t="shared" si="76"/>
        <v>#REF!</v>
      </c>
      <c r="AJ299" s="205">
        <v>372.37</v>
      </c>
      <c r="AK299" s="150" t="e">
        <f t="shared" si="80"/>
        <v>#REF!</v>
      </c>
      <c r="AL299" s="144" t="e">
        <f>#REF!-AJ299</f>
        <v>#REF!</v>
      </c>
      <c r="AM299" s="149" t="e">
        <f t="shared" si="77"/>
        <v>#REF!</v>
      </c>
      <c r="AN299" s="210" t="e">
        <f t="shared" si="78"/>
        <v>#REF!</v>
      </c>
      <c r="AO299" s="150"/>
      <c r="AP299" s="153"/>
      <c r="AQ299" s="152"/>
      <c r="AR299" s="150"/>
      <c r="AT299" s="177" t="e">
        <f t="shared" si="81"/>
        <v>#REF!</v>
      </c>
      <c r="AU299" s="178"/>
      <c r="AV299" s="178"/>
    </row>
    <row r="300" spans="1:48" ht="15" customHeight="1">
      <c r="A300" s="200">
        <f t="shared" si="79"/>
        <v>299</v>
      </c>
      <c r="B300" s="211" t="e">
        <f>#REF!</f>
        <v>#REF!</v>
      </c>
      <c r="C300" s="142" t="e">
        <f>#REF!</f>
        <v>#REF!</v>
      </c>
      <c r="D300" s="172" t="e">
        <f>#REF!</f>
        <v>#REF!</v>
      </c>
      <c r="E300" s="143"/>
      <c r="F300" s="143"/>
      <c r="G300" s="167" t="e">
        <f>#REF!</f>
        <v>#REF!</v>
      </c>
      <c r="H300" s="143" t="e">
        <f>#REF!</f>
        <v>#REF!</v>
      </c>
      <c r="I300" s="144" t="e">
        <f>#REF!</f>
        <v>#REF!</v>
      </c>
      <c r="J300" s="144" t="e">
        <f>#REF!</f>
        <v>#REF!</v>
      </c>
      <c r="K300" s="144" t="e">
        <f t="shared" si="69"/>
        <v>#REF!</v>
      </c>
      <c r="L300" s="145"/>
      <c r="M300" s="146"/>
      <c r="N300" s="147"/>
      <c r="O300" s="148"/>
      <c r="P300" s="168" t="e">
        <f>#REF!</f>
        <v>#REF!</v>
      </c>
      <c r="Q300" s="148" t="e">
        <f t="shared" si="70"/>
        <v>#REF!</v>
      </c>
      <c r="R300" s="149" t="e">
        <f>#REF!+I300</f>
        <v>#REF!</v>
      </c>
      <c r="S300" s="144"/>
      <c r="T300" s="144" t="e">
        <f>#REF!</f>
        <v>#REF!</v>
      </c>
      <c r="U300" s="144" t="e">
        <f t="shared" si="71"/>
        <v>#REF!</v>
      </c>
      <c r="V300" s="144" t="e">
        <f t="shared" si="67"/>
        <v>#REF!</v>
      </c>
      <c r="W300" s="144" t="e">
        <f t="shared" si="68"/>
        <v>#REF!</v>
      </c>
      <c r="X300" s="144" t="e">
        <f t="shared" si="72"/>
        <v>#REF!</v>
      </c>
      <c r="Y300" s="208" t="e">
        <f>#REF!+#REF!+#REF!+#REF!+#REF!</f>
        <v>#REF!</v>
      </c>
      <c r="Z300" s="208" t="e">
        <f>#REF!+#REF!+#REF!+#REF!+#REF!</f>
        <v>#REF!</v>
      </c>
      <c r="AA300" s="209" t="e">
        <f>#REF!</f>
        <v>#REF!</v>
      </c>
      <c r="AB300" s="209" t="e">
        <f>#REF!</f>
        <v>#REF!</v>
      </c>
      <c r="AC300" s="207"/>
      <c r="AD300" s="207">
        <f t="shared" si="73"/>
        <v>0</v>
      </c>
      <c r="AE300" s="206" t="e">
        <f t="shared" si="74"/>
        <v>#REF!</v>
      </c>
      <c r="AF300" s="206" t="e">
        <f t="shared" si="75"/>
        <v>#REF!</v>
      </c>
      <c r="AG300" s="144"/>
      <c r="AH300" s="144"/>
      <c r="AI300" s="205" t="e">
        <f t="shared" si="76"/>
        <v>#REF!</v>
      </c>
      <c r="AJ300" s="205">
        <v>133.1</v>
      </c>
      <c r="AK300" s="150" t="e">
        <f t="shared" si="80"/>
        <v>#REF!</v>
      </c>
      <c r="AL300" s="144" t="e">
        <f>#REF!-AJ300</f>
        <v>#REF!</v>
      </c>
      <c r="AM300" s="149" t="e">
        <f t="shared" si="77"/>
        <v>#REF!</v>
      </c>
      <c r="AN300" s="210" t="e">
        <f t="shared" si="78"/>
        <v>#REF!</v>
      </c>
      <c r="AO300" s="150"/>
      <c r="AP300" s="153"/>
      <c r="AQ300" s="152"/>
      <c r="AR300" s="150"/>
      <c r="AT300" s="177" t="e">
        <f t="shared" si="81"/>
        <v>#REF!</v>
      </c>
      <c r="AU300" s="178"/>
      <c r="AV300" s="178"/>
    </row>
    <row r="301" spans="1:48" ht="15" customHeight="1">
      <c r="A301" s="200">
        <f t="shared" si="79"/>
        <v>300</v>
      </c>
      <c r="B301" s="211" t="e">
        <f>#REF!</f>
        <v>#REF!</v>
      </c>
      <c r="C301" s="142" t="e">
        <f>#REF!</f>
        <v>#REF!</v>
      </c>
      <c r="D301" s="172" t="e">
        <f>#REF!</f>
        <v>#REF!</v>
      </c>
      <c r="E301" s="143"/>
      <c r="F301" s="143"/>
      <c r="G301" s="167" t="e">
        <f>#REF!</f>
        <v>#REF!</v>
      </c>
      <c r="H301" s="143" t="e">
        <f>#REF!</f>
        <v>#REF!</v>
      </c>
      <c r="I301" s="144" t="e">
        <f>#REF!</f>
        <v>#REF!</v>
      </c>
      <c r="J301" s="144" t="e">
        <f>#REF!</f>
        <v>#REF!</v>
      </c>
      <c r="K301" s="144" t="e">
        <f t="shared" si="69"/>
        <v>#REF!</v>
      </c>
      <c r="L301" s="145"/>
      <c r="M301" s="146"/>
      <c r="N301" s="147"/>
      <c r="O301" s="148"/>
      <c r="P301" s="168" t="e">
        <f>#REF!</f>
        <v>#REF!</v>
      </c>
      <c r="Q301" s="148" t="e">
        <f t="shared" si="70"/>
        <v>#REF!</v>
      </c>
      <c r="R301" s="149" t="e">
        <f>#REF!+I301</f>
        <v>#REF!</v>
      </c>
      <c r="S301" s="144"/>
      <c r="T301" s="144" t="e">
        <f>#REF!</f>
        <v>#REF!</v>
      </c>
      <c r="U301" s="144" t="e">
        <f t="shared" si="71"/>
        <v>#REF!</v>
      </c>
      <c r="V301" s="144" t="e">
        <f t="shared" si="67"/>
        <v>#REF!</v>
      </c>
      <c r="W301" s="144" t="e">
        <f t="shared" si="68"/>
        <v>#REF!</v>
      </c>
      <c r="X301" s="144" t="e">
        <f t="shared" si="72"/>
        <v>#REF!</v>
      </c>
      <c r="Y301" s="208" t="e">
        <f>#REF!+#REF!+#REF!+#REF!+#REF!</f>
        <v>#REF!</v>
      </c>
      <c r="Z301" s="208" t="e">
        <f>#REF!+#REF!+#REF!+#REF!+#REF!</f>
        <v>#REF!</v>
      </c>
      <c r="AA301" s="209" t="e">
        <f>#REF!</f>
        <v>#REF!</v>
      </c>
      <c r="AB301" s="209" t="e">
        <f>#REF!</f>
        <v>#REF!</v>
      </c>
      <c r="AC301" s="207"/>
      <c r="AD301" s="207">
        <f t="shared" si="73"/>
        <v>0</v>
      </c>
      <c r="AE301" s="206" t="e">
        <f t="shared" si="74"/>
        <v>#REF!</v>
      </c>
      <c r="AF301" s="206" t="e">
        <f t="shared" si="75"/>
        <v>#REF!</v>
      </c>
      <c r="AG301" s="144"/>
      <c r="AH301" s="144"/>
      <c r="AI301" s="205" t="e">
        <f t="shared" si="76"/>
        <v>#REF!</v>
      </c>
      <c r="AJ301" s="205">
        <v>171.59</v>
      </c>
      <c r="AK301" s="150" t="e">
        <f t="shared" si="80"/>
        <v>#REF!</v>
      </c>
      <c r="AL301" s="144" t="e">
        <f>#REF!-AJ301</f>
        <v>#REF!</v>
      </c>
      <c r="AM301" s="149" t="e">
        <f t="shared" si="77"/>
        <v>#REF!</v>
      </c>
      <c r="AN301" s="210" t="e">
        <f t="shared" si="78"/>
        <v>#REF!</v>
      </c>
      <c r="AO301" s="150"/>
      <c r="AP301" s="153"/>
      <c r="AQ301" s="152"/>
      <c r="AR301" s="150"/>
      <c r="AT301" s="177" t="e">
        <f t="shared" si="81"/>
        <v>#REF!</v>
      </c>
      <c r="AU301" s="178"/>
      <c r="AV301" s="178"/>
    </row>
    <row r="302" spans="1:48" ht="15" customHeight="1">
      <c r="A302" s="200">
        <f t="shared" si="79"/>
        <v>301</v>
      </c>
      <c r="B302" s="235" t="e">
        <f>#REF!</f>
        <v>#REF!</v>
      </c>
      <c r="C302" s="142" t="e">
        <f>#REF!</f>
        <v>#REF!</v>
      </c>
      <c r="D302" s="172" t="e">
        <f>#REF!</f>
        <v>#REF!</v>
      </c>
      <c r="E302" s="143"/>
      <c r="F302" s="143"/>
      <c r="G302" s="167" t="e">
        <f>#REF!</f>
        <v>#REF!</v>
      </c>
      <c r="H302" s="143" t="e">
        <f>#REF!</f>
        <v>#REF!</v>
      </c>
      <c r="I302" s="144" t="e">
        <f>#REF!</f>
        <v>#REF!</v>
      </c>
      <c r="J302" s="144" t="e">
        <f>#REF!</f>
        <v>#REF!</v>
      </c>
      <c r="K302" s="144" t="e">
        <f t="shared" si="69"/>
        <v>#REF!</v>
      </c>
      <c r="L302" s="145"/>
      <c r="M302" s="146"/>
      <c r="N302" s="147"/>
      <c r="O302" s="148"/>
      <c r="P302" s="168" t="e">
        <f>#REF!</f>
        <v>#REF!</v>
      </c>
      <c r="Q302" s="148" t="e">
        <f t="shared" si="70"/>
        <v>#REF!</v>
      </c>
      <c r="R302" s="149" t="e">
        <f>#REF!+I302</f>
        <v>#REF!</v>
      </c>
      <c r="S302" s="144"/>
      <c r="T302" s="144" t="e">
        <f>#REF!</f>
        <v>#REF!</v>
      </c>
      <c r="U302" s="144" t="e">
        <f t="shared" si="71"/>
        <v>#REF!</v>
      </c>
      <c r="V302" s="144" t="e">
        <f>U302*0.09</f>
        <v>#REF!</v>
      </c>
      <c r="W302" s="144">
        <v>0</v>
      </c>
      <c r="X302" s="144" t="e">
        <f t="shared" si="72"/>
        <v>#REF!</v>
      </c>
      <c r="Y302" s="208" t="e">
        <f>#REF!+#REF!+#REF!+#REF!+#REF!</f>
        <v>#REF!</v>
      </c>
      <c r="Z302" s="208" t="e">
        <f>#REF!+#REF!+#REF!+#REF!+#REF!</f>
        <v>#REF!</v>
      </c>
      <c r="AA302" s="209" t="e">
        <f>#REF!</f>
        <v>#REF!</v>
      </c>
      <c r="AB302" s="209" t="e">
        <f>#REF!</f>
        <v>#REF!</v>
      </c>
      <c r="AC302" s="207"/>
      <c r="AD302" s="207">
        <f t="shared" si="73"/>
        <v>0</v>
      </c>
      <c r="AE302" s="206" t="e">
        <f t="shared" si="74"/>
        <v>#REF!</v>
      </c>
      <c r="AF302" s="206" t="e">
        <f t="shared" si="75"/>
        <v>#REF!</v>
      </c>
      <c r="AG302" s="144"/>
      <c r="AH302" s="144"/>
      <c r="AI302" s="205" t="e">
        <f t="shared" si="76"/>
        <v>#REF!</v>
      </c>
      <c r="AJ302" s="205"/>
      <c r="AK302" s="150" t="e">
        <f>AL302/1.09</f>
        <v>#REF!</v>
      </c>
      <c r="AL302" s="144" t="e">
        <f>#REF!-AJ302</f>
        <v>#REF!</v>
      </c>
      <c r="AM302" s="149" t="e">
        <f t="shared" si="77"/>
        <v>#REF!</v>
      </c>
      <c r="AN302" s="210" t="e">
        <f t="shared" si="78"/>
        <v>#REF!</v>
      </c>
      <c r="AO302" s="150"/>
      <c r="AP302" s="153"/>
      <c r="AQ302" s="152"/>
      <c r="AR302" s="150"/>
      <c r="AT302" s="177">
        <f t="shared" si="81"/>
        <v>0</v>
      </c>
      <c r="AU302" s="178"/>
      <c r="AV302" s="178"/>
    </row>
    <row r="303" spans="1:48" ht="15" customHeight="1">
      <c r="A303" s="200">
        <f t="shared" si="79"/>
        <v>302</v>
      </c>
      <c r="B303" s="235" t="e">
        <f>#REF!</f>
        <v>#REF!</v>
      </c>
      <c r="C303" s="142" t="e">
        <f>#REF!</f>
        <v>#REF!</v>
      </c>
      <c r="D303" s="172" t="e">
        <f>#REF!</f>
        <v>#REF!</v>
      </c>
      <c r="E303" s="143"/>
      <c r="F303" s="143"/>
      <c r="G303" s="167" t="e">
        <f>#REF!</f>
        <v>#REF!</v>
      </c>
      <c r="H303" s="143" t="e">
        <f>#REF!</f>
        <v>#REF!</v>
      </c>
      <c r="I303" s="144" t="e">
        <f>#REF!</f>
        <v>#REF!</v>
      </c>
      <c r="J303" s="144" t="e">
        <f>#REF!</f>
        <v>#REF!</v>
      </c>
      <c r="K303" s="144" t="e">
        <f t="shared" si="69"/>
        <v>#REF!</v>
      </c>
      <c r="L303" s="145"/>
      <c r="M303" s="146"/>
      <c r="N303" s="147"/>
      <c r="O303" s="148"/>
      <c r="P303" s="168" t="e">
        <f>#REF!</f>
        <v>#REF!</v>
      </c>
      <c r="Q303" s="148" t="e">
        <f t="shared" si="70"/>
        <v>#REF!</v>
      </c>
      <c r="R303" s="149" t="e">
        <f>#REF!+I303</f>
        <v>#REF!</v>
      </c>
      <c r="S303" s="144"/>
      <c r="T303" s="144" t="e">
        <f>#REF!</f>
        <v>#REF!</v>
      </c>
      <c r="U303" s="144" t="e">
        <f t="shared" si="71"/>
        <v>#REF!</v>
      </c>
      <c r="V303" s="144" t="e">
        <f>(U303*0.18)/2</f>
        <v>#REF!</v>
      </c>
      <c r="W303" s="144" t="e">
        <f t="shared" si="68"/>
        <v>#REF!</v>
      </c>
      <c r="X303" s="144" t="e">
        <f t="shared" si="72"/>
        <v>#REF!</v>
      </c>
      <c r="Y303" s="208" t="e">
        <f>#REF!+#REF!+#REF!+#REF!+#REF!</f>
        <v>#REF!</v>
      </c>
      <c r="Z303" s="208" t="e">
        <f>#REF!+#REF!+#REF!+#REF!+#REF!</f>
        <v>#REF!</v>
      </c>
      <c r="AA303" s="209" t="e">
        <f>#REF!</f>
        <v>#REF!</v>
      </c>
      <c r="AB303" s="209" t="e">
        <f>#REF!</f>
        <v>#REF!</v>
      </c>
      <c r="AC303" s="207"/>
      <c r="AD303" s="207">
        <f t="shared" si="73"/>
        <v>0</v>
      </c>
      <c r="AE303" s="206" t="e">
        <f t="shared" si="74"/>
        <v>#REF!</v>
      </c>
      <c r="AF303" s="206" t="e">
        <f t="shared" si="75"/>
        <v>#REF!</v>
      </c>
      <c r="AG303" s="144"/>
      <c r="AH303" s="144"/>
      <c r="AI303" s="205" t="e">
        <f t="shared" si="76"/>
        <v>#REF!</v>
      </c>
      <c r="AJ303" s="205">
        <f>3858.73/1.8001</f>
        <v>2143.6197989000611</v>
      </c>
      <c r="AK303" s="150" t="e">
        <f>AL303/1.09</f>
        <v>#REF!</v>
      </c>
      <c r="AL303" s="144" t="e">
        <f>#REF!-AJ303</f>
        <v>#REF!</v>
      </c>
      <c r="AM303" s="149" t="e">
        <f t="shared" si="77"/>
        <v>#REF!</v>
      </c>
      <c r="AN303" s="210" t="e">
        <f t="shared" si="78"/>
        <v>#REF!</v>
      </c>
      <c r="AO303" s="150"/>
      <c r="AP303" s="153"/>
      <c r="AQ303" s="152"/>
      <c r="AR303" s="150"/>
      <c r="AT303" s="177" t="e">
        <f t="shared" si="81"/>
        <v>#REF!</v>
      </c>
      <c r="AU303" s="178"/>
      <c r="AV303" s="178"/>
    </row>
    <row r="304" spans="1:48" ht="15" customHeight="1">
      <c r="A304" s="200">
        <f t="shared" si="79"/>
        <v>303</v>
      </c>
      <c r="B304" s="211" t="e">
        <f>#REF!</f>
        <v>#REF!</v>
      </c>
      <c r="C304" s="142" t="e">
        <f>#REF!</f>
        <v>#REF!</v>
      </c>
      <c r="D304" s="172" t="e">
        <f>#REF!</f>
        <v>#REF!</v>
      </c>
      <c r="E304" s="143"/>
      <c r="F304" s="143"/>
      <c r="G304" s="167" t="e">
        <f>#REF!</f>
        <v>#REF!</v>
      </c>
      <c r="H304" s="143" t="e">
        <f>#REF!</f>
        <v>#REF!</v>
      </c>
      <c r="I304" s="144" t="e">
        <f>#REF!</f>
        <v>#REF!</v>
      </c>
      <c r="J304" s="144" t="e">
        <f>#REF!</f>
        <v>#REF!</v>
      </c>
      <c r="K304" s="144" t="e">
        <f t="shared" si="69"/>
        <v>#REF!</v>
      </c>
      <c r="L304" s="145"/>
      <c r="M304" s="146"/>
      <c r="N304" s="147"/>
      <c r="O304" s="148"/>
      <c r="P304" s="168" t="e">
        <f>#REF!</f>
        <v>#REF!</v>
      </c>
      <c r="Q304" s="148" t="e">
        <f t="shared" si="70"/>
        <v>#REF!</v>
      </c>
      <c r="R304" s="149" t="e">
        <f>#REF!+I304</f>
        <v>#REF!</v>
      </c>
      <c r="S304" s="144"/>
      <c r="T304" s="144" t="e">
        <f>#REF!</f>
        <v>#REF!</v>
      </c>
      <c r="U304" s="144" t="e">
        <f t="shared" si="71"/>
        <v>#REF!</v>
      </c>
      <c r="V304" s="144" t="e">
        <f t="shared" si="67"/>
        <v>#REF!</v>
      </c>
      <c r="W304" s="144" t="e">
        <f t="shared" si="68"/>
        <v>#REF!</v>
      </c>
      <c r="X304" s="144" t="e">
        <f t="shared" si="72"/>
        <v>#REF!</v>
      </c>
      <c r="Y304" s="208" t="e">
        <f>#REF!+#REF!+#REF!+#REF!+#REF!</f>
        <v>#REF!</v>
      </c>
      <c r="Z304" s="208" t="e">
        <f>#REF!+#REF!+#REF!+#REF!+#REF!</f>
        <v>#REF!</v>
      </c>
      <c r="AA304" s="209" t="e">
        <f>#REF!</f>
        <v>#REF!</v>
      </c>
      <c r="AB304" s="209" t="e">
        <f>#REF!</f>
        <v>#REF!</v>
      </c>
      <c r="AC304" s="207"/>
      <c r="AD304" s="207">
        <f t="shared" si="73"/>
        <v>0</v>
      </c>
      <c r="AE304" s="206" t="e">
        <f t="shared" si="74"/>
        <v>#REF!</v>
      </c>
      <c r="AF304" s="206" t="e">
        <f t="shared" si="75"/>
        <v>#REF!</v>
      </c>
      <c r="AG304" s="144"/>
      <c r="AH304" s="144"/>
      <c r="AI304" s="205" t="e">
        <f t="shared" si="76"/>
        <v>#REF!</v>
      </c>
      <c r="AJ304" s="205"/>
      <c r="AK304" s="150" t="e">
        <f t="shared" ref="AK304:AK309" si="82">AL304/1.18</f>
        <v>#REF!</v>
      </c>
      <c r="AL304" s="144" t="e">
        <f>#REF!-AJ304</f>
        <v>#REF!</v>
      </c>
      <c r="AM304" s="149" t="e">
        <f t="shared" si="77"/>
        <v>#REF!</v>
      </c>
      <c r="AN304" s="210" t="e">
        <f t="shared" si="78"/>
        <v>#REF!</v>
      </c>
      <c r="AO304" s="150"/>
      <c r="AP304" s="153"/>
      <c r="AQ304" s="152"/>
      <c r="AR304" s="150"/>
      <c r="AT304" s="177" t="e">
        <f t="shared" si="81"/>
        <v>#REF!</v>
      </c>
      <c r="AU304" s="178"/>
      <c r="AV304" s="178"/>
    </row>
    <row r="305" spans="1:48" ht="15" customHeight="1">
      <c r="A305" s="200">
        <f t="shared" si="79"/>
        <v>304</v>
      </c>
      <c r="B305" s="211" t="e">
        <f>#REF!</f>
        <v>#REF!</v>
      </c>
      <c r="C305" s="142" t="e">
        <f>#REF!</f>
        <v>#REF!</v>
      </c>
      <c r="D305" s="172" t="e">
        <f>#REF!</f>
        <v>#REF!</v>
      </c>
      <c r="E305" s="143"/>
      <c r="F305" s="143"/>
      <c r="G305" s="167" t="e">
        <f>#REF!</f>
        <v>#REF!</v>
      </c>
      <c r="H305" s="143" t="e">
        <f>#REF!</f>
        <v>#REF!</v>
      </c>
      <c r="I305" s="144" t="e">
        <f>#REF!</f>
        <v>#REF!</v>
      </c>
      <c r="J305" s="144" t="e">
        <f>#REF!</f>
        <v>#REF!</v>
      </c>
      <c r="K305" s="144" t="e">
        <f t="shared" si="69"/>
        <v>#REF!</v>
      </c>
      <c r="L305" s="145"/>
      <c r="M305" s="146"/>
      <c r="N305" s="147"/>
      <c r="O305" s="148"/>
      <c r="P305" s="168" t="e">
        <f>#REF!</f>
        <v>#REF!</v>
      </c>
      <c r="Q305" s="148" t="e">
        <f t="shared" si="70"/>
        <v>#REF!</v>
      </c>
      <c r="R305" s="149" t="e">
        <f>#REF!+I305</f>
        <v>#REF!</v>
      </c>
      <c r="S305" s="144"/>
      <c r="T305" s="144" t="e">
        <f>#REF!</f>
        <v>#REF!</v>
      </c>
      <c r="U305" s="144" t="e">
        <f t="shared" si="71"/>
        <v>#REF!</v>
      </c>
      <c r="V305" s="144" t="e">
        <f t="shared" si="67"/>
        <v>#REF!</v>
      </c>
      <c r="W305" s="144" t="e">
        <f t="shared" si="68"/>
        <v>#REF!</v>
      </c>
      <c r="X305" s="144" t="e">
        <f t="shared" si="72"/>
        <v>#REF!</v>
      </c>
      <c r="Y305" s="208" t="e">
        <f>#REF!+#REF!+#REF!+#REF!+#REF!</f>
        <v>#REF!</v>
      </c>
      <c r="Z305" s="208" t="e">
        <f>#REF!+#REF!+#REF!+#REF!+#REF!</f>
        <v>#REF!</v>
      </c>
      <c r="AA305" s="209" t="e">
        <f>#REF!</f>
        <v>#REF!</v>
      </c>
      <c r="AB305" s="209" t="e">
        <f>#REF!</f>
        <v>#REF!</v>
      </c>
      <c r="AC305" s="207"/>
      <c r="AD305" s="207">
        <f t="shared" si="73"/>
        <v>0</v>
      </c>
      <c r="AE305" s="206" t="e">
        <f t="shared" si="74"/>
        <v>#REF!</v>
      </c>
      <c r="AF305" s="206" t="e">
        <f t="shared" si="75"/>
        <v>#REF!</v>
      </c>
      <c r="AG305" s="144"/>
      <c r="AH305" s="144"/>
      <c r="AI305" s="205" t="e">
        <f t="shared" si="76"/>
        <v>#REF!</v>
      </c>
      <c r="AJ305" s="205"/>
      <c r="AK305" s="150" t="e">
        <f t="shared" si="82"/>
        <v>#REF!</v>
      </c>
      <c r="AL305" s="144" t="e">
        <f>#REF!-AJ305</f>
        <v>#REF!</v>
      </c>
      <c r="AM305" s="149" t="e">
        <f t="shared" si="77"/>
        <v>#REF!</v>
      </c>
      <c r="AN305" s="210" t="e">
        <f t="shared" si="78"/>
        <v>#REF!</v>
      </c>
      <c r="AO305" s="150"/>
      <c r="AP305" s="153"/>
      <c r="AQ305" s="152"/>
      <c r="AR305" s="150"/>
      <c r="AT305" s="177" t="e">
        <f t="shared" si="81"/>
        <v>#REF!</v>
      </c>
      <c r="AU305" s="178"/>
      <c r="AV305" s="178"/>
    </row>
    <row r="306" spans="1:48" ht="15" customHeight="1">
      <c r="A306" s="200">
        <f t="shared" si="79"/>
        <v>305</v>
      </c>
      <c r="B306" s="211" t="e">
        <f>#REF!</f>
        <v>#REF!</v>
      </c>
      <c r="C306" s="142" t="e">
        <f>#REF!</f>
        <v>#REF!</v>
      </c>
      <c r="D306" s="172" t="e">
        <f>#REF!</f>
        <v>#REF!</v>
      </c>
      <c r="E306" s="143"/>
      <c r="F306" s="143"/>
      <c r="G306" s="167" t="e">
        <f>#REF!</f>
        <v>#REF!</v>
      </c>
      <c r="H306" s="143" t="e">
        <f>#REF!</f>
        <v>#REF!</v>
      </c>
      <c r="I306" s="144" t="e">
        <f>#REF!</f>
        <v>#REF!</v>
      </c>
      <c r="J306" s="144" t="e">
        <f>#REF!</f>
        <v>#REF!</v>
      </c>
      <c r="K306" s="144" t="e">
        <f t="shared" si="69"/>
        <v>#REF!</v>
      </c>
      <c r="L306" s="145"/>
      <c r="M306" s="146"/>
      <c r="N306" s="147"/>
      <c r="O306" s="148"/>
      <c r="P306" s="168" t="e">
        <f>#REF!</f>
        <v>#REF!</v>
      </c>
      <c r="Q306" s="148" t="e">
        <f t="shared" si="70"/>
        <v>#REF!</v>
      </c>
      <c r="R306" s="149" t="e">
        <f>#REF!+I306</f>
        <v>#REF!</v>
      </c>
      <c r="S306" s="144"/>
      <c r="T306" s="144" t="e">
        <f>#REF!</f>
        <v>#REF!</v>
      </c>
      <c r="U306" s="144" t="e">
        <f t="shared" si="71"/>
        <v>#REF!</v>
      </c>
      <c r="V306" s="144" t="e">
        <f t="shared" si="67"/>
        <v>#REF!</v>
      </c>
      <c r="W306" s="144" t="e">
        <f t="shared" si="68"/>
        <v>#REF!</v>
      </c>
      <c r="X306" s="144" t="e">
        <f t="shared" si="72"/>
        <v>#REF!</v>
      </c>
      <c r="Y306" s="208" t="e">
        <f>#REF!+#REF!+#REF!+#REF!+#REF!</f>
        <v>#REF!</v>
      </c>
      <c r="Z306" s="208" t="e">
        <f>#REF!+#REF!+#REF!+#REF!+#REF!</f>
        <v>#REF!</v>
      </c>
      <c r="AA306" s="209" t="e">
        <f>#REF!</f>
        <v>#REF!</v>
      </c>
      <c r="AB306" s="209" t="e">
        <f>#REF!</f>
        <v>#REF!</v>
      </c>
      <c r="AC306" s="207"/>
      <c r="AD306" s="207">
        <f t="shared" si="73"/>
        <v>0</v>
      </c>
      <c r="AE306" s="206" t="e">
        <f t="shared" si="74"/>
        <v>#REF!</v>
      </c>
      <c r="AF306" s="206" t="e">
        <f t="shared" si="75"/>
        <v>#REF!</v>
      </c>
      <c r="AG306" s="144"/>
      <c r="AH306" s="144"/>
      <c r="AI306" s="205" t="e">
        <f t="shared" si="76"/>
        <v>#REF!</v>
      </c>
      <c r="AJ306" s="205"/>
      <c r="AK306" s="150" t="e">
        <f t="shared" si="82"/>
        <v>#REF!</v>
      </c>
      <c r="AL306" s="144" t="e">
        <f>#REF!-AJ306</f>
        <v>#REF!</v>
      </c>
      <c r="AM306" s="149" t="e">
        <f t="shared" si="77"/>
        <v>#REF!</v>
      </c>
      <c r="AN306" s="210" t="e">
        <f t="shared" si="78"/>
        <v>#REF!</v>
      </c>
      <c r="AO306" s="150"/>
      <c r="AP306" s="153"/>
      <c r="AQ306" s="152"/>
      <c r="AR306" s="150"/>
      <c r="AT306" s="177" t="e">
        <f t="shared" si="81"/>
        <v>#REF!</v>
      </c>
      <c r="AU306" s="178"/>
      <c r="AV306" s="178"/>
    </row>
    <row r="307" spans="1:48" ht="15" customHeight="1">
      <c r="A307" s="200">
        <f t="shared" si="79"/>
        <v>306</v>
      </c>
      <c r="B307" s="211" t="e">
        <f>#REF!</f>
        <v>#REF!</v>
      </c>
      <c r="C307" s="142" t="e">
        <f>#REF!</f>
        <v>#REF!</v>
      </c>
      <c r="D307" s="172" t="e">
        <f>#REF!</f>
        <v>#REF!</v>
      </c>
      <c r="E307" s="143"/>
      <c r="F307" s="143"/>
      <c r="G307" s="167" t="e">
        <f>#REF!</f>
        <v>#REF!</v>
      </c>
      <c r="H307" s="143" t="e">
        <f>#REF!</f>
        <v>#REF!</v>
      </c>
      <c r="I307" s="144" t="e">
        <f>#REF!</f>
        <v>#REF!</v>
      </c>
      <c r="J307" s="144" t="e">
        <f>#REF!</f>
        <v>#REF!</v>
      </c>
      <c r="K307" s="144" t="e">
        <f t="shared" si="69"/>
        <v>#REF!</v>
      </c>
      <c r="L307" s="145"/>
      <c r="M307" s="146"/>
      <c r="N307" s="147"/>
      <c r="O307" s="148"/>
      <c r="P307" s="168" t="e">
        <f>#REF!</f>
        <v>#REF!</v>
      </c>
      <c r="Q307" s="148" t="e">
        <f t="shared" si="70"/>
        <v>#REF!</v>
      </c>
      <c r="R307" s="149" t="e">
        <f>#REF!+I307</f>
        <v>#REF!</v>
      </c>
      <c r="S307" s="144"/>
      <c r="T307" s="144" t="e">
        <f>#REF!</f>
        <v>#REF!</v>
      </c>
      <c r="U307" s="144" t="e">
        <f t="shared" si="71"/>
        <v>#REF!</v>
      </c>
      <c r="V307" s="144" t="e">
        <f t="shared" si="67"/>
        <v>#REF!</v>
      </c>
      <c r="W307" s="144" t="e">
        <f t="shared" si="68"/>
        <v>#REF!</v>
      </c>
      <c r="X307" s="144" t="e">
        <f t="shared" si="72"/>
        <v>#REF!</v>
      </c>
      <c r="Y307" s="208" t="e">
        <f>#REF!+#REF!+#REF!+#REF!+#REF!</f>
        <v>#REF!</v>
      </c>
      <c r="Z307" s="208" t="e">
        <f>#REF!+#REF!+#REF!+#REF!+#REF!</f>
        <v>#REF!</v>
      </c>
      <c r="AA307" s="209" t="e">
        <f>#REF!</f>
        <v>#REF!</v>
      </c>
      <c r="AB307" s="209" t="e">
        <f>#REF!</f>
        <v>#REF!</v>
      </c>
      <c r="AC307" s="207"/>
      <c r="AD307" s="207">
        <f t="shared" si="73"/>
        <v>0</v>
      </c>
      <c r="AE307" s="206" t="e">
        <f t="shared" si="74"/>
        <v>#REF!</v>
      </c>
      <c r="AF307" s="206" t="e">
        <f t="shared" si="75"/>
        <v>#REF!</v>
      </c>
      <c r="AG307" s="144"/>
      <c r="AH307" s="144"/>
      <c r="AI307" s="205" t="e">
        <f t="shared" si="76"/>
        <v>#REF!</v>
      </c>
      <c r="AJ307" s="205"/>
      <c r="AK307" s="150" t="e">
        <f>AL307</f>
        <v>#REF!</v>
      </c>
      <c r="AL307" s="144" t="e">
        <f>#REF!-AJ307</f>
        <v>#REF!</v>
      </c>
      <c r="AM307" s="149" t="e">
        <f t="shared" si="77"/>
        <v>#REF!</v>
      </c>
      <c r="AN307" s="210" t="e">
        <f t="shared" si="78"/>
        <v>#REF!</v>
      </c>
      <c r="AO307" s="150"/>
      <c r="AP307" s="153"/>
      <c r="AQ307" s="152"/>
      <c r="AR307" s="150"/>
      <c r="AT307" s="177" t="e">
        <f t="shared" si="81"/>
        <v>#REF!</v>
      </c>
      <c r="AU307" s="178"/>
      <c r="AV307" s="178"/>
    </row>
    <row r="308" spans="1:48" ht="15" customHeight="1">
      <c r="A308" s="200">
        <f t="shared" si="79"/>
        <v>307</v>
      </c>
      <c r="B308" s="211" t="e">
        <f>#REF!</f>
        <v>#REF!</v>
      </c>
      <c r="C308" s="142" t="e">
        <f>#REF!</f>
        <v>#REF!</v>
      </c>
      <c r="D308" s="172" t="e">
        <f>#REF!</f>
        <v>#REF!</v>
      </c>
      <c r="E308" s="143"/>
      <c r="F308" s="143"/>
      <c r="G308" s="167" t="e">
        <f>#REF!</f>
        <v>#REF!</v>
      </c>
      <c r="H308" s="143" t="e">
        <f>#REF!</f>
        <v>#REF!</v>
      </c>
      <c r="I308" s="144" t="e">
        <f>#REF!</f>
        <v>#REF!</v>
      </c>
      <c r="J308" s="144" t="e">
        <f>#REF!</f>
        <v>#REF!</v>
      </c>
      <c r="K308" s="144" t="e">
        <f t="shared" si="69"/>
        <v>#REF!</v>
      </c>
      <c r="L308" s="145"/>
      <c r="M308" s="146"/>
      <c r="N308" s="147"/>
      <c r="O308" s="148"/>
      <c r="P308" s="168" t="e">
        <f>#REF!</f>
        <v>#REF!</v>
      </c>
      <c r="Q308" s="148" t="e">
        <f t="shared" si="70"/>
        <v>#REF!</v>
      </c>
      <c r="R308" s="149" t="e">
        <f>#REF!+I308</f>
        <v>#REF!</v>
      </c>
      <c r="S308" s="144"/>
      <c r="T308" s="144" t="e">
        <f>#REF!</f>
        <v>#REF!</v>
      </c>
      <c r="U308" s="144" t="e">
        <f t="shared" si="71"/>
        <v>#REF!</v>
      </c>
      <c r="V308" s="144" t="e">
        <f t="shared" ref="V308:V314" si="83">U308*0.18</f>
        <v>#REF!</v>
      </c>
      <c r="W308" s="144" t="e">
        <f t="shared" si="68"/>
        <v>#REF!</v>
      </c>
      <c r="X308" s="144" t="e">
        <f t="shared" si="72"/>
        <v>#REF!</v>
      </c>
      <c r="Y308" s="208" t="e">
        <f>#REF!+#REF!+#REF!+#REF!+#REF!</f>
        <v>#REF!</v>
      </c>
      <c r="Z308" s="208" t="e">
        <f>#REF!+#REF!+#REF!+#REF!+#REF!</f>
        <v>#REF!</v>
      </c>
      <c r="AA308" s="209" t="e">
        <f>#REF!</f>
        <v>#REF!</v>
      </c>
      <c r="AB308" s="209" t="e">
        <f>#REF!</f>
        <v>#REF!</v>
      </c>
      <c r="AC308" s="207"/>
      <c r="AD308" s="207">
        <f t="shared" si="73"/>
        <v>0</v>
      </c>
      <c r="AE308" s="206" t="e">
        <f t="shared" si="74"/>
        <v>#REF!</v>
      </c>
      <c r="AF308" s="206" t="e">
        <f t="shared" si="75"/>
        <v>#REF!</v>
      </c>
      <c r="AG308" s="144"/>
      <c r="AH308" s="144"/>
      <c r="AI308" s="205" t="e">
        <f t="shared" si="76"/>
        <v>#REF!</v>
      </c>
      <c r="AJ308" s="205">
        <v>0</v>
      </c>
      <c r="AK308" s="150" t="e">
        <f t="shared" si="82"/>
        <v>#REF!</v>
      </c>
      <c r="AL308" s="144" t="e">
        <f>#REF!-AJ308</f>
        <v>#REF!</v>
      </c>
      <c r="AM308" s="149" t="e">
        <f t="shared" si="77"/>
        <v>#REF!</v>
      </c>
      <c r="AN308" s="210" t="e">
        <f t="shared" si="78"/>
        <v>#REF!</v>
      </c>
      <c r="AO308" s="150"/>
      <c r="AP308" s="153"/>
      <c r="AQ308" s="152"/>
      <c r="AR308" s="150"/>
      <c r="AT308" s="177" t="e">
        <f t="shared" si="81"/>
        <v>#REF!</v>
      </c>
      <c r="AU308" s="178"/>
      <c r="AV308" s="178"/>
    </row>
    <row r="309" spans="1:48" ht="15" customHeight="1">
      <c r="A309" s="200">
        <f t="shared" si="79"/>
        <v>308</v>
      </c>
      <c r="B309" s="211" t="e">
        <f>#REF!</f>
        <v>#REF!</v>
      </c>
      <c r="C309" s="142" t="e">
        <f>#REF!</f>
        <v>#REF!</v>
      </c>
      <c r="D309" s="172" t="e">
        <f>#REF!</f>
        <v>#REF!</v>
      </c>
      <c r="E309" s="143"/>
      <c r="F309" s="143"/>
      <c r="G309" s="167" t="e">
        <f>#REF!</f>
        <v>#REF!</v>
      </c>
      <c r="H309" s="143" t="e">
        <f>#REF!</f>
        <v>#REF!</v>
      </c>
      <c r="I309" s="144" t="e">
        <f>#REF!</f>
        <v>#REF!</v>
      </c>
      <c r="J309" s="144" t="e">
        <f>#REF!</f>
        <v>#REF!</v>
      </c>
      <c r="K309" s="144" t="e">
        <f t="shared" si="69"/>
        <v>#REF!</v>
      </c>
      <c r="L309" s="145"/>
      <c r="M309" s="146"/>
      <c r="N309" s="147"/>
      <c r="O309" s="148"/>
      <c r="P309" s="168" t="e">
        <f>#REF!</f>
        <v>#REF!</v>
      </c>
      <c r="Q309" s="148" t="e">
        <f t="shared" si="70"/>
        <v>#REF!</v>
      </c>
      <c r="R309" s="149" t="e">
        <f>#REF!+I309</f>
        <v>#REF!</v>
      </c>
      <c r="S309" s="144"/>
      <c r="T309" s="144" t="e">
        <f>#REF!</f>
        <v>#REF!</v>
      </c>
      <c r="U309" s="144" t="e">
        <f t="shared" si="71"/>
        <v>#REF!</v>
      </c>
      <c r="V309" s="144" t="e">
        <f t="shared" si="83"/>
        <v>#REF!</v>
      </c>
      <c r="W309" s="144" t="e">
        <f>U309*18.96/1000</f>
        <v>#REF!</v>
      </c>
      <c r="X309" s="144" t="e">
        <f t="shared" si="72"/>
        <v>#REF!</v>
      </c>
      <c r="Y309" s="208" t="e">
        <f>#REF!+#REF!+#REF!+#REF!+#REF!</f>
        <v>#REF!</v>
      </c>
      <c r="Z309" s="208" t="e">
        <f>#REF!+#REF!+#REF!+#REF!+#REF!</f>
        <v>#REF!</v>
      </c>
      <c r="AA309" s="209" t="e">
        <f>#REF!</f>
        <v>#REF!</v>
      </c>
      <c r="AB309" s="209" t="e">
        <f>#REF!</f>
        <v>#REF!</v>
      </c>
      <c r="AC309" s="207"/>
      <c r="AD309" s="207">
        <f t="shared" si="73"/>
        <v>0</v>
      </c>
      <c r="AE309" s="206" t="e">
        <f t="shared" si="74"/>
        <v>#REF!</v>
      </c>
      <c r="AF309" s="206" t="e">
        <f t="shared" si="75"/>
        <v>#REF!</v>
      </c>
      <c r="AG309" s="144"/>
      <c r="AH309" s="144"/>
      <c r="AI309" s="205" t="e">
        <f t="shared" si="76"/>
        <v>#REF!</v>
      </c>
      <c r="AJ309" s="205">
        <v>0</v>
      </c>
      <c r="AK309" s="150" t="e">
        <f t="shared" si="82"/>
        <v>#REF!</v>
      </c>
      <c r="AL309" s="144" t="e">
        <f>#REF!-AJ309</f>
        <v>#REF!</v>
      </c>
      <c r="AM309" s="149" t="e">
        <f t="shared" si="77"/>
        <v>#REF!</v>
      </c>
      <c r="AN309" s="210" t="e">
        <f t="shared" si="78"/>
        <v>#REF!</v>
      </c>
      <c r="AO309" s="150"/>
      <c r="AP309" s="153"/>
      <c r="AQ309" s="152"/>
      <c r="AR309" s="150"/>
      <c r="AT309" s="177" t="e">
        <f t="shared" si="81"/>
        <v>#REF!</v>
      </c>
      <c r="AU309" s="178"/>
      <c r="AV309" s="178"/>
    </row>
    <row r="310" spans="1:48" ht="15" customHeight="1">
      <c r="A310" s="200">
        <f t="shared" si="79"/>
        <v>309</v>
      </c>
      <c r="B310" s="211" t="e">
        <f>#REF!</f>
        <v>#REF!</v>
      </c>
      <c r="C310" s="142" t="e">
        <f>#REF!</f>
        <v>#REF!</v>
      </c>
      <c r="D310" s="172" t="e">
        <f>#REF!</f>
        <v>#REF!</v>
      </c>
      <c r="E310" s="143"/>
      <c r="F310" s="143"/>
      <c r="G310" s="167" t="e">
        <f>#REF!</f>
        <v>#REF!</v>
      </c>
      <c r="H310" s="143" t="e">
        <f>#REF!</f>
        <v>#REF!</v>
      </c>
      <c r="I310" s="144" t="e">
        <f>#REF!</f>
        <v>#REF!</v>
      </c>
      <c r="J310" s="144" t="e">
        <f>#REF!</f>
        <v>#REF!</v>
      </c>
      <c r="K310" s="144" t="e">
        <f t="shared" si="69"/>
        <v>#REF!</v>
      </c>
      <c r="L310" s="145"/>
      <c r="M310" s="146"/>
      <c r="N310" s="147"/>
      <c r="O310" s="148"/>
      <c r="P310" s="168" t="e">
        <f>#REF!</f>
        <v>#REF!</v>
      </c>
      <c r="Q310" s="148" t="e">
        <f t="shared" si="70"/>
        <v>#REF!</v>
      </c>
      <c r="R310" s="149" t="e">
        <f>#REF!+I310</f>
        <v>#REF!</v>
      </c>
      <c r="S310" s="144"/>
      <c r="T310" s="144" t="e">
        <f>#REF!</f>
        <v>#REF!</v>
      </c>
      <c r="U310" s="144" t="e">
        <f t="shared" si="71"/>
        <v>#REF!</v>
      </c>
      <c r="V310" s="144" t="e">
        <f t="shared" si="83"/>
        <v>#REF!</v>
      </c>
      <c r="W310" s="144" t="e">
        <f>U310*18.96/1000</f>
        <v>#REF!</v>
      </c>
      <c r="X310" s="144" t="e">
        <f t="shared" si="72"/>
        <v>#REF!</v>
      </c>
      <c r="Y310" s="208" t="e">
        <f>#REF!+#REF!+#REF!+#REF!+#REF!</f>
        <v>#REF!</v>
      </c>
      <c r="Z310" s="208" t="e">
        <f>#REF!+#REF!+#REF!+#REF!+#REF!</f>
        <v>#REF!</v>
      </c>
      <c r="AA310" s="209" t="e">
        <f>#REF!</f>
        <v>#REF!</v>
      </c>
      <c r="AB310" s="209" t="e">
        <f>#REF!</f>
        <v>#REF!</v>
      </c>
      <c r="AC310" s="207"/>
      <c r="AD310" s="207">
        <f t="shared" si="73"/>
        <v>0</v>
      </c>
      <c r="AE310" s="206" t="e">
        <f t="shared" si="74"/>
        <v>#REF!</v>
      </c>
      <c r="AF310" s="206" t="e">
        <f t="shared" si="75"/>
        <v>#REF!</v>
      </c>
      <c r="AG310" s="144"/>
      <c r="AH310" s="144"/>
      <c r="AI310" s="205" t="e">
        <f t="shared" si="76"/>
        <v>#REF!</v>
      </c>
      <c r="AJ310" s="205"/>
      <c r="AK310" s="150" t="e">
        <f>AL310/1.18</f>
        <v>#REF!</v>
      </c>
      <c r="AL310" s="144" t="e">
        <f>#REF!-AJ310</f>
        <v>#REF!</v>
      </c>
      <c r="AM310" s="149" t="e">
        <f t="shared" si="77"/>
        <v>#REF!</v>
      </c>
      <c r="AN310" s="210" t="e">
        <f t="shared" si="78"/>
        <v>#REF!</v>
      </c>
      <c r="AO310" s="150"/>
      <c r="AP310" s="153"/>
      <c r="AQ310" s="152"/>
      <c r="AR310" s="150"/>
      <c r="AT310" s="177" t="e">
        <f t="shared" si="81"/>
        <v>#REF!</v>
      </c>
      <c r="AU310" s="178"/>
      <c r="AV310" s="178"/>
    </row>
    <row r="311" spans="1:48" ht="15" customHeight="1">
      <c r="A311" s="200">
        <f t="shared" si="79"/>
        <v>310</v>
      </c>
      <c r="B311" s="235" t="e">
        <f>#REF!</f>
        <v>#REF!</v>
      </c>
      <c r="C311" s="142" t="e">
        <f>#REF!</f>
        <v>#REF!</v>
      </c>
      <c r="D311" s="172" t="e">
        <f>#REF!</f>
        <v>#REF!</v>
      </c>
      <c r="E311" s="143"/>
      <c r="F311" s="143"/>
      <c r="G311" s="167" t="e">
        <f>#REF!</f>
        <v>#REF!</v>
      </c>
      <c r="H311" s="143" t="e">
        <f>#REF!</f>
        <v>#REF!</v>
      </c>
      <c r="I311" s="144" t="e">
        <f>#REF!</f>
        <v>#REF!</v>
      </c>
      <c r="J311" s="144" t="e">
        <f>#REF!</f>
        <v>#REF!</v>
      </c>
      <c r="K311" s="144" t="e">
        <f t="shared" si="69"/>
        <v>#REF!</v>
      </c>
      <c r="L311" s="145"/>
      <c r="M311" s="146"/>
      <c r="N311" s="147"/>
      <c r="O311" s="148"/>
      <c r="P311" s="168" t="e">
        <f>#REF!</f>
        <v>#REF!</v>
      </c>
      <c r="Q311" s="148" t="e">
        <f t="shared" si="70"/>
        <v>#REF!</v>
      </c>
      <c r="R311" s="149" t="e">
        <f>#REF!+I311</f>
        <v>#REF!</v>
      </c>
      <c r="S311" s="144"/>
      <c r="T311" s="144" t="e">
        <f>#REF!</f>
        <v>#REF!</v>
      </c>
      <c r="U311" s="144" t="e">
        <f t="shared" si="71"/>
        <v>#REF!</v>
      </c>
      <c r="V311" s="144" t="e">
        <f>U311*0.09</f>
        <v>#REF!</v>
      </c>
      <c r="W311" s="144">
        <v>0</v>
      </c>
      <c r="X311" s="144" t="e">
        <f t="shared" si="72"/>
        <v>#REF!</v>
      </c>
      <c r="Y311" s="208" t="e">
        <f>#REF!+#REF!+#REF!+#REF!+#REF!</f>
        <v>#REF!</v>
      </c>
      <c r="Z311" s="208" t="e">
        <f>#REF!+#REF!+#REF!+#REF!+#REF!</f>
        <v>#REF!</v>
      </c>
      <c r="AA311" s="209" t="e">
        <f>#REF!</f>
        <v>#REF!</v>
      </c>
      <c r="AB311" s="209" t="e">
        <f>#REF!</f>
        <v>#REF!</v>
      </c>
      <c r="AC311" s="207"/>
      <c r="AD311" s="207">
        <f t="shared" si="73"/>
        <v>0</v>
      </c>
      <c r="AE311" s="206" t="e">
        <f t="shared" si="74"/>
        <v>#REF!</v>
      </c>
      <c r="AF311" s="206" t="e">
        <f t="shared" si="75"/>
        <v>#REF!</v>
      </c>
      <c r="AG311" s="144"/>
      <c r="AH311" s="144"/>
      <c r="AI311" s="205" t="e">
        <f t="shared" si="76"/>
        <v>#REF!</v>
      </c>
      <c r="AJ311" s="205"/>
      <c r="AK311" s="150" t="e">
        <f>AL311/1.09</f>
        <v>#REF!</v>
      </c>
      <c r="AL311" s="144" t="e">
        <f>#REF!-AJ311</f>
        <v>#REF!</v>
      </c>
      <c r="AM311" s="149" t="e">
        <f t="shared" si="77"/>
        <v>#REF!</v>
      </c>
      <c r="AN311" s="210" t="e">
        <f t="shared" si="78"/>
        <v>#REF!</v>
      </c>
      <c r="AO311" s="150"/>
      <c r="AP311" s="153"/>
      <c r="AQ311" s="152"/>
      <c r="AR311" s="150"/>
      <c r="AT311" s="177">
        <f t="shared" si="81"/>
        <v>0</v>
      </c>
      <c r="AU311" s="178"/>
      <c r="AV311" s="178"/>
    </row>
    <row r="312" spans="1:48" ht="15" customHeight="1">
      <c r="A312" s="200">
        <f t="shared" si="79"/>
        <v>311</v>
      </c>
      <c r="B312" s="235" t="e">
        <f>#REF!</f>
        <v>#REF!</v>
      </c>
      <c r="C312" s="142" t="e">
        <f>#REF!</f>
        <v>#REF!</v>
      </c>
      <c r="D312" s="172" t="e">
        <f>#REF!</f>
        <v>#REF!</v>
      </c>
      <c r="E312" s="143"/>
      <c r="F312" s="143"/>
      <c r="G312" s="167" t="e">
        <f>#REF!</f>
        <v>#REF!</v>
      </c>
      <c r="H312" s="143" t="e">
        <f>#REF!</f>
        <v>#REF!</v>
      </c>
      <c r="I312" s="144" t="e">
        <f>#REF!</f>
        <v>#REF!</v>
      </c>
      <c r="J312" s="144" t="e">
        <f>#REF!</f>
        <v>#REF!</v>
      </c>
      <c r="K312" s="144" t="e">
        <f t="shared" si="69"/>
        <v>#REF!</v>
      </c>
      <c r="L312" s="145"/>
      <c r="M312" s="146"/>
      <c r="N312" s="147"/>
      <c r="O312" s="148"/>
      <c r="P312" s="168" t="e">
        <f>#REF!</f>
        <v>#REF!</v>
      </c>
      <c r="Q312" s="148" t="e">
        <f t="shared" si="70"/>
        <v>#REF!</v>
      </c>
      <c r="R312" s="149" t="e">
        <f>#REF!+I312</f>
        <v>#REF!</v>
      </c>
      <c r="S312" s="144"/>
      <c r="T312" s="144" t="e">
        <f>#REF!</f>
        <v>#REF!</v>
      </c>
      <c r="U312" s="144" t="e">
        <f t="shared" si="71"/>
        <v>#REF!</v>
      </c>
      <c r="V312" s="144" t="e">
        <f>U312*0.09</f>
        <v>#REF!</v>
      </c>
      <c r="W312" s="144">
        <v>0</v>
      </c>
      <c r="X312" s="144" t="e">
        <f t="shared" si="72"/>
        <v>#REF!</v>
      </c>
      <c r="Y312" s="208" t="e">
        <f>#REF!+#REF!+#REF!+#REF!+#REF!</f>
        <v>#REF!</v>
      </c>
      <c r="Z312" s="208" t="e">
        <f>#REF!+#REF!+#REF!+#REF!+#REF!</f>
        <v>#REF!</v>
      </c>
      <c r="AA312" s="209" t="e">
        <f>#REF!</f>
        <v>#REF!</v>
      </c>
      <c r="AB312" s="209" t="e">
        <f>#REF!</f>
        <v>#REF!</v>
      </c>
      <c r="AC312" s="207"/>
      <c r="AD312" s="207">
        <f t="shared" si="73"/>
        <v>0</v>
      </c>
      <c r="AE312" s="206" t="e">
        <f t="shared" si="74"/>
        <v>#REF!</v>
      </c>
      <c r="AF312" s="206" t="e">
        <f t="shared" si="75"/>
        <v>#REF!</v>
      </c>
      <c r="AG312" s="144"/>
      <c r="AH312" s="144"/>
      <c r="AI312" s="205" t="e">
        <f t="shared" si="76"/>
        <v>#REF!</v>
      </c>
      <c r="AJ312" s="205"/>
      <c r="AK312" s="150" t="e">
        <f>AL312/1.09</f>
        <v>#REF!</v>
      </c>
      <c r="AL312" s="144" t="e">
        <f>#REF!-AJ312</f>
        <v>#REF!</v>
      </c>
      <c r="AM312" s="149" t="e">
        <f t="shared" si="77"/>
        <v>#REF!</v>
      </c>
      <c r="AN312" s="210" t="e">
        <f t="shared" si="78"/>
        <v>#REF!</v>
      </c>
      <c r="AO312" s="150"/>
      <c r="AP312" s="153"/>
      <c r="AQ312" s="152"/>
      <c r="AR312" s="150"/>
      <c r="AT312" s="177">
        <f t="shared" si="81"/>
        <v>0</v>
      </c>
      <c r="AU312" s="178"/>
      <c r="AV312" s="178"/>
    </row>
    <row r="313" spans="1:48" ht="15" customHeight="1">
      <c r="A313" s="200">
        <f t="shared" si="79"/>
        <v>312</v>
      </c>
      <c r="B313" s="235" t="e">
        <f>#REF!</f>
        <v>#REF!</v>
      </c>
      <c r="C313" s="142" t="e">
        <f>#REF!</f>
        <v>#REF!</v>
      </c>
      <c r="D313" s="172" t="e">
        <f>#REF!</f>
        <v>#REF!</v>
      </c>
      <c r="E313" s="143"/>
      <c r="F313" s="143"/>
      <c r="G313" s="167" t="e">
        <f>#REF!</f>
        <v>#REF!</v>
      </c>
      <c r="H313" s="143" t="e">
        <f>#REF!</f>
        <v>#REF!</v>
      </c>
      <c r="I313" s="144" t="e">
        <f>#REF!</f>
        <v>#REF!</v>
      </c>
      <c r="J313" s="144" t="e">
        <f>#REF!</f>
        <v>#REF!</v>
      </c>
      <c r="K313" s="144" t="e">
        <f t="shared" si="69"/>
        <v>#REF!</v>
      </c>
      <c r="L313" s="145"/>
      <c r="M313" s="146"/>
      <c r="N313" s="147"/>
      <c r="O313" s="148"/>
      <c r="P313" s="168" t="e">
        <f>#REF!</f>
        <v>#REF!</v>
      </c>
      <c r="Q313" s="148" t="e">
        <f t="shared" si="70"/>
        <v>#REF!</v>
      </c>
      <c r="R313" s="149" t="e">
        <f>#REF!+I313</f>
        <v>#REF!</v>
      </c>
      <c r="S313" s="144"/>
      <c r="T313" s="144" t="e">
        <f>#REF!</f>
        <v>#REF!</v>
      </c>
      <c r="U313" s="144" t="e">
        <f t="shared" si="71"/>
        <v>#REF!</v>
      </c>
      <c r="V313" s="144" t="e">
        <f>U313*0.9</f>
        <v>#REF!</v>
      </c>
      <c r="W313" s="144">
        <v>128.93</v>
      </c>
      <c r="X313" s="144" t="e">
        <f t="shared" si="72"/>
        <v>#REF!</v>
      </c>
      <c r="Y313" s="208" t="e">
        <f>#REF!+#REF!+#REF!+#REF!+#REF!</f>
        <v>#REF!</v>
      </c>
      <c r="Z313" s="208" t="e">
        <f>#REF!+#REF!+#REF!+#REF!+#REF!</f>
        <v>#REF!</v>
      </c>
      <c r="AA313" s="209" t="e">
        <f>#REF!</f>
        <v>#REF!</v>
      </c>
      <c r="AB313" s="209" t="e">
        <f>#REF!</f>
        <v>#REF!</v>
      </c>
      <c r="AC313" s="207"/>
      <c r="AD313" s="207">
        <f t="shared" si="73"/>
        <v>0</v>
      </c>
      <c r="AE313" s="206" t="e">
        <f t="shared" si="74"/>
        <v>#REF!</v>
      </c>
      <c r="AF313" s="206" t="e">
        <f t="shared" si="75"/>
        <v>#REF!</v>
      </c>
      <c r="AG313" s="144"/>
      <c r="AH313" s="144"/>
      <c r="AI313" s="205" t="e">
        <f t="shared" si="76"/>
        <v>#REF!</v>
      </c>
      <c r="AJ313" s="205"/>
      <c r="AK313" s="150" t="e">
        <f>AL313/1.09</f>
        <v>#REF!</v>
      </c>
      <c r="AL313" s="144" t="e">
        <f>#REF!-AJ313</f>
        <v>#REF!</v>
      </c>
      <c r="AM313" s="149" t="e">
        <f t="shared" si="77"/>
        <v>#REF!</v>
      </c>
      <c r="AN313" s="210" t="e">
        <f t="shared" si="78"/>
        <v>#REF!</v>
      </c>
      <c r="AO313" s="150"/>
      <c r="AP313" s="153"/>
      <c r="AQ313" s="152"/>
      <c r="AR313" s="150"/>
      <c r="AT313" s="177">
        <f t="shared" si="81"/>
        <v>128.93</v>
      </c>
      <c r="AU313" s="178"/>
      <c r="AV313" s="178"/>
    </row>
    <row r="314" spans="1:48" ht="15" customHeight="1">
      <c r="A314" s="200">
        <f t="shared" si="79"/>
        <v>313</v>
      </c>
      <c r="B314" s="211" t="e">
        <f>#REF!</f>
        <v>#REF!</v>
      </c>
      <c r="C314" s="142" t="e">
        <f>#REF!</f>
        <v>#REF!</v>
      </c>
      <c r="D314" s="172" t="e">
        <f>#REF!</f>
        <v>#REF!</v>
      </c>
      <c r="E314" s="143"/>
      <c r="F314" s="143"/>
      <c r="G314" s="167" t="e">
        <f>#REF!</f>
        <v>#REF!</v>
      </c>
      <c r="H314" s="143" t="e">
        <f>#REF!</f>
        <v>#REF!</v>
      </c>
      <c r="I314" s="144" t="e">
        <f>#REF!</f>
        <v>#REF!</v>
      </c>
      <c r="J314" s="144" t="e">
        <f>#REF!</f>
        <v>#REF!</v>
      </c>
      <c r="K314" s="144" t="e">
        <f t="shared" si="69"/>
        <v>#REF!</v>
      </c>
      <c r="L314" s="145"/>
      <c r="M314" s="146"/>
      <c r="N314" s="147"/>
      <c r="O314" s="148"/>
      <c r="P314" s="168" t="e">
        <f>#REF!</f>
        <v>#REF!</v>
      </c>
      <c r="Q314" s="148" t="e">
        <f t="shared" si="70"/>
        <v>#REF!</v>
      </c>
      <c r="R314" s="149" t="e">
        <f>#REF!+I314</f>
        <v>#REF!</v>
      </c>
      <c r="S314" s="144"/>
      <c r="T314" s="144" t="e">
        <f>#REF!</f>
        <v>#REF!</v>
      </c>
      <c r="U314" s="144" t="e">
        <f t="shared" si="71"/>
        <v>#REF!</v>
      </c>
      <c r="V314" s="144" t="e">
        <f t="shared" si="83"/>
        <v>#REF!</v>
      </c>
      <c r="W314" s="144">
        <v>113.76</v>
      </c>
      <c r="X314" s="144" t="e">
        <f t="shared" si="72"/>
        <v>#REF!</v>
      </c>
      <c r="Y314" s="208" t="e">
        <f>#REF!+#REF!+#REF!+#REF!+#REF!</f>
        <v>#REF!</v>
      </c>
      <c r="Z314" s="208" t="e">
        <f>#REF!+#REF!+#REF!+#REF!+#REF!</f>
        <v>#REF!</v>
      </c>
      <c r="AA314" s="209" t="e">
        <f>#REF!</f>
        <v>#REF!</v>
      </c>
      <c r="AB314" s="209" t="e">
        <f>#REF!</f>
        <v>#REF!</v>
      </c>
      <c r="AC314" s="207"/>
      <c r="AD314" s="207">
        <f t="shared" si="73"/>
        <v>0</v>
      </c>
      <c r="AE314" s="206" t="e">
        <f t="shared" si="74"/>
        <v>#REF!</v>
      </c>
      <c r="AF314" s="206" t="e">
        <f t="shared" si="75"/>
        <v>#REF!</v>
      </c>
      <c r="AG314" s="144"/>
      <c r="AH314" s="144"/>
      <c r="AI314" s="205" t="e">
        <f t="shared" si="76"/>
        <v>#REF!</v>
      </c>
      <c r="AJ314" s="205"/>
      <c r="AK314" s="150" t="e">
        <f>AL314/1.18</f>
        <v>#REF!</v>
      </c>
      <c r="AL314" s="144" t="e">
        <f>#REF!-AJ314</f>
        <v>#REF!</v>
      </c>
      <c r="AM314" s="149" t="e">
        <f t="shared" si="77"/>
        <v>#REF!</v>
      </c>
      <c r="AN314" s="210" t="e">
        <f t="shared" si="78"/>
        <v>#REF!</v>
      </c>
      <c r="AO314" s="150"/>
      <c r="AP314" s="153"/>
      <c r="AQ314" s="152"/>
      <c r="AR314" s="150"/>
      <c r="AT314" s="177">
        <f t="shared" si="81"/>
        <v>113.76</v>
      </c>
      <c r="AU314" s="178"/>
      <c r="AV314" s="178"/>
    </row>
    <row r="315" spans="1:48" s="169" customFormat="1" ht="33.75" customHeight="1">
      <c r="A315" s="201"/>
      <c r="B315" s="158" t="s">
        <v>3</v>
      </c>
      <c r="C315" s="159"/>
      <c r="D315" s="173"/>
      <c r="E315" s="160"/>
      <c r="F315" s="161"/>
      <c r="G315" s="108" t="e">
        <f>SUM(G2:G314)</f>
        <v>#REF!</v>
      </c>
      <c r="H315" s="108"/>
      <c r="I315" s="162" t="e">
        <f>SUM(I2:I314)</f>
        <v>#REF!</v>
      </c>
      <c r="J315" s="162"/>
      <c r="K315" s="162" t="e">
        <f>SUM(K2:K314)</f>
        <v>#REF!</v>
      </c>
      <c r="L315" s="109">
        <f>SUM(L13:L314)</f>
        <v>0</v>
      </c>
      <c r="M315" s="163">
        <f>SUM(M2:M314)</f>
        <v>0</v>
      </c>
      <c r="N315" s="164"/>
      <c r="O315" s="163">
        <f>SUM(O2:O314)</f>
        <v>0</v>
      </c>
      <c r="P315" s="163"/>
      <c r="Q315" s="162" t="e">
        <f t="shared" ref="Q315:AP315" si="84">SUM(Q2:Q314)</f>
        <v>#REF!</v>
      </c>
      <c r="R315" s="163" t="e">
        <f t="shared" si="84"/>
        <v>#REF!</v>
      </c>
      <c r="S315" s="163">
        <f t="shared" si="84"/>
        <v>0</v>
      </c>
      <c r="T315" s="163" t="e">
        <f t="shared" si="84"/>
        <v>#REF!</v>
      </c>
      <c r="U315" s="163" t="e">
        <f t="shared" si="84"/>
        <v>#REF!</v>
      </c>
      <c r="V315" s="163" t="e">
        <f t="shared" si="84"/>
        <v>#REF!</v>
      </c>
      <c r="W315" s="163" t="e">
        <f t="shared" si="84"/>
        <v>#REF!</v>
      </c>
      <c r="X315" s="163" t="e">
        <f t="shared" si="84"/>
        <v>#REF!</v>
      </c>
      <c r="Y315" s="163" t="e">
        <f t="shared" si="84"/>
        <v>#REF!</v>
      </c>
      <c r="Z315" s="163" t="e">
        <f t="shared" si="84"/>
        <v>#REF!</v>
      </c>
      <c r="AA315" s="163" t="e">
        <f t="shared" si="84"/>
        <v>#REF!</v>
      </c>
      <c r="AB315" s="163" t="e">
        <f t="shared" si="84"/>
        <v>#REF!</v>
      </c>
      <c r="AC315" s="163">
        <f t="shared" si="84"/>
        <v>0</v>
      </c>
      <c r="AD315" s="163">
        <f t="shared" si="84"/>
        <v>0</v>
      </c>
      <c r="AE315" s="163" t="e">
        <f t="shared" si="84"/>
        <v>#REF!</v>
      </c>
      <c r="AF315" s="163" t="e">
        <f t="shared" si="84"/>
        <v>#REF!</v>
      </c>
      <c r="AG315" s="163">
        <f t="shared" si="84"/>
        <v>0</v>
      </c>
      <c r="AH315" s="163">
        <f t="shared" si="84"/>
        <v>0</v>
      </c>
      <c r="AI315" s="163" t="e">
        <f t="shared" si="84"/>
        <v>#REF!</v>
      </c>
      <c r="AJ315" s="163">
        <f t="shared" si="84"/>
        <v>201837.18724587007</v>
      </c>
      <c r="AK315" s="163" t="e">
        <f t="shared" si="84"/>
        <v>#REF!</v>
      </c>
      <c r="AL315" s="163" t="e">
        <f t="shared" si="84"/>
        <v>#REF!</v>
      </c>
      <c r="AM315" s="232" t="e">
        <f t="shared" si="84"/>
        <v>#REF!</v>
      </c>
      <c r="AN315" s="234" t="e">
        <f t="shared" si="84"/>
        <v>#REF!</v>
      </c>
      <c r="AO315" s="233">
        <f t="shared" si="84"/>
        <v>0</v>
      </c>
      <c r="AP315" s="165">
        <f t="shared" si="84"/>
        <v>0</v>
      </c>
      <c r="AQ315" s="166" t="e">
        <f>AO315+-(AP315)+#REF!</f>
        <v>#REF!</v>
      </c>
      <c r="AR315" s="171">
        <f>SUM(AR2:AR314)</f>
        <v>0</v>
      </c>
      <c r="AT315" s="186" t="e">
        <f>SUM(AT2:AT314)</f>
        <v>#REF!</v>
      </c>
      <c r="AU315" s="178"/>
      <c r="AV315" s="178"/>
    </row>
    <row r="316" spans="1:48">
      <c r="A316" s="202"/>
      <c r="B316" s="110"/>
      <c r="C316" s="111"/>
      <c r="D316" s="174"/>
      <c r="E316" s="112"/>
      <c r="F316" s="112"/>
      <c r="G316" s="112"/>
      <c r="H316" s="112"/>
      <c r="I316" s="112"/>
      <c r="J316" s="112"/>
      <c r="K316" s="112"/>
      <c r="L316" s="112"/>
      <c r="M316" s="113"/>
      <c r="N316" s="114"/>
      <c r="O316" s="113"/>
      <c r="P316" s="113"/>
      <c r="Q316" s="113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15"/>
      <c r="AL316" s="115"/>
      <c r="AM316" s="115"/>
      <c r="AN316" s="115" t="e">
        <f>#REF!</f>
        <v>#REF!</v>
      </c>
      <c r="AO316" s="115"/>
      <c r="AP316" s="116"/>
      <c r="AQ316" s="117"/>
      <c r="AR316" s="115"/>
      <c r="AU316" s="178"/>
      <c r="AV316" s="178"/>
    </row>
    <row r="317" spans="1:48">
      <c r="A317" s="203"/>
      <c r="B317" s="118"/>
      <c r="C317" s="119"/>
      <c r="D317" s="175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1"/>
      <c r="S317" s="121"/>
      <c r="T317" s="121"/>
      <c r="U317" s="121"/>
      <c r="V317" s="121"/>
      <c r="W317" s="121"/>
      <c r="X317" s="185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85"/>
      <c r="AJ317" s="121"/>
      <c r="AK317" s="121"/>
      <c r="AL317" s="185"/>
      <c r="AM317" s="185"/>
      <c r="AN317" s="185" t="e">
        <f>AN315-AN316</f>
        <v>#REF!</v>
      </c>
      <c r="AO317" s="185"/>
      <c r="AP317" s="106"/>
      <c r="AQ317" s="105"/>
      <c r="AR317" s="121"/>
    </row>
    <row r="318" spans="1:48">
      <c r="A318" s="203"/>
      <c r="B318" s="118"/>
      <c r="C318" s="119"/>
      <c r="D318" s="175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1"/>
      <c r="S318" s="121"/>
      <c r="T318" s="121"/>
      <c r="U318" s="121"/>
      <c r="V318" s="121"/>
      <c r="W318" s="121"/>
      <c r="X318" s="121"/>
      <c r="Y318" s="121"/>
      <c r="Z318" s="122"/>
      <c r="AA318" s="122"/>
      <c r="AB318" s="121"/>
      <c r="AC318" s="122"/>
      <c r="AD318" s="133"/>
      <c r="AE318" s="122"/>
      <c r="AF318" s="133"/>
      <c r="AG318" s="121"/>
      <c r="AH318" s="121"/>
      <c r="AI318" s="185"/>
      <c r="AJ318" s="121"/>
      <c r="AK318" s="121"/>
      <c r="AL318" s="104"/>
      <c r="AM318" s="104"/>
      <c r="AN318" s="104"/>
      <c r="AO318" s="104"/>
      <c r="AP318" s="106"/>
      <c r="AQ318" s="105"/>
      <c r="AR318" s="105"/>
    </row>
    <row r="319" spans="1:48" ht="15.75" customHeight="1">
      <c r="B319" s="123" t="s">
        <v>74</v>
      </c>
      <c r="C319" s="104"/>
      <c r="D319" s="137"/>
      <c r="E319" s="324" t="s">
        <v>75</v>
      </c>
      <c r="F319" s="325"/>
      <c r="G319" s="325"/>
      <c r="H319" s="325"/>
      <c r="I319" s="104"/>
      <c r="J319" s="104"/>
      <c r="K319" s="120"/>
      <c r="L319" s="120" t="s">
        <v>76</v>
      </c>
      <c r="M319" s="120"/>
      <c r="N319" s="120"/>
      <c r="O319" s="120"/>
      <c r="P319" s="120"/>
      <c r="Q319" s="120"/>
      <c r="R319" s="324" t="s">
        <v>77</v>
      </c>
      <c r="S319" s="324"/>
      <c r="T319" s="124"/>
      <c r="U319" s="124"/>
      <c r="V319" s="124"/>
      <c r="W319" s="124"/>
      <c r="X319" s="124"/>
      <c r="Y319" s="104"/>
      <c r="Z319" s="128" t="s">
        <v>78</v>
      </c>
      <c r="AA319" s="133"/>
      <c r="AB319" s="104"/>
      <c r="AC319" s="130" t="s">
        <v>79</v>
      </c>
      <c r="AD319" s="133"/>
      <c r="AE319" s="131"/>
      <c r="AF319" s="133"/>
      <c r="AG319" s="132"/>
      <c r="AH319" s="104"/>
      <c r="AI319" s="128" t="s">
        <v>80</v>
      </c>
      <c r="AJ319" s="128"/>
      <c r="AK319" s="104"/>
      <c r="AL319" s="104"/>
      <c r="AM319" s="104"/>
      <c r="AN319" s="104"/>
      <c r="AO319" s="104"/>
      <c r="AP319" s="104"/>
      <c r="AR319" s="105"/>
      <c r="AT319" s="105"/>
    </row>
    <row r="320" spans="1:48" ht="15.75">
      <c r="B320" s="123" t="s">
        <v>81</v>
      </c>
      <c r="C320" s="104"/>
      <c r="D320" s="137"/>
      <c r="E320" s="324" t="s">
        <v>82</v>
      </c>
      <c r="F320" s="325"/>
      <c r="G320" s="325"/>
      <c r="H320" s="325"/>
      <c r="I320" s="104"/>
      <c r="J320" s="104"/>
      <c r="K320" s="120"/>
      <c r="L320" s="120" t="s">
        <v>83</v>
      </c>
      <c r="M320" s="120"/>
      <c r="N320" s="120"/>
      <c r="O320" s="120"/>
      <c r="P320" s="120"/>
      <c r="Q320" s="120"/>
      <c r="R320" s="324" t="s">
        <v>84</v>
      </c>
      <c r="S320" s="325"/>
      <c r="T320" s="120"/>
      <c r="U320" s="124"/>
      <c r="V320" s="124"/>
      <c r="W320" s="124"/>
      <c r="X320" s="124"/>
      <c r="Y320" s="104"/>
      <c r="Z320" s="128" t="s">
        <v>85</v>
      </c>
      <c r="AA320" s="133"/>
      <c r="AB320" s="104"/>
      <c r="AC320" s="130" t="s">
        <v>86</v>
      </c>
      <c r="AD320" s="133"/>
      <c r="AE320" s="132"/>
      <c r="AF320" s="133"/>
      <c r="AH320" s="104"/>
      <c r="AI320" s="134" t="s">
        <v>87</v>
      </c>
      <c r="AJ320" s="134"/>
      <c r="AK320" s="104"/>
      <c r="AL320" s="104"/>
      <c r="AM320" s="104"/>
      <c r="AN320" s="104"/>
      <c r="AO320" s="104"/>
      <c r="AP320" s="104"/>
      <c r="AQ320" s="105"/>
      <c r="AR320" s="105"/>
      <c r="AT320" s="105"/>
    </row>
    <row r="321" spans="11:52" ht="15.75"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33"/>
      <c r="V321" s="133"/>
      <c r="W321" s="133"/>
      <c r="X321" s="133"/>
      <c r="Y321" s="133"/>
      <c r="Z321" s="133"/>
      <c r="AA321" s="133"/>
      <c r="AB321" s="133"/>
      <c r="AC321" s="133"/>
      <c r="AD321" s="133"/>
      <c r="AE321" s="107"/>
      <c r="AF321" s="133"/>
      <c r="AH321" s="133"/>
      <c r="AI321" s="134"/>
      <c r="AJ321" s="134"/>
      <c r="AK321" s="133"/>
      <c r="AL321" s="104"/>
      <c r="AM321" s="104"/>
      <c r="AN321" s="104"/>
      <c r="AO321" s="104"/>
      <c r="AP321" s="104"/>
      <c r="AQ321" s="105"/>
      <c r="AR321" s="105"/>
      <c r="AT321" s="105"/>
      <c r="AU321" s="104"/>
      <c r="AV321" s="104"/>
      <c r="AW321" s="104"/>
      <c r="AY321" s="178"/>
    </row>
    <row r="322" spans="11:52" ht="15.75"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33"/>
      <c r="V322" s="133"/>
      <c r="W322" s="133"/>
      <c r="X322" s="133"/>
      <c r="Y322" s="133"/>
      <c r="Z322" s="133"/>
      <c r="AA322" s="133"/>
      <c r="AB322" s="133"/>
      <c r="AC322" s="133"/>
      <c r="AD322" s="133"/>
      <c r="AE322" s="133"/>
      <c r="AF322" s="133"/>
      <c r="AH322" s="133"/>
      <c r="AI322" s="134"/>
      <c r="AJ322" s="134"/>
      <c r="AK322" s="104"/>
      <c r="AL322" s="104"/>
      <c r="AM322" s="104"/>
      <c r="AN322" s="104"/>
      <c r="AO322" s="104"/>
      <c r="AP322" s="105"/>
      <c r="AQ322" s="105"/>
      <c r="AR322" s="105"/>
      <c r="AT322" s="105"/>
      <c r="AU322" s="104"/>
      <c r="AV322" s="104"/>
      <c r="AW322" s="104"/>
      <c r="AX322" s="104"/>
      <c r="AZ322" s="178"/>
    </row>
    <row r="323" spans="11:52"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33"/>
      <c r="V323" s="133"/>
      <c r="W323" s="133"/>
      <c r="X323" s="133"/>
      <c r="Y323" s="133"/>
      <c r="Z323" s="133"/>
      <c r="AA323" s="133"/>
      <c r="AB323" s="133"/>
      <c r="AC323" s="133"/>
      <c r="AD323" s="133"/>
      <c r="AE323" s="133"/>
      <c r="AF323" s="133"/>
      <c r="AH323" s="133"/>
      <c r="AI323" s="133"/>
      <c r="AJ323" s="133"/>
      <c r="AK323" s="133"/>
      <c r="AL323" s="104"/>
      <c r="AM323" s="104"/>
      <c r="AN323" s="104"/>
      <c r="AO323" s="104"/>
      <c r="AP323" s="104"/>
      <c r="AQ323" s="105"/>
      <c r="AR323" s="105"/>
      <c r="AS323" s="104"/>
      <c r="AT323" s="104"/>
      <c r="AU323" s="104"/>
      <c r="AV323" s="104"/>
    </row>
    <row r="324" spans="11:52"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33"/>
      <c r="V324" s="133"/>
      <c r="W324" s="133"/>
      <c r="X324" s="133"/>
      <c r="Y324" s="133"/>
      <c r="Z324" s="133"/>
      <c r="AA324" s="133"/>
      <c r="AB324" s="133"/>
      <c r="AC324" s="133"/>
      <c r="AD324" s="133"/>
      <c r="AE324" s="133"/>
      <c r="AF324" s="133"/>
      <c r="AH324" s="133"/>
      <c r="AI324" s="133"/>
      <c r="AJ324" s="133"/>
      <c r="AK324" s="133"/>
      <c r="AL324" s="104"/>
      <c r="AM324" s="104"/>
      <c r="AN324" s="104"/>
      <c r="AO324" s="104"/>
      <c r="AP324" s="105"/>
      <c r="AQ324" s="105"/>
      <c r="AR324" s="105"/>
      <c r="AT324" s="105"/>
      <c r="AU324" s="104"/>
      <c r="AV324" s="104"/>
      <c r="AW324" s="104"/>
      <c r="AX324" s="104"/>
      <c r="AZ324" s="178"/>
    </row>
    <row r="325" spans="11:52"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33"/>
      <c r="V325" s="133"/>
      <c r="W325" s="133"/>
      <c r="X325" s="133"/>
      <c r="Y325" s="133"/>
      <c r="Z325" s="133"/>
      <c r="AA325" s="133"/>
      <c r="AB325" s="133"/>
      <c r="AC325" s="133"/>
      <c r="AD325" s="133"/>
      <c r="AE325" s="133"/>
      <c r="AF325" s="133"/>
      <c r="AH325" s="133"/>
      <c r="AI325" s="133"/>
      <c r="AJ325" s="133"/>
      <c r="AK325" s="133"/>
      <c r="AL325" s="104"/>
      <c r="AM325" s="104"/>
      <c r="AN325" s="104"/>
      <c r="AO325" s="104"/>
      <c r="AP325" s="104"/>
      <c r="AQ325" s="105"/>
      <c r="AR325" s="105"/>
      <c r="AS325" s="104"/>
      <c r="AT325" s="104"/>
      <c r="AU325" s="104"/>
      <c r="AV325" s="104"/>
    </row>
    <row r="326" spans="11:52">
      <c r="O326" s="137"/>
      <c r="P326" s="137"/>
      <c r="Q326" s="137"/>
      <c r="R326" s="133"/>
      <c r="S326" s="133"/>
      <c r="T326" s="133"/>
      <c r="U326" s="133"/>
      <c r="V326" s="133"/>
      <c r="W326" s="133"/>
      <c r="X326" s="133"/>
      <c r="Y326" s="133"/>
      <c r="Z326" s="133"/>
      <c r="AA326" s="133"/>
      <c r="AB326" s="133"/>
      <c r="AC326" s="133"/>
      <c r="AD326" s="133"/>
      <c r="AE326" s="133"/>
      <c r="AF326" s="133"/>
      <c r="AH326" s="133"/>
      <c r="AI326" s="133"/>
      <c r="AJ326" s="133"/>
      <c r="AK326" s="133"/>
      <c r="AL326" s="104"/>
      <c r="AM326" s="104"/>
      <c r="AN326" s="104"/>
      <c r="AO326" s="104"/>
      <c r="AP326" s="105"/>
      <c r="AQ326" s="105"/>
      <c r="AR326" s="105"/>
      <c r="AT326" s="105"/>
      <c r="AU326" s="104"/>
      <c r="AV326" s="104"/>
      <c r="AW326" s="104"/>
      <c r="AX326" s="104"/>
      <c r="AZ326" s="178"/>
    </row>
    <row r="327" spans="11:52">
      <c r="O327" s="137"/>
      <c r="P327" s="125"/>
      <c r="Q327" s="125"/>
      <c r="R327" s="125"/>
      <c r="S327" s="125"/>
      <c r="T327" s="125"/>
      <c r="U327" s="125"/>
      <c r="V327" s="125"/>
      <c r="W327" s="125"/>
      <c r="X327" s="125"/>
      <c r="Y327" s="125"/>
      <c r="Z327" s="125"/>
      <c r="AA327" s="125"/>
      <c r="AB327" s="125"/>
      <c r="AC327" s="125"/>
      <c r="AD327" s="125"/>
      <c r="AE327" s="125"/>
      <c r="AF327" s="125"/>
      <c r="AG327" s="125"/>
      <c r="AH327" s="125"/>
      <c r="AI327" s="125"/>
      <c r="AJ327" s="125"/>
      <c r="AK327" s="125"/>
      <c r="AL327" s="125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5"/>
    </row>
    <row r="328" spans="11:52">
      <c r="O328" s="137"/>
      <c r="P328" s="125"/>
      <c r="Q328" s="125"/>
      <c r="R328" s="125"/>
      <c r="S328" s="125"/>
      <c r="T328" s="125"/>
      <c r="U328" s="125"/>
      <c r="V328" s="125"/>
      <c r="W328" s="125"/>
      <c r="X328" s="125"/>
      <c r="Y328" s="125"/>
      <c r="Z328" s="125"/>
      <c r="AA328" s="125"/>
      <c r="AB328" s="125"/>
      <c r="AC328" s="125"/>
      <c r="AD328" s="125"/>
      <c r="AE328" s="125"/>
      <c r="AF328" s="125"/>
      <c r="AG328" s="125"/>
      <c r="AH328" s="125"/>
      <c r="AI328" s="125"/>
      <c r="AJ328" s="125"/>
      <c r="AK328" s="125"/>
      <c r="AL328" s="125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5"/>
      <c r="AW328" s="104"/>
      <c r="AX328" s="104"/>
      <c r="AZ328" s="178"/>
    </row>
    <row r="329" spans="11:52">
      <c r="O329" s="137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5"/>
      <c r="AG329" s="125"/>
      <c r="AH329" s="125"/>
      <c r="AI329" s="125"/>
      <c r="AJ329" s="125"/>
      <c r="AK329" s="125"/>
      <c r="AL329" s="125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5"/>
    </row>
    <row r="330" spans="11:52">
      <c r="O330" s="137"/>
      <c r="P330" s="125"/>
      <c r="Q330" s="125"/>
      <c r="R330" s="125"/>
      <c r="S330" s="125"/>
      <c r="T330" s="125"/>
      <c r="U330" s="125"/>
      <c r="V330" s="125"/>
      <c r="W330" s="125"/>
      <c r="X330" s="125"/>
      <c r="Y330" s="125"/>
      <c r="Z330" s="125"/>
      <c r="AA330" s="125"/>
      <c r="AB330" s="125"/>
      <c r="AC330" s="125"/>
      <c r="AD330" s="125"/>
      <c r="AE330" s="125"/>
      <c r="AF330" s="125"/>
      <c r="AG330" s="125"/>
      <c r="AH330" s="125"/>
      <c r="AI330" s="125"/>
      <c r="AJ330" s="125"/>
      <c r="AK330" s="125"/>
      <c r="AL330" s="125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5"/>
      <c r="AW330" s="104"/>
      <c r="AX330" s="104"/>
      <c r="AZ330" s="178"/>
    </row>
    <row r="331" spans="11:52">
      <c r="O331" s="137"/>
      <c r="P331" s="125"/>
      <c r="Q331" s="125"/>
      <c r="R331" s="125"/>
      <c r="S331" s="125"/>
      <c r="T331" s="125"/>
      <c r="U331" s="125"/>
      <c r="V331" s="125"/>
      <c r="W331" s="125"/>
      <c r="X331" s="125"/>
      <c r="Y331" s="125"/>
      <c r="Z331" s="125"/>
      <c r="AA331" s="125"/>
      <c r="AB331" s="125"/>
      <c r="AC331" s="125"/>
      <c r="AD331" s="125"/>
      <c r="AE331" s="125"/>
      <c r="AF331" s="125"/>
      <c r="AG331" s="125"/>
      <c r="AH331" s="125"/>
      <c r="AI331" s="125"/>
      <c r="AJ331" s="125"/>
      <c r="AK331" s="125"/>
      <c r="AL331" s="125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5"/>
    </row>
    <row r="332" spans="11:52"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  <c r="Z332" s="125"/>
      <c r="AA332" s="125"/>
      <c r="AB332" s="125"/>
      <c r="AC332" s="125"/>
      <c r="AD332" s="125"/>
      <c r="AE332" s="125"/>
      <c r="AF332" s="125"/>
      <c r="AG332" s="125"/>
      <c r="AH332" s="125"/>
      <c r="AI332" s="125"/>
      <c r="AJ332" s="125"/>
      <c r="AK332" s="125"/>
      <c r="AL332" s="125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5"/>
    </row>
    <row r="333" spans="11:52"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  <c r="Z333" s="125"/>
      <c r="AA333" s="125"/>
      <c r="AB333" s="125"/>
      <c r="AC333" s="125"/>
      <c r="AD333" s="125"/>
      <c r="AE333" s="125"/>
      <c r="AF333" s="125"/>
      <c r="AG333" s="125"/>
      <c r="AH333" s="125"/>
      <c r="AI333" s="125"/>
      <c r="AJ333" s="125"/>
      <c r="AK333" s="125"/>
      <c r="AL333" s="125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5"/>
      <c r="AW333" s="104"/>
      <c r="AX333" s="104"/>
      <c r="AZ333" s="178"/>
    </row>
    <row r="334" spans="11:52">
      <c r="P334" s="125"/>
      <c r="Q334" s="125"/>
      <c r="R334" s="125"/>
      <c r="S334" s="125"/>
      <c r="T334" s="125"/>
      <c r="U334" s="125"/>
      <c r="V334" s="125"/>
      <c r="W334" s="125"/>
      <c r="X334" s="125"/>
      <c r="Y334" s="125"/>
      <c r="Z334" s="125"/>
      <c r="AA334" s="125"/>
      <c r="AB334" s="125"/>
      <c r="AC334" s="125"/>
      <c r="AD334" s="125"/>
      <c r="AE334" s="125"/>
      <c r="AF334" s="125"/>
      <c r="AG334" s="125"/>
      <c r="AH334" s="125"/>
      <c r="AI334" s="125"/>
      <c r="AJ334" s="125"/>
      <c r="AK334" s="125"/>
      <c r="AL334" s="125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5"/>
    </row>
    <row r="335" spans="11:52">
      <c r="P335" s="125"/>
      <c r="Q335" s="125"/>
      <c r="R335" s="125"/>
      <c r="S335" s="125"/>
      <c r="T335" s="125"/>
      <c r="U335" s="125"/>
      <c r="V335" s="125"/>
      <c r="W335" s="125"/>
      <c r="X335" s="125"/>
      <c r="Y335" s="125"/>
      <c r="Z335" s="125"/>
      <c r="AA335" s="125"/>
      <c r="AB335" s="125"/>
      <c r="AC335" s="125"/>
      <c r="AD335" s="125"/>
      <c r="AE335" s="125"/>
      <c r="AF335" s="125"/>
      <c r="AG335" s="125"/>
      <c r="AH335" s="125"/>
      <c r="AI335" s="125"/>
      <c r="AJ335" s="125"/>
      <c r="AK335" s="125"/>
      <c r="AL335" s="125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5"/>
      <c r="AW335" s="104"/>
      <c r="AX335" s="104"/>
      <c r="AZ335" s="178"/>
    </row>
    <row r="336" spans="11:52">
      <c r="P336" s="125"/>
      <c r="Q336" s="125"/>
      <c r="R336" s="125"/>
      <c r="S336" s="125"/>
      <c r="T336" s="125"/>
      <c r="U336" s="125"/>
      <c r="V336" s="125"/>
      <c r="W336" s="125"/>
      <c r="X336" s="125"/>
      <c r="Y336" s="125"/>
      <c r="Z336" s="125"/>
      <c r="AA336" s="125"/>
      <c r="AB336" s="125"/>
      <c r="AC336" s="125"/>
      <c r="AD336" s="125"/>
      <c r="AE336" s="125"/>
      <c r="AF336" s="125"/>
      <c r="AG336" s="125"/>
      <c r="AH336" s="125"/>
      <c r="AI336" s="125"/>
      <c r="AJ336" s="125"/>
      <c r="AK336" s="125"/>
      <c r="AL336" s="125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5"/>
    </row>
    <row r="337" spans="16:52"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  <c r="AF337" s="125"/>
      <c r="AG337" s="125"/>
      <c r="AH337" s="125"/>
      <c r="AI337" s="125"/>
      <c r="AJ337" s="125"/>
      <c r="AK337" s="125"/>
      <c r="AL337" s="125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5"/>
      <c r="AW337" s="104"/>
      <c r="AX337" s="104"/>
      <c r="AZ337" s="178"/>
    </row>
    <row r="338" spans="16:52"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5"/>
      <c r="AG338" s="125"/>
      <c r="AH338" s="125"/>
      <c r="AI338" s="125"/>
      <c r="AJ338" s="125"/>
      <c r="AK338" s="125"/>
      <c r="AL338" s="125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5"/>
    </row>
    <row r="339" spans="16:52">
      <c r="P339" s="125"/>
      <c r="Q339" s="125"/>
      <c r="R339" s="125"/>
      <c r="S339" s="125"/>
      <c r="T339" s="125"/>
      <c r="U339" s="125"/>
      <c r="V339" s="125"/>
      <c r="W339" s="125"/>
      <c r="X339" s="125"/>
      <c r="Y339" s="125"/>
      <c r="Z339" s="125"/>
      <c r="AA339" s="125"/>
      <c r="AB339" s="125"/>
      <c r="AC339" s="125"/>
      <c r="AD339" s="125"/>
      <c r="AE339" s="125"/>
      <c r="AF339" s="125"/>
      <c r="AG339" s="125"/>
      <c r="AH339" s="125"/>
      <c r="AI339" s="125"/>
      <c r="AJ339" s="125"/>
      <c r="AK339" s="125"/>
      <c r="AL339" s="125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5"/>
      <c r="AW339" s="104"/>
      <c r="AX339" s="104"/>
      <c r="AZ339" s="178"/>
    </row>
    <row r="340" spans="16:52">
      <c r="P340" s="125"/>
      <c r="Q340" s="125"/>
      <c r="R340" s="125"/>
      <c r="S340" s="125"/>
      <c r="T340" s="125"/>
      <c r="U340" s="125"/>
      <c r="V340" s="125"/>
      <c r="W340" s="125"/>
      <c r="X340" s="125"/>
      <c r="Y340" s="125"/>
      <c r="Z340" s="125"/>
      <c r="AA340" s="125"/>
      <c r="AB340" s="125"/>
      <c r="AC340" s="125"/>
      <c r="AD340" s="125"/>
      <c r="AE340" s="125"/>
      <c r="AF340" s="125"/>
      <c r="AG340" s="125"/>
      <c r="AH340" s="125"/>
      <c r="AI340" s="125"/>
      <c r="AJ340" s="125"/>
      <c r="AK340" s="125"/>
      <c r="AL340" s="125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5"/>
    </row>
    <row r="341" spans="16:52">
      <c r="P341" s="125"/>
      <c r="Q341" s="125"/>
      <c r="R341" s="125"/>
      <c r="S341" s="125"/>
      <c r="T341" s="125"/>
      <c r="U341" s="125"/>
      <c r="V341" s="125"/>
      <c r="W341" s="125"/>
      <c r="X341" s="125"/>
      <c r="Y341" s="125"/>
      <c r="Z341" s="125"/>
      <c r="AA341" s="125"/>
      <c r="AB341" s="125"/>
      <c r="AC341" s="125"/>
      <c r="AD341" s="125"/>
      <c r="AE341" s="125"/>
      <c r="AF341" s="125"/>
      <c r="AG341" s="125"/>
      <c r="AH341" s="125"/>
      <c r="AI341" s="125"/>
      <c r="AJ341" s="125"/>
      <c r="AK341" s="125"/>
      <c r="AL341" s="125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5"/>
      <c r="AW341" s="104"/>
      <c r="AX341" s="104"/>
      <c r="AZ341" s="178"/>
    </row>
    <row r="342" spans="16:52">
      <c r="P342" s="125"/>
      <c r="Q342" s="125"/>
      <c r="R342" s="125"/>
      <c r="S342" s="125"/>
      <c r="T342" s="125"/>
      <c r="U342" s="125"/>
      <c r="V342" s="125"/>
      <c r="W342" s="125"/>
      <c r="X342" s="125"/>
      <c r="Y342" s="125"/>
      <c r="Z342" s="125"/>
      <c r="AA342" s="125"/>
      <c r="AB342" s="125"/>
      <c r="AC342" s="125"/>
      <c r="AD342" s="125"/>
      <c r="AE342" s="125"/>
      <c r="AF342" s="125"/>
      <c r="AG342" s="125"/>
      <c r="AH342" s="125"/>
      <c r="AI342" s="125"/>
      <c r="AJ342" s="125"/>
      <c r="AK342" s="125"/>
      <c r="AL342" s="125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5"/>
    </row>
    <row r="343" spans="16:52">
      <c r="P343" s="125"/>
      <c r="Q343" s="125"/>
      <c r="R343" s="125"/>
      <c r="S343" s="125"/>
      <c r="T343" s="125"/>
      <c r="U343" s="125"/>
      <c r="V343" s="125"/>
      <c r="W343" s="125"/>
      <c r="X343" s="125"/>
      <c r="Y343" s="125"/>
      <c r="Z343" s="125"/>
      <c r="AA343" s="125"/>
      <c r="AB343" s="125"/>
      <c r="AC343" s="125"/>
      <c r="AD343" s="125"/>
      <c r="AE343" s="125"/>
      <c r="AF343" s="125"/>
      <c r="AG343" s="125"/>
      <c r="AH343" s="125"/>
      <c r="AI343" s="125"/>
      <c r="AJ343" s="125"/>
      <c r="AK343" s="125"/>
      <c r="AL343" s="125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5"/>
      <c r="AW343" s="104"/>
      <c r="AX343" s="104"/>
      <c r="AZ343" s="178"/>
    </row>
    <row r="344" spans="16:52">
      <c r="P344" s="125"/>
      <c r="Q344" s="125"/>
      <c r="R344" s="125"/>
      <c r="S344" s="125"/>
      <c r="T344" s="125"/>
      <c r="U344" s="125"/>
      <c r="V344" s="125"/>
      <c r="W344" s="125"/>
      <c r="X344" s="125"/>
      <c r="Y344" s="125"/>
      <c r="Z344" s="125"/>
      <c r="AA344" s="125"/>
      <c r="AB344" s="125"/>
      <c r="AC344" s="125"/>
      <c r="AD344" s="125"/>
      <c r="AE344" s="125"/>
      <c r="AF344" s="125"/>
      <c r="AG344" s="125"/>
      <c r="AH344" s="125"/>
      <c r="AI344" s="125"/>
      <c r="AJ344" s="125"/>
      <c r="AK344" s="125"/>
      <c r="AL344" s="125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5"/>
    </row>
    <row r="345" spans="16:52">
      <c r="P345" s="125"/>
      <c r="Q345" s="125"/>
      <c r="R345" s="125"/>
      <c r="S345" s="125"/>
      <c r="T345" s="125"/>
      <c r="U345" s="125"/>
      <c r="V345" s="125"/>
      <c r="W345" s="125"/>
      <c r="X345" s="125"/>
      <c r="Y345" s="125"/>
      <c r="Z345" s="125"/>
      <c r="AA345" s="125"/>
      <c r="AB345" s="125"/>
      <c r="AC345" s="125"/>
      <c r="AD345" s="125"/>
      <c r="AE345" s="125"/>
      <c r="AF345" s="125"/>
      <c r="AG345" s="125"/>
      <c r="AH345" s="125"/>
      <c r="AI345" s="125"/>
      <c r="AJ345" s="125"/>
      <c r="AK345" s="125"/>
      <c r="AL345" s="125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5"/>
      <c r="AW345" s="104"/>
      <c r="AX345" s="104"/>
      <c r="AZ345" s="178"/>
    </row>
    <row r="346" spans="16:52"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  <c r="Z346" s="125"/>
      <c r="AA346" s="125"/>
      <c r="AB346" s="125"/>
      <c r="AC346" s="125"/>
      <c r="AD346" s="125"/>
      <c r="AE346" s="125"/>
      <c r="AF346" s="125"/>
      <c r="AG346" s="125"/>
      <c r="AH346" s="125"/>
      <c r="AI346" s="125"/>
      <c r="AJ346" s="125"/>
      <c r="AK346" s="125"/>
      <c r="AL346" s="125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5"/>
    </row>
    <row r="347" spans="16:52">
      <c r="P347" s="125"/>
      <c r="Q347" s="125"/>
      <c r="R347" s="125"/>
      <c r="S347" s="125"/>
      <c r="T347" s="125"/>
      <c r="U347" s="125"/>
      <c r="V347" s="125"/>
      <c r="W347" s="125"/>
      <c r="X347" s="125"/>
      <c r="Y347" s="125"/>
      <c r="Z347" s="125"/>
      <c r="AA347" s="125"/>
      <c r="AB347" s="125"/>
      <c r="AC347" s="125"/>
      <c r="AD347" s="125"/>
      <c r="AE347" s="125"/>
      <c r="AF347" s="125"/>
      <c r="AG347" s="125"/>
      <c r="AH347" s="125"/>
      <c r="AI347" s="125"/>
      <c r="AJ347" s="125"/>
      <c r="AK347" s="125"/>
      <c r="AL347" s="125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5"/>
      <c r="AW347" s="104"/>
      <c r="AX347" s="104"/>
      <c r="AZ347" s="178"/>
    </row>
    <row r="348" spans="16:52">
      <c r="P348" s="125"/>
      <c r="Q348" s="125"/>
      <c r="R348" s="125"/>
      <c r="S348" s="125"/>
      <c r="T348" s="125"/>
      <c r="U348" s="125"/>
      <c r="V348" s="125"/>
      <c r="W348" s="125"/>
      <c r="X348" s="125"/>
      <c r="Y348" s="125"/>
      <c r="Z348" s="125"/>
      <c r="AA348" s="125"/>
      <c r="AB348" s="125"/>
      <c r="AC348" s="125"/>
      <c r="AD348" s="125"/>
      <c r="AE348" s="125"/>
      <c r="AF348" s="125"/>
      <c r="AG348" s="125"/>
      <c r="AH348" s="125"/>
      <c r="AI348" s="125"/>
      <c r="AJ348" s="125"/>
      <c r="AK348" s="125"/>
      <c r="AL348" s="125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5"/>
    </row>
    <row r="349" spans="16:52">
      <c r="P349" s="125"/>
      <c r="Q349" s="125"/>
      <c r="R349" s="125"/>
      <c r="S349" s="125"/>
      <c r="T349" s="125"/>
      <c r="U349" s="125"/>
      <c r="V349" s="125"/>
      <c r="W349" s="125"/>
      <c r="X349" s="125"/>
      <c r="Y349" s="125"/>
      <c r="Z349" s="125"/>
      <c r="AA349" s="125"/>
      <c r="AB349" s="125"/>
      <c r="AC349" s="125"/>
      <c r="AD349" s="125"/>
      <c r="AE349" s="125"/>
      <c r="AF349" s="125"/>
      <c r="AG349" s="125"/>
      <c r="AH349" s="125"/>
      <c r="AI349" s="125"/>
      <c r="AJ349" s="125"/>
      <c r="AK349" s="125"/>
      <c r="AL349" s="125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5"/>
      <c r="AW349" s="104"/>
      <c r="AX349" s="104"/>
      <c r="AZ349" s="178"/>
    </row>
    <row r="350" spans="16:52">
      <c r="P350" s="125"/>
      <c r="Q350" s="125"/>
      <c r="R350" s="125"/>
      <c r="S350" s="125"/>
      <c r="T350" s="125"/>
      <c r="U350" s="125"/>
      <c r="V350" s="125"/>
      <c r="W350" s="125"/>
      <c r="X350" s="125"/>
      <c r="Y350" s="125"/>
      <c r="Z350" s="125"/>
      <c r="AA350" s="125"/>
      <c r="AB350" s="125"/>
      <c r="AC350" s="125"/>
      <c r="AD350" s="125"/>
      <c r="AE350" s="125"/>
      <c r="AF350" s="125"/>
      <c r="AG350" s="125"/>
      <c r="AH350" s="125"/>
      <c r="AI350" s="125"/>
      <c r="AJ350" s="125"/>
      <c r="AK350" s="125"/>
      <c r="AL350" s="125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5"/>
    </row>
    <row r="351" spans="16:52">
      <c r="P351" s="125"/>
      <c r="Q351" s="125"/>
      <c r="R351" s="125"/>
      <c r="S351" s="125"/>
      <c r="T351" s="125"/>
      <c r="U351" s="125"/>
      <c r="V351" s="125"/>
      <c r="W351" s="125"/>
      <c r="X351" s="125"/>
      <c r="Y351" s="125"/>
      <c r="Z351" s="125"/>
      <c r="AA351" s="125"/>
      <c r="AB351" s="125"/>
      <c r="AC351" s="125"/>
      <c r="AD351" s="125"/>
      <c r="AE351" s="125"/>
      <c r="AF351" s="125"/>
      <c r="AG351" s="125"/>
      <c r="AH351" s="125"/>
      <c r="AI351" s="125"/>
      <c r="AJ351" s="125"/>
      <c r="AK351" s="125"/>
      <c r="AL351" s="125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5"/>
      <c r="AW351" s="104"/>
      <c r="AX351" s="104"/>
      <c r="AZ351" s="178"/>
    </row>
    <row r="352" spans="16:52">
      <c r="P352" s="125"/>
      <c r="Q352" s="125"/>
      <c r="R352" s="125"/>
      <c r="S352" s="125"/>
      <c r="T352" s="125"/>
      <c r="U352" s="125"/>
      <c r="V352" s="125"/>
      <c r="W352" s="125"/>
      <c r="X352" s="125"/>
      <c r="Y352" s="125"/>
      <c r="Z352" s="125"/>
      <c r="AA352" s="125"/>
      <c r="AB352" s="125"/>
      <c r="AC352" s="125"/>
      <c r="AD352" s="125"/>
      <c r="AE352" s="125"/>
      <c r="AF352" s="125"/>
      <c r="AG352" s="125"/>
      <c r="AH352" s="125"/>
      <c r="AI352" s="125"/>
      <c r="AJ352" s="125"/>
      <c r="AK352" s="125"/>
      <c r="AL352" s="125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5"/>
    </row>
    <row r="353" spans="16:52">
      <c r="P353" s="125"/>
      <c r="Q353" s="125"/>
      <c r="R353" s="125"/>
      <c r="S353" s="125"/>
      <c r="T353" s="125"/>
      <c r="U353" s="125"/>
      <c r="V353" s="125"/>
      <c r="W353" s="125"/>
      <c r="X353" s="125"/>
      <c r="Y353" s="125"/>
      <c r="Z353" s="125"/>
      <c r="AA353" s="125"/>
      <c r="AB353" s="125"/>
      <c r="AC353" s="125"/>
      <c r="AD353" s="125"/>
      <c r="AE353" s="125"/>
      <c r="AF353" s="125"/>
      <c r="AG353" s="125"/>
      <c r="AH353" s="125"/>
      <c r="AI353" s="125"/>
      <c r="AJ353" s="125"/>
      <c r="AK353" s="125"/>
      <c r="AL353" s="125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5"/>
      <c r="AW353" s="104"/>
      <c r="AX353" s="104"/>
      <c r="AZ353" s="178"/>
    </row>
    <row r="354" spans="16:52">
      <c r="P354" s="125"/>
      <c r="Q354" s="125"/>
      <c r="R354" s="125"/>
      <c r="S354" s="125"/>
      <c r="T354" s="125"/>
      <c r="U354" s="125"/>
      <c r="V354" s="125"/>
      <c r="W354" s="125"/>
      <c r="X354" s="125"/>
      <c r="Y354" s="125"/>
      <c r="Z354" s="125"/>
      <c r="AA354" s="125"/>
      <c r="AB354" s="125"/>
      <c r="AC354" s="125"/>
      <c r="AD354" s="125"/>
      <c r="AE354" s="125"/>
      <c r="AF354" s="125"/>
      <c r="AG354" s="125"/>
      <c r="AH354" s="125"/>
      <c r="AI354" s="125"/>
      <c r="AJ354" s="125"/>
      <c r="AK354" s="125"/>
      <c r="AL354" s="125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5"/>
    </row>
    <row r="355" spans="16:52">
      <c r="P355" s="125"/>
      <c r="Q355" s="125"/>
      <c r="R355" s="125"/>
      <c r="S355" s="125"/>
      <c r="T355" s="125"/>
      <c r="U355" s="125"/>
      <c r="V355" s="125"/>
      <c r="W355" s="125"/>
      <c r="X355" s="125"/>
      <c r="Y355" s="125"/>
      <c r="Z355" s="125"/>
      <c r="AA355" s="125"/>
      <c r="AB355" s="125"/>
      <c r="AC355" s="125"/>
      <c r="AD355" s="125"/>
      <c r="AE355" s="125"/>
      <c r="AF355" s="125"/>
      <c r="AG355" s="125"/>
      <c r="AH355" s="125"/>
      <c r="AI355" s="125"/>
      <c r="AJ355" s="125"/>
      <c r="AK355" s="125"/>
      <c r="AL355" s="125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5"/>
      <c r="AW355" s="104"/>
      <c r="AX355" s="104"/>
      <c r="AZ355" s="178"/>
    </row>
    <row r="356" spans="16:52">
      <c r="P356" s="125"/>
      <c r="Q356" s="125"/>
      <c r="R356" s="125"/>
      <c r="S356" s="125"/>
      <c r="T356" s="125"/>
      <c r="U356" s="125"/>
      <c r="V356" s="125"/>
      <c r="W356" s="125"/>
      <c r="X356" s="125"/>
      <c r="Y356" s="125"/>
      <c r="Z356" s="125"/>
      <c r="AA356" s="125"/>
      <c r="AB356" s="125"/>
      <c r="AC356" s="125"/>
      <c r="AD356" s="125"/>
      <c r="AE356" s="125"/>
      <c r="AF356" s="125"/>
      <c r="AG356" s="125"/>
      <c r="AH356" s="125"/>
      <c r="AI356" s="125"/>
      <c r="AJ356" s="125"/>
      <c r="AK356" s="125"/>
      <c r="AL356" s="125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5"/>
    </row>
    <row r="357" spans="16:52">
      <c r="P357" s="125"/>
      <c r="Q357" s="125"/>
      <c r="R357" s="125"/>
      <c r="S357" s="125"/>
      <c r="T357" s="125"/>
      <c r="U357" s="125"/>
      <c r="V357" s="125"/>
      <c r="W357" s="125"/>
      <c r="X357" s="125"/>
      <c r="Y357" s="125"/>
      <c r="Z357" s="125"/>
      <c r="AA357" s="125"/>
      <c r="AB357" s="125"/>
      <c r="AC357" s="125"/>
      <c r="AD357" s="125"/>
      <c r="AE357" s="125"/>
      <c r="AF357" s="125"/>
      <c r="AG357" s="125"/>
      <c r="AH357" s="125"/>
      <c r="AI357" s="125"/>
      <c r="AJ357" s="125"/>
      <c r="AK357" s="125"/>
      <c r="AL357" s="125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5"/>
      <c r="AW357" s="104"/>
      <c r="AX357" s="104"/>
      <c r="AZ357" s="178"/>
    </row>
    <row r="358" spans="16:52">
      <c r="P358" s="125"/>
      <c r="Q358" s="125"/>
      <c r="R358" s="125"/>
      <c r="S358" s="125"/>
      <c r="T358" s="125"/>
      <c r="U358" s="125"/>
      <c r="V358" s="125"/>
      <c r="W358" s="125"/>
      <c r="X358" s="125"/>
      <c r="Y358" s="125"/>
      <c r="Z358" s="125"/>
      <c r="AA358" s="125"/>
      <c r="AB358" s="125"/>
      <c r="AC358" s="125"/>
      <c r="AD358" s="125"/>
      <c r="AE358" s="125"/>
      <c r="AF358" s="125"/>
      <c r="AG358" s="125"/>
      <c r="AH358" s="125"/>
      <c r="AI358" s="125"/>
      <c r="AJ358" s="125"/>
      <c r="AK358" s="125"/>
      <c r="AL358" s="125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5"/>
    </row>
    <row r="359" spans="16:52">
      <c r="P359" s="125"/>
      <c r="Q359" s="125"/>
      <c r="R359" s="125"/>
      <c r="S359" s="125"/>
      <c r="T359" s="125"/>
      <c r="U359" s="125"/>
      <c r="V359" s="125"/>
      <c r="W359" s="125"/>
      <c r="X359" s="125"/>
      <c r="Y359" s="125"/>
      <c r="Z359" s="125"/>
      <c r="AA359" s="125"/>
      <c r="AB359" s="125"/>
      <c r="AC359" s="125"/>
      <c r="AD359" s="125"/>
      <c r="AE359" s="125"/>
      <c r="AF359" s="125"/>
      <c r="AG359" s="125"/>
      <c r="AH359" s="125"/>
      <c r="AI359" s="125"/>
      <c r="AJ359" s="125"/>
      <c r="AK359" s="125"/>
      <c r="AL359" s="125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5"/>
      <c r="AW359" s="104"/>
      <c r="AX359" s="104"/>
      <c r="AZ359" s="178"/>
    </row>
    <row r="360" spans="16:52">
      <c r="P360" s="125"/>
      <c r="Q360" s="125"/>
      <c r="R360" s="125"/>
      <c r="S360" s="125"/>
      <c r="T360" s="125"/>
      <c r="U360" s="125"/>
      <c r="V360" s="125"/>
      <c r="W360" s="125"/>
      <c r="X360" s="125"/>
      <c r="Y360" s="125"/>
      <c r="Z360" s="125"/>
      <c r="AA360" s="125"/>
      <c r="AB360" s="125"/>
      <c r="AC360" s="125"/>
      <c r="AD360" s="125"/>
      <c r="AE360" s="125"/>
      <c r="AF360" s="125"/>
      <c r="AG360" s="125"/>
      <c r="AH360" s="125"/>
      <c r="AI360" s="125"/>
      <c r="AJ360" s="125"/>
      <c r="AK360" s="125"/>
      <c r="AL360" s="125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5"/>
    </row>
    <row r="361" spans="16:52">
      <c r="P361" s="125"/>
      <c r="Q361" s="125"/>
      <c r="R361" s="125"/>
      <c r="S361" s="125"/>
      <c r="T361" s="125"/>
      <c r="U361" s="125"/>
      <c r="V361" s="125"/>
      <c r="W361" s="125"/>
      <c r="X361" s="125"/>
      <c r="Y361" s="125"/>
      <c r="Z361" s="125"/>
      <c r="AA361" s="125"/>
      <c r="AB361" s="125"/>
      <c r="AC361" s="125"/>
      <c r="AD361" s="125"/>
      <c r="AE361" s="125"/>
      <c r="AF361" s="125"/>
      <c r="AG361" s="125"/>
      <c r="AH361" s="125"/>
      <c r="AI361" s="125"/>
      <c r="AJ361" s="125"/>
      <c r="AK361" s="125"/>
      <c r="AL361" s="125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5"/>
      <c r="AW361" s="104"/>
      <c r="AX361" s="104"/>
      <c r="AZ361" s="178"/>
    </row>
    <row r="362" spans="16:52">
      <c r="P362" s="125"/>
      <c r="Q362" s="125"/>
      <c r="R362" s="125"/>
      <c r="S362" s="125"/>
      <c r="T362" s="125"/>
      <c r="U362" s="125"/>
      <c r="V362" s="125"/>
      <c r="W362" s="125"/>
      <c r="X362" s="125"/>
      <c r="Y362" s="125"/>
      <c r="Z362" s="125"/>
      <c r="AA362" s="125"/>
      <c r="AB362" s="125"/>
      <c r="AC362" s="125"/>
      <c r="AD362" s="125"/>
      <c r="AE362" s="125"/>
      <c r="AF362" s="125"/>
      <c r="AG362" s="125"/>
      <c r="AH362" s="125"/>
      <c r="AI362" s="125"/>
      <c r="AJ362" s="125"/>
      <c r="AK362" s="125"/>
      <c r="AL362" s="125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5"/>
    </row>
    <row r="363" spans="16:52">
      <c r="P363" s="125"/>
      <c r="Q363" s="125"/>
      <c r="R363" s="125"/>
      <c r="S363" s="125"/>
      <c r="T363" s="125"/>
      <c r="U363" s="125"/>
      <c r="V363" s="125"/>
      <c r="W363" s="125"/>
      <c r="X363" s="125"/>
      <c r="Y363" s="125"/>
      <c r="Z363" s="125"/>
      <c r="AA363" s="125"/>
      <c r="AB363" s="125"/>
      <c r="AC363" s="125"/>
      <c r="AD363" s="125"/>
      <c r="AE363" s="125"/>
      <c r="AF363" s="125"/>
      <c r="AG363" s="125"/>
      <c r="AH363" s="125"/>
      <c r="AI363" s="125"/>
      <c r="AJ363" s="125"/>
      <c r="AK363" s="125"/>
      <c r="AL363" s="125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5"/>
      <c r="AW363" s="104"/>
      <c r="AX363" s="104"/>
      <c r="AZ363" s="178"/>
    </row>
    <row r="364" spans="16:52">
      <c r="P364" s="125"/>
      <c r="Q364" s="125"/>
      <c r="R364" s="125"/>
      <c r="S364" s="125"/>
      <c r="T364" s="125"/>
      <c r="U364" s="125"/>
      <c r="V364" s="125"/>
      <c r="W364" s="125"/>
      <c r="X364" s="125"/>
      <c r="Y364" s="125"/>
      <c r="Z364" s="125"/>
      <c r="AA364" s="125"/>
      <c r="AB364" s="125"/>
      <c r="AC364" s="125"/>
      <c r="AD364" s="125"/>
      <c r="AE364" s="125"/>
      <c r="AF364" s="125"/>
      <c r="AG364" s="125"/>
      <c r="AH364" s="125"/>
      <c r="AI364" s="125"/>
      <c r="AJ364" s="125"/>
      <c r="AK364" s="125"/>
      <c r="AL364" s="125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5"/>
    </row>
    <row r="365" spans="16:52">
      <c r="P365" s="125"/>
      <c r="Q365" s="125"/>
      <c r="R365" s="125"/>
      <c r="S365" s="125"/>
      <c r="T365" s="125"/>
      <c r="U365" s="125"/>
      <c r="V365" s="125"/>
      <c r="W365" s="125"/>
      <c r="X365" s="125"/>
      <c r="Y365" s="125"/>
      <c r="Z365" s="125"/>
      <c r="AA365" s="125"/>
      <c r="AB365" s="125"/>
      <c r="AC365" s="125"/>
      <c r="AD365" s="125"/>
      <c r="AE365" s="125"/>
      <c r="AF365" s="125"/>
      <c r="AG365" s="125"/>
      <c r="AH365" s="125"/>
      <c r="AI365" s="125"/>
      <c r="AJ365" s="125"/>
      <c r="AK365" s="125"/>
      <c r="AL365" s="125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5"/>
      <c r="AW365" s="104"/>
      <c r="AX365" s="104"/>
      <c r="AZ365" s="178"/>
    </row>
    <row r="366" spans="16:52">
      <c r="P366" s="125"/>
      <c r="Q366" s="125"/>
      <c r="R366" s="125"/>
      <c r="S366" s="125"/>
      <c r="T366" s="125"/>
      <c r="U366" s="125"/>
      <c r="V366" s="125"/>
      <c r="W366" s="125"/>
      <c r="X366" s="125"/>
      <c r="Y366" s="125"/>
      <c r="Z366" s="125"/>
      <c r="AA366" s="125"/>
      <c r="AB366" s="125"/>
      <c r="AC366" s="125"/>
      <c r="AD366" s="125"/>
      <c r="AE366" s="125"/>
      <c r="AF366" s="125"/>
      <c r="AG366" s="125"/>
      <c r="AH366" s="125"/>
      <c r="AI366" s="125"/>
      <c r="AJ366" s="125"/>
      <c r="AK366" s="125"/>
      <c r="AL366" s="125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5"/>
    </row>
    <row r="367" spans="16:52">
      <c r="P367" s="125"/>
      <c r="Q367" s="125"/>
      <c r="R367" s="125"/>
      <c r="S367" s="125"/>
      <c r="T367" s="125"/>
      <c r="U367" s="125"/>
      <c r="V367" s="125"/>
      <c r="W367" s="125"/>
      <c r="X367" s="125"/>
      <c r="Y367" s="125"/>
      <c r="Z367" s="125"/>
      <c r="AA367" s="125"/>
      <c r="AB367" s="125"/>
      <c r="AC367" s="125"/>
      <c r="AD367" s="125"/>
      <c r="AE367" s="125"/>
      <c r="AF367" s="125"/>
      <c r="AG367" s="125"/>
      <c r="AH367" s="125"/>
      <c r="AI367" s="125"/>
      <c r="AJ367" s="125"/>
      <c r="AK367" s="125"/>
      <c r="AL367" s="125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5"/>
      <c r="AW367" s="104"/>
      <c r="AX367" s="104"/>
      <c r="AZ367" s="178"/>
    </row>
    <row r="368" spans="16:52">
      <c r="P368" s="125"/>
      <c r="Q368" s="125"/>
      <c r="R368" s="125"/>
      <c r="S368" s="125"/>
      <c r="T368" s="125"/>
      <c r="U368" s="125"/>
      <c r="V368" s="125"/>
      <c r="W368" s="125"/>
      <c r="X368" s="125"/>
      <c r="Y368" s="125"/>
      <c r="Z368" s="125"/>
      <c r="AA368" s="125"/>
      <c r="AB368" s="125"/>
      <c r="AC368" s="125"/>
      <c r="AD368" s="125"/>
      <c r="AE368" s="125"/>
      <c r="AF368" s="125"/>
      <c r="AG368" s="125"/>
      <c r="AH368" s="125"/>
      <c r="AI368" s="125"/>
      <c r="AJ368" s="125"/>
      <c r="AK368" s="125"/>
      <c r="AL368" s="125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5"/>
    </row>
    <row r="369" spans="16:52"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  <c r="AF369" s="125"/>
      <c r="AG369" s="125"/>
      <c r="AH369" s="125"/>
      <c r="AI369" s="125"/>
      <c r="AJ369" s="125"/>
      <c r="AK369" s="125"/>
      <c r="AL369" s="125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5"/>
      <c r="AW369" s="104"/>
      <c r="AX369" s="104"/>
      <c r="AZ369" s="178"/>
    </row>
    <row r="370" spans="16:52"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  <c r="AA370" s="125"/>
      <c r="AB370" s="125"/>
      <c r="AC370" s="125"/>
      <c r="AD370" s="125"/>
      <c r="AE370" s="125"/>
      <c r="AF370" s="125"/>
      <c r="AG370" s="125"/>
      <c r="AH370" s="125"/>
      <c r="AI370" s="125"/>
      <c r="AJ370" s="125"/>
      <c r="AK370" s="125"/>
      <c r="AL370" s="125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5"/>
    </row>
    <row r="371" spans="16:52">
      <c r="P371" s="125"/>
      <c r="Q371" s="125"/>
      <c r="R371" s="125"/>
      <c r="S371" s="125"/>
      <c r="T371" s="125"/>
      <c r="U371" s="125"/>
      <c r="V371" s="125"/>
      <c r="W371" s="125"/>
      <c r="X371" s="125"/>
      <c r="Y371" s="125"/>
      <c r="Z371" s="125"/>
      <c r="AA371" s="125"/>
      <c r="AB371" s="125"/>
      <c r="AC371" s="125"/>
      <c r="AD371" s="125"/>
      <c r="AE371" s="125"/>
      <c r="AF371" s="125"/>
      <c r="AG371" s="125"/>
      <c r="AH371" s="125"/>
      <c r="AI371" s="125"/>
      <c r="AJ371" s="125"/>
      <c r="AK371" s="125"/>
      <c r="AL371" s="125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5"/>
      <c r="AW371" s="104"/>
      <c r="AX371" s="104"/>
      <c r="AZ371" s="178"/>
    </row>
    <row r="372" spans="16:52">
      <c r="P372" s="125"/>
      <c r="Q372" s="125"/>
      <c r="R372" s="125"/>
      <c r="S372" s="125"/>
      <c r="T372" s="125"/>
      <c r="U372" s="125"/>
      <c r="V372" s="125"/>
      <c r="W372" s="125"/>
      <c r="X372" s="125"/>
      <c r="Y372" s="125"/>
      <c r="Z372" s="125"/>
      <c r="AA372" s="125"/>
      <c r="AB372" s="125"/>
      <c r="AC372" s="125"/>
      <c r="AD372" s="125"/>
      <c r="AE372" s="125"/>
      <c r="AF372" s="125"/>
      <c r="AG372" s="125"/>
      <c r="AH372" s="125"/>
      <c r="AI372" s="125"/>
      <c r="AJ372" s="125"/>
      <c r="AK372" s="125"/>
      <c r="AL372" s="125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5"/>
    </row>
    <row r="373" spans="16:52">
      <c r="P373" s="125"/>
      <c r="Q373" s="125"/>
      <c r="R373" s="125"/>
      <c r="S373" s="125"/>
      <c r="T373" s="125"/>
      <c r="U373" s="125"/>
      <c r="V373" s="125"/>
      <c r="W373" s="125"/>
      <c r="X373" s="125"/>
      <c r="Y373" s="125"/>
      <c r="Z373" s="125"/>
      <c r="AA373" s="125"/>
      <c r="AB373" s="125"/>
      <c r="AC373" s="125"/>
      <c r="AD373" s="125"/>
      <c r="AE373" s="125"/>
      <c r="AF373" s="125"/>
      <c r="AG373" s="125"/>
      <c r="AH373" s="125"/>
      <c r="AI373" s="125"/>
      <c r="AJ373" s="125"/>
      <c r="AK373" s="125"/>
      <c r="AL373" s="125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5"/>
      <c r="AW373" s="104"/>
      <c r="AX373" s="104"/>
      <c r="AZ373" s="178"/>
    </row>
    <row r="374" spans="16:52">
      <c r="P374" s="125"/>
      <c r="Q374" s="125"/>
      <c r="R374" s="125"/>
      <c r="S374" s="125"/>
      <c r="T374" s="125"/>
      <c r="U374" s="125"/>
      <c r="V374" s="125"/>
      <c r="W374" s="125"/>
      <c r="X374" s="125"/>
      <c r="Y374" s="125"/>
      <c r="Z374" s="125"/>
      <c r="AA374" s="125"/>
      <c r="AB374" s="125"/>
      <c r="AC374" s="125"/>
      <c r="AD374" s="125"/>
      <c r="AE374" s="125"/>
      <c r="AF374" s="125"/>
      <c r="AG374" s="125"/>
      <c r="AH374" s="125"/>
      <c r="AI374" s="125"/>
      <c r="AJ374" s="125"/>
      <c r="AK374" s="125"/>
      <c r="AL374" s="125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5"/>
    </row>
    <row r="375" spans="16:52">
      <c r="P375" s="125"/>
      <c r="Q375" s="125"/>
      <c r="R375" s="125"/>
      <c r="S375" s="125"/>
      <c r="T375" s="125"/>
      <c r="U375" s="125"/>
      <c r="V375" s="125"/>
      <c r="W375" s="125"/>
      <c r="X375" s="125"/>
      <c r="Y375" s="125"/>
      <c r="Z375" s="125"/>
      <c r="AA375" s="125"/>
      <c r="AB375" s="125"/>
      <c r="AC375" s="125"/>
      <c r="AD375" s="125"/>
      <c r="AE375" s="125"/>
      <c r="AF375" s="125"/>
      <c r="AG375" s="125"/>
      <c r="AH375" s="125"/>
      <c r="AI375" s="125"/>
      <c r="AJ375" s="125"/>
      <c r="AK375" s="125"/>
      <c r="AL375" s="125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5"/>
      <c r="AW375" s="104"/>
      <c r="AX375" s="104"/>
      <c r="AZ375" s="178"/>
    </row>
    <row r="376" spans="16:52">
      <c r="P376" s="125"/>
      <c r="Q376" s="125"/>
      <c r="R376" s="125"/>
      <c r="S376" s="125"/>
      <c r="T376" s="125"/>
      <c r="U376" s="125"/>
      <c r="V376" s="125"/>
      <c r="W376" s="125"/>
      <c r="X376" s="125"/>
      <c r="Y376" s="125"/>
      <c r="Z376" s="125"/>
      <c r="AA376" s="125"/>
      <c r="AB376" s="125"/>
      <c r="AC376" s="125"/>
      <c r="AD376" s="125"/>
      <c r="AE376" s="125"/>
      <c r="AF376" s="125"/>
      <c r="AG376" s="125"/>
      <c r="AH376" s="125"/>
      <c r="AI376" s="125"/>
      <c r="AJ376" s="125"/>
      <c r="AK376" s="125"/>
      <c r="AL376" s="125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5"/>
    </row>
    <row r="377" spans="16:52">
      <c r="P377" s="125"/>
      <c r="Q377" s="125"/>
      <c r="R377" s="125"/>
      <c r="S377" s="125"/>
      <c r="T377" s="125"/>
      <c r="U377" s="125"/>
      <c r="V377" s="125"/>
      <c r="W377" s="125"/>
      <c r="X377" s="125"/>
      <c r="Y377" s="125"/>
      <c r="Z377" s="125"/>
      <c r="AA377" s="125"/>
      <c r="AB377" s="125"/>
      <c r="AC377" s="125"/>
      <c r="AD377" s="125"/>
      <c r="AE377" s="125"/>
      <c r="AF377" s="125"/>
      <c r="AG377" s="125"/>
      <c r="AH377" s="125"/>
      <c r="AI377" s="125"/>
      <c r="AJ377" s="125"/>
      <c r="AK377" s="125"/>
      <c r="AL377" s="125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5"/>
      <c r="AW377" s="104"/>
      <c r="AX377" s="104"/>
      <c r="AZ377" s="178"/>
    </row>
    <row r="378" spans="16:52">
      <c r="P378" s="125"/>
      <c r="Q378" s="125"/>
      <c r="R378" s="125"/>
      <c r="S378" s="125"/>
      <c r="T378" s="125"/>
      <c r="U378" s="125"/>
      <c r="V378" s="125"/>
      <c r="W378" s="125"/>
      <c r="X378" s="125"/>
      <c r="Y378" s="125"/>
      <c r="Z378" s="125"/>
      <c r="AA378" s="125"/>
      <c r="AB378" s="125"/>
      <c r="AC378" s="125"/>
      <c r="AD378" s="125"/>
      <c r="AE378" s="125"/>
      <c r="AF378" s="125"/>
      <c r="AG378" s="125"/>
      <c r="AH378" s="125"/>
      <c r="AI378" s="125"/>
      <c r="AJ378" s="125"/>
      <c r="AK378" s="125"/>
      <c r="AL378" s="125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5"/>
    </row>
    <row r="379" spans="16:52">
      <c r="P379" s="125"/>
      <c r="Q379" s="125"/>
      <c r="R379" s="125"/>
      <c r="S379" s="125"/>
      <c r="T379" s="125"/>
      <c r="U379" s="125"/>
      <c r="V379" s="125"/>
      <c r="W379" s="125"/>
      <c r="X379" s="125"/>
      <c r="Y379" s="125"/>
      <c r="Z379" s="125"/>
      <c r="AA379" s="125"/>
      <c r="AB379" s="125"/>
      <c r="AC379" s="125"/>
      <c r="AD379" s="125"/>
      <c r="AE379" s="125"/>
      <c r="AF379" s="125"/>
      <c r="AG379" s="125"/>
      <c r="AH379" s="125"/>
      <c r="AI379" s="125"/>
      <c r="AJ379" s="125"/>
      <c r="AK379" s="125"/>
      <c r="AL379" s="125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5"/>
      <c r="AW379" s="104"/>
      <c r="AX379" s="104"/>
      <c r="AZ379" s="178"/>
    </row>
    <row r="380" spans="16:52"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  <c r="Z380" s="125"/>
      <c r="AA380" s="125"/>
      <c r="AB380" s="125"/>
      <c r="AC380" s="125"/>
      <c r="AD380" s="125"/>
      <c r="AE380" s="125"/>
      <c r="AF380" s="125"/>
      <c r="AG380" s="125"/>
      <c r="AH380" s="125"/>
      <c r="AI380" s="125"/>
      <c r="AJ380" s="125"/>
      <c r="AK380" s="125"/>
      <c r="AL380" s="125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5"/>
    </row>
    <row r="381" spans="16:52">
      <c r="P381" s="125"/>
      <c r="Q381" s="125"/>
      <c r="R381" s="125"/>
      <c r="S381" s="125"/>
      <c r="T381" s="125"/>
      <c r="U381" s="125"/>
      <c r="V381" s="125"/>
      <c r="W381" s="125"/>
      <c r="X381" s="125"/>
      <c r="Y381" s="125"/>
      <c r="Z381" s="125"/>
      <c r="AA381" s="125"/>
      <c r="AB381" s="125"/>
      <c r="AC381" s="125"/>
      <c r="AD381" s="125"/>
      <c r="AE381" s="125"/>
      <c r="AF381" s="125"/>
      <c r="AG381" s="125"/>
      <c r="AH381" s="125"/>
      <c r="AI381" s="125"/>
      <c r="AJ381" s="125"/>
      <c r="AK381" s="125"/>
      <c r="AL381" s="125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5"/>
      <c r="AW381" s="104"/>
      <c r="AX381" s="104"/>
      <c r="AZ381" s="178"/>
    </row>
    <row r="382" spans="16:52">
      <c r="P382" s="125"/>
      <c r="Q382" s="125"/>
      <c r="R382" s="125"/>
      <c r="S382" s="125"/>
      <c r="T382" s="125"/>
      <c r="U382" s="125"/>
      <c r="V382" s="125"/>
      <c r="W382" s="125"/>
      <c r="X382" s="125"/>
      <c r="Y382" s="125"/>
      <c r="Z382" s="125"/>
      <c r="AA382" s="125"/>
      <c r="AB382" s="125"/>
      <c r="AC382" s="125"/>
      <c r="AD382" s="125"/>
      <c r="AE382" s="125"/>
      <c r="AF382" s="125"/>
      <c r="AG382" s="125"/>
      <c r="AH382" s="125"/>
      <c r="AI382" s="125"/>
      <c r="AJ382" s="125"/>
      <c r="AK382" s="125"/>
      <c r="AL382" s="125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5"/>
    </row>
    <row r="383" spans="16:52">
      <c r="P383" s="125"/>
      <c r="Q383" s="125"/>
      <c r="R383" s="125"/>
      <c r="S383" s="125"/>
      <c r="T383" s="125"/>
      <c r="U383" s="125"/>
      <c r="V383" s="125"/>
      <c r="W383" s="125"/>
      <c r="X383" s="125"/>
      <c r="Y383" s="125"/>
      <c r="Z383" s="125"/>
      <c r="AA383" s="125"/>
      <c r="AB383" s="125"/>
      <c r="AC383" s="125"/>
      <c r="AD383" s="125"/>
      <c r="AE383" s="125"/>
      <c r="AF383" s="125"/>
      <c r="AG383" s="125"/>
      <c r="AH383" s="125"/>
      <c r="AI383" s="125"/>
      <c r="AJ383" s="125"/>
      <c r="AK383" s="125"/>
      <c r="AL383" s="125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5"/>
      <c r="AW383" s="104"/>
      <c r="AX383" s="104"/>
      <c r="AZ383" s="178"/>
    </row>
    <row r="384" spans="16:52">
      <c r="P384" s="125"/>
      <c r="Q384" s="125"/>
      <c r="R384" s="125"/>
      <c r="S384" s="125"/>
      <c r="T384" s="125"/>
      <c r="U384" s="125"/>
      <c r="V384" s="125"/>
      <c r="W384" s="125"/>
      <c r="X384" s="125"/>
      <c r="Y384" s="125"/>
      <c r="Z384" s="125"/>
      <c r="AA384" s="125"/>
      <c r="AB384" s="125"/>
      <c r="AC384" s="125"/>
      <c r="AD384" s="125"/>
      <c r="AE384" s="125"/>
      <c r="AF384" s="125"/>
      <c r="AG384" s="125"/>
      <c r="AH384" s="125"/>
      <c r="AI384" s="125"/>
      <c r="AJ384" s="125"/>
      <c r="AK384" s="125"/>
      <c r="AL384" s="125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5"/>
    </row>
    <row r="385" spans="16:52">
      <c r="P385" s="125"/>
      <c r="Q385" s="125"/>
      <c r="R385" s="125"/>
      <c r="S385" s="125"/>
      <c r="T385" s="125"/>
      <c r="U385" s="125"/>
      <c r="V385" s="125"/>
      <c r="W385" s="125"/>
      <c r="X385" s="125"/>
      <c r="Y385" s="125"/>
      <c r="Z385" s="125"/>
      <c r="AA385" s="125"/>
      <c r="AB385" s="125"/>
      <c r="AC385" s="125"/>
      <c r="AD385" s="125"/>
      <c r="AE385" s="125"/>
      <c r="AF385" s="125"/>
      <c r="AG385" s="125"/>
      <c r="AH385" s="125"/>
      <c r="AI385" s="125"/>
      <c r="AJ385" s="125"/>
      <c r="AK385" s="125"/>
      <c r="AL385" s="125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5"/>
      <c r="AW385" s="104"/>
      <c r="AX385" s="104"/>
      <c r="AZ385" s="178"/>
    </row>
    <row r="386" spans="16:52">
      <c r="P386" s="125"/>
      <c r="Q386" s="125"/>
      <c r="R386" s="125"/>
      <c r="S386" s="125"/>
      <c r="T386" s="125"/>
      <c r="U386" s="125"/>
      <c r="V386" s="125"/>
      <c r="W386" s="125"/>
      <c r="X386" s="125"/>
      <c r="Y386" s="125"/>
      <c r="Z386" s="125"/>
      <c r="AA386" s="125"/>
      <c r="AB386" s="125"/>
      <c r="AC386" s="125"/>
      <c r="AD386" s="125"/>
      <c r="AE386" s="125"/>
      <c r="AF386" s="125"/>
      <c r="AG386" s="125"/>
      <c r="AH386" s="125"/>
      <c r="AI386" s="125"/>
      <c r="AJ386" s="125"/>
      <c r="AK386" s="125"/>
      <c r="AL386" s="125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5"/>
    </row>
    <row r="387" spans="16:52">
      <c r="P387" s="125"/>
      <c r="Q387" s="125"/>
      <c r="R387" s="125"/>
      <c r="S387" s="125"/>
      <c r="T387" s="125"/>
      <c r="U387" s="125"/>
      <c r="V387" s="125"/>
      <c r="W387" s="125"/>
      <c r="X387" s="125"/>
      <c r="Y387" s="125"/>
      <c r="Z387" s="125"/>
      <c r="AA387" s="125"/>
      <c r="AB387" s="125"/>
      <c r="AC387" s="125"/>
      <c r="AD387" s="125"/>
      <c r="AE387" s="125"/>
      <c r="AF387" s="125"/>
      <c r="AG387" s="125"/>
      <c r="AH387" s="125"/>
      <c r="AI387" s="125"/>
      <c r="AJ387" s="125"/>
      <c r="AK387" s="125"/>
      <c r="AL387" s="125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5"/>
      <c r="AW387" s="104"/>
      <c r="AX387" s="104"/>
      <c r="AZ387" s="178"/>
    </row>
    <row r="388" spans="16:52">
      <c r="P388" s="125"/>
      <c r="Q388" s="125"/>
      <c r="R388" s="125"/>
      <c r="S388" s="125"/>
      <c r="T388" s="125"/>
      <c r="U388" s="125"/>
      <c r="V388" s="125"/>
      <c r="W388" s="125"/>
      <c r="X388" s="125"/>
      <c r="Y388" s="125"/>
      <c r="Z388" s="125"/>
      <c r="AA388" s="125"/>
      <c r="AB388" s="125"/>
      <c r="AC388" s="125"/>
      <c r="AD388" s="125"/>
      <c r="AE388" s="125"/>
      <c r="AF388" s="125"/>
      <c r="AG388" s="125"/>
      <c r="AH388" s="125"/>
      <c r="AI388" s="125"/>
      <c r="AJ388" s="125"/>
      <c r="AK388" s="125"/>
      <c r="AL388" s="125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5"/>
    </row>
    <row r="389" spans="16:52">
      <c r="P389" s="125"/>
      <c r="Q389" s="125"/>
      <c r="R389" s="125"/>
      <c r="S389" s="125"/>
      <c r="T389" s="125"/>
      <c r="U389" s="125"/>
      <c r="V389" s="125"/>
      <c r="W389" s="125"/>
      <c r="X389" s="125"/>
      <c r="Y389" s="125"/>
      <c r="Z389" s="125"/>
      <c r="AA389" s="125"/>
      <c r="AB389" s="125"/>
      <c r="AC389" s="125"/>
      <c r="AD389" s="125"/>
      <c r="AE389" s="125"/>
      <c r="AF389" s="125"/>
      <c r="AG389" s="125"/>
      <c r="AH389" s="125"/>
      <c r="AI389" s="125"/>
      <c r="AJ389" s="125"/>
      <c r="AK389" s="125"/>
      <c r="AL389" s="125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5"/>
      <c r="AW389" s="104"/>
      <c r="AX389" s="104"/>
      <c r="AZ389" s="178"/>
    </row>
    <row r="390" spans="16:52">
      <c r="P390" s="125"/>
      <c r="Q390" s="125"/>
      <c r="R390" s="125"/>
      <c r="S390" s="125"/>
      <c r="T390" s="125"/>
      <c r="U390" s="125"/>
      <c r="V390" s="125"/>
      <c r="W390" s="125"/>
      <c r="X390" s="125"/>
      <c r="Y390" s="125"/>
      <c r="Z390" s="125"/>
      <c r="AA390" s="125"/>
      <c r="AB390" s="125"/>
      <c r="AC390" s="125"/>
      <c r="AD390" s="125"/>
      <c r="AE390" s="125"/>
      <c r="AF390" s="125"/>
      <c r="AG390" s="125"/>
      <c r="AH390" s="125"/>
      <c r="AI390" s="125"/>
      <c r="AJ390" s="125"/>
      <c r="AK390" s="125"/>
      <c r="AL390" s="125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5"/>
    </row>
    <row r="391" spans="16:52">
      <c r="P391" s="125"/>
      <c r="Q391" s="125"/>
      <c r="R391" s="125"/>
      <c r="S391" s="125"/>
      <c r="T391" s="125"/>
      <c r="U391" s="125"/>
      <c r="V391" s="125"/>
      <c r="W391" s="125"/>
      <c r="X391" s="125"/>
      <c r="Y391" s="125"/>
      <c r="Z391" s="125"/>
      <c r="AA391" s="125"/>
      <c r="AB391" s="125"/>
      <c r="AC391" s="125"/>
      <c r="AD391" s="125"/>
      <c r="AE391" s="125"/>
      <c r="AF391" s="125"/>
      <c r="AG391" s="125"/>
      <c r="AH391" s="125"/>
      <c r="AI391" s="125"/>
      <c r="AJ391" s="125"/>
      <c r="AK391" s="125"/>
      <c r="AL391" s="125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5"/>
      <c r="AX391" s="178"/>
    </row>
    <row r="392" spans="16:52">
      <c r="P392" s="125"/>
      <c r="Q392" s="125"/>
      <c r="R392" s="125"/>
      <c r="S392" s="125"/>
      <c r="T392" s="125"/>
      <c r="U392" s="125"/>
      <c r="V392" s="125"/>
      <c r="W392" s="125"/>
      <c r="X392" s="125"/>
      <c r="Y392" s="125"/>
      <c r="Z392" s="125"/>
      <c r="AA392" s="125"/>
      <c r="AB392" s="125"/>
      <c r="AC392" s="125"/>
      <c r="AD392" s="125"/>
      <c r="AE392" s="125"/>
      <c r="AF392" s="125"/>
      <c r="AG392" s="125"/>
      <c r="AH392" s="125"/>
      <c r="AI392" s="125"/>
      <c r="AJ392" s="125"/>
      <c r="AK392" s="125"/>
      <c r="AL392" s="125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5"/>
    </row>
    <row r="393" spans="16:52">
      <c r="P393" s="125"/>
      <c r="Q393" s="125"/>
      <c r="R393" s="125"/>
      <c r="S393" s="125"/>
      <c r="T393" s="125"/>
      <c r="U393" s="125"/>
      <c r="V393" s="125"/>
      <c r="W393" s="125"/>
      <c r="X393" s="125"/>
      <c r="Y393" s="125"/>
      <c r="Z393" s="125"/>
      <c r="AA393" s="125"/>
      <c r="AB393" s="125"/>
      <c r="AC393" s="125"/>
      <c r="AD393" s="125"/>
      <c r="AE393" s="125"/>
      <c r="AF393" s="125"/>
      <c r="AG393" s="125"/>
      <c r="AH393" s="125"/>
      <c r="AI393" s="125"/>
      <c r="AJ393" s="125"/>
      <c r="AK393" s="125"/>
      <c r="AL393" s="125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5"/>
      <c r="AX393" s="178"/>
    </row>
    <row r="394" spans="16:52"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  <c r="Z394" s="125"/>
      <c r="AA394" s="125"/>
      <c r="AB394" s="125"/>
      <c r="AC394" s="125"/>
      <c r="AD394" s="125"/>
      <c r="AE394" s="125"/>
      <c r="AF394" s="125"/>
      <c r="AG394" s="125"/>
      <c r="AH394" s="125"/>
      <c r="AI394" s="125"/>
      <c r="AJ394" s="125"/>
      <c r="AK394" s="125"/>
      <c r="AL394" s="125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5"/>
    </row>
    <row r="395" spans="16:52">
      <c r="P395" s="125"/>
      <c r="Q395" s="125"/>
      <c r="R395" s="125"/>
      <c r="S395" s="125"/>
      <c r="T395" s="125"/>
      <c r="U395" s="125"/>
      <c r="V395" s="125"/>
      <c r="W395" s="125"/>
      <c r="X395" s="125"/>
      <c r="Y395" s="125"/>
      <c r="Z395" s="125"/>
      <c r="AA395" s="125"/>
      <c r="AB395" s="125"/>
      <c r="AC395" s="125"/>
      <c r="AD395" s="125"/>
      <c r="AE395" s="125"/>
      <c r="AF395" s="125"/>
      <c r="AG395" s="125"/>
      <c r="AH395" s="125"/>
      <c r="AI395" s="125"/>
      <c r="AJ395" s="125"/>
      <c r="AK395" s="125"/>
      <c r="AL395" s="125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5"/>
    </row>
    <row r="396" spans="16:52">
      <c r="P396" s="125"/>
      <c r="Q396" s="125"/>
      <c r="R396" s="125"/>
      <c r="S396" s="125"/>
      <c r="T396" s="125"/>
      <c r="U396" s="125"/>
      <c r="V396" s="125"/>
      <c r="W396" s="125"/>
      <c r="X396" s="125"/>
      <c r="Y396" s="125"/>
      <c r="Z396" s="125"/>
      <c r="AA396" s="125"/>
      <c r="AB396" s="125"/>
      <c r="AC396" s="125"/>
      <c r="AD396" s="125"/>
      <c r="AE396" s="125"/>
      <c r="AF396" s="125"/>
      <c r="AG396" s="125"/>
      <c r="AH396" s="125"/>
      <c r="AI396" s="125"/>
      <c r="AJ396" s="125"/>
      <c r="AK396" s="125"/>
      <c r="AL396" s="125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5"/>
    </row>
    <row r="397" spans="16:52"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  <c r="AA397" s="125"/>
      <c r="AB397" s="125"/>
      <c r="AC397" s="125"/>
      <c r="AD397" s="125"/>
      <c r="AE397" s="125"/>
      <c r="AF397" s="125"/>
      <c r="AG397" s="125"/>
      <c r="AH397" s="125"/>
      <c r="AI397" s="125"/>
      <c r="AJ397" s="125"/>
      <c r="AK397" s="125"/>
      <c r="AL397" s="125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5"/>
    </row>
    <row r="398" spans="16:52">
      <c r="P398" s="125"/>
      <c r="Q398" s="125"/>
      <c r="R398" s="125"/>
      <c r="S398" s="125"/>
      <c r="T398" s="125"/>
      <c r="U398" s="125"/>
      <c r="V398" s="125"/>
      <c r="W398" s="125"/>
      <c r="X398" s="125"/>
      <c r="Y398" s="125"/>
      <c r="Z398" s="125"/>
      <c r="AA398" s="125"/>
      <c r="AB398" s="125"/>
      <c r="AC398" s="125"/>
      <c r="AD398" s="125"/>
      <c r="AE398" s="125"/>
      <c r="AF398" s="125"/>
      <c r="AG398" s="125"/>
      <c r="AH398" s="125"/>
      <c r="AI398" s="125"/>
      <c r="AJ398" s="125"/>
      <c r="AK398" s="125"/>
      <c r="AL398" s="125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5"/>
    </row>
    <row r="399" spans="16:52">
      <c r="P399" s="125"/>
      <c r="Q399" s="125"/>
      <c r="R399" s="125"/>
      <c r="S399" s="125"/>
      <c r="T399" s="125"/>
      <c r="U399" s="125"/>
      <c r="V399" s="125"/>
      <c r="W399" s="125"/>
      <c r="X399" s="125"/>
      <c r="Y399" s="125"/>
      <c r="Z399" s="125"/>
      <c r="AA399" s="125"/>
      <c r="AB399" s="125"/>
      <c r="AC399" s="125"/>
      <c r="AD399" s="125"/>
      <c r="AE399" s="125"/>
      <c r="AF399" s="125"/>
      <c r="AG399" s="125"/>
      <c r="AH399" s="125"/>
      <c r="AI399" s="125"/>
      <c r="AJ399" s="125"/>
      <c r="AK399" s="125"/>
      <c r="AL399" s="125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5"/>
    </row>
    <row r="400" spans="16:52">
      <c r="P400" s="125"/>
      <c r="Q400" s="125"/>
      <c r="R400" s="125"/>
      <c r="S400" s="125"/>
      <c r="T400" s="125"/>
      <c r="U400" s="125"/>
      <c r="V400" s="125"/>
      <c r="W400" s="125"/>
      <c r="X400" s="125"/>
      <c r="Y400" s="125"/>
      <c r="Z400" s="125"/>
      <c r="AA400" s="125"/>
      <c r="AB400" s="125"/>
      <c r="AC400" s="125"/>
      <c r="AD400" s="125"/>
      <c r="AE400" s="125"/>
      <c r="AF400" s="125"/>
      <c r="AG400" s="125"/>
      <c r="AH400" s="125"/>
      <c r="AI400" s="125"/>
      <c r="AJ400" s="125"/>
      <c r="AK400" s="125"/>
      <c r="AL400" s="125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5"/>
    </row>
    <row r="401" spans="16:48">
      <c r="P401" s="125"/>
      <c r="Q401" s="125"/>
      <c r="R401" s="125"/>
      <c r="S401" s="125"/>
      <c r="T401" s="125"/>
      <c r="U401" s="125"/>
      <c r="V401" s="125"/>
      <c r="W401" s="125"/>
      <c r="X401" s="125"/>
      <c r="Y401" s="125"/>
      <c r="Z401" s="125"/>
      <c r="AA401" s="125"/>
      <c r="AB401" s="125"/>
      <c r="AC401" s="125"/>
      <c r="AD401" s="125"/>
      <c r="AE401" s="125"/>
      <c r="AF401" s="125"/>
      <c r="AG401" s="125"/>
      <c r="AH401" s="125"/>
      <c r="AI401" s="125"/>
      <c r="AJ401" s="125"/>
      <c r="AK401" s="125"/>
      <c r="AL401" s="125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5"/>
    </row>
    <row r="402" spans="16:48">
      <c r="P402" s="125"/>
      <c r="Q402" s="125"/>
      <c r="R402" s="125"/>
      <c r="S402" s="125"/>
      <c r="T402" s="125"/>
      <c r="U402" s="125"/>
      <c r="V402" s="125"/>
      <c r="W402" s="125"/>
      <c r="X402" s="125"/>
      <c r="Y402" s="125"/>
      <c r="Z402" s="125"/>
      <c r="AA402" s="125"/>
      <c r="AB402" s="125"/>
      <c r="AC402" s="125"/>
      <c r="AD402" s="125"/>
      <c r="AE402" s="125"/>
      <c r="AF402" s="125"/>
      <c r="AG402" s="125"/>
      <c r="AH402" s="125"/>
      <c r="AI402" s="125"/>
      <c r="AJ402" s="125"/>
      <c r="AK402" s="125"/>
      <c r="AL402" s="125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5"/>
    </row>
    <row r="403" spans="16:48">
      <c r="P403" s="125"/>
      <c r="Q403" s="125"/>
      <c r="R403" s="125"/>
      <c r="S403" s="125"/>
      <c r="T403" s="125"/>
      <c r="U403" s="125"/>
      <c r="V403" s="125"/>
      <c r="W403" s="125"/>
      <c r="X403" s="125"/>
      <c r="Y403" s="125"/>
      <c r="Z403" s="125"/>
      <c r="AA403" s="125"/>
      <c r="AB403" s="125"/>
      <c r="AC403" s="125"/>
      <c r="AD403" s="125"/>
      <c r="AE403" s="125"/>
      <c r="AF403" s="125"/>
      <c r="AG403" s="125"/>
      <c r="AH403" s="125"/>
      <c r="AI403" s="125"/>
      <c r="AJ403" s="125"/>
      <c r="AK403" s="125"/>
      <c r="AL403" s="125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5"/>
    </row>
    <row r="404" spans="16:48">
      <c r="P404" s="125"/>
      <c r="Q404" s="125"/>
      <c r="R404" s="125"/>
      <c r="S404" s="125"/>
      <c r="T404" s="125"/>
      <c r="U404" s="125"/>
      <c r="V404" s="125"/>
      <c r="W404" s="125"/>
      <c r="X404" s="125"/>
      <c r="Y404" s="125"/>
      <c r="Z404" s="125"/>
      <c r="AA404" s="125"/>
      <c r="AB404" s="125"/>
      <c r="AC404" s="125"/>
      <c r="AD404" s="125"/>
      <c r="AE404" s="125"/>
      <c r="AF404" s="125"/>
      <c r="AG404" s="125"/>
      <c r="AH404" s="125"/>
      <c r="AI404" s="125"/>
      <c r="AJ404" s="125"/>
      <c r="AK404" s="125"/>
      <c r="AL404" s="125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5"/>
    </row>
    <row r="405" spans="16:48">
      <c r="P405" s="125"/>
      <c r="Q405" s="125"/>
      <c r="R405" s="125"/>
      <c r="S405" s="125"/>
      <c r="T405" s="125"/>
      <c r="U405" s="125"/>
      <c r="V405" s="125"/>
      <c r="W405" s="125"/>
      <c r="X405" s="125"/>
      <c r="Y405" s="125"/>
      <c r="Z405" s="125"/>
      <c r="AA405" s="125"/>
      <c r="AB405" s="125"/>
      <c r="AC405" s="125"/>
      <c r="AD405" s="125"/>
      <c r="AE405" s="125"/>
      <c r="AF405" s="125"/>
      <c r="AG405" s="125"/>
      <c r="AH405" s="125"/>
      <c r="AI405" s="125"/>
      <c r="AJ405" s="125"/>
      <c r="AK405" s="125"/>
      <c r="AL405" s="125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5"/>
    </row>
    <row r="406" spans="16:48">
      <c r="P406" s="125"/>
      <c r="Q406" s="125"/>
      <c r="R406" s="125"/>
      <c r="S406" s="125"/>
      <c r="T406" s="125"/>
      <c r="U406" s="125"/>
      <c r="V406" s="125"/>
      <c r="W406" s="125"/>
      <c r="X406" s="125"/>
      <c r="Y406" s="125"/>
      <c r="Z406" s="125"/>
      <c r="AA406" s="125"/>
      <c r="AB406" s="125"/>
      <c r="AC406" s="125"/>
      <c r="AD406" s="125"/>
      <c r="AE406" s="125"/>
      <c r="AF406" s="125"/>
      <c r="AG406" s="125"/>
      <c r="AH406" s="125"/>
      <c r="AI406" s="125"/>
      <c r="AJ406" s="125"/>
      <c r="AK406" s="125"/>
      <c r="AL406" s="125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5"/>
    </row>
    <row r="407" spans="16:48">
      <c r="P407" s="125"/>
      <c r="Q407" s="125"/>
      <c r="R407" s="125"/>
      <c r="S407" s="125"/>
      <c r="T407" s="125"/>
      <c r="U407" s="125"/>
      <c r="V407" s="125"/>
      <c r="W407" s="125"/>
      <c r="X407" s="125"/>
      <c r="Y407" s="125"/>
      <c r="Z407" s="125"/>
      <c r="AA407" s="125"/>
      <c r="AB407" s="125"/>
      <c r="AC407" s="125"/>
      <c r="AD407" s="125"/>
      <c r="AE407" s="125"/>
      <c r="AF407" s="125"/>
      <c r="AG407" s="125"/>
      <c r="AH407" s="125"/>
      <c r="AI407" s="125"/>
      <c r="AJ407" s="125"/>
      <c r="AK407" s="125"/>
      <c r="AL407" s="125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5"/>
    </row>
    <row r="408" spans="16:48">
      <c r="P408" s="125"/>
      <c r="Q408" s="125"/>
      <c r="R408" s="125"/>
      <c r="S408" s="125"/>
      <c r="T408" s="125"/>
      <c r="U408" s="125"/>
      <c r="V408" s="125"/>
      <c r="W408" s="125"/>
      <c r="X408" s="125"/>
      <c r="Y408" s="125"/>
      <c r="Z408" s="125"/>
      <c r="AA408" s="125"/>
      <c r="AB408" s="125"/>
      <c r="AC408" s="125"/>
      <c r="AD408" s="125"/>
      <c r="AE408" s="125"/>
      <c r="AF408" s="125"/>
      <c r="AG408" s="125"/>
      <c r="AH408" s="125"/>
      <c r="AI408" s="125"/>
      <c r="AJ408" s="125"/>
      <c r="AK408" s="125"/>
      <c r="AL408" s="125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5"/>
    </row>
    <row r="409" spans="16:48"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  <c r="AG409" s="125"/>
      <c r="AH409" s="125"/>
      <c r="AI409" s="125"/>
      <c r="AJ409" s="125"/>
      <c r="AK409" s="125"/>
      <c r="AL409" s="125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5"/>
    </row>
    <row r="410" spans="16:48"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  <c r="AF410" s="125"/>
      <c r="AG410" s="125"/>
      <c r="AH410" s="125"/>
      <c r="AI410" s="125"/>
      <c r="AJ410" s="125"/>
      <c r="AK410" s="125"/>
      <c r="AL410" s="125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5"/>
    </row>
    <row r="411" spans="16:48">
      <c r="P411" s="125"/>
      <c r="Q411" s="125"/>
      <c r="R411" s="125"/>
      <c r="S411" s="125"/>
      <c r="T411" s="125"/>
      <c r="U411" s="125"/>
      <c r="V411" s="125"/>
      <c r="W411" s="125"/>
      <c r="X411" s="125"/>
      <c r="Y411" s="125"/>
      <c r="Z411" s="125"/>
      <c r="AA411" s="125"/>
      <c r="AB411" s="125"/>
      <c r="AC411" s="125"/>
      <c r="AD411" s="125"/>
      <c r="AE411" s="125"/>
      <c r="AF411" s="125"/>
      <c r="AG411" s="125"/>
      <c r="AH411" s="125"/>
      <c r="AI411" s="125"/>
      <c r="AJ411" s="125"/>
      <c r="AK411" s="125"/>
      <c r="AL411" s="125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5"/>
    </row>
    <row r="412" spans="16:48">
      <c r="P412" s="125"/>
      <c r="Q412" s="125"/>
      <c r="R412" s="125"/>
      <c r="S412" s="125"/>
      <c r="T412" s="125"/>
      <c r="U412" s="125"/>
      <c r="V412" s="125"/>
      <c r="W412" s="125"/>
      <c r="X412" s="125"/>
      <c r="Y412" s="125"/>
      <c r="Z412" s="125"/>
      <c r="AA412" s="125"/>
      <c r="AB412" s="125"/>
      <c r="AC412" s="125"/>
      <c r="AD412" s="125"/>
      <c r="AE412" s="125"/>
      <c r="AF412" s="125"/>
      <c r="AG412" s="125"/>
      <c r="AH412" s="125"/>
      <c r="AI412" s="125"/>
      <c r="AJ412" s="125"/>
      <c r="AK412" s="125"/>
      <c r="AL412" s="125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5"/>
    </row>
    <row r="413" spans="16:48">
      <c r="P413" s="125"/>
      <c r="Q413" s="125"/>
      <c r="R413" s="125"/>
      <c r="S413" s="125"/>
      <c r="T413" s="125"/>
      <c r="U413" s="125"/>
      <c r="V413" s="125"/>
      <c r="W413" s="125"/>
      <c r="X413" s="125"/>
      <c r="Y413" s="125"/>
      <c r="Z413" s="125"/>
      <c r="AA413" s="125"/>
      <c r="AB413" s="125"/>
      <c r="AC413" s="125"/>
      <c r="AD413" s="125"/>
      <c r="AE413" s="125"/>
      <c r="AF413" s="125"/>
      <c r="AG413" s="125"/>
      <c r="AH413" s="125"/>
      <c r="AI413" s="125"/>
      <c r="AJ413" s="125"/>
      <c r="AK413" s="125"/>
      <c r="AL413" s="125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5"/>
    </row>
    <row r="414" spans="16:48"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  <c r="Z414" s="125"/>
      <c r="AA414" s="125"/>
      <c r="AB414" s="125"/>
      <c r="AC414" s="125"/>
      <c r="AD414" s="125"/>
      <c r="AE414" s="125"/>
      <c r="AF414" s="125"/>
      <c r="AG414" s="125"/>
      <c r="AH414" s="125"/>
      <c r="AI414" s="125"/>
      <c r="AJ414" s="125"/>
      <c r="AK414" s="125"/>
      <c r="AL414" s="125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5"/>
    </row>
    <row r="415" spans="16:48"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5"/>
      <c r="AC415" s="125"/>
      <c r="AD415" s="125"/>
      <c r="AE415" s="125"/>
      <c r="AF415" s="125"/>
      <c r="AG415" s="125"/>
      <c r="AH415" s="125"/>
      <c r="AI415" s="125"/>
      <c r="AJ415" s="125"/>
      <c r="AK415" s="125"/>
      <c r="AL415" s="125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5"/>
    </row>
    <row r="416" spans="16:48">
      <c r="P416" s="125"/>
      <c r="Q416" s="125"/>
      <c r="R416" s="125"/>
      <c r="S416" s="125"/>
      <c r="T416" s="125"/>
      <c r="U416" s="125"/>
      <c r="V416" s="125"/>
      <c r="W416" s="125"/>
      <c r="X416" s="125"/>
      <c r="Y416" s="125"/>
      <c r="Z416" s="125"/>
      <c r="AA416" s="125"/>
      <c r="AB416" s="125"/>
      <c r="AC416" s="125"/>
      <c r="AD416" s="125"/>
      <c r="AE416" s="125"/>
      <c r="AF416" s="125"/>
      <c r="AG416" s="125"/>
      <c r="AH416" s="125"/>
      <c r="AI416" s="125"/>
      <c r="AJ416" s="125"/>
      <c r="AK416" s="125"/>
      <c r="AL416" s="125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5"/>
    </row>
    <row r="417" spans="16:48">
      <c r="P417" s="125"/>
      <c r="Q417" s="125"/>
      <c r="R417" s="125"/>
      <c r="S417" s="125"/>
      <c r="T417" s="125"/>
      <c r="U417" s="125"/>
      <c r="V417" s="125"/>
      <c r="W417" s="125"/>
      <c r="X417" s="125"/>
      <c r="Y417" s="125"/>
      <c r="Z417" s="125"/>
      <c r="AA417" s="125"/>
      <c r="AB417" s="125"/>
      <c r="AC417" s="125"/>
      <c r="AD417" s="125"/>
      <c r="AE417" s="125"/>
      <c r="AF417" s="125"/>
      <c r="AG417" s="125"/>
      <c r="AH417" s="125"/>
      <c r="AI417" s="125"/>
      <c r="AJ417" s="125"/>
      <c r="AK417" s="125"/>
      <c r="AL417" s="125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5"/>
    </row>
    <row r="418" spans="16:48">
      <c r="P418" s="125"/>
      <c r="Q418" s="125"/>
      <c r="R418" s="125"/>
      <c r="S418" s="125"/>
      <c r="T418" s="125"/>
      <c r="U418" s="125"/>
      <c r="V418" s="125"/>
      <c r="W418" s="125"/>
      <c r="X418" s="125"/>
      <c r="Y418" s="125"/>
      <c r="Z418" s="125"/>
      <c r="AA418" s="125"/>
      <c r="AB418" s="125"/>
      <c r="AC418" s="125"/>
      <c r="AD418" s="125"/>
      <c r="AE418" s="125"/>
      <c r="AF418" s="125"/>
      <c r="AG418" s="125"/>
      <c r="AH418" s="125"/>
      <c r="AI418" s="125"/>
      <c r="AJ418" s="125"/>
      <c r="AK418" s="125"/>
      <c r="AL418" s="125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5"/>
    </row>
    <row r="419" spans="16:48">
      <c r="P419" s="125"/>
      <c r="Q419" s="125"/>
      <c r="R419" s="125"/>
      <c r="S419" s="125"/>
      <c r="T419" s="125"/>
      <c r="U419" s="125"/>
      <c r="V419" s="125"/>
      <c r="W419" s="125"/>
      <c r="X419" s="125"/>
      <c r="Y419" s="125"/>
      <c r="Z419" s="125"/>
      <c r="AA419" s="125"/>
      <c r="AB419" s="125"/>
      <c r="AC419" s="125"/>
      <c r="AD419" s="125"/>
      <c r="AE419" s="125"/>
      <c r="AF419" s="125"/>
      <c r="AG419" s="125"/>
      <c r="AH419" s="125"/>
      <c r="AI419" s="125"/>
      <c r="AJ419" s="125"/>
      <c r="AK419" s="125"/>
      <c r="AL419" s="125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5"/>
    </row>
    <row r="420" spans="16:48">
      <c r="P420" s="125"/>
      <c r="Q420" s="125"/>
      <c r="R420" s="125"/>
      <c r="S420" s="125"/>
      <c r="T420" s="125"/>
      <c r="U420" s="125"/>
      <c r="V420" s="125"/>
      <c r="W420" s="125"/>
      <c r="X420" s="125"/>
      <c r="Y420" s="125"/>
      <c r="Z420" s="125"/>
      <c r="AA420" s="125"/>
      <c r="AB420" s="125"/>
      <c r="AC420" s="125"/>
      <c r="AD420" s="125"/>
      <c r="AE420" s="125"/>
      <c r="AF420" s="125"/>
      <c r="AG420" s="125"/>
      <c r="AH420" s="125"/>
      <c r="AI420" s="125"/>
      <c r="AJ420" s="125"/>
      <c r="AK420" s="125"/>
      <c r="AL420" s="125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5"/>
    </row>
    <row r="421" spans="16:48">
      <c r="P421" s="125"/>
      <c r="Q421" s="125"/>
      <c r="R421" s="125"/>
      <c r="S421" s="125"/>
      <c r="T421" s="125"/>
      <c r="U421" s="125"/>
      <c r="V421" s="125"/>
      <c r="W421" s="125"/>
      <c r="X421" s="125"/>
      <c r="Y421" s="125"/>
      <c r="Z421" s="125"/>
      <c r="AA421" s="125"/>
      <c r="AB421" s="125"/>
      <c r="AC421" s="125"/>
      <c r="AD421" s="125"/>
      <c r="AE421" s="125"/>
      <c r="AF421" s="125"/>
      <c r="AG421" s="125"/>
      <c r="AH421" s="125"/>
      <c r="AI421" s="125"/>
      <c r="AJ421" s="125"/>
      <c r="AK421" s="125"/>
      <c r="AL421" s="125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5"/>
    </row>
    <row r="422" spans="16:48">
      <c r="P422" s="125"/>
      <c r="Q422" s="125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25"/>
      <c r="AE422" s="125"/>
      <c r="AF422" s="125"/>
      <c r="AG422" s="125"/>
      <c r="AH422" s="125"/>
      <c r="AI422" s="125"/>
      <c r="AJ422" s="125"/>
      <c r="AK422" s="125"/>
      <c r="AL422" s="125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5"/>
    </row>
    <row r="423" spans="16:48">
      <c r="P423" s="125"/>
      <c r="Q423" s="125"/>
      <c r="R423" s="125"/>
      <c r="S423" s="125"/>
      <c r="T423" s="125"/>
      <c r="U423" s="125"/>
      <c r="V423" s="125"/>
      <c r="W423" s="125"/>
      <c r="X423" s="125"/>
      <c r="Y423" s="125"/>
      <c r="Z423" s="125"/>
      <c r="AA423" s="125"/>
      <c r="AB423" s="125"/>
      <c r="AC423" s="125"/>
      <c r="AD423" s="125"/>
      <c r="AE423" s="125"/>
      <c r="AF423" s="125"/>
      <c r="AG423" s="125"/>
      <c r="AH423" s="125"/>
      <c r="AI423" s="125"/>
      <c r="AJ423" s="125"/>
      <c r="AK423" s="125"/>
      <c r="AL423" s="125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5"/>
    </row>
    <row r="424" spans="16:48">
      <c r="P424" s="125"/>
      <c r="Q424" s="125"/>
      <c r="R424" s="125"/>
      <c r="S424" s="125"/>
      <c r="T424" s="125"/>
      <c r="U424" s="125"/>
      <c r="V424" s="125"/>
      <c r="W424" s="125"/>
      <c r="X424" s="125"/>
      <c r="Y424" s="125"/>
      <c r="Z424" s="125"/>
      <c r="AA424" s="125"/>
      <c r="AB424" s="125"/>
      <c r="AC424" s="125"/>
      <c r="AD424" s="125"/>
      <c r="AE424" s="125"/>
      <c r="AF424" s="125"/>
      <c r="AG424" s="125"/>
      <c r="AH424" s="125"/>
      <c r="AI424" s="125"/>
      <c r="AJ424" s="125"/>
      <c r="AK424" s="125"/>
      <c r="AL424" s="125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5"/>
    </row>
    <row r="425" spans="16:48">
      <c r="P425" s="125"/>
      <c r="Q425" s="125"/>
      <c r="R425" s="125"/>
      <c r="S425" s="125"/>
      <c r="T425" s="125"/>
      <c r="U425" s="125"/>
      <c r="V425" s="125"/>
      <c r="W425" s="125"/>
      <c r="X425" s="125"/>
      <c r="Y425" s="125"/>
      <c r="Z425" s="125"/>
      <c r="AA425" s="125"/>
      <c r="AB425" s="125"/>
      <c r="AC425" s="125"/>
      <c r="AD425" s="125"/>
      <c r="AE425" s="125"/>
      <c r="AF425" s="125"/>
      <c r="AG425" s="125"/>
      <c r="AH425" s="125"/>
      <c r="AI425" s="125"/>
      <c r="AJ425" s="125"/>
      <c r="AK425" s="125"/>
      <c r="AL425" s="125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5"/>
    </row>
    <row r="426" spans="16:48">
      <c r="P426" s="125"/>
      <c r="Q426" s="125"/>
      <c r="R426" s="125"/>
      <c r="S426" s="125"/>
      <c r="T426" s="125"/>
      <c r="U426" s="125"/>
      <c r="V426" s="125"/>
      <c r="W426" s="125"/>
      <c r="X426" s="125"/>
      <c r="Y426" s="125"/>
      <c r="Z426" s="125"/>
      <c r="AA426" s="125"/>
      <c r="AB426" s="125"/>
      <c r="AC426" s="125"/>
      <c r="AD426" s="125"/>
      <c r="AE426" s="125"/>
      <c r="AF426" s="125"/>
      <c r="AG426" s="125"/>
      <c r="AH426" s="125"/>
      <c r="AI426" s="125"/>
      <c r="AJ426" s="125"/>
      <c r="AK426" s="125"/>
      <c r="AL426" s="125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5"/>
    </row>
    <row r="427" spans="16:48"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  <c r="AA427" s="125"/>
      <c r="AB427" s="125"/>
      <c r="AC427" s="125"/>
      <c r="AD427" s="125"/>
      <c r="AE427" s="125"/>
      <c r="AF427" s="125"/>
      <c r="AG427" s="125"/>
      <c r="AH427" s="125"/>
      <c r="AI427" s="125"/>
      <c r="AJ427" s="125"/>
      <c r="AK427" s="125"/>
      <c r="AL427" s="125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5"/>
    </row>
    <row r="428" spans="16:48"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  <c r="AA428" s="125"/>
      <c r="AB428" s="125"/>
      <c r="AC428" s="125"/>
      <c r="AD428" s="125"/>
      <c r="AE428" s="125"/>
      <c r="AF428" s="125"/>
      <c r="AG428" s="125"/>
      <c r="AH428" s="125"/>
      <c r="AI428" s="125"/>
      <c r="AJ428" s="125"/>
      <c r="AK428" s="125"/>
      <c r="AL428" s="125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5"/>
    </row>
    <row r="429" spans="16:48"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  <c r="AA429" s="125"/>
      <c r="AB429" s="125"/>
      <c r="AC429" s="125"/>
      <c r="AD429" s="125"/>
      <c r="AE429" s="125"/>
      <c r="AF429" s="125"/>
      <c r="AG429" s="125"/>
      <c r="AH429" s="125"/>
      <c r="AI429" s="125"/>
      <c r="AJ429" s="125"/>
      <c r="AK429" s="125"/>
      <c r="AL429" s="125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5"/>
    </row>
    <row r="430" spans="16:48">
      <c r="P430" s="125"/>
      <c r="Q430" s="125"/>
      <c r="R430" s="125"/>
      <c r="S430" s="125"/>
      <c r="T430" s="125"/>
      <c r="U430" s="125"/>
      <c r="V430" s="125"/>
      <c r="W430" s="125"/>
      <c r="X430" s="125"/>
      <c r="Y430" s="125"/>
      <c r="Z430" s="125"/>
      <c r="AA430" s="125"/>
      <c r="AB430" s="125"/>
      <c r="AC430" s="125"/>
      <c r="AD430" s="125"/>
      <c r="AE430" s="125"/>
      <c r="AF430" s="125"/>
      <c r="AG430" s="125"/>
      <c r="AH430" s="125"/>
      <c r="AI430" s="125"/>
      <c r="AJ430" s="125"/>
      <c r="AK430" s="125"/>
      <c r="AL430" s="125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5"/>
    </row>
    <row r="431" spans="16:48">
      <c r="P431" s="125"/>
      <c r="Q431" s="125"/>
      <c r="R431" s="125"/>
      <c r="S431" s="125"/>
      <c r="T431" s="125"/>
      <c r="U431" s="125"/>
      <c r="V431" s="125"/>
      <c r="W431" s="125"/>
      <c r="X431" s="125"/>
      <c r="Y431" s="125"/>
      <c r="Z431" s="125"/>
      <c r="AA431" s="125"/>
      <c r="AB431" s="125"/>
      <c r="AC431" s="125"/>
      <c r="AD431" s="125"/>
      <c r="AE431" s="125"/>
      <c r="AF431" s="125"/>
      <c r="AG431" s="125"/>
      <c r="AH431" s="125"/>
      <c r="AI431" s="125"/>
      <c r="AJ431" s="125"/>
      <c r="AK431" s="125"/>
      <c r="AL431" s="125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5"/>
    </row>
    <row r="432" spans="16:48">
      <c r="P432" s="125"/>
      <c r="Q432" s="125"/>
      <c r="R432" s="125"/>
      <c r="S432" s="125"/>
      <c r="T432" s="125"/>
      <c r="U432" s="125"/>
      <c r="V432" s="125"/>
      <c r="W432" s="125"/>
      <c r="X432" s="125"/>
      <c r="Y432" s="125"/>
      <c r="Z432" s="125"/>
      <c r="AA432" s="125"/>
      <c r="AB432" s="125"/>
      <c r="AC432" s="125"/>
      <c r="AD432" s="125"/>
      <c r="AE432" s="125"/>
      <c r="AF432" s="125"/>
      <c r="AG432" s="125"/>
      <c r="AH432" s="125"/>
      <c r="AI432" s="125"/>
      <c r="AJ432" s="125"/>
      <c r="AK432" s="125"/>
      <c r="AL432" s="125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5"/>
    </row>
    <row r="433" spans="16:48">
      <c r="P433" s="125"/>
      <c r="Q433" s="125"/>
      <c r="R433" s="125"/>
      <c r="S433" s="125"/>
      <c r="T433" s="125"/>
      <c r="U433" s="125"/>
      <c r="V433" s="125"/>
      <c r="W433" s="125"/>
      <c r="X433" s="125"/>
      <c r="Y433" s="125"/>
      <c r="Z433" s="125"/>
      <c r="AA433" s="125"/>
      <c r="AB433" s="125"/>
      <c r="AC433" s="125"/>
      <c r="AD433" s="125"/>
      <c r="AE433" s="125"/>
      <c r="AF433" s="125"/>
      <c r="AG433" s="125"/>
      <c r="AH433" s="125"/>
      <c r="AI433" s="125"/>
      <c r="AJ433" s="125"/>
      <c r="AK433" s="125"/>
      <c r="AL433" s="125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5"/>
    </row>
    <row r="434" spans="16:48">
      <c r="P434" s="125"/>
      <c r="Q434" s="125"/>
      <c r="R434" s="125"/>
      <c r="S434" s="125"/>
      <c r="T434" s="125"/>
      <c r="U434" s="125"/>
      <c r="V434" s="125"/>
      <c r="W434" s="125"/>
      <c r="X434" s="125"/>
      <c r="Y434" s="125"/>
      <c r="Z434" s="125"/>
      <c r="AA434" s="125"/>
      <c r="AB434" s="125"/>
      <c r="AC434" s="125"/>
      <c r="AD434" s="125"/>
      <c r="AE434" s="125"/>
      <c r="AF434" s="125"/>
      <c r="AG434" s="125"/>
      <c r="AH434" s="125"/>
      <c r="AI434" s="125"/>
      <c r="AJ434" s="125"/>
      <c r="AK434" s="125"/>
      <c r="AL434" s="125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5"/>
    </row>
    <row r="435" spans="16:48">
      <c r="P435" s="125"/>
      <c r="Q435" s="125"/>
      <c r="R435" s="125"/>
      <c r="S435" s="125"/>
      <c r="T435" s="125"/>
      <c r="U435" s="125"/>
      <c r="V435" s="125"/>
      <c r="W435" s="125"/>
      <c r="X435" s="125"/>
      <c r="Y435" s="125"/>
      <c r="Z435" s="125"/>
      <c r="AA435" s="125"/>
      <c r="AB435" s="125"/>
      <c r="AC435" s="125"/>
      <c r="AD435" s="125"/>
      <c r="AE435" s="125"/>
      <c r="AF435" s="125"/>
      <c r="AG435" s="125"/>
      <c r="AH435" s="125"/>
      <c r="AI435" s="125"/>
      <c r="AJ435" s="125"/>
      <c r="AK435" s="125"/>
      <c r="AL435" s="125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5"/>
    </row>
    <row r="436" spans="16:48">
      <c r="P436" s="125"/>
      <c r="Q436" s="125"/>
      <c r="R436" s="125"/>
      <c r="S436" s="125"/>
      <c r="T436" s="125"/>
      <c r="U436" s="125"/>
      <c r="V436" s="125"/>
      <c r="W436" s="125"/>
      <c r="X436" s="125"/>
      <c r="Y436" s="125"/>
      <c r="Z436" s="125"/>
      <c r="AA436" s="125"/>
      <c r="AB436" s="125"/>
      <c r="AC436" s="125"/>
      <c r="AD436" s="125"/>
      <c r="AE436" s="125"/>
      <c r="AF436" s="125"/>
      <c r="AG436" s="125"/>
      <c r="AH436" s="125"/>
      <c r="AI436" s="125"/>
      <c r="AJ436" s="125"/>
      <c r="AK436" s="125"/>
      <c r="AL436" s="125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5"/>
    </row>
    <row r="437" spans="16:48">
      <c r="P437" s="125"/>
      <c r="Q437" s="125"/>
      <c r="R437" s="125"/>
      <c r="S437" s="125"/>
      <c r="T437" s="125"/>
      <c r="U437" s="125"/>
      <c r="V437" s="125"/>
      <c r="W437" s="125"/>
      <c r="X437" s="125"/>
      <c r="Y437" s="125"/>
      <c r="Z437" s="125"/>
      <c r="AA437" s="125"/>
      <c r="AB437" s="125"/>
      <c r="AC437" s="125"/>
      <c r="AD437" s="125"/>
      <c r="AE437" s="125"/>
      <c r="AF437" s="125"/>
      <c r="AG437" s="125"/>
      <c r="AH437" s="125"/>
      <c r="AI437" s="125"/>
      <c r="AJ437" s="125"/>
      <c r="AK437" s="125"/>
      <c r="AL437" s="125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5"/>
    </row>
    <row r="438" spans="16:48">
      <c r="P438" s="125"/>
      <c r="Q438" s="125"/>
      <c r="R438" s="125"/>
      <c r="S438" s="125"/>
      <c r="T438" s="125"/>
      <c r="U438" s="125"/>
      <c r="V438" s="125"/>
      <c r="W438" s="125"/>
      <c r="X438" s="125"/>
      <c r="Y438" s="125"/>
      <c r="Z438" s="125"/>
      <c r="AA438" s="125"/>
      <c r="AB438" s="125"/>
      <c r="AC438" s="125"/>
      <c r="AD438" s="125"/>
      <c r="AE438" s="125"/>
      <c r="AF438" s="125"/>
      <c r="AG438" s="125"/>
      <c r="AH438" s="125"/>
      <c r="AI438" s="125"/>
      <c r="AJ438" s="125"/>
      <c r="AK438" s="125"/>
      <c r="AL438" s="125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5"/>
    </row>
    <row r="439" spans="16:48">
      <c r="P439" s="125"/>
      <c r="Q439" s="125"/>
      <c r="R439" s="125"/>
      <c r="S439" s="125"/>
      <c r="T439" s="125"/>
      <c r="U439" s="125"/>
      <c r="V439" s="125"/>
      <c r="W439" s="125"/>
      <c r="X439" s="125"/>
      <c r="Y439" s="125"/>
      <c r="Z439" s="125"/>
      <c r="AA439" s="125"/>
      <c r="AB439" s="125"/>
      <c r="AC439" s="125"/>
      <c r="AD439" s="125"/>
      <c r="AE439" s="125"/>
      <c r="AF439" s="125"/>
      <c r="AG439" s="125"/>
      <c r="AH439" s="125"/>
      <c r="AI439" s="125"/>
      <c r="AJ439" s="125"/>
      <c r="AK439" s="125"/>
      <c r="AL439" s="125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5"/>
    </row>
    <row r="440" spans="16:48">
      <c r="P440" s="125"/>
      <c r="Q440" s="125"/>
      <c r="R440" s="125"/>
      <c r="S440" s="125"/>
      <c r="T440" s="125"/>
      <c r="U440" s="125"/>
      <c r="V440" s="125"/>
      <c r="W440" s="125"/>
      <c r="X440" s="125"/>
      <c r="Y440" s="125"/>
      <c r="Z440" s="125"/>
      <c r="AA440" s="125"/>
      <c r="AB440" s="125"/>
      <c r="AC440" s="125"/>
      <c r="AD440" s="125"/>
      <c r="AE440" s="125"/>
      <c r="AF440" s="125"/>
      <c r="AG440" s="125"/>
      <c r="AH440" s="125"/>
      <c r="AI440" s="125"/>
      <c r="AJ440" s="125"/>
      <c r="AK440" s="125"/>
      <c r="AL440" s="125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5"/>
    </row>
    <row r="441" spans="16:48">
      <c r="P441" s="125"/>
      <c r="Q441" s="125"/>
      <c r="R441" s="125"/>
      <c r="S441" s="125"/>
      <c r="T441" s="125"/>
      <c r="U441" s="125"/>
      <c r="V441" s="125"/>
      <c r="W441" s="125"/>
      <c r="X441" s="125"/>
      <c r="Y441" s="125"/>
      <c r="Z441" s="125"/>
      <c r="AA441" s="125"/>
      <c r="AB441" s="125"/>
      <c r="AC441" s="125"/>
      <c r="AD441" s="125"/>
      <c r="AE441" s="125"/>
      <c r="AF441" s="125"/>
      <c r="AG441" s="125"/>
      <c r="AH441" s="125"/>
      <c r="AI441" s="125"/>
      <c r="AJ441" s="125"/>
      <c r="AK441" s="125"/>
      <c r="AL441" s="125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5"/>
    </row>
    <row r="442" spans="16:48">
      <c r="P442" s="125"/>
      <c r="Q442" s="125"/>
      <c r="R442" s="125"/>
      <c r="S442" s="125"/>
      <c r="T442" s="125"/>
      <c r="U442" s="125"/>
      <c r="V442" s="125"/>
      <c r="W442" s="125"/>
      <c r="X442" s="125"/>
      <c r="Y442" s="125"/>
      <c r="Z442" s="125"/>
      <c r="AA442" s="125"/>
      <c r="AB442" s="125"/>
      <c r="AC442" s="125"/>
      <c r="AD442" s="125"/>
      <c r="AE442" s="125"/>
      <c r="AF442" s="125"/>
      <c r="AG442" s="125"/>
      <c r="AH442" s="125"/>
      <c r="AI442" s="125"/>
      <c r="AJ442" s="125"/>
      <c r="AK442" s="125"/>
      <c r="AL442" s="125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5"/>
    </row>
    <row r="443" spans="16:48">
      <c r="P443" s="125"/>
      <c r="Q443" s="125"/>
      <c r="R443" s="125"/>
      <c r="S443" s="125"/>
      <c r="T443" s="125"/>
      <c r="U443" s="125"/>
      <c r="V443" s="125"/>
      <c r="W443" s="125"/>
      <c r="X443" s="125"/>
      <c r="Y443" s="125"/>
      <c r="Z443" s="125"/>
      <c r="AA443" s="125"/>
      <c r="AB443" s="125"/>
      <c r="AC443" s="125"/>
      <c r="AD443" s="125"/>
      <c r="AE443" s="125"/>
      <c r="AF443" s="125"/>
      <c r="AG443" s="125"/>
      <c r="AH443" s="125"/>
      <c r="AI443" s="125"/>
      <c r="AJ443" s="125"/>
      <c r="AK443" s="125"/>
      <c r="AL443" s="125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5"/>
    </row>
    <row r="444" spans="16:48">
      <c r="P444" s="125"/>
      <c r="Q444" s="125"/>
      <c r="R444" s="125"/>
      <c r="S444" s="125"/>
      <c r="T444" s="125"/>
      <c r="U444" s="125"/>
      <c r="V444" s="125"/>
      <c r="W444" s="125"/>
      <c r="X444" s="125"/>
      <c r="Y444" s="125"/>
      <c r="Z444" s="125"/>
      <c r="AA444" s="125"/>
      <c r="AB444" s="125"/>
      <c r="AC444" s="125"/>
      <c r="AD444" s="125"/>
      <c r="AE444" s="125"/>
      <c r="AF444" s="125"/>
      <c r="AG444" s="125"/>
      <c r="AH444" s="125"/>
      <c r="AI444" s="125"/>
      <c r="AJ444" s="125"/>
      <c r="AK444" s="125"/>
      <c r="AL444" s="125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5"/>
    </row>
    <row r="445" spans="16:48">
      <c r="P445" s="125"/>
      <c r="Q445" s="125"/>
      <c r="R445" s="125"/>
      <c r="S445" s="125"/>
      <c r="T445" s="125"/>
      <c r="U445" s="125"/>
      <c r="V445" s="125"/>
      <c r="W445" s="125"/>
      <c r="X445" s="125"/>
      <c r="Y445" s="125"/>
      <c r="Z445" s="125"/>
      <c r="AA445" s="125"/>
      <c r="AB445" s="125"/>
      <c r="AC445" s="125"/>
      <c r="AD445" s="125"/>
      <c r="AE445" s="125"/>
      <c r="AF445" s="125"/>
      <c r="AG445" s="125"/>
      <c r="AH445" s="125"/>
      <c r="AI445" s="125"/>
      <c r="AJ445" s="125"/>
      <c r="AK445" s="125"/>
      <c r="AL445" s="125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5"/>
    </row>
    <row r="446" spans="16:48">
      <c r="P446" s="125"/>
      <c r="Q446" s="125"/>
      <c r="R446" s="125"/>
      <c r="S446" s="125"/>
      <c r="T446" s="125"/>
      <c r="U446" s="125"/>
      <c r="V446" s="125"/>
      <c r="W446" s="125"/>
      <c r="X446" s="125"/>
      <c r="Y446" s="125"/>
      <c r="Z446" s="125"/>
      <c r="AA446" s="125"/>
      <c r="AB446" s="125"/>
      <c r="AC446" s="125"/>
      <c r="AD446" s="125"/>
      <c r="AE446" s="125"/>
      <c r="AF446" s="125"/>
      <c r="AG446" s="125"/>
      <c r="AH446" s="125"/>
      <c r="AI446" s="125"/>
      <c r="AJ446" s="125"/>
      <c r="AK446" s="125"/>
      <c r="AL446" s="125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5"/>
    </row>
    <row r="447" spans="16:48">
      <c r="P447" s="125"/>
      <c r="Q447" s="125"/>
      <c r="R447" s="125"/>
      <c r="S447" s="125"/>
      <c r="T447" s="125"/>
      <c r="U447" s="125"/>
      <c r="V447" s="125"/>
      <c r="W447" s="125"/>
      <c r="X447" s="125"/>
      <c r="Y447" s="125"/>
      <c r="Z447" s="125"/>
      <c r="AA447" s="125"/>
      <c r="AB447" s="125"/>
      <c r="AC447" s="125"/>
      <c r="AD447" s="125"/>
      <c r="AE447" s="125"/>
      <c r="AF447" s="125"/>
      <c r="AG447" s="125"/>
      <c r="AH447" s="125"/>
      <c r="AI447" s="125"/>
      <c r="AJ447" s="125"/>
      <c r="AK447" s="125"/>
      <c r="AL447" s="125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5"/>
    </row>
    <row r="448" spans="16:48"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  <c r="Z448" s="125"/>
      <c r="AA448" s="125"/>
      <c r="AB448" s="125"/>
      <c r="AC448" s="125"/>
      <c r="AD448" s="125"/>
      <c r="AE448" s="125"/>
      <c r="AF448" s="125"/>
      <c r="AG448" s="125"/>
      <c r="AH448" s="125"/>
      <c r="AI448" s="125"/>
      <c r="AJ448" s="125"/>
      <c r="AK448" s="125"/>
      <c r="AL448" s="125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5"/>
    </row>
    <row r="449" spans="16:48">
      <c r="P449" s="125"/>
      <c r="Q449" s="125"/>
      <c r="R449" s="125"/>
      <c r="S449" s="125"/>
      <c r="T449" s="125"/>
      <c r="U449" s="125"/>
      <c r="V449" s="125"/>
      <c r="W449" s="125"/>
      <c r="X449" s="125"/>
      <c r="Y449" s="125"/>
      <c r="Z449" s="125"/>
      <c r="AA449" s="125"/>
      <c r="AB449" s="125"/>
      <c r="AC449" s="125"/>
      <c r="AD449" s="125"/>
      <c r="AE449" s="125"/>
      <c r="AF449" s="125"/>
      <c r="AG449" s="125"/>
      <c r="AH449" s="125"/>
      <c r="AI449" s="125"/>
      <c r="AJ449" s="125"/>
      <c r="AK449" s="125"/>
      <c r="AL449" s="125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5"/>
    </row>
    <row r="450" spans="16:48">
      <c r="P450" s="125"/>
      <c r="Q450" s="125"/>
      <c r="R450" s="125"/>
      <c r="S450" s="125"/>
      <c r="T450" s="125"/>
      <c r="U450" s="125"/>
      <c r="V450" s="125"/>
      <c r="W450" s="125"/>
      <c r="X450" s="125"/>
      <c r="Y450" s="125"/>
      <c r="Z450" s="125"/>
      <c r="AA450" s="125"/>
      <c r="AB450" s="125"/>
      <c r="AC450" s="125"/>
      <c r="AD450" s="125"/>
      <c r="AE450" s="125"/>
      <c r="AF450" s="125"/>
      <c r="AG450" s="125"/>
      <c r="AH450" s="125"/>
      <c r="AI450" s="125"/>
      <c r="AJ450" s="125"/>
      <c r="AK450" s="125"/>
      <c r="AL450" s="125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5"/>
    </row>
    <row r="451" spans="16:48">
      <c r="P451" s="125"/>
      <c r="Q451" s="125"/>
      <c r="R451" s="125"/>
      <c r="S451" s="125"/>
      <c r="T451" s="125"/>
      <c r="U451" s="125"/>
      <c r="V451" s="125"/>
      <c r="W451" s="125"/>
      <c r="X451" s="125"/>
      <c r="Y451" s="125"/>
      <c r="Z451" s="125"/>
      <c r="AA451" s="125"/>
      <c r="AB451" s="125"/>
      <c r="AC451" s="125"/>
      <c r="AD451" s="125"/>
      <c r="AE451" s="125"/>
      <c r="AF451" s="125"/>
      <c r="AG451" s="125"/>
      <c r="AH451" s="125"/>
      <c r="AI451" s="125"/>
      <c r="AJ451" s="125"/>
      <c r="AK451" s="125"/>
      <c r="AL451" s="125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5"/>
    </row>
    <row r="452" spans="16:48">
      <c r="P452" s="125"/>
      <c r="Q452" s="125"/>
      <c r="R452" s="125"/>
      <c r="S452" s="125"/>
      <c r="T452" s="125"/>
      <c r="U452" s="125"/>
      <c r="V452" s="125"/>
      <c r="W452" s="125"/>
      <c r="X452" s="125"/>
      <c r="Y452" s="125"/>
      <c r="Z452" s="125"/>
      <c r="AA452" s="125"/>
      <c r="AB452" s="125"/>
      <c r="AC452" s="125"/>
      <c r="AD452" s="125"/>
      <c r="AE452" s="125"/>
      <c r="AF452" s="125"/>
      <c r="AG452" s="125"/>
      <c r="AH452" s="125"/>
      <c r="AI452" s="125"/>
      <c r="AJ452" s="125"/>
      <c r="AK452" s="125"/>
      <c r="AL452" s="125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5"/>
    </row>
    <row r="453" spans="16:48">
      <c r="P453" s="125"/>
      <c r="Q453" s="125"/>
      <c r="R453" s="125"/>
      <c r="S453" s="125"/>
      <c r="T453" s="125"/>
      <c r="U453" s="125"/>
      <c r="V453" s="125"/>
      <c r="W453" s="125"/>
      <c r="X453" s="125"/>
      <c r="Y453" s="125"/>
      <c r="Z453" s="125"/>
      <c r="AA453" s="125"/>
      <c r="AB453" s="125"/>
      <c r="AC453" s="125"/>
      <c r="AD453" s="125"/>
      <c r="AE453" s="125"/>
      <c r="AF453" s="125"/>
      <c r="AG453" s="125"/>
      <c r="AH453" s="125"/>
      <c r="AI453" s="125"/>
      <c r="AJ453" s="125"/>
      <c r="AK453" s="125"/>
      <c r="AL453" s="125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5"/>
    </row>
    <row r="454" spans="16:48">
      <c r="P454" s="125"/>
      <c r="Q454" s="125"/>
      <c r="R454" s="125"/>
      <c r="S454" s="125"/>
      <c r="T454" s="125"/>
      <c r="U454" s="125"/>
      <c r="V454" s="125"/>
      <c r="W454" s="125"/>
      <c r="X454" s="125"/>
      <c r="Y454" s="125"/>
      <c r="Z454" s="125"/>
      <c r="AA454" s="125"/>
      <c r="AB454" s="125"/>
      <c r="AC454" s="125"/>
      <c r="AD454" s="125"/>
      <c r="AE454" s="125"/>
      <c r="AF454" s="125"/>
      <c r="AG454" s="125"/>
      <c r="AH454" s="125"/>
      <c r="AI454" s="125"/>
      <c r="AJ454" s="125"/>
      <c r="AK454" s="125"/>
      <c r="AL454" s="125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5"/>
    </row>
    <row r="455" spans="16:48">
      <c r="P455" s="125"/>
      <c r="Q455" s="125"/>
      <c r="R455" s="125"/>
      <c r="S455" s="125"/>
      <c r="T455" s="125"/>
      <c r="U455" s="125"/>
      <c r="V455" s="125"/>
      <c r="W455" s="125"/>
      <c r="X455" s="125"/>
      <c r="Y455" s="125"/>
      <c r="Z455" s="125"/>
      <c r="AA455" s="125"/>
      <c r="AB455" s="125"/>
      <c r="AC455" s="125"/>
      <c r="AD455" s="125"/>
      <c r="AE455" s="125"/>
      <c r="AF455" s="125"/>
      <c r="AG455" s="125"/>
      <c r="AH455" s="125"/>
      <c r="AI455" s="125"/>
      <c r="AJ455" s="125"/>
      <c r="AK455" s="125"/>
      <c r="AL455" s="125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5"/>
    </row>
    <row r="456" spans="16:48">
      <c r="P456" s="125"/>
      <c r="Q456" s="125"/>
      <c r="R456" s="125"/>
      <c r="S456" s="125"/>
      <c r="T456" s="125"/>
      <c r="U456" s="125"/>
      <c r="V456" s="125"/>
      <c r="W456" s="125"/>
      <c r="X456" s="125"/>
      <c r="Y456" s="125"/>
      <c r="Z456" s="125"/>
      <c r="AA456" s="125"/>
      <c r="AB456" s="125"/>
      <c r="AC456" s="125"/>
      <c r="AD456" s="125"/>
      <c r="AE456" s="125"/>
      <c r="AF456" s="125"/>
      <c r="AG456" s="125"/>
      <c r="AH456" s="125"/>
      <c r="AI456" s="125"/>
      <c r="AJ456" s="125"/>
      <c r="AK456" s="125"/>
      <c r="AL456" s="125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5"/>
    </row>
    <row r="457" spans="16:48">
      <c r="P457" s="125"/>
      <c r="Q457" s="125"/>
      <c r="R457" s="125"/>
      <c r="S457" s="125"/>
      <c r="T457" s="125"/>
      <c r="U457" s="125"/>
      <c r="V457" s="125"/>
      <c r="W457" s="125"/>
      <c r="X457" s="125"/>
      <c r="Y457" s="125"/>
      <c r="Z457" s="125"/>
      <c r="AA457" s="125"/>
      <c r="AB457" s="125"/>
      <c r="AC457" s="125"/>
      <c r="AD457" s="125"/>
      <c r="AE457" s="125"/>
      <c r="AF457" s="125"/>
      <c r="AG457" s="125"/>
      <c r="AH457" s="125"/>
      <c r="AI457" s="125"/>
      <c r="AJ457" s="125"/>
      <c r="AK457" s="125"/>
      <c r="AL457" s="125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5"/>
    </row>
    <row r="458" spans="16:48">
      <c r="P458" s="125"/>
      <c r="Q458" s="125"/>
      <c r="R458" s="125"/>
      <c r="S458" s="125"/>
      <c r="T458" s="125"/>
      <c r="U458" s="125"/>
      <c r="V458" s="125"/>
      <c r="W458" s="125"/>
      <c r="X458" s="125"/>
      <c r="Y458" s="125"/>
      <c r="Z458" s="125"/>
      <c r="AA458" s="125"/>
      <c r="AB458" s="125"/>
      <c r="AC458" s="125"/>
      <c r="AD458" s="125"/>
      <c r="AE458" s="125"/>
      <c r="AF458" s="125"/>
      <c r="AG458" s="125"/>
      <c r="AH458" s="125"/>
      <c r="AI458" s="125"/>
      <c r="AJ458" s="125"/>
      <c r="AK458" s="125"/>
      <c r="AL458" s="125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5"/>
    </row>
    <row r="459" spans="16:48">
      <c r="P459" s="125"/>
      <c r="Q459" s="125"/>
      <c r="R459" s="125"/>
      <c r="S459" s="125"/>
      <c r="T459" s="125"/>
      <c r="U459" s="125"/>
      <c r="V459" s="125"/>
      <c r="W459" s="125"/>
      <c r="X459" s="125"/>
      <c r="Y459" s="125"/>
      <c r="Z459" s="125"/>
      <c r="AA459" s="125"/>
      <c r="AB459" s="125"/>
      <c r="AC459" s="125"/>
      <c r="AD459" s="125"/>
      <c r="AE459" s="125"/>
      <c r="AF459" s="125"/>
      <c r="AG459" s="125"/>
      <c r="AH459" s="125"/>
      <c r="AI459" s="125"/>
      <c r="AJ459" s="125"/>
      <c r="AK459" s="125"/>
      <c r="AL459" s="125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5"/>
    </row>
    <row r="460" spans="16:48">
      <c r="P460" s="125"/>
      <c r="Q460" s="125"/>
      <c r="R460" s="125"/>
      <c r="S460" s="125"/>
      <c r="T460" s="125"/>
      <c r="U460" s="125"/>
      <c r="V460" s="125"/>
      <c r="W460" s="125"/>
      <c r="X460" s="125"/>
      <c r="Y460" s="125"/>
      <c r="Z460" s="125"/>
      <c r="AA460" s="125"/>
      <c r="AB460" s="125"/>
      <c r="AC460" s="125"/>
      <c r="AD460" s="125"/>
      <c r="AE460" s="125"/>
      <c r="AF460" s="125"/>
      <c r="AG460" s="125"/>
      <c r="AH460" s="125"/>
      <c r="AI460" s="125"/>
      <c r="AJ460" s="125"/>
      <c r="AK460" s="125"/>
      <c r="AL460" s="125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5"/>
    </row>
    <row r="461" spans="16:48">
      <c r="P461" s="125"/>
      <c r="Q461" s="125"/>
      <c r="R461" s="125"/>
      <c r="S461" s="125"/>
      <c r="T461" s="125"/>
      <c r="U461" s="125"/>
      <c r="V461" s="125"/>
      <c r="W461" s="125"/>
      <c r="X461" s="125"/>
      <c r="Y461" s="125"/>
      <c r="Z461" s="125"/>
      <c r="AA461" s="125"/>
      <c r="AB461" s="125"/>
      <c r="AC461" s="125"/>
      <c r="AD461" s="125"/>
      <c r="AE461" s="125"/>
      <c r="AF461" s="125"/>
      <c r="AG461" s="125"/>
      <c r="AH461" s="125"/>
      <c r="AI461" s="125"/>
      <c r="AJ461" s="125"/>
      <c r="AK461" s="125"/>
      <c r="AL461" s="125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5"/>
    </row>
    <row r="462" spans="16:48">
      <c r="P462" s="125"/>
      <c r="Q462" s="125"/>
      <c r="R462" s="125"/>
      <c r="S462" s="125"/>
      <c r="T462" s="125"/>
      <c r="U462" s="125"/>
      <c r="V462" s="125"/>
      <c r="W462" s="125"/>
      <c r="X462" s="125"/>
      <c r="Y462" s="125"/>
      <c r="Z462" s="125"/>
      <c r="AA462" s="125"/>
      <c r="AB462" s="125"/>
      <c r="AC462" s="125"/>
      <c r="AD462" s="125"/>
      <c r="AE462" s="125"/>
      <c r="AF462" s="125"/>
      <c r="AG462" s="125"/>
      <c r="AH462" s="125"/>
      <c r="AI462" s="125"/>
      <c r="AJ462" s="125"/>
      <c r="AK462" s="125"/>
      <c r="AL462" s="125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5"/>
    </row>
    <row r="463" spans="16:48">
      <c r="P463" s="125"/>
      <c r="Q463" s="125"/>
      <c r="R463" s="125"/>
      <c r="S463" s="125"/>
      <c r="T463" s="125"/>
      <c r="U463" s="125"/>
      <c r="V463" s="125"/>
      <c r="W463" s="125"/>
      <c r="X463" s="125"/>
      <c r="Y463" s="125"/>
      <c r="Z463" s="125"/>
      <c r="AA463" s="125"/>
      <c r="AB463" s="125"/>
      <c r="AC463" s="125"/>
      <c r="AD463" s="125"/>
      <c r="AE463" s="125"/>
      <c r="AF463" s="125"/>
      <c r="AG463" s="125"/>
      <c r="AH463" s="125"/>
      <c r="AI463" s="125"/>
      <c r="AJ463" s="125"/>
      <c r="AK463" s="125"/>
      <c r="AL463" s="125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5"/>
    </row>
    <row r="464" spans="16:48">
      <c r="P464" s="125"/>
      <c r="Q464" s="125"/>
      <c r="R464" s="125"/>
      <c r="S464" s="125"/>
      <c r="T464" s="125"/>
      <c r="U464" s="125"/>
      <c r="V464" s="125"/>
      <c r="W464" s="125"/>
      <c r="X464" s="125"/>
      <c r="Y464" s="125"/>
      <c r="Z464" s="125"/>
      <c r="AA464" s="125"/>
      <c r="AB464" s="125"/>
      <c r="AC464" s="125"/>
      <c r="AD464" s="125"/>
      <c r="AE464" s="125"/>
      <c r="AF464" s="125"/>
      <c r="AG464" s="125"/>
      <c r="AH464" s="125"/>
      <c r="AI464" s="125"/>
      <c r="AJ464" s="125"/>
      <c r="AK464" s="125"/>
      <c r="AL464" s="125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5"/>
    </row>
    <row r="465" spans="16:48">
      <c r="P465" s="125"/>
      <c r="Q465" s="125"/>
      <c r="R465" s="125"/>
      <c r="S465" s="125"/>
      <c r="T465" s="125"/>
      <c r="U465" s="125"/>
      <c r="V465" s="125"/>
      <c r="W465" s="125"/>
      <c r="X465" s="125"/>
      <c r="Y465" s="125"/>
      <c r="Z465" s="125"/>
      <c r="AA465" s="125"/>
      <c r="AB465" s="125"/>
      <c r="AC465" s="125"/>
      <c r="AD465" s="125"/>
      <c r="AE465" s="125"/>
      <c r="AF465" s="125"/>
      <c r="AG465" s="125"/>
      <c r="AH465" s="125"/>
      <c r="AI465" s="125"/>
      <c r="AJ465" s="125"/>
      <c r="AK465" s="125"/>
      <c r="AL465" s="125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5"/>
    </row>
    <row r="466" spans="16:48">
      <c r="P466" s="125"/>
      <c r="Q466" s="125"/>
      <c r="R466" s="125"/>
      <c r="S466" s="125"/>
      <c r="T466" s="125"/>
      <c r="U466" s="125"/>
      <c r="V466" s="125"/>
      <c r="W466" s="125"/>
      <c r="X466" s="125"/>
      <c r="Y466" s="125"/>
      <c r="Z466" s="125"/>
      <c r="AA466" s="125"/>
      <c r="AB466" s="125"/>
      <c r="AC466" s="125"/>
      <c r="AD466" s="125"/>
      <c r="AE466" s="125"/>
      <c r="AF466" s="125"/>
      <c r="AG466" s="125"/>
      <c r="AH466" s="125"/>
      <c r="AI466" s="125"/>
      <c r="AJ466" s="125"/>
      <c r="AK466" s="125"/>
      <c r="AL466" s="125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5"/>
    </row>
    <row r="467" spans="16:48">
      <c r="P467" s="125"/>
      <c r="Q467" s="125"/>
      <c r="R467" s="125"/>
      <c r="S467" s="125"/>
      <c r="T467" s="125"/>
      <c r="U467" s="125"/>
      <c r="V467" s="125"/>
      <c r="W467" s="125"/>
      <c r="X467" s="125"/>
      <c r="Y467" s="125"/>
      <c r="Z467" s="125"/>
      <c r="AA467" s="125"/>
      <c r="AB467" s="125"/>
      <c r="AC467" s="125"/>
      <c r="AD467" s="125"/>
      <c r="AE467" s="125"/>
      <c r="AF467" s="125"/>
      <c r="AG467" s="125"/>
      <c r="AH467" s="125"/>
      <c r="AI467" s="125"/>
      <c r="AJ467" s="125"/>
      <c r="AK467" s="125"/>
      <c r="AL467" s="125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5"/>
    </row>
    <row r="468" spans="16:48">
      <c r="P468" s="125"/>
      <c r="Q468" s="125"/>
      <c r="R468" s="125"/>
      <c r="S468" s="125"/>
      <c r="T468" s="125"/>
      <c r="U468" s="125"/>
      <c r="V468" s="125"/>
      <c r="W468" s="125"/>
      <c r="X468" s="125"/>
      <c r="Y468" s="125"/>
      <c r="Z468" s="125"/>
      <c r="AA468" s="125"/>
      <c r="AB468" s="125"/>
      <c r="AC468" s="125"/>
      <c r="AD468" s="125"/>
      <c r="AE468" s="125"/>
      <c r="AF468" s="125"/>
      <c r="AG468" s="125"/>
      <c r="AH468" s="125"/>
      <c r="AI468" s="125"/>
      <c r="AJ468" s="125"/>
      <c r="AK468" s="125"/>
      <c r="AL468" s="125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5"/>
    </row>
    <row r="469" spans="16:48">
      <c r="P469" s="125"/>
      <c r="Q469" s="125"/>
      <c r="R469" s="125"/>
      <c r="S469" s="125"/>
      <c r="T469" s="125"/>
      <c r="U469" s="125"/>
      <c r="V469" s="125"/>
      <c r="W469" s="125"/>
      <c r="X469" s="125"/>
      <c r="Y469" s="125"/>
      <c r="Z469" s="125"/>
      <c r="AA469" s="125"/>
      <c r="AB469" s="125"/>
      <c r="AC469" s="125"/>
      <c r="AD469" s="125"/>
      <c r="AE469" s="125"/>
      <c r="AF469" s="125"/>
      <c r="AG469" s="125"/>
      <c r="AH469" s="125"/>
      <c r="AI469" s="125"/>
      <c r="AJ469" s="125"/>
      <c r="AK469" s="125"/>
      <c r="AL469" s="125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5"/>
    </row>
    <row r="470" spans="16:48">
      <c r="P470" s="125"/>
      <c r="Q470" s="125"/>
      <c r="R470" s="125"/>
      <c r="S470" s="125"/>
      <c r="T470" s="125"/>
      <c r="U470" s="125"/>
      <c r="V470" s="125"/>
      <c r="W470" s="125"/>
      <c r="X470" s="125"/>
      <c r="Y470" s="125"/>
      <c r="Z470" s="125"/>
      <c r="AA470" s="125"/>
      <c r="AB470" s="125"/>
      <c r="AC470" s="125"/>
      <c r="AD470" s="125"/>
      <c r="AE470" s="125"/>
      <c r="AF470" s="125"/>
      <c r="AG470" s="125"/>
      <c r="AH470" s="125"/>
      <c r="AI470" s="125"/>
      <c r="AJ470" s="125"/>
      <c r="AK470" s="125"/>
      <c r="AL470" s="125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5"/>
    </row>
    <row r="471" spans="16:48">
      <c r="P471" s="125"/>
      <c r="Q471" s="125"/>
      <c r="R471" s="125"/>
      <c r="S471" s="125"/>
      <c r="T471" s="125"/>
      <c r="U471" s="125"/>
      <c r="V471" s="125"/>
      <c r="W471" s="125"/>
      <c r="X471" s="125"/>
      <c r="Y471" s="125"/>
      <c r="Z471" s="125"/>
      <c r="AA471" s="125"/>
      <c r="AB471" s="125"/>
      <c r="AC471" s="125"/>
      <c r="AD471" s="125"/>
      <c r="AE471" s="125"/>
      <c r="AF471" s="125"/>
      <c r="AG471" s="125"/>
      <c r="AH471" s="125"/>
      <c r="AI471" s="125"/>
      <c r="AJ471" s="125"/>
      <c r="AK471" s="125"/>
      <c r="AL471" s="125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5"/>
    </row>
    <row r="472" spans="16:48">
      <c r="P472" s="125"/>
      <c r="Q472" s="125"/>
      <c r="R472" s="125"/>
      <c r="S472" s="125"/>
      <c r="T472" s="125"/>
      <c r="U472" s="125"/>
      <c r="V472" s="125"/>
      <c r="W472" s="125"/>
      <c r="X472" s="125"/>
      <c r="Y472" s="125"/>
      <c r="Z472" s="125"/>
      <c r="AA472" s="125"/>
      <c r="AB472" s="125"/>
      <c r="AC472" s="125"/>
      <c r="AD472" s="125"/>
      <c r="AE472" s="125"/>
      <c r="AF472" s="125"/>
      <c r="AG472" s="125"/>
      <c r="AH472" s="125"/>
      <c r="AI472" s="125"/>
      <c r="AJ472" s="125"/>
      <c r="AK472" s="125"/>
      <c r="AL472" s="125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5"/>
    </row>
    <row r="473" spans="16:48">
      <c r="P473" s="125"/>
      <c r="Q473" s="125"/>
      <c r="R473" s="125"/>
      <c r="S473" s="125"/>
      <c r="T473" s="125"/>
      <c r="U473" s="125"/>
      <c r="V473" s="125"/>
      <c r="W473" s="125"/>
      <c r="X473" s="125"/>
      <c r="Y473" s="125"/>
      <c r="Z473" s="125"/>
      <c r="AA473" s="125"/>
      <c r="AB473" s="125"/>
      <c r="AC473" s="125"/>
      <c r="AD473" s="125"/>
      <c r="AE473" s="125"/>
      <c r="AF473" s="125"/>
      <c r="AG473" s="125"/>
      <c r="AH473" s="125"/>
      <c r="AI473" s="125"/>
      <c r="AJ473" s="125"/>
      <c r="AK473" s="125"/>
      <c r="AL473" s="125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5"/>
    </row>
    <row r="474" spans="16:48">
      <c r="P474" s="125"/>
      <c r="Q474" s="125"/>
      <c r="R474" s="125"/>
      <c r="S474" s="125"/>
      <c r="T474" s="125"/>
      <c r="U474" s="125"/>
      <c r="V474" s="125"/>
      <c r="W474" s="125"/>
      <c r="X474" s="125"/>
      <c r="Y474" s="125"/>
      <c r="Z474" s="125"/>
      <c r="AA474" s="125"/>
      <c r="AB474" s="125"/>
      <c r="AC474" s="125"/>
      <c r="AD474" s="125"/>
      <c r="AE474" s="125"/>
      <c r="AF474" s="125"/>
      <c r="AG474" s="125"/>
      <c r="AH474" s="125"/>
      <c r="AI474" s="125"/>
      <c r="AJ474" s="125"/>
      <c r="AK474" s="125"/>
      <c r="AL474" s="125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5"/>
    </row>
    <row r="475" spans="16:48">
      <c r="P475" s="125"/>
      <c r="Q475" s="125"/>
      <c r="R475" s="125"/>
      <c r="S475" s="125"/>
      <c r="T475" s="125"/>
      <c r="U475" s="125"/>
      <c r="V475" s="125"/>
      <c r="W475" s="125"/>
      <c r="X475" s="125"/>
      <c r="Y475" s="125"/>
      <c r="Z475" s="125"/>
      <c r="AA475" s="125"/>
      <c r="AB475" s="125"/>
      <c r="AC475" s="125"/>
      <c r="AD475" s="125"/>
      <c r="AE475" s="125"/>
      <c r="AF475" s="125"/>
      <c r="AG475" s="125"/>
      <c r="AH475" s="125"/>
      <c r="AI475" s="125"/>
      <c r="AJ475" s="125"/>
      <c r="AK475" s="125"/>
      <c r="AL475" s="125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5"/>
    </row>
    <row r="476" spans="16:48">
      <c r="P476" s="125"/>
      <c r="Q476" s="125"/>
      <c r="R476" s="125"/>
      <c r="S476" s="125"/>
      <c r="T476" s="125"/>
      <c r="U476" s="125"/>
      <c r="V476" s="125"/>
      <c r="W476" s="125"/>
      <c r="X476" s="125"/>
      <c r="Y476" s="125"/>
      <c r="Z476" s="125"/>
      <c r="AA476" s="125"/>
      <c r="AB476" s="125"/>
      <c r="AC476" s="125"/>
      <c r="AD476" s="125"/>
      <c r="AE476" s="125"/>
      <c r="AF476" s="125"/>
      <c r="AG476" s="125"/>
      <c r="AH476" s="125"/>
      <c r="AI476" s="125"/>
      <c r="AJ476" s="125"/>
      <c r="AK476" s="125"/>
      <c r="AL476" s="125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5"/>
    </row>
    <row r="477" spans="16:48">
      <c r="P477" s="125"/>
      <c r="Q477" s="125"/>
      <c r="R477" s="125"/>
      <c r="S477" s="125"/>
      <c r="T477" s="125"/>
      <c r="U477" s="125"/>
      <c r="V477" s="125"/>
      <c r="W477" s="125"/>
      <c r="X477" s="125"/>
      <c r="Y477" s="125"/>
      <c r="Z477" s="125"/>
      <c r="AA477" s="125"/>
      <c r="AB477" s="125"/>
      <c r="AC477" s="125"/>
      <c r="AD477" s="125"/>
      <c r="AE477" s="125"/>
      <c r="AF477" s="125"/>
      <c r="AG477" s="125"/>
      <c r="AH477" s="125"/>
      <c r="AI477" s="125"/>
      <c r="AJ477" s="125"/>
      <c r="AK477" s="125"/>
      <c r="AL477" s="125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5"/>
    </row>
    <row r="478" spans="16:48">
      <c r="P478" s="125"/>
      <c r="Q478" s="125"/>
      <c r="R478" s="125"/>
      <c r="S478" s="125"/>
      <c r="T478" s="125"/>
      <c r="U478" s="125"/>
      <c r="V478" s="125"/>
      <c r="W478" s="125"/>
      <c r="X478" s="125"/>
      <c r="Y478" s="125"/>
      <c r="Z478" s="125"/>
      <c r="AA478" s="125"/>
      <c r="AB478" s="125"/>
      <c r="AC478" s="125"/>
      <c r="AD478" s="125"/>
      <c r="AE478" s="125"/>
      <c r="AF478" s="125"/>
      <c r="AG478" s="125"/>
      <c r="AH478" s="125"/>
      <c r="AI478" s="125"/>
      <c r="AJ478" s="125"/>
      <c r="AK478" s="125"/>
      <c r="AL478" s="125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5"/>
    </row>
    <row r="479" spans="16:48">
      <c r="P479" s="125"/>
      <c r="Q479" s="125"/>
      <c r="R479" s="125"/>
      <c r="S479" s="125"/>
      <c r="T479" s="125"/>
      <c r="U479" s="125"/>
      <c r="V479" s="125"/>
      <c r="W479" s="125"/>
      <c r="X479" s="125"/>
      <c r="Y479" s="125"/>
      <c r="Z479" s="125"/>
      <c r="AA479" s="125"/>
      <c r="AB479" s="125"/>
      <c r="AC479" s="125"/>
      <c r="AD479" s="125"/>
      <c r="AE479" s="125"/>
      <c r="AF479" s="125"/>
      <c r="AG479" s="125"/>
      <c r="AH479" s="125"/>
      <c r="AI479" s="125"/>
      <c r="AJ479" s="125"/>
      <c r="AK479" s="125"/>
      <c r="AL479" s="125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5"/>
    </row>
    <row r="480" spans="16:48">
      <c r="P480" s="125"/>
      <c r="Q480" s="125"/>
      <c r="R480" s="125"/>
      <c r="S480" s="125"/>
      <c r="T480" s="125"/>
      <c r="U480" s="125"/>
      <c r="V480" s="125"/>
      <c r="W480" s="125"/>
      <c r="X480" s="125"/>
      <c r="Y480" s="125"/>
      <c r="Z480" s="125"/>
      <c r="AA480" s="125"/>
      <c r="AB480" s="125"/>
      <c r="AC480" s="125"/>
      <c r="AD480" s="125"/>
      <c r="AE480" s="125"/>
      <c r="AF480" s="125"/>
      <c r="AG480" s="125"/>
      <c r="AH480" s="125"/>
      <c r="AI480" s="125"/>
      <c r="AJ480" s="125"/>
      <c r="AK480" s="125"/>
      <c r="AL480" s="125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5"/>
    </row>
    <row r="481" spans="16:48">
      <c r="P481" s="125"/>
      <c r="Q481" s="125"/>
      <c r="R481" s="125"/>
      <c r="S481" s="125"/>
      <c r="T481" s="125"/>
      <c r="U481" s="125"/>
      <c r="V481" s="125"/>
      <c r="W481" s="125"/>
      <c r="X481" s="125"/>
      <c r="Y481" s="125"/>
      <c r="Z481" s="125"/>
      <c r="AA481" s="125"/>
      <c r="AB481" s="125"/>
      <c r="AC481" s="125"/>
      <c r="AD481" s="125"/>
      <c r="AE481" s="125"/>
      <c r="AF481" s="125"/>
      <c r="AG481" s="125"/>
      <c r="AH481" s="125"/>
      <c r="AI481" s="125"/>
      <c r="AJ481" s="125"/>
      <c r="AK481" s="125"/>
      <c r="AL481" s="125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5"/>
    </row>
    <row r="482" spans="16:48"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  <c r="Z482" s="125"/>
      <c r="AA482" s="125"/>
      <c r="AB482" s="125"/>
      <c r="AC482" s="125"/>
      <c r="AD482" s="125"/>
      <c r="AE482" s="125"/>
      <c r="AF482" s="125"/>
      <c r="AG482" s="125"/>
      <c r="AH482" s="125"/>
      <c r="AI482" s="125"/>
      <c r="AJ482" s="125"/>
      <c r="AK482" s="125"/>
      <c r="AL482" s="125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5"/>
    </row>
    <row r="483" spans="16:48">
      <c r="P483" s="125"/>
      <c r="Q483" s="125"/>
      <c r="R483" s="125"/>
      <c r="S483" s="125"/>
      <c r="T483" s="125"/>
      <c r="U483" s="125"/>
      <c r="V483" s="125"/>
      <c r="W483" s="125"/>
      <c r="X483" s="125"/>
      <c r="Y483" s="125"/>
      <c r="Z483" s="125"/>
      <c r="AA483" s="125"/>
      <c r="AB483" s="125"/>
      <c r="AC483" s="125"/>
      <c r="AD483" s="125"/>
      <c r="AE483" s="125"/>
      <c r="AF483" s="125"/>
      <c r="AG483" s="125"/>
      <c r="AH483" s="125"/>
      <c r="AI483" s="125"/>
      <c r="AJ483" s="125"/>
      <c r="AK483" s="125"/>
      <c r="AL483" s="125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5"/>
    </row>
    <row r="484" spans="16:48">
      <c r="P484" s="125"/>
      <c r="Q484" s="125"/>
      <c r="R484" s="125"/>
      <c r="S484" s="125"/>
      <c r="T484" s="125"/>
      <c r="U484" s="125"/>
      <c r="V484" s="125"/>
      <c r="W484" s="125"/>
      <c r="X484" s="125"/>
      <c r="Y484" s="125"/>
      <c r="Z484" s="125"/>
      <c r="AA484" s="125"/>
      <c r="AB484" s="125"/>
      <c r="AC484" s="125"/>
      <c r="AD484" s="125"/>
      <c r="AE484" s="125"/>
      <c r="AF484" s="125"/>
      <c r="AG484" s="125"/>
      <c r="AH484" s="125"/>
      <c r="AI484" s="125"/>
      <c r="AJ484" s="125"/>
      <c r="AK484" s="125"/>
      <c r="AL484" s="125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5"/>
    </row>
    <row r="485" spans="16:48">
      <c r="P485" s="125"/>
      <c r="Q485" s="125"/>
      <c r="R485" s="125"/>
      <c r="S485" s="125"/>
      <c r="T485" s="125"/>
      <c r="U485" s="125"/>
      <c r="V485" s="125"/>
      <c r="W485" s="125"/>
      <c r="X485" s="125"/>
      <c r="Y485" s="125"/>
      <c r="Z485" s="125"/>
      <c r="AA485" s="125"/>
      <c r="AB485" s="125"/>
      <c r="AC485" s="125"/>
      <c r="AD485" s="125"/>
      <c r="AE485" s="125"/>
      <c r="AF485" s="125"/>
      <c r="AG485" s="125"/>
      <c r="AH485" s="125"/>
      <c r="AI485" s="125"/>
      <c r="AJ485" s="125"/>
      <c r="AK485" s="125"/>
      <c r="AL485" s="125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5"/>
    </row>
    <row r="486" spans="16:48">
      <c r="P486" s="125"/>
      <c r="Q486" s="125"/>
      <c r="R486" s="125"/>
      <c r="S486" s="125"/>
      <c r="T486" s="125"/>
      <c r="U486" s="125"/>
      <c r="V486" s="125"/>
      <c r="W486" s="125"/>
      <c r="X486" s="125"/>
      <c r="Y486" s="125"/>
      <c r="Z486" s="125"/>
      <c r="AA486" s="125"/>
      <c r="AB486" s="125"/>
      <c r="AC486" s="125"/>
      <c r="AD486" s="125"/>
      <c r="AE486" s="125"/>
      <c r="AF486" s="125"/>
      <c r="AG486" s="125"/>
      <c r="AH486" s="125"/>
      <c r="AI486" s="125"/>
      <c r="AJ486" s="125"/>
      <c r="AK486" s="125"/>
      <c r="AL486" s="125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5"/>
    </row>
    <row r="487" spans="16:48">
      <c r="P487" s="125"/>
      <c r="Q487" s="125"/>
      <c r="R487" s="125"/>
      <c r="S487" s="125"/>
      <c r="T487" s="125"/>
      <c r="U487" s="125"/>
      <c r="V487" s="125"/>
      <c r="W487" s="125"/>
      <c r="X487" s="125"/>
      <c r="Y487" s="125"/>
      <c r="Z487" s="125"/>
      <c r="AA487" s="125"/>
      <c r="AB487" s="125"/>
      <c r="AC487" s="125"/>
      <c r="AD487" s="125"/>
      <c r="AE487" s="125"/>
      <c r="AF487" s="125"/>
      <c r="AG487" s="125"/>
      <c r="AH487" s="125"/>
      <c r="AI487" s="125"/>
      <c r="AJ487" s="125"/>
      <c r="AK487" s="125"/>
      <c r="AL487" s="125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5"/>
    </row>
    <row r="488" spans="16:48">
      <c r="P488" s="125"/>
      <c r="Q488" s="125"/>
      <c r="R488" s="125"/>
      <c r="S488" s="125"/>
      <c r="T488" s="125"/>
      <c r="U488" s="125"/>
      <c r="V488" s="125"/>
      <c r="W488" s="125"/>
      <c r="X488" s="125"/>
      <c r="Y488" s="125"/>
      <c r="Z488" s="125"/>
      <c r="AA488" s="125"/>
      <c r="AB488" s="125"/>
      <c r="AC488" s="125"/>
      <c r="AD488" s="125"/>
      <c r="AE488" s="125"/>
      <c r="AF488" s="125"/>
      <c r="AG488" s="125"/>
      <c r="AH488" s="125"/>
      <c r="AI488" s="125"/>
      <c r="AJ488" s="125"/>
      <c r="AK488" s="125"/>
      <c r="AL488" s="125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5"/>
    </row>
    <row r="489" spans="16:48">
      <c r="P489" s="125"/>
      <c r="Q489" s="125"/>
      <c r="R489" s="125"/>
      <c r="S489" s="125"/>
      <c r="T489" s="125"/>
      <c r="U489" s="125"/>
      <c r="V489" s="125"/>
      <c r="W489" s="125"/>
      <c r="X489" s="125"/>
      <c r="Y489" s="125"/>
      <c r="Z489" s="125"/>
      <c r="AA489" s="125"/>
      <c r="AB489" s="125"/>
      <c r="AC489" s="125"/>
      <c r="AD489" s="125"/>
      <c r="AE489" s="125"/>
      <c r="AF489" s="125"/>
      <c r="AG489" s="125"/>
      <c r="AH489" s="125"/>
      <c r="AI489" s="125"/>
      <c r="AJ489" s="125"/>
      <c r="AK489" s="125"/>
      <c r="AL489" s="125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5"/>
    </row>
    <row r="490" spans="16:48">
      <c r="P490" s="125"/>
      <c r="Q490" s="125"/>
      <c r="R490" s="125"/>
      <c r="S490" s="125"/>
      <c r="T490" s="125"/>
      <c r="U490" s="125"/>
      <c r="V490" s="125"/>
      <c r="W490" s="125"/>
      <c r="X490" s="125"/>
      <c r="Y490" s="125"/>
      <c r="Z490" s="125"/>
      <c r="AA490" s="125"/>
      <c r="AB490" s="125"/>
      <c r="AC490" s="125"/>
      <c r="AD490" s="125"/>
      <c r="AE490" s="125"/>
      <c r="AF490" s="125"/>
      <c r="AG490" s="125"/>
      <c r="AH490" s="125"/>
      <c r="AI490" s="125"/>
      <c r="AJ490" s="125"/>
      <c r="AK490" s="125"/>
      <c r="AL490" s="125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5"/>
    </row>
    <row r="491" spans="16:48">
      <c r="P491" s="125"/>
      <c r="Q491" s="125"/>
      <c r="R491" s="125"/>
      <c r="S491" s="125"/>
      <c r="T491" s="125"/>
      <c r="U491" s="125"/>
      <c r="V491" s="125"/>
      <c r="W491" s="125"/>
      <c r="X491" s="125"/>
      <c r="Y491" s="125"/>
      <c r="Z491" s="125"/>
      <c r="AA491" s="125"/>
      <c r="AB491" s="125"/>
      <c r="AC491" s="125"/>
      <c r="AD491" s="125"/>
      <c r="AE491" s="125"/>
      <c r="AF491" s="125"/>
      <c r="AG491" s="125"/>
      <c r="AH491" s="125"/>
      <c r="AI491" s="125"/>
      <c r="AJ491" s="125"/>
      <c r="AK491" s="125"/>
      <c r="AL491" s="125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5"/>
    </row>
    <row r="492" spans="16:48">
      <c r="P492" s="125"/>
      <c r="Q492" s="125"/>
      <c r="R492" s="125"/>
      <c r="S492" s="125"/>
      <c r="T492" s="125"/>
      <c r="U492" s="125"/>
      <c r="V492" s="125"/>
      <c r="W492" s="125"/>
      <c r="X492" s="125"/>
      <c r="Y492" s="125"/>
      <c r="Z492" s="125"/>
      <c r="AA492" s="125"/>
      <c r="AB492" s="125"/>
      <c r="AC492" s="125"/>
      <c r="AD492" s="125"/>
      <c r="AE492" s="125"/>
      <c r="AF492" s="125"/>
      <c r="AG492" s="125"/>
      <c r="AH492" s="125"/>
      <c r="AI492" s="125"/>
      <c r="AJ492" s="125"/>
      <c r="AK492" s="125"/>
      <c r="AL492" s="125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5"/>
    </row>
    <row r="493" spans="16:48">
      <c r="P493" s="125"/>
      <c r="Q493" s="125"/>
      <c r="R493" s="125"/>
      <c r="S493" s="125"/>
      <c r="T493" s="125"/>
      <c r="U493" s="125"/>
      <c r="V493" s="125"/>
      <c r="W493" s="125"/>
      <c r="X493" s="125"/>
      <c r="Y493" s="125"/>
      <c r="Z493" s="125"/>
      <c r="AA493" s="125"/>
      <c r="AB493" s="125"/>
      <c r="AC493" s="125"/>
      <c r="AD493" s="125"/>
      <c r="AE493" s="125"/>
      <c r="AF493" s="125"/>
      <c r="AG493" s="125"/>
      <c r="AH493" s="125"/>
      <c r="AI493" s="125"/>
      <c r="AJ493" s="125"/>
      <c r="AK493" s="125"/>
      <c r="AL493" s="125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5"/>
    </row>
    <row r="494" spans="16:48">
      <c r="P494" s="125"/>
      <c r="Q494" s="125"/>
      <c r="R494" s="125"/>
      <c r="S494" s="125"/>
      <c r="T494" s="125"/>
      <c r="U494" s="125"/>
      <c r="V494" s="125"/>
      <c r="W494" s="125"/>
      <c r="X494" s="125"/>
      <c r="Y494" s="125"/>
      <c r="Z494" s="125"/>
      <c r="AA494" s="125"/>
      <c r="AB494" s="125"/>
      <c r="AC494" s="125"/>
      <c r="AD494" s="125"/>
      <c r="AE494" s="125"/>
      <c r="AF494" s="125"/>
      <c r="AG494" s="125"/>
      <c r="AH494" s="125"/>
      <c r="AI494" s="125"/>
      <c r="AJ494" s="125"/>
      <c r="AK494" s="125"/>
      <c r="AL494" s="125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5"/>
    </row>
    <row r="495" spans="16:48">
      <c r="P495" s="125"/>
      <c r="Q495" s="125"/>
      <c r="R495" s="125"/>
      <c r="S495" s="125"/>
      <c r="T495" s="125"/>
      <c r="U495" s="125"/>
      <c r="V495" s="125"/>
      <c r="W495" s="125"/>
      <c r="X495" s="125"/>
      <c r="Y495" s="125"/>
      <c r="Z495" s="125"/>
      <c r="AA495" s="125"/>
      <c r="AB495" s="125"/>
      <c r="AC495" s="125"/>
      <c r="AD495" s="125"/>
      <c r="AE495" s="125"/>
      <c r="AF495" s="125"/>
      <c r="AG495" s="125"/>
      <c r="AH495" s="125"/>
      <c r="AI495" s="125"/>
      <c r="AJ495" s="125"/>
      <c r="AK495" s="125"/>
      <c r="AL495" s="125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5"/>
    </row>
    <row r="496" spans="16:48">
      <c r="P496" s="125"/>
      <c r="Q496" s="125"/>
      <c r="R496" s="125"/>
      <c r="S496" s="125"/>
      <c r="T496" s="125"/>
      <c r="U496" s="125"/>
      <c r="V496" s="125"/>
      <c r="W496" s="125"/>
      <c r="X496" s="125"/>
      <c r="Y496" s="125"/>
      <c r="Z496" s="125"/>
      <c r="AA496" s="125"/>
      <c r="AB496" s="125"/>
      <c r="AC496" s="125"/>
      <c r="AD496" s="125"/>
      <c r="AE496" s="125"/>
      <c r="AF496" s="125"/>
      <c r="AG496" s="125"/>
      <c r="AH496" s="125"/>
      <c r="AI496" s="125"/>
      <c r="AJ496" s="125"/>
      <c r="AK496" s="125"/>
      <c r="AL496" s="125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5"/>
    </row>
    <row r="497" spans="16:48">
      <c r="P497" s="125"/>
      <c r="Q497" s="125"/>
      <c r="R497" s="125"/>
      <c r="S497" s="125"/>
      <c r="T497" s="125"/>
      <c r="U497" s="125"/>
      <c r="V497" s="125"/>
      <c r="W497" s="125"/>
      <c r="X497" s="125"/>
      <c r="Y497" s="125"/>
      <c r="Z497" s="125"/>
      <c r="AA497" s="125"/>
      <c r="AB497" s="125"/>
      <c r="AC497" s="125"/>
      <c r="AD497" s="125"/>
      <c r="AE497" s="125"/>
      <c r="AF497" s="125"/>
      <c r="AG497" s="125"/>
      <c r="AH497" s="125"/>
      <c r="AI497" s="125"/>
      <c r="AJ497" s="125"/>
      <c r="AK497" s="125"/>
      <c r="AL497" s="125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5"/>
    </row>
    <row r="498" spans="16:48">
      <c r="P498" s="125"/>
      <c r="Q498" s="125"/>
      <c r="R498" s="125"/>
      <c r="S498" s="125"/>
      <c r="T498" s="125"/>
      <c r="U498" s="125"/>
      <c r="V498" s="125"/>
      <c r="W498" s="125"/>
      <c r="X498" s="125"/>
      <c r="Y498" s="125"/>
      <c r="Z498" s="125"/>
      <c r="AA498" s="125"/>
      <c r="AB498" s="125"/>
      <c r="AC498" s="125"/>
      <c r="AD498" s="125"/>
      <c r="AE498" s="125"/>
      <c r="AF498" s="125"/>
      <c r="AG498" s="125"/>
      <c r="AH498" s="125"/>
      <c r="AI498" s="125"/>
      <c r="AJ498" s="125"/>
      <c r="AK498" s="125"/>
      <c r="AL498" s="125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5"/>
    </row>
    <row r="499" spans="16:48">
      <c r="P499" s="125"/>
      <c r="Q499" s="125"/>
      <c r="R499" s="125"/>
      <c r="S499" s="125"/>
      <c r="T499" s="125"/>
      <c r="U499" s="125"/>
      <c r="V499" s="125"/>
      <c r="W499" s="125"/>
      <c r="X499" s="125"/>
      <c r="Y499" s="125"/>
      <c r="Z499" s="125"/>
      <c r="AA499" s="125"/>
      <c r="AB499" s="125"/>
      <c r="AC499" s="125"/>
      <c r="AD499" s="125"/>
      <c r="AE499" s="125"/>
      <c r="AF499" s="125"/>
      <c r="AG499" s="125"/>
      <c r="AH499" s="125"/>
      <c r="AI499" s="125"/>
      <c r="AJ499" s="125"/>
      <c r="AK499" s="125"/>
      <c r="AL499" s="125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5"/>
    </row>
    <row r="500" spans="16:48">
      <c r="P500" s="125"/>
      <c r="Q500" s="125"/>
      <c r="R500" s="125"/>
      <c r="S500" s="125"/>
      <c r="T500" s="125"/>
      <c r="U500" s="125"/>
      <c r="V500" s="125"/>
      <c r="W500" s="125"/>
      <c r="X500" s="125"/>
      <c r="Y500" s="125"/>
      <c r="Z500" s="125"/>
      <c r="AA500" s="125"/>
      <c r="AB500" s="125"/>
      <c r="AC500" s="125"/>
      <c r="AD500" s="125"/>
      <c r="AE500" s="125"/>
      <c r="AF500" s="125"/>
      <c r="AG500" s="125"/>
      <c r="AH500" s="125"/>
      <c r="AI500" s="125"/>
      <c r="AJ500" s="125"/>
      <c r="AK500" s="125"/>
      <c r="AL500" s="125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5"/>
    </row>
    <row r="501" spans="16:48">
      <c r="P501" s="125"/>
      <c r="Q501" s="125"/>
      <c r="R501" s="125"/>
      <c r="S501" s="125"/>
      <c r="T501" s="125"/>
      <c r="U501" s="125"/>
      <c r="V501" s="125"/>
      <c r="W501" s="125"/>
      <c r="X501" s="125"/>
      <c r="Y501" s="125"/>
      <c r="Z501" s="125"/>
      <c r="AA501" s="125"/>
      <c r="AB501" s="125"/>
      <c r="AC501" s="125"/>
      <c r="AD501" s="125"/>
      <c r="AE501" s="125"/>
      <c r="AF501" s="125"/>
      <c r="AG501" s="125"/>
      <c r="AH501" s="125"/>
      <c r="AI501" s="125"/>
      <c r="AJ501" s="125"/>
      <c r="AK501" s="125"/>
      <c r="AL501" s="125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5"/>
    </row>
    <row r="502" spans="16:48">
      <c r="P502" s="125"/>
      <c r="Q502" s="125"/>
      <c r="R502" s="125"/>
      <c r="S502" s="125"/>
      <c r="T502" s="125"/>
      <c r="U502" s="125"/>
      <c r="V502" s="125"/>
      <c r="W502" s="125"/>
      <c r="X502" s="125"/>
      <c r="Y502" s="125"/>
      <c r="Z502" s="125"/>
      <c r="AA502" s="125"/>
      <c r="AB502" s="125"/>
      <c r="AC502" s="125"/>
      <c r="AD502" s="125"/>
      <c r="AE502" s="125"/>
      <c r="AF502" s="125"/>
      <c r="AG502" s="125"/>
      <c r="AH502" s="125"/>
      <c r="AI502" s="125"/>
      <c r="AJ502" s="125"/>
      <c r="AK502" s="125"/>
      <c r="AL502" s="125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5"/>
    </row>
    <row r="503" spans="16:48">
      <c r="P503" s="125"/>
      <c r="Q503" s="125"/>
      <c r="R503" s="125"/>
      <c r="S503" s="125"/>
      <c r="T503" s="125"/>
      <c r="U503" s="125"/>
      <c r="V503" s="125"/>
      <c r="W503" s="125"/>
      <c r="X503" s="125"/>
      <c r="Y503" s="125"/>
      <c r="Z503" s="125"/>
      <c r="AA503" s="125"/>
      <c r="AB503" s="125"/>
      <c r="AC503" s="125"/>
      <c r="AD503" s="125"/>
      <c r="AE503" s="125"/>
      <c r="AF503" s="125"/>
      <c r="AG503" s="125"/>
      <c r="AH503" s="125"/>
      <c r="AI503" s="125"/>
      <c r="AJ503" s="125"/>
      <c r="AK503" s="125"/>
      <c r="AL503" s="125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5"/>
    </row>
    <row r="504" spans="16:48">
      <c r="P504" s="125"/>
      <c r="Q504" s="125"/>
      <c r="R504" s="125"/>
      <c r="S504" s="125"/>
      <c r="T504" s="125"/>
      <c r="U504" s="125"/>
      <c r="V504" s="125"/>
      <c r="W504" s="125"/>
      <c r="X504" s="125"/>
      <c r="Y504" s="125"/>
      <c r="Z504" s="125"/>
      <c r="AA504" s="125"/>
      <c r="AB504" s="125"/>
      <c r="AC504" s="125"/>
      <c r="AD504" s="125"/>
      <c r="AE504" s="125"/>
      <c r="AF504" s="125"/>
      <c r="AG504" s="125"/>
      <c r="AH504" s="125"/>
      <c r="AI504" s="125"/>
      <c r="AJ504" s="125"/>
      <c r="AK504" s="125"/>
      <c r="AL504" s="125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5"/>
    </row>
    <row r="505" spans="16:48">
      <c r="P505" s="125"/>
      <c r="Q505" s="125"/>
      <c r="R505" s="125"/>
      <c r="S505" s="125"/>
      <c r="T505" s="125"/>
      <c r="U505" s="125"/>
      <c r="V505" s="125"/>
      <c r="W505" s="125"/>
      <c r="X505" s="125"/>
      <c r="Y505" s="125"/>
      <c r="Z505" s="125"/>
      <c r="AA505" s="125"/>
      <c r="AB505" s="125"/>
      <c r="AC505" s="125"/>
      <c r="AD505" s="125"/>
      <c r="AE505" s="125"/>
      <c r="AF505" s="125"/>
      <c r="AG505" s="125"/>
      <c r="AH505" s="125"/>
      <c r="AI505" s="125"/>
      <c r="AJ505" s="125"/>
      <c r="AK505" s="125"/>
      <c r="AL505" s="125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5"/>
    </row>
    <row r="506" spans="16:48">
      <c r="P506" s="125"/>
      <c r="Q506" s="125"/>
      <c r="R506" s="125"/>
      <c r="S506" s="125"/>
      <c r="T506" s="125"/>
      <c r="U506" s="125"/>
      <c r="V506" s="125"/>
      <c r="W506" s="125"/>
      <c r="X506" s="125"/>
      <c r="Y506" s="125"/>
      <c r="Z506" s="125"/>
      <c r="AA506" s="125"/>
      <c r="AB506" s="125"/>
      <c r="AC506" s="125"/>
      <c r="AD506" s="125"/>
      <c r="AE506" s="125"/>
      <c r="AF506" s="125"/>
      <c r="AG506" s="125"/>
      <c r="AH506" s="125"/>
      <c r="AI506" s="125"/>
      <c r="AJ506" s="125"/>
      <c r="AK506" s="125"/>
      <c r="AL506" s="125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5"/>
    </row>
    <row r="507" spans="16:48">
      <c r="P507" s="125"/>
      <c r="Q507" s="125"/>
      <c r="R507" s="125"/>
      <c r="S507" s="125"/>
      <c r="T507" s="125"/>
      <c r="U507" s="125"/>
      <c r="V507" s="125"/>
      <c r="W507" s="125"/>
      <c r="X507" s="125"/>
      <c r="Y507" s="125"/>
      <c r="Z507" s="125"/>
      <c r="AA507" s="125"/>
      <c r="AB507" s="125"/>
      <c r="AC507" s="125"/>
      <c r="AD507" s="125"/>
      <c r="AE507" s="125"/>
      <c r="AF507" s="125"/>
      <c r="AG507" s="125"/>
      <c r="AH507" s="125"/>
      <c r="AI507" s="125"/>
      <c r="AJ507" s="125"/>
      <c r="AK507" s="125"/>
      <c r="AL507" s="125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5"/>
    </row>
    <row r="508" spans="16:48">
      <c r="P508" s="125"/>
      <c r="Q508" s="125"/>
      <c r="R508" s="125"/>
      <c r="S508" s="125"/>
      <c r="T508" s="125"/>
      <c r="U508" s="125"/>
      <c r="V508" s="125"/>
      <c r="W508" s="125"/>
      <c r="X508" s="125"/>
      <c r="Y508" s="125"/>
      <c r="Z508" s="125"/>
      <c r="AA508" s="125"/>
      <c r="AB508" s="125"/>
      <c r="AC508" s="125"/>
      <c r="AD508" s="125"/>
      <c r="AE508" s="125"/>
      <c r="AF508" s="125"/>
      <c r="AG508" s="125"/>
      <c r="AH508" s="125"/>
      <c r="AI508" s="125"/>
      <c r="AJ508" s="125"/>
      <c r="AK508" s="125"/>
      <c r="AL508" s="125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5"/>
    </row>
    <row r="509" spans="16:48">
      <c r="P509" s="125"/>
      <c r="Q509" s="125"/>
      <c r="R509" s="125"/>
      <c r="S509" s="125"/>
      <c r="T509" s="125"/>
      <c r="U509" s="125"/>
      <c r="V509" s="125"/>
      <c r="W509" s="125"/>
      <c r="X509" s="125"/>
      <c r="Y509" s="125"/>
      <c r="Z509" s="125"/>
      <c r="AA509" s="125"/>
      <c r="AB509" s="125"/>
      <c r="AC509" s="125"/>
      <c r="AD509" s="125"/>
      <c r="AE509" s="125"/>
      <c r="AF509" s="125"/>
      <c r="AG509" s="125"/>
      <c r="AH509" s="125"/>
      <c r="AI509" s="125"/>
      <c r="AJ509" s="125"/>
      <c r="AK509" s="125"/>
      <c r="AL509" s="125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5"/>
    </row>
    <row r="510" spans="16:48">
      <c r="P510" s="125"/>
      <c r="Q510" s="125"/>
      <c r="R510" s="125"/>
      <c r="S510" s="125"/>
      <c r="T510" s="125"/>
      <c r="U510" s="125"/>
      <c r="V510" s="125"/>
      <c r="W510" s="125"/>
      <c r="X510" s="125"/>
      <c r="Y510" s="125"/>
      <c r="Z510" s="125"/>
      <c r="AA510" s="125"/>
      <c r="AB510" s="125"/>
      <c r="AC510" s="125"/>
      <c r="AD510" s="125"/>
      <c r="AE510" s="125"/>
      <c r="AF510" s="125"/>
      <c r="AG510" s="125"/>
      <c r="AH510" s="125"/>
      <c r="AI510" s="125"/>
      <c r="AJ510" s="125"/>
      <c r="AK510" s="125"/>
      <c r="AL510" s="125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5"/>
    </row>
    <row r="511" spans="16:48">
      <c r="P511" s="125"/>
      <c r="Q511" s="125"/>
      <c r="R511" s="125"/>
      <c r="S511" s="125"/>
      <c r="T511" s="125"/>
      <c r="U511" s="125"/>
      <c r="V511" s="125"/>
      <c r="W511" s="125"/>
      <c r="X511" s="125"/>
      <c r="Y511" s="125"/>
      <c r="Z511" s="125"/>
      <c r="AA511" s="125"/>
      <c r="AB511" s="125"/>
      <c r="AC511" s="125"/>
      <c r="AD511" s="125"/>
      <c r="AE511" s="125"/>
      <c r="AF511" s="125"/>
      <c r="AG511" s="125"/>
      <c r="AH511" s="125"/>
      <c r="AI511" s="125"/>
      <c r="AJ511" s="125"/>
      <c r="AK511" s="125"/>
      <c r="AL511" s="125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5"/>
    </row>
    <row r="512" spans="16:48">
      <c r="P512" s="125"/>
      <c r="Q512" s="125"/>
      <c r="R512" s="125"/>
      <c r="S512" s="125"/>
      <c r="T512" s="125"/>
      <c r="U512" s="125"/>
      <c r="V512" s="125"/>
      <c r="W512" s="125"/>
      <c r="X512" s="125"/>
      <c r="Y512" s="125"/>
      <c r="Z512" s="125"/>
      <c r="AA512" s="125"/>
      <c r="AB512" s="125"/>
      <c r="AC512" s="125"/>
      <c r="AD512" s="125"/>
      <c r="AE512" s="125"/>
      <c r="AF512" s="125"/>
      <c r="AG512" s="125"/>
      <c r="AH512" s="125"/>
      <c r="AI512" s="125"/>
      <c r="AJ512" s="125"/>
      <c r="AK512" s="125"/>
      <c r="AL512" s="125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5"/>
    </row>
    <row r="513" spans="16:48">
      <c r="P513" s="125"/>
      <c r="Q513" s="125"/>
      <c r="R513" s="125"/>
      <c r="S513" s="125"/>
      <c r="T513" s="125"/>
      <c r="U513" s="125"/>
      <c r="V513" s="125"/>
      <c r="W513" s="125"/>
      <c r="X513" s="125"/>
      <c r="Y513" s="125"/>
      <c r="Z513" s="125"/>
      <c r="AA513" s="125"/>
      <c r="AB513" s="125"/>
      <c r="AC513" s="125"/>
      <c r="AD513" s="125"/>
      <c r="AE513" s="125"/>
      <c r="AF513" s="125"/>
      <c r="AG513" s="125"/>
      <c r="AH513" s="125"/>
      <c r="AI513" s="125"/>
      <c r="AJ513" s="125"/>
      <c r="AK513" s="125"/>
      <c r="AL513" s="125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5"/>
    </row>
    <row r="514" spans="16:48">
      <c r="P514" s="125"/>
      <c r="Q514" s="125"/>
      <c r="R514" s="125"/>
      <c r="S514" s="125"/>
      <c r="T514" s="125"/>
      <c r="U514" s="125"/>
      <c r="V514" s="125"/>
      <c r="W514" s="125"/>
      <c r="X514" s="125"/>
      <c r="Y514" s="125"/>
      <c r="Z514" s="125"/>
      <c r="AA514" s="125"/>
      <c r="AB514" s="125"/>
      <c r="AC514" s="125"/>
      <c r="AD514" s="125"/>
      <c r="AE514" s="125"/>
      <c r="AF514" s="125"/>
      <c r="AG514" s="125"/>
      <c r="AH514" s="125"/>
      <c r="AI514" s="125"/>
      <c r="AJ514" s="125"/>
      <c r="AK514" s="125"/>
      <c r="AL514" s="125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5"/>
    </row>
    <row r="515" spans="16:48">
      <c r="P515" s="125"/>
      <c r="Q515" s="125"/>
      <c r="R515" s="125"/>
      <c r="S515" s="125"/>
      <c r="T515" s="125"/>
      <c r="U515" s="125"/>
      <c r="V515" s="125"/>
      <c r="W515" s="125"/>
      <c r="X515" s="125"/>
      <c r="Y515" s="125"/>
      <c r="Z515" s="125"/>
      <c r="AA515" s="125"/>
      <c r="AB515" s="125"/>
      <c r="AC515" s="125"/>
      <c r="AD515" s="125"/>
      <c r="AE515" s="125"/>
      <c r="AF515" s="125"/>
      <c r="AG515" s="125"/>
      <c r="AH515" s="125"/>
      <c r="AI515" s="125"/>
      <c r="AJ515" s="125"/>
      <c r="AK515" s="125"/>
      <c r="AL515" s="125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5"/>
    </row>
    <row r="516" spans="16:48">
      <c r="P516" s="125"/>
      <c r="Q516" s="125"/>
      <c r="R516" s="125"/>
      <c r="S516" s="125"/>
      <c r="T516" s="125"/>
      <c r="U516" s="125"/>
      <c r="V516" s="125"/>
      <c r="W516" s="125"/>
      <c r="X516" s="125"/>
      <c r="Y516" s="125"/>
      <c r="Z516" s="125"/>
      <c r="AA516" s="125"/>
      <c r="AB516" s="125"/>
      <c r="AC516" s="125"/>
      <c r="AD516" s="125"/>
      <c r="AE516" s="125"/>
      <c r="AF516" s="125"/>
      <c r="AG516" s="125"/>
      <c r="AH516" s="125"/>
      <c r="AI516" s="125"/>
      <c r="AJ516" s="125"/>
      <c r="AK516" s="125"/>
      <c r="AL516" s="125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5"/>
    </row>
    <row r="517" spans="16:48">
      <c r="P517" s="125"/>
      <c r="Q517" s="125"/>
      <c r="R517" s="125"/>
      <c r="S517" s="125"/>
      <c r="T517" s="125"/>
      <c r="U517" s="125"/>
      <c r="V517" s="125"/>
      <c r="W517" s="125"/>
      <c r="X517" s="125"/>
      <c r="Y517" s="125"/>
      <c r="Z517" s="125"/>
      <c r="AA517" s="125"/>
      <c r="AB517" s="125"/>
      <c r="AC517" s="125"/>
      <c r="AD517" s="125"/>
      <c r="AE517" s="125"/>
      <c r="AF517" s="125"/>
      <c r="AG517" s="125"/>
      <c r="AH517" s="125"/>
      <c r="AI517" s="125"/>
      <c r="AJ517" s="125"/>
      <c r="AK517" s="125"/>
      <c r="AL517" s="125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5"/>
    </row>
    <row r="518" spans="16:48">
      <c r="P518" s="125"/>
      <c r="Q518" s="125"/>
      <c r="R518" s="125"/>
      <c r="S518" s="125"/>
      <c r="T518" s="125"/>
      <c r="U518" s="125"/>
      <c r="V518" s="125"/>
      <c r="W518" s="125"/>
      <c r="X518" s="125"/>
      <c r="Y518" s="125"/>
      <c r="Z518" s="125"/>
      <c r="AA518" s="125"/>
      <c r="AB518" s="125"/>
      <c r="AC518" s="125"/>
      <c r="AD518" s="125"/>
      <c r="AE518" s="125"/>
      <c r="AF518" s="125"/>
      <c r="AG518" s="125"/>
      <c r="AH518" s="125"/>
      <c r="AI518" s="125"/>
      <c r="AJ518" s="125"/>
      <c r="AK518" s="125"/>
      <c r="AL518" s="125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5"/>
    </row>
    <row r="519" spans="16:48">
      <c r="P519" s="125"/>
      <c r="Q519" s="125"/>
      <c r="R519" s="125"/>
      <c r="S519" s="125"/>
      <c r="T519" s="125"/>
      <c r="U519" s="125"/>
      <c r="V519" s="125"/>
      <c r="W519" s="125"/>
      <c r="X519" s="125"/>
      <c r="Y519" s="125"/>
      <c r="Z519" s="125"/>
      <c r="AA519" s="125"/>
      <c r="AB519" s="125"/>
      <c r="AC519" s="125"/>
      <c r="AD519" s="125"/>
      <c r="AE519" s="125"/>
      <c r="AF519" s="125"/>
      <c r="AG519" s="125"/>
      <c r="AH519" s="125"/>
      <c r="AI519" s="125"/>
      <c r="AJ519" s="125"/>
      <c r="AK519" s="125"/>
      <c r="AL519" s="125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5"/>
    </row>
    <row r="520" spans="16:48">
      <c r="P520" s="125"/>
      <c r="Q520" s="125"/>
      <c r="R520" s="125"/>
      <c r="S520" s="125"/>
      <c r="T520" s="125"/>
      <c r="U520" s="125"/>
      <c r="V520" s="125"/>
      <c r="W520" s="125"/>
      <c r="X520" s="125"/>
      <c r="Y520" s="125"/>
      <c r="Z520" s="125"/>
      <c r="AA520" s="125"/>
      <c r="AB520" s="125"/>
      <c r="AC520" s="125"/>
      <c r="AD520" s="125"/>
      <c r="AE520" s="125"/>
      <c r="AF520" s="125"/>
      <c r="AG520" s="125"/>
      <c r="AH520" s="125"/>
      <c r="AI520" s="125"/>
      <c r="AJ520" s="125"/>
      <c r="AK520" s="125"/>
      <c r="AL520" s="125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5"/>
    </row>
    <row r="521" spans="16:48">
      <c r="P521" s="125"/>
      <c r="Q521" s="125"/>
      <c r="R521" s="125"/>
      <c r="S521" s="125"/>
      <c r="T521" s="125"/>
      <c r="U521" s="125"/>
      <c r="V521" s="125"/>
      <c r="W521" s="125"/>
      <c r="X521" s="125"/>
      <c r="Y521" s="125"/>
      <c r="Z521" s="125"/>
      <c r="AA521" s="125"/>
      <c r="AB521" s="125"/>
      <c r="AC521" s="125"/>
      <c r="AD521" s="125"/>
      <c r="AE521" s="125"/>
      <c r="AF521" s="125"/>
      <c r="AG521" s="125"/>
      <c r="AH521" s="125"/>
      <c r="AI521" s="125"/>
      <c r="AJ521" s="125"/>
      <c r="AK521" s="125"/>
      <c r="AL521" s="125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5"/>
    </row>
    <row r="522" spans="16:48">
      <c r="P522" s="125"/>
      <c r="Q522" s="125"/>
      <c r="R522" s="125"/>
      <c r="S522" s="125"/>
      <c r="T522" s="125"/>
      <c r="U522" s="125"/>
      <c r="V522" s="125"/>
      <c r="W522" s="125"/>
      <c r="X522" s="125"/>
      <c r="Y522" s="125"/>
      <c r="Z522" s="125"/>
      <c r="AA522" s="125"/>
      <c r="AB522" s="125"/>
      <c r="AC522" s="125"/>
      <c r="AD522" s="125"/>
      <c r="AE522" s="125"/>
      <c r="AF522" s="125"/>
      <c r="AG522" s="125"/>
      <c r="AH522" s="125"/>
      <c r="AI522" s="125"/>
      <c r="AJ522" s="125"/>
      <c r="AK522" s="125"/>
      <c r="AL522" s="125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5"/>
    </row>
    <row r="523" spans="16:48">
      <c r="P523" s="125"/>
      <c r="Q523" s="125"/>
      <c r="R523" s="125"/>
      <c r="S523" s="125"/>
      <c r="T523" s="125"/>
      <c r="U523" s="125"/>
      <c r="V523" s="125"/>
      <c r="W523" s="125"/>
      <c r="X523" s="125"/>
      <c r="Y523" s="125"/>
      <c r="Z523" s="125"/>
      <c r="AA523" s="125"/>
      <c r="AB523" s="125"/>
      <c r="AC523" s="125"/>
      <c r="AD523" s="125"/>
      <c r="AE523" s="125"/>
      <c r="AF523" s="125"/>
      <c r="AG523" s="125"/>
      <c r="AH523" s="125"/>
      <c r="AI523" s="125"/>
      <c r="AJ523" s="125"/>
      <c r="AK523" s="125"/>
      <c r="AL523" s="125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5"/>
    </row>
    <row r="524" spans="16:48">
      <c r="P524" s="125"/>
      <c r="Q524" s="125"/>
      <c r="R524" s="125"/>
      <c r="S524" s="125"/>
      <c r="T524" s="125"/>
      <c r="U524" s="125"/>
      <c r="V524" s="125"/>
      <c r="W524" s="125"/>
      <c r="X524" s="125"/>
      <c r="Y524" s="125"/>
      <c r="Z524" s="125"/>
      <c r="AA524" s="125"/>
      <c r="AB524" s="125"/>
      <c r="AC524" s="125"/>
      <c r="AD524" s="125"/>
      <c r="AE524" s="125"/>
      <c r="AF524" s="125"/>
      <c r="AG524" s="125"/>
      <c r="AH524" s="125"/>
      <c r="AI524" s="125"/>
      <c r="AJ524" s="125"/>
      <c r="AK524" s="125"/>
      <c r="AL524" s="125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5"/>
    </row>
    <row r="525" spans="16:48">
      <c r="P525" s="125"/>
      <c r="Q525" s="125"/>
      <c r="R525" s="125"/>
      <c r="S525" s="125"/>
      <c r="T525" s="125"/>
      <c r="U525" s="125"/>
      <c r="V525" s="125"/>
      <c r="W525" s="125"/>
      <c r="X525" s="125"/>
      <c r="Y525" s="125"/>
      <c r="Z525" s="125"/>
      <c r="AA525" s="125"/>
      <c r="AB525" s="125"/>
      <c r="AC525" s="125"/>
      <c r="AD525" s="125"/>
      <c r="AE525" s="125"/>
      <c r="AF525" s="125"/>
      <c r="AG525" s="125"/>
      <c r="AH525" s="125"/>
      <c r="AI525" s="125"/>
      <c r="AJ525" s="125"/>
      <c r="AK525" s="125"/>
      <c r="AL525" s="125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5"/>
    </row>
    <row r="526" spans="16:48">
      <c r="P526" s="125"/>
      <c r="Q526" s="125"/>
      <c r="R526" s="125"/>
      <c r="S526" s="125"/>
      <c r="T526" s="125"/>
      <c r="U526" s="125"/>
      <c r="V526" s="125"/>
      <c r="W526" s="125"/>
      <c r="X526" s="125"/>
      <c r="Y526" s="125"/>
      <c r="Z526" s="125"/>
      <c r="AA526" s="125"/>
      <c r="AB526" s="125"/>
      <c r="AC526" s="125"/>
      <c r="AD526" s="125"/>
      <c r="AE526" s="125"/>
      <c r="AF526" s="125"/>
      <c r="AG526" s="125"/>
      <c r="AH526" s="125"/>
      <c r="AI526" s="125"/>
      <c r="AJ526" s="125"/>
      <c r="AK526" s="125"/>
      <c r="AL526" s="125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5"/>
    </row>
    <row r="527" spans="16:48">
      <c r="P527" s="125"/>
      <c r="Q527" s="125"/>
      <c r="R527" s="125"/>
      <c r="S527" s="125"/>
      <c r="T527" s="125"/>
      <c r="U527" s="125"/>
      <c r="V527" s="125"/>
      <c r="W527" s="125"/>
      <c r="X527" s="125"/>
      <c r="Y527" s="125"/>
      <c r="Z527" s="125"/>
      <c r="AA527" s="125"/>
      <c r="AB527" s="125"/>
      <c r="AC527" s="125"/>
      <c r="AD527" s="125"/>
      <c r="AE527" s="125"/>
      <c r="AF527" s="125"/>
      <c r="AG527" s="125"/>
      <c r="AH527" s="125"/>
      <c r="AI527" s="125"/>
      <c r="AJ527" s="125"/>
      <c r="AK527" s="125"/>
      <c r="AL527" s="125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5"/>
    </row>
    <row r="528" spans="16:48">
      <c r="P528" s="125"/>
      <c r="Q528" s="125"/>
      <c r="R528" s="125"/>
      <c r="S528" s="125"/>
      <c r="T528" s="125"/>
      <c r="U528" s="125"/>
      <c r="V528" s="125"/>
      <c r="W528" s="125"/>
      <c r="X528" s="125"/>
      <c r="Y528" s="125"/>
      <c r="Z528" s="125"/>
      <c r="AA528" s="125"/>
      <c r="AB528" s="125"/>
      <c r="AC528" s="125"/>
      <c r="AD528" s="125"/>
      <c r="AE528" s="125"/>
      <c r="AF528" s="125"/>
      <c r="AG528" s="125"/>
      <c r="AH528" s="125"/>
      <c r="AI528" s="125"/>
      <c r="AJ528" s="125"/>
      <c r="AK528" s="125"/>
      <c r="AL528" s="125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5"/>
    </row>
    <row r="529" spans="16:48">
      <c r="P529" s="125"/>
      <c r="Q529" s="125"/>
      <c r="R529" s="125"/>
      <c r="S529" s="125"/>
      <c r="T529" s="125"/>
      <c r="U529" s="125"/>
      <c r="V529" s="125"/>
      <c r="W529" s="125"/>
      <c r="X529" s="125"/>
      <c r="Y529" s="125"/>
      <c r="Z529" s="125"/>
      <c r="AA529" s="125"/>
      <c r="AB529" s="125"/>
      <c r="AC529" s="125"/>
      <c r="AD529" s="125"/>
      <c r="AE529" s="125"/>
      <c r="AF529" s="125"/>
      <c r="AG529" s="125"/>
      <c r="AH529" s="125"/>
      <c r="AI529" s="125"/>
      <c r="AJ529" s="125"/>
      <c r="AK529" s="125"/>
      <c r="AL529" s="125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5"/>
    </row>
    <row r="530" spans="16:48">
      <c r="P530" s="125"/>
      <c r="Q530" s="125"/>
      <c r="R530" s="125"/>
      <c r="S530" s="125"/>
      <c r="T530" s="125"/>
      <c r="U530" s="125"/>
      <c r="V530" s="125"/>
      <c r="W530" s="125"/>
      <c r="X530" s="125"/>
      <c r="Y530" s="125"/>
      <c r="Z530" s="125"/>
      <c r="AA530" s="125"/>
      <c r="AB530" s="125"/>
      <c r="AC530" s="125"/>
      <c r="AD530" s="125"/>
      <c r="AE530" s="125"/>
      <c r="AF530" s="125"/>
      <c r="AG530" s="125"/>
      <c r="AH530" s="125"/>
      <c r="AI530" s="125"/>
      <c r="AJ530" s="125"/>
      <c r="AK530" s="125"/>
      <c r="AL530" s="125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5"/>
    </row>
    <row r="531" spans="16:48">
      <c r="P531" s="125"/>
      <c r="Q531" s="125"/>
      <c r="R531" s="125"/>
      <c r="S531" s="125"/>
      <c r="T531" s="125"/>
      <c r="U531" s="125"/>
      <c r="V531" s="125"/>
      <c r="W531" s="125"/>
      <c r="X531" s="125"/>
      <c r="Y531" s="125"/>
      <c r="Z531" s="125"/>
      <c r="AA531" s="125"/>
      <c r="AB531" s="125"/>
      <c r="AC531" s="125"/>
      <c r="AD531" s="125"/>
      <c r="AE531" s="125"/>
      <c r="AF531" s="125"/>
      <c r="AG531" s="125"/>
      <c r="AH531" s="125"/>
      <c r="AI531" s="125"/>
      <c r="AJ531" s="125"/>
      <c r="AK531" s="125"/>
      <c r="AL531" s="125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5"/>
    </row>
    <row r="532" spans="16:48">
      <c r="P532" s="125"/>
      <c r="Q532" s="125"/>
      <c r="R532" s="125"/>
      <c r="S532" s="125"/>
      <c r="T532" s="125"/>
      <c r="U532" s="125"/>
      <c r="V532" s="125"/>
      <c r="W532" s="125"/>
      <c r="X532" s="125"/>
      <c r="Y532" s="125"/>
      <c r="Z532" s="125"/>
      <c r="AA532" s="125"/>
      <c r="AB532" s="125"/>
      <c r="AC532" s="125"/>
      <c r="AD532" s="125"/>
      <c r="AE532" s="125"/>
      <c r="AF532" s="125"/>
      <c r="AG532" s="125"/>
      <c r="AH532" s="125"/>
      <c r="AI532" s="125"/>
      <c r="AJ532" s="125"/>
      <c r="AK532" s="125"/>
      <c r="AL532" s="125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5"/>
    </row>
    <row r="533" spans="16:48">
      <c r="P533" s="125"/>
      <c r="Q533" s="125"/>
      <c r="R533" s="125"/>
      <c r="S533" s="125"/>
      <c r="T533" s="125"/>
      <c r="U533" s="125"/>
      <c r="V533" s="125"/>
      <c r="W533" s="125"/>
      <c r="X533" s="125"/>
      <c r="Y533" s="125"/>
      <c r="Z533" s="125"/>
      <c r="AA533" s="125"/>
      <c r="AB533" s="125"/>
      <c r="AC533" s="125"/>
      <c r="AD533" s="125"/>
      <c r="AE533" s="125"/>
      <c r="AF533" s="125"/>
      <c r="AG533" s="125"/>
      <c r="AH533" s="125"/>
      <c r="AI533" s="125"/>
      <c r="AJ533" s="125"/>
      <c r="AK533" s="125"/>
      <c r="AL533" s="125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5"/>
    </row>
    <row r="534" spans="16:48">
      <c r="P534" s="125"/>
      <c r="Q534" s="125"/>
      <c r="R534" s="125"/>
      <c r="S534" s="125"/>
      <c r="T534" s="125"/>
      <c r="U534" s="125"/>
      <c r="V534" s="125"/>
      <c r="W534" s="125"/>
      <c r="X534" s="125"/>
      <c r="Y534" s="125"/>
      <c r="Z534" s="125"/>
      <c r="AA534" s="125"/>
      <c r="AB534" s="125"/>
      <c r="AC534" s="125"/>
      <c r="AD534" s="125"/>
      <c r="AE534" s="125"/>
      <c r="AF534" s="125"/>
      <c r="AG534" s="125"/>
      <c r="AH534" s="125"/>
      <c r="AI534" s="125"/>
      <c r="AJ534" s="125"/>
      <c r="AK534" s="125"/>
      <c r="AL534" s="125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5"/>
    </row>
    <row r="535" spans="16:48">
      <c r="P535" s="125"/>
      <c r="Q535" s="125"/>
      <c r="R535" s="125"/>
      <c r="S535" s="125"/>
      <c r="T535" s="125"/>
      <c r="U535" s="125"/>
      <c r="V535" s="125"/>
      <c r="W535" s="125"/>
      <c r="X535" s="125"/>
      <c r="Y535" s="125"/>
      <c r="Z535" s="125"/>
      <c r="AA535" s="125"/>
      <c r="AB535" s="125"/>
      <c r="AC535" s="125"/>
      <c r="AD535" s="125"/>
      <c r="AE535" s="125"/>
      <c r="AF535" s="125"/>
      <c r="AG535" s="125"/>
      <c r="AH535" s="125"/>
      <c r="AI535" s="125"/>
      <c r="AJ535" s="125"/>
      <c r="AK535" s="125"/>
      <c r="AL535" s="125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5"/>
    </row>
    <row r="536" spans="16:48">
      <c r="P536" s="125"/>
      <c r="Q536" s="125"/>
      <c r="R536" s="125"/>
      <c r="S536" s="125"/>
      <c r="T536" s="125"/>
      <c r="U536" s="125"/>
      <c r="V536" s="125"/>
      <c r="W536" s="125"/>
      <c r="X536" s="125"/>
      <c r="Y536" s="125"/>
      <c r="Z536" s="125"/>
      <c r="AA536" s="125"/>
      <c r="AB536" s="125"/>
      <c r="AC536" s="125"/>
      <c r="AD536" s="125"/>
      <c r="AE536" s="125"/>
      <c r="AF536" s="125"/>
      <c r="AG536" s="125"/>
      <c r="AH536" s="125"/>
      <c r="AI536" s="125"/>
      <c r="AJ536" s="125"/>
      <c r="AK536" s="125"/>
      <c r="AL536" s="125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5"/>
    </row>
    <row r="537" spans="16:48">
      <c r="P537" s="125"/>
      <c r="Q537" s="125"/>
      <c r="R537" s="125"/>
      <c r="S537" s="125"/>
      <c r="T537" s="125"/>
      <c r="U537" s="125"/>
      <c r="V537" s="125"/>
      <c r="W537" s="125"/>
      <c r="X537" s="125"/>
      <c r="Y537" s="125"/>
      <c r="Z537" s="125"/>
      <c r="AA537" s="125"/>
      <c r="AB537" s="125"/>
      <c r="AC537" s="125"/>
      <c r="AD537" s="125"/>
      <c r="AE537" s="125"/>
      <c r="AF537" s="125"/>
      <c r="AG537" s="125"/>
      <c r="AH537" s="125"/>
      <c r="AI537" s="125"/>
      <c r="AJ537" s="125"/>
      <c r="AK537" s="125"/>
      <c r="AL537" s="125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5"/>
    </row>
    <row r="538" spans="16:48">
      <c r="P538" s="125"/>
      <c r="Q538" s="125"/>
      <c r="R538" s="125"/>
      <c r="S538" s="125"/>
      <c r="T538" s="125"/>
      <c r="U538" s="125"/>
      <c r="V538" s="125"/>
      <c r="W538" s="125"/>
      <c r="X538" s="125"/>
      <c r="Y538" s="125"/>
      <c r="Z538" s="125"/>
      <c r="AA538" s="125"/>
      <c r="AB538" s="125"/>
      <c r="AC538" s="125"/>
      <c r="AD538" s="125"/>
      <c r="AE538" s="125"/>
      <c r="AF538" s="125"/>
      <c r="AG538" s="125"/>
      <c r="AH538" s="125"/>
      <c r="AI538" s="125"/>
      <c r="AJ538" s="125"/>
      <c r="AK538" s="125"/>
      <c r="AL538" s="125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5"/>
    </row>
    <row r="539" spans="16:48">
      <c r="P539" s="125"/>
      <c r="Q539" s="125"/>
      <c r="R539" s="125"/>
      <c r="S539" s="125"/>
      <c r="T539" s="125"/>
      <c r="U539" s="125"/>
      <c r="V539" s="125"/>
      <c r="W539" s="125"/>
      <c r="X539" s="125"/>
      <c r="Y539" s="125"/>
      <c r="Z539" s="125"/>
      <c r="AA539" s="125"/>
      <c r="AB539" s="125"/>
      <c r="AC539" s="125"/>
      <c r="AD539" s="125"/>
      <c r="AE539" s="125"/>
      <c r="AF539" s="125"/>
      <c r="AG539" s="125"/>
      <c r="AH539" s="125"/>
      <c r="AI539" s="125"/>
      <c r="AJ539" s="125"/>
      <c r="AK539" s="125"/>
      <c r="AL539" s="125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5"/>
    </row>
    <row r="540" spans="16:48">
      <c r="P540" s="125"/>
      <c r="Q540" s="125"/>
      <c r="R540" s="125"/>
      <c r="S540" s="125"/>
      <c r="T540" s="125"/>
      <c r="U540" s="125"/>
      <c r="V540" s="125"/>
      <c r="W540" s="125"/>
      <c r="X540" s="125"/>
      <c r="Y540" s="125"/>
      <c r="Z540" s="125"/>
      <c r="AA540" s="125"/>
      <c r="AB540" s="125"/>
      <c r="AC540" s="125"/>
      <c r="AD540" s="125"/>
      <c r="AE540" s="125"/>
      <c r="AF540" s="125"/>
      <c r="AG540" s="125"/>
      <c r="AH540" s="125"/>
      <c r="AI540" s="125"/>
      <c r="AJ540" s="125"/>
      <c r="AK540" s="125"/>
      <c r="AL540" s="125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5"/>
    </row>
    <row r="541" spans="16:48"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  <c r="Z541" s="125"/>
      <c r="AA541" s="125"/>
      <c r="AB541" s="125"/>
      <c r="AC541" s="125"/>
      <c r="AD541" s="125"/>
      <c r="AE541" s="125"/>
      <c r="AF541" s="125"/>
      <c r="AG541" s="125"/>
      <c r="AH541" s="125"/>
      <c r="AI541" s="125"/>
      <c r="AJ541" s="125"/>
      <c r="AK541" s="125"/>
      <c r="AL541" s="125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5"/>
    </row>
    <row r="542" spans="16:48">
      <c r="P542" s="125"/>
      <c r="Q542" s="125"/>
      <c r="R542" s="125"/>
      <c r="S542" s="125"/>
      <c r="T542" s="125"/>
      <c r="U542" s="125"/>
      <c r="V542" s="125"/>
      <c r="W542" s="125"/>
      <c r="X542" s="125"/>
      <c r="Y542" s="125"/>
      <c r="Z542" s="125"/>
      <c r="AA542" s="125"/>
      <c r="AB542" s="125"/>
      <c r="AC542" s="125"/>
      <c r="AD542" s="125"/>
      <c r="AE542" s="125"/>
      <c r="AF542" s="125"/>
      <c r="AG542" s="125"/>
      <c r="AH542" s="125"/>
      <c r="AI542" s="125"/>
      <c r="AJ542" s="125"/>
      <c r="AK542" s="125"/>
      <c r="AL542" s="125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5"/>
    </row>
    <row r="543" spans="16:48">
      <c r="P543" s="125"/>
      <c r="Q543" s="125"/>
      <c r="R543" s="125"/>
      <c r="S543" s="125"/>
      <c r="T543" s="125"/>
      <c r="U543" s="125"/>
      <c r="V543" s="125"/>
      <c r="W543" s="125"/>
      <c r="X543" s="125"/>
      <c r="Y543" s="125"/>
      <c r="Z543" s="125"/>
      <c r="AA543" s="125"/>
      <c r="AB543" s="125"/>
      <c r="AC543" s="125"/>
      <c r="AD543" s="125"/>
      <c r="AE543" s="125"/>
      <c r="AF543" s="125"/>
      <c r="AG543" s="125"/>
      <c r="AH543" s="125"/>
      <c r="AI543" s="125"/>
      <c r="AJ543" s="125"/>
      <c r="AK543" s="125"/>
      <c r="AL543" s="125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5"/>
    </row>
    <row r="544" spans="16:48">
      <c r="P544" s="125"/>
      <c r="Q544" s="125"/>
      <c r="R544" s="125"/>
      <c r="S544" s="125"/>
      <c r="T544" s="125"/>
      <c r="U544" s="125"/>
      <c r="V544" s="125"/>
      <c r="W544" s="125"/>
      <c r="X544" s="125"/>
      <c r="Y544" s="125"/>
      <c r="Z544" s="125"/>
      <c r="AA544" s="125"/>
      <c r="AB544" s="125"/>
      <c r="AC544" s="125"/>
      <c r="AD544" s="125"/>
      <c r="AE544" s="125"/>
      <c r="AF544" s="125"/>
      <c r="AG544" s="125"/>
      <c r="AH544" s="125"/>
      <c r="AI544" s="125"/>
      <c r="AJ544" s="125"/>
      <c r="AK544" s="125"/>
      <c r="AL544" s="125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5"/>
    </row>
    <row r="545" spans="16:48">
      <c r="P545" s="125"/>
      <c r="Q545" s="125"/>
      <c r="R545" s="125"/>
      <c r="S545" s="125"/>
      <c r="T545" s="125"/>
      <c r="U545" s="125"/>
      <c r="V545" s="125"/>
      <c r="W545" s="125"/>
      <c r="X545" s="125"/>
      <c r="Y545" s="125"/>
      <c r="Z545" s="125"/>
      <c r="AA545" s="125"/>
      <c r="AB545" s="125"/>
      <c r="AC545" s="125"/>
      <c r="AD545" s="125"/>
      <c r="AE545" s="125"/>
      <c r="AF545" s="125"/>
      <c r="AG545" s="125"/>
      <c r="AH545" s="125"/>
      <c r="AI545" s="125"/>
      <c r="AJ545" s="125"/>
      <c r="AK545" s="125"/>
      <c r="AL545" s="125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5"/>
    </row>
    <row r="546" spans="16:48">
      <c r="P546" s="125"/>
      <c r="Q546" s="125"/>
      <c r="R546" s="125"/>
      <c r="S546" s="125"/>
      <c r="T546" s="125"/>
      <c r="U546" s="125"/>
      <c r="V546" s="125"/>
      <c r="W546" s="125"/>
      <c r="X546" s="125"/>
      <c r="Y546" s="125"/>
      <c r="Z546" s="125"/>
      <c r="AA546" s="125"/>
      <c r="AB546" s="125"/>
      <c r="AC546" s="125"/>
      <c r="AD546" s="125"/>
      <c r="AE546" s="125"/>
      <c r="AF546" s="125"/>
      <c r="AG546" s="125"/>
      <c r="AH546" s="125"/>
      <c r="AI546" s="125"/>
      <c r="AJ546" s="125"/>
      <c r="AK546" s="125"/>
      <c r="AL546" s="125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5"/>
    </row>
    <row r="547" spans="16:48">
      <c r="P547" s="125"/>
      <c r="Q547" s="125"/>
      <c r="R547" s="125"/>
      <c r="S547" s="125"/>
      <c r="T547" s="125"/>
      <c r="U547" s="125"/>
      <c r="V547" s="125"/>
      <c r="W547" s="125"/>
      <c r="X547" s="125"/>
      <c r="Y547" s="125"/>
      <c r="Z547" s="125"/>
      <c r="AA547" s="125"/>
      <c r="AB547" s="125"/>
      <c r="AC547" s="125"/>
      <c r="AD547" s="125"/>
      <c r="AE547" s="125"/>
      <c r="AF547" s="125"/>
      <c r="AG547" s="125"/>
      <c r="AH547" s="125"/>
      <c r="AI547" s="125"/>
      <c r="AJ547" s="125"/>
      <c r="AK547" s="125"/>
      <c r="AL547" s="125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5"/>
    </row>
    <row r="548" spans="16:48">
      <c r="P548" s="125"/>
      <c r="Q548" s="125"/>
      <c r="R548" s="125"/>
      <c r="S548" s="125"/>
      <c r="T548" s="125"/>
      <c r="U548" s="125"/>
      <c r="V548" s="125"/>
      <c r="W548" s="125"/>
      <c r="X548" s="125"/>
      <c r="Y548" s="125"/>
      <c r="Z548" s="125"/>
      <c r="AA548" s="125"/>
      <c r="AB548" s="125"/>
      <c r="AC548" s="125"/>
      <c r="AD548" s="125"/>
      <c r="AE548" s="125"/>
      <c r="AF548" s="125"/>
      <c r="AG548" s="125"/>
      <c r="AH548" s="125"/>
      <c r="AI548" s="125"/>
      <c r="AJ548" s="125"/>
      <c r="AK548" s="125"/>
      <c r="AL548" s="125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5"/>
    </row>
    <row r="549" spans="16:48">
      <c r="P549" s="125"/>
      <c r="Q549" s="125"/>
      <c r="R549" s="125"/>
      <c r="S549" s="125"/>
      <c r="T549" s="125"/>
      <c r="U549" s="125"/>
      <c r="V549" s="125"/>
      <c r="W549" s="125"/>
      <c r="X549" s="125"/>
      <c r="Y549" s="125"/>
      <c r="Z549" s="125"/>
      <c r="AA549" s="125"/>
      <c r="AB549" s="125"/>
      <c r="AC549" s="125"/>
      <c r="AD549" s="125"/>
      <c r="AE549" s="125"/>
      <c r="AF549" s="125"/>
      <c r="AG549" s="125"/>
      <c r="AH549" s="125"/>
      <c r="AI549" s="125"/>
      <c r="AJ549" s="125"/>
      <c r="AK549" s="125"/>
      <c r="AL549" s="125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5"/>
    </row>
    <row r="550" spans="16:48">
      <c r="P550" s="125"/>
      <c r="Q550" s="125"/>
      <c r="R550" s="125"/>
      <c r="S550" s="125"/>
      <c r="T550" s="125"/>
      <c r="U550" s="125"/>
      <c r="V550" s="125"/>
      <c r="W550" s="125"/>
      <c r="X550" s="125"/>
      <c r="Y550" s="125"/>
      <c r="Z550" s="125"/>
      <c r="AA550" s="125"/>
      <c r="AB550" s="125"/>
      <c r="AC550" s="125"/>
      <c r="AD550" s="125"/>
      <c r="AE550" s="125"/>
      <c r="AF550" s="125"/>
      <c r="AG550" s="125"/>
      <c r="AH550" s="125"/>
      <c r="AI550" s="125"/>
      <c r="AJ550" s="125"/>
      <c r="AK550" s="125"/>
      <c r="AL550" s="125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5"/>
    </row>
    <row r="551" spans="16:48">
      <c r="P551" s="125"/>
      <c r="Q551" s="125"/>
      <c r="R551" s="125"/>
      <c r="S551" s="125"/>
      <c r="T551" s="125"/>
      <c r="U551" s="125"/>
      <c r="V551" s="125"/>
      <c r="W551" s="125"/>
      <c r="X551" s="125"/>
      <c r="Y551" s="125"/>
      <c r="Z551" s="125"/>
      <c r="AA551" s="125"/>
      <c r="AB551" s="125"/>
      <c r="AC551" s="125"/>
      <c r="AD551" s="125"/>
      <c r="AE551" s="125"/>
      <c r="AF551" s="125"/>
      <c r="AG551" s="125"/>
      <c r="AH551" s="125"/>
      <c r="AI551" s="125"/>
      <c r="AJ551" s="125"/>
      <c r="AK551" s="125"/>
      <c r="AL551" s="125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5"/>
    </row>
    <row r="552" spans="16:48">
      <c r="P552" s="125"/>
      <c r="Q552" s="125"/>
      <c r="R552" s="125"/>
      <c r="S552" s="125"/>
      <c r="T552" s="125"/>
      <c r="U552" s="125"/>
      <c r="V552" s="125"/>
      <c r="W552" s="125"/>
      <c r="X552" s="125"/>
      <c r="Y552" s="125"/>
      <c r="Z552" s="125"/>
      <c r="AA552" s="125"/>
      <c r="AB552" s="125"/>
      <c r="AC552" s="125"/>
      <c r="AD552" s="125"/>
      <c r="AE552" s="125"/>
      <c r="AF552" s="125"/>
      <c r="AG552" s="125"/>
      <c r="AH552" s="125"/>
      <c r="AI552" s="125"/>
      <c r="AJ552" s="125"/>
      <c r="AK552" s="125"/>
      <c r="AL552" s="125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5"/>
    </row>
    <row r="553" spans="16:48">
      <c r="P553" s="125"/>
      <c r="Q553" s="125"/>
      <c r="R553" s="125"/>
      <c r="S553" s="125"/>
      <c r="T553" s="125"/>
      <c r="U553" s="125"/>
      <c r="V553" s="125"/>
      <c r="W553" s="125"/>
      <c r="X553" s="125"/>
      <c r="Y553" s="125"/>
      <c r="Z553" s="125"/>
      <c r="AA553" s="125"/>
      <c r="AB553" s="125"/>
      <c r="AC553" s="125"/>
      <c r="AD553" s="125"/>
      <c r="AE553" s="125"/>
      <c r="AF553" s="125"/>
      <c r="AG553" s="125"/>
      <c r="AH553" s="125"/>
      <c r="AI553" s="125"/>
      <c r="AJ553" s="125"/>
      <c r="AK553" s="125"/>
      <c r="AL553" s="125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5"/>
    </row>
    <row r="554" spans="16:48">
      <c r="P554" s="125"/>
      <c r="Q554" s="125"/>
      <c r="R554" s="125"/>
      <c r="S554" s="125"/>
      <c r="T554" s="125"/>
      <c r="U554" s="125"/>
      <c r="V554" s="125"/>
      <c r="W554" s="125"/>
      <c r="X554" s="125"/>
      <c r="Y554" s="125"/>
      <c r="Z554" s="125"/>
      <c r="AA554" s="125"/>
      <c r="AB554" s="125"/>
      <c r="AC554" s="125"/>
      <c r="AD554" s="125"/>
      <c r="AE554" s="125"/>
      <c r="AF554" s="125"/>
      <c r="AG554" s="125"/>
      <c r="AH554" s="125"/>
      <c r="AI554" s="125"/>
      <c r="AJ554" s="125"/>
      <c r="AK554" s="125"/>
      <c r="AL554" s="125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5"/>
    </row>
    <row r="555" spans="16:48">
      <c r="P555" s="125"/>
      <c r="Q555" s="125"/>
      <c r="R555" s="125"/>
      <c r="S555" s="125"/>
      <c r="T555" s="125"/>
      <c r="U555" s="125"/>
      <c r="V555" s="125"/>
      <c r="W555" s="125"/>
      <c r="X555" s="125"/>
      <c r="Y555" s="125"/>
      <c r="Z555" s="125"/>
      <c r="AA555" s="125"/>
      <c r="AB555" s="125"/>
      <c r="AC555" s="125"/>
      <c r="AD555" s="125"/>
      <c r="AE555" s="125"/>
      <c r="AF555" s="125"/>
      <c r="AG555" s="125"/>
      <c r="AH555" s="125"/>
      <c r="AI555" s="125"/>
      <c r="AJ555" s="125"/>
      <c r="AK555" s="125"/>
      <c r="AL555" s="125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5"/>
    </row>
    <row r="556" spans="16:48">
      <c r="P556" s="125"/>
      <c r="Q556" s="125"/>
      <c r="R556" s="125"/>
      <c r="S556" s="125"/>
      <c r="T556" s="125"/>
      <c r="U556" s="125"/>
      <c r="V556" s="125"/>
      <c r="W556" s="125"/>
      <c r="X556" s="125"/>
      <c r="Y556" s="125"/>
      <c r="Z556" s="125"/>
      <c r="AA556" s="125"/>
      <c r="AB556" s="125"/>
      <c r="AC556" s="125"/>
      <c r="AD556" s="125"/>
      <c r="AE556" s="125"/>
      <c r="AF556" s="125"/>
      <c r="AG556" s="125"/>
      <c r="AH556" s="125"/>
      <c r="AI556" s="125"/>
      <c r="AJ556" s="125"/>
      <c r="AK556" s="125"/>
      <c r="AL556" s="125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5"/>
    </row>
    <row r="557" spans="16:48">
      <c r="P557" s="125"/>
      <c r="Q557" s="125"/>
      <c r="R557" s="125"/>
      <c r="S557" s="125"/>
      <c r="T557" s="125"/>
      <c r="U557" s="125"/>
      <c r="V557" s="125"/>
      <c r="W557" s="125"/>
      <c r="X557" s="125"/>
      <c r="Y557" s="125"/>
      <c r="Z557" s="125"/>
      <c r="AA557" s="125"/>
      <c r="AB557" s="125"/>
      <c r="AC557" s="125"/>
      <c r="AD557" s="125"/>
      <c r="AE557" s="125"/>
      <c r="AF557" s="125"/>
      <c r="AG557" s="125"/>
      <c r="AH557" s="125"/>
      <c r="AI557" s="125"/>
      <c r="AJ557" s="125"/>
      <c r="AK557" s="125"/>
      <c r="AL557" s="125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5"/>
    </row>
    <row r="558" spans="16:48">
      <c r="P558" s="125"/>
      <c r="Q558" s="125"/>
      <c r="R558" s="125"/>
      <c r="S558" s="125"/>
      <c r="T558" s="125"/>
      <c r="U558" s="125"/>
      <c r="V558" s="125"/>
      <c r="W558" s="125"/>
      <c r="X558" s="125"/>
      <c r="Y558" s="125"/>
      <c r="Z558" s="125"/>
      <c r="AA558" s="125"/>
      <c r="AB558" s="125"/>
      <c r="AC558" s="125"/>
      <c r="AD558" s="125"/>
      <c r="AE558" s="125"/>
      <c r="AF558" s="125"/>
      <c r="AG558" s="125"/>
      <c r="AH558" s="125"/>
      <c r="AI558" s="125"/>
      <c r="AJ558" s="125"/>
      <c r="AK558" s="125"/>
      <c r="AL558" s="125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5"/>
    </row>
    <row r="559" spans="16:48">
      <c r="P559" s="125"/>
      <c r="Q559" s="125"/>
      <c r="R559" s="125"/>
      <c r="S559" s="125"/>
      <c r="T559" s="125"/>
      <c r="U559" s="125"/>
      <c r="V559" s="125"/>
      <c r="W559" s="125"/>
      <c r="X559" s="125"/>
      <c r="Y559" s="125"/>
      <c r="Z559" s="125"/>
      <c r="AA559" s="125"/>
      <c r="AB559" s="125"/>
      <c r="AC559" s="125"/>
      <c r="AD559" s="125"/>
      <c r="AE559" s="125"/>
      <c r="AF559" s="125"/>
      <c r="AG559" s="125"/>
      <c r="AH559" s="125"/>
      <c r="AI559" s="125"/>
      <c r="AJ559" s="125"/>
      <c r="AK559" s="125"/>
      <c r="AL559" s="125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5"/>
    </row>
    <row r="560" spans="16:48"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  <c r="Z560" s="125"/>
      <c r="AA560" s="125"/>
      <c r="AB560" s="125"/>
      <c r="AC560" s="125"/>
      <c r="AD560" s="125"/>
      <c r="AE560" s="125"/>
      <c r="AF560" s="125"/>
      <c r="AG560" s="125"/>
      <c r="AH560" s="125"/>
      <c r="AI560" s="125"/>
      <c r="AJ560" s="125"/>
      <c r="AK560" s="125"/>
      <c r="AL560" s="125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5"/>
    </row>
    <row r="561" spans="16:48">
      <c r="P561" s="125"/>
      <c r="Q561" s="125"/>
      <c r="R561" s="125"/>
      <c r="S561" s="125"/>
      <c r="T561" s="125"/>
      <c r="U561" s="125"/>
      <c r="V561" s="125"/>
      <c r="W561" s="125"/>
      <c r="X561" s="125"/>
      <c r="Y561" s="125"/>
      <c r="Z561" s="125"/>
      <c r="AA561" s="125"/>
      <c r="AB561" s="125"/>
      <c r="AC561" s="125"/>
      <c r="AD561" s="125"/>
      <c r="AE561" s="125"/>
      <c r="AF561" s="125"/>
      <c r="AG561" s="125"/>
      <c r="AH561" s="125"/>
      <c r="AI561" s="125"/>
      <c r="AJ561" s="125"/>
      <c r="AK561" s="125"/>
      <c r="AL561" s="125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5"/>
    </row>
    <row r="562" spans="16:48">
      <c r="P562" s="125"/>
      <c r="Q562" s="125"/>
      <c r="R562" s="125"/>
      <c r="S562" s="125"/>
      <c r="T562" s="125"/>
      <c r="U562" s="125"/>
      <c r="V562" s="125"/>
      <c r="W562" s="125"/>
      <c r="X562" s="125"/>
      <c r="Y562" s="125"/>
      <c r="Z562" s="125"/>
      <c r="AA562" s="125"/>
      <c r="AB562" s="125"/>
      <c r="AC562" s="125"/>
      <c r="AD562" s="125"/>
      <c r="AE562" s="125"/>
      <c r="AF562" s="125"/>
      <c r="AG562" s="125"/>
      <c r="AH562" s="125"/>
      <c r="AI562" s="125"/>
      <c r="AJ562" s="125"/>
      <c r="AK562" s="125"/>
      <c r="AL562" s="125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5"/>
    </row>
    <row r="563" spans="16:48">
      <c r="P563" s="125"/>
      <c r="Q563" s="125"/>
      <c r="R563" s="125"/>
      <c r="S563" s="125"/>
      <c r="T563" s="125"/>
      <c r="U563" s="125"/>
      <c r="V563" s="125"/>
      <c r="W563" s="125"/>
      <c r="X563" s="125"/>
      <c r="Y563" s="125"/>
      <c r="Z563" s="125"/>
      <c r="AA563" s="125"/>
      <c r="AB563" s="125"/>
      <c r="AC563" s="125"/>
      <c r="AD563" s="125"/>
      <c r="AE563" s="125"/>
      <c r="AF563" s="125"/>
      <c r="AG563" s="125"/>
      <c r="AH563" s="125"/>
      <c r="AI563" s="125"/>
      <c r="AJ563" s="125"/>
      <c r="AK563" s="125"/>
      <c r="AL563" s="125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5"/>
    </row>
    <row r="564" spans="16:48">
      <c r="P564" s="125"/>
      <c r="Q564" s="125"/>
      <c r="R564" s="125"/>
      <c r="S564" s="125"/>
      <c r="T564" s="125"/>
      <c r="U564" s="125"/>
      <c r="V564" s="125"/>
      <c r="W564" s="125"/>
      <c r="X564" s="125"/>
      <c r="Y564" s="125"/>
      <c r="Z564" s="125"/>
      <c r="AA564" s="125"/>
      <c r="AB564" s="125"/>
      <c r="AC564" s="125"/>
      <c r="AD564" s="125"/>
      <c r="AE564" s="125"/>
      <c r="AF564" s="125"/>
      <c r="AG564" s="125"/>
      <c r="AH564" s="125"/>
      <c r="AI564" s="125"/>
      <c r="AJ564" s="125"/>
      <c r="AK564" s="125"/>
      <c r="AL564" s="125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5"/>
    </row>
    <row r="565" spans="16:48">
      <c r="P565" s="125"/>
      <c r="Q565" s="125"/>
      <c r="R565" s="125"/>
      <c r="S565" s="125"/>
      <c r="T565" s="125"/>
      <c r="U565" s="125"/>
      <c r="V565" s="125"/>
      <c r="W565" s="125"/>
      <c r="X565" s="125"/>
      <c r="Y565" s="125"/>
      <c r="Z565" s="125"/>
      <c r="AA565" s="125"/>
      <c r="AB565" s="125"/>
      <c r="AC565" s="125"/>
      <c r="AD565" s="125"/>
      <c r="AE565" s="125"/>
      <c r="AF565" s="125"/>
      <c r="AG565" s="125"/>
      <c r="AH565" s="125"/>
      <c r="AI565" s="125"/>
      <c r="AJ565" s="125"/>
      <c r="AK565" s="125"/>
      <c r="AL565" s="125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5"/>
    </row>
    <row r="566" spans="16:48">
      <c r="P566" s="125"/>
      <c r="Q566" s="125"/>
      <c r="R566" s="125"/>
      <c r="S566" s="125"/>
      <c r="T566" s="125"/>
      <c r="U566" s="125"/>
      <c r="V566" s="125"/>
      <c r="W566" s="125"/>
      <c r="X566" s="125"/>
      <c r="Y566" s="125"/>
      <c r="Z566" s="125"/>
      <c r="AA566" s="125"/>
      <c r="AB566" s="125"/>
      <c r="AC566" s="125"/>
      <c r="AD566" s="125"/>
      <c r="AE566" s="125"/>
      <c r="AF566" s="125"/>
      <c r="AG566" s="125"/>
      <c r="AH566" s="125"/>
      <c r="AI566" s="125"/>
      <c r="AJ566" s="125"/>
      <c r="AK566" s="125"/>
      <c r="AL566" s="125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5"/>
    </row>
    <row r="567" spans="16:48">
      <c r="P567" s="125"/>
      <c r="Q567" s="125"/>
      <c r="R567" s="125"/>
      <c r="S567" s="125"/>
      <c r="T567" s="125"/>
      <c r="U567" s="125"/>
      <c r="V567" s="125"/>
      <c r="W567" s="125"/>
      <c r="X567" s="125"/>
      <c r="Y567" s="125"/>
      <c r="Z567" s="125"/>
      <c r="AA567" s="125"/>
      <c r="AB567" s="125"/>
      <c r="AC567" s="125"/>
      <c r="AD567" s="125"/>
      <c r="AE567" s="125"/>
      <c r="AF567" s="125"/>
      <c r="AG567" s="125"/>
      <c r="AH567" s="125"/>
      <c r="AI567" s="125"/>
      <c r="AJ567" s="125"/>
      <c r="AK567" s="125"/>
      <c r="AL567" s="125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5"/>
    </row>
    <row r="568" spans="16:48">
      <c r="P568" s="125"/>
      <c r="Q568" s="125"/>
      <c r="R568" s="125"/>
      <c r="S568" s="125"/>
      <c r="T568" s="125"/>
      <c r="U568" s="125"/>
      <c r="V568" s="125"/>
      <c r="W568" s="125"/>
      <c r="X568" s="125"/>
      <c r="Y568" s="125"/>
      <c r="Z568" s="125"/>
      <c r="AA568" s="125"/>
      <c r="AB568" s="125"/>
      <c r="AC568" s="125"/>
      <c r="AD568" s="125"/>
      <c r="AE568" s="125"/>
      <c r="AF568" s="125"/>
      <c r="AG568" s="125"/>
      <c r="AH568" s="125"/>
      <c r="AI568" s="125"/>
      <c r="AJ568" s="125"/>
      <c r="AK568" s="125"/>
      <c r="AL568" s="125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5"/>
    </row>
    <row r="569" spans="16:48">
      <c r="P569" s="125"/>
      <c r="Q569" s="125"/>
      <c r="R569" s="125"/>
      <c r="S569" s="125"/>
      <c r="T569" s="125"/>
      <c r="U569" s="125"/>
      <c r="V569" s="125"/>
      <c r="W569" s="125"/>
      <c r="X569" s="125"/>
      <c r="Y569" s="125"/>
      <c r="Z569" s="125"/>
      <c r="AA569" s="125"/>
      <c r="AB569" s="125"/>
      <c r="AC569" s="125"/>
      <c r="AD569" s="125"/>
      <c r="AE569" s="125"/>
      <c r="AF569" s="125"/>
      <c r="AG569" s="125"/>
      <c r="AH569" s="125"/>
      <c r="AI569" s="125"/>
      <c r="AJ569" s="125"/>
      <c r="AK569" s="125"/>
      <c r="AL569" s="125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5"/>
    </row>
    <row r="570" spans="16:48">
      <c r="P570" s="125"/>
      <c r="Q570" s="125"/>
      <c r="R570" s="125"/>
      <c r="S570" s="125"/>
      <c r="T570" s="125"/>
      <c r="U570" s="125"/>
      <c r="V570" s="125"/>
      <c r="W570" s="125"/>
      <c r="X570" s="125"/>
      <c r="Y570" s="125"/>
      <c r="Z570" s="125"/>
      <c r="AA570" s="125"/>
      <c r="AB570" s="125"/>
      <c r="AC570" s="125"/>
      <c r="AD570" s="125"/>
      <c r="AE570" s="125"/>
      <c r="AF570" s="125"/>
      <c r="AG570" s="125"/>
      <c r="AH570" s="125"/>
      <c r="AI570" s="125"/>
      <c r="AJ570" s="125"/>
      <c r="AK570" s="125"/>
      <c r="AL570" s="125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5"/>
    </row>
    <row r="571" spans="16:48">
      <c r="P571" s="125"/>
      <c r="Q571" s="125"/>
      <c r="R571" s="125"/>
      <c r="S571" s="125"/>
      <c r="T571" s="125"/>
      <c r="U571" s="125"/>
      <c r="V571" s="125"/>
      <c r="W571" s="125"/>
      <c r="X571" s="125"/>
      <c r="Y571" s="125"/>
      <c r="Z571" s="125"/>
      <c r="AA571" s="125"/>
      <c r="AB571" s="125"/>
      <c r="AC571" s="125"/>
      <c r="AD571" s="125"/>
      <c r="AE571" s="125"/>
      <c r="AF571" s="125"/>
      <c r="AG571" s="125"/>
      <c r="AH571" s="125"/>
      <c r="AI571" s="125"/>
      <c r="AJ571" s="125"/>
      <c r="AK571" s="125"/>
      <c r="AL571" s="125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5"/>
    </row>
    <row r="572" spans="16:48">
      <c r="P572" s="125"/>
      <c r="Q572" s="125"/>
      <c r="R572" s="125"/>
      <c r="S572" s="125"/>
      <c r="T572" s="125"/>
      <c r="U572" s="125"/>
      <c r="V572" s="125"/>
      <c r="W572" s="125"/>
      <c r="X572" s="125"/>
      <c r="Y572" s="125"/>
      <c r="Z572" s="125"/>
      <c r="AA572" s="125"/>
      <c r="AB572" s="125"/>
      <c r="AC572" s="125"/>
      <c r="AD572" s="125"/>
      <c r="AE572" s="125"/>
      <c r="AF572" s="125"/>
      <c r="AG572" s="125"/>
      <c r="AH572" s="125"/>
      <c r="AI572" s="125"/>
      <c r="AJ572" s="125"/>
      <c r="AK572" s="125"/>
      <c r="AL572" s="125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5"/>
    </row>
    <row r="573" spans="16:48">
      <c r="P573" s="125"/>
      <c r="Q573" s="125"/>
      <c r="R573" s="125"/>
      <c r="S573" s="125"/>
      <c r="T573" s="125"/>
      <c r="U573" s="125"/>
      <c r="V573" s="125"/>
      <c r="W573" s="125"/>
      <c r="X573" s="125"/>
      <c r="Y573" s="125"/>
      <c r="Z573" s="125"/>
      <c r="AA573" s="125"/>
      <c r="AB573" s="125"/>
      <c r="AC573" s="125"/>
      <c r="AD573" s="125"/>
      <c r="AE573" s="125"/>
      <c r="AF573" s="125"/>
      <c r="AG573" s="125"/>
      <c r="AH573" s="125"/>
      <c r="AI573" s="125"/>
      <c r="AJ573" s="125"/>
      <c r="AK573" s="125"/>
      <c r="AL573" s="125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5"/>
    </row>
    <row r="574" spans="16:48">
      <c r="P574" s="125"/>
      <c r="Q574" s="125"/>
      <c r="R574" s="125"/>
      <c r="S574" s="125"/>
      <c r="T574" s="125"/>
      <c r="U574" s="125"/>
      <c r="V574" s="125"/>
      <c r="W574" s="125"/>
      <c r="X574" s="125"/>
      <c r="Y574" s="125"/>
      <c r="Z574" s="125"/>
      <c r="AA574" s="125"/>
      <c r="AB574" s="125"/>
      <c r="AC574" s="125"/>
      <c r="AD574" s="125"/>
      <c r="AE574" s="125"/>
      <c r="AF574" s="125"/>
      <c r="AG574" s="125"/>
      <c r="AH574" s="125"/>
      <c r="AI574" s="125"/>
      <c r="AJ574" s="125"/>
      <c r="AK574" s="125"/>
      <c r="AL574" s="125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5"/>
    </row>
    <row r="575" spans="16:48">
      <c r="P575" s="125"/>
      <c r="Q575" s="125"/>
      <c r="R575" s="125"/>
      <c r="S575" s="125"/>
      <c r="T575" s="125"/>
      <c r="U575" s="125"/>
      <c r="V575" s="125"/>
      <c r="W575" s="125"/>
      <c r="X575" s="125"/>
      <c r="Y575" s="125"/>
      <c r="Z575" s="125"/>
      <c r="AA575" s="125"/>
      <c r="AB575" s="125"/>
      <c r="AC575" s="125"/>
      <c r="AD575" s="125"/>
      <c r="AE575" s="125"/>
      <c r="AF575" s="125"/>
      <c r="AG575" s="125"/>
      <c r="AH575" s="125"/>
      <c r="AI575" s="125"/>
      <c r="AJ575" s="125"/>
      <c r="AK575" s="125"/>
      <c r="AL575" s="125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5"/>
    </row>
    <row r="576" spans="16:48">
      <c r="P576" s="125"/>
      <c r="Q576" s="125"/>
      <c r="R576" s="125"/>
      <c r="S576" s="125"/>
      <c r="T576" s="125"/>
      <c r="U576" s="125"/>
      <c r="V576" s="125"/>
      <c r="W576" s="125"/>
      <c r="X576" s="125"/>
      <c r="Y576" s="125"/>
      <c r="Z576" s="125"/>
      <c r="AA576" s="125"/>
      <c r="AB576" s="125"/>
      <c r="AC576" s="125"/>
      <c r="AD576" s="125"/>
      <c r="AE576" s="125"/>
      <c r="AF576" s="125"/>
      <c r="AG576" s="125"/>
      <c r="AH576" s="125"/>
      <c r="AI576" s="125"/>
      <c r="AJ576" s="125"/>
      <c r="AK576" s="125"/>
      <c r="AL576" s="125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5"/>
    </row>
    <row r="577" spans="16:48">
      <c r="P577" s="125"/>
      <c r="Q577" s="125"/>
      <c r="R577" s="125"/>
      <c r="S577" s="125"/>
      <c r="T577" s="125"/>
      <c r="U577" s="125"/>
      <c r="V577" s="125"/>
      <c r="W577" s="125"/>
      <c r="X577" s="125"/>
      <c r="Y577" s="125"/>
      <c r="Z577" s="125"/>
      <c r="AA577" s="125"/>
      <c r="AB577" s="125"/>
      <c r="AC577" s="125"/>
      <c r="AD577" s="125"/>
      <c r="AE577" s="125"/>
      <c r="AF577" s="125"/>
      <c r="AG577" s="125"/>
      <c r="AH577" s="125"/>
      <c r="AI577" s="125"/>
      <c r="AJ577" s="125"/>
      <c r="AK577" s="125"/>
      <c r="AL577" s="125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5"/>
    </row>
    <row r="578" spans="16:48"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  <c r="Z578" s="125"/>
      <c r="AA578" s="125"/>
      <c r="AB578" s="125"/>
      <c r="AC578" s="125"/>
      <c r="AD578" s="125"/>
      <c r="AE578" s="125"/>
      <c r="AF578" s="125"/>
      <c r="AG578" s="125"/>
      <c r="AH578" s="125"/>
      <c r="AI578" s="125"/>
      <c r="AJ578" s="125"/>
      <c r="AK578" s="125"/>
      <c r="AL578" s="125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5"/>
    </row>
    <row r="579" spans="16:48">
      <c r="P579" s="125"/>
      <c r="Q579" s="125"/>
      <c r="R579" s="125"/>
      <c r="S579" s="125"/>
      <c r="T579" s="125"/>
      <c r="U579" s="125"/>
      <c r="V579" s="125"/>
      <c r="W579" s="125"/>
      <c r="X579" s="125"/>
      <c r="Y579" s="125"/>
      <c r="Z579" s="125"/>
      <c r="AA579" s="125"/>
      <c r="AB579" s="125"/>
      <c r="AC579" s="125"/>
      <c r="AD579" s="125"/>
      <c r="AE579" s="125"/>
      <c r="AF579" s="125"/>
      <c r="AG579" s="125"/>
      <c r="AH579" s="125"/>
      <c r="AI579" s="125"/>
      <c r="AJ579" s="125"/>
      <c r="AK579" s="125"/>
      <c r="AL579" s="125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5"/>
    </row>
    <row r="580" spans="16:48">
      <c r="P580" s="125"/>
      <c r="Q580" s="125"/>
      <c r="R580" s="125"/>
      <c r="S580" s="125"/>
      <c r="T580" s="125"/>
      <c r="U580" s="125"/>
      <c r="V580" s="125"/>
      <c r="W580" s="125"/>
      <c r="X580" s="125"/>
      <c r="Y580" s="125"/>
      <c r="Z580" s="125"/>
      <c r="AA580" s="125"/>
      <c r="AB580" s="125"/>
      <c r="AC580" s="125"/>
      <c r="AD580" s="125"/>
      <c r="AE580" s="125"/>
      <c r="AF580" s="125"/>
      <c r="AG580" s="125"/>
      <c r="AH580" s="125"/>
      <c r="AI580" s="125"/>
      <c r="AJ580" s="125"/>
      <c r="AK580" s="125"/>
      <c r="AL580" s="125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5"/>
    </row>
    <row r="581" spans="16:48">
      <c r="P581" s="125"/>
      <c r="Q581" s="125"/>
      <c r="R581" s="125"/>
      <c r="S581" s="125"/>
      <c r="T581" s="125"/>
      <c r="U581" s="125"/>
      <c r="V581" s="125"/>
      <c r="W581" s="125"/>
      <c r="X581" s="125"/>
      <c r="Y581" s="125"/>
      <c r="Z581" s="125"/>
      <c r="AA581" s="125"/>
      <c r="AB581" s="125"/>
      <c r="AC581" s="125"/>
      <c r="AD581" s="125"/>
      <c r="AE581" s="125"/>
      <c r="AF581" s="125"/>
      <c r="AG581" s="125"/>
      <c r="AH581" s="125"/>
      <c r="AI581" s="125"/>
      <c r="AJ581" s="125"/>
      <c r="AK581" s="125"/>
      <c r="AL581" s="125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5"/>
    </row>
    <row r="582" spans="16:48">
      <c r="P582" s="125"/>
      <c r="Q582" s="125"/>
      <c r="R582" s="125"/>
      <c r="S582" s="125"/>
      <c r="T582" s="125"/>
      <c r="U582" s="125"/>
      <c r="V582" s="125"/>
      <c r="W582" s="125"/>
      <c r="X582" s="125"/>
      <c r="Y582" s="125"/>
      <c r="Z582" s="125"/>
      <c r="AA582" s="125"/>
      <c r="AB582" s="125"/>
      <c r="AC582" s="125"/>
      <c r="AD582" s="125"/>
      <c r="AE582" s="125"/>
      <c r="AF582" s="125"/>
      <c r="AG582" s="125"/>
      <c r="AH582" s="125"/>
      <c r="AI582" s="125"/>
      <c r="AJ582" s="125"/>
      <c r="AK582" s="125"/>
      <c r="AL582" s="125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5"/>
    </row>
    <row r="583" spans="16:48">
      <c r="P583" s="125"/>
      <c r="Q583" s="125"/>
      <c r="R583" s="125"/>
      <c r="S583" s="125"/>
      <c r="T583" s="125"/>
      <c r="U583" s="125"/>
      <c r="V583" s="125"/>
      <c r="W583" s="125"/>
      <c r="X583" s="125"/>
      <c r="Y583" s="125"/>
      <c r="Z583" s="125"/>
      <c r="AA583" s="125"/>
      <c r="AB583" s="125"/>
      <c r="AC583" s="125"/>
      <c r="AD583" s="125"/>
      <c r="AE583" s="125"/>
      <c r="AF583" s="125"/>
      <c r="AG583" s="125"/>
      <c r="AH583" s="125"/>
      <c r="AI583" s="125"/>
      <c r="AJ583" s="125"/>
      <c r="AK583" s="125"/>
      <c r="AL583" s="125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5"/>
    </row>
    <row r="584" spans="16:48">
      <c r="P584" s="125"/>
      <c r="Q584" s="125"/>
      <c r="R584" s="125"/>
      <c r="S584" s="125"/>
      <c r="T584" s="125"/>
      <c r="U584" s="125"/>
      <c r="V584" s="125"/>
      <c r="W584" s="125"/>
      <c r="X584" s="125"/>
      <c r="Y584" s="125"/>
      <c r="Z584" s="125"/>
      <c r="AA584" s="125"/>
      <c r="AB584" s="125"/>
      <c r="AC584" s="125"/>
      <c r="AD584" s="125"/>
      <c r="AE584" s="125"/>
      <c r="AF584" s="125"/>
      <c r="AG584" s="125"/>
      <c r="AH584" s="125"/>
      <c r="AI584" s="125"/>
      <c r="AJ584" s="125"/>
      <c r="AK584" s="125"/>
      <c r="AL584" s="125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5"/>
    </row>
    <row r="585" spans="16:48">
      <c r="P585" s="125"/>
      <c r="Q585" s="125"/>
      <c r="R585" s="125"/>
      <c r="S585" s="125"/>
      <c r="T585" s="125"/>
      <c r="U585" s="125"/>
      <c r="V585" s="125"/>
      <c r="W585" s="125"/>
      <c r="X585" s="125"/>
      <c r="Y585" s="125"/>
      <c r="Z585" s="125"/>
      <c r="AA585" s="125"/>
      <c r="AB585" s="125"/>
      <c r="AC585" s="125"/>
      <c r="AD585" s="125"/>
      <c r="AE585" s="125"/>
      <c r="AF585" s="125"/>
      <c r="AG585" s="125"/>
      <c r="AH585" s="125"/>
      <c r="AI585" s="125"/>
      <c r="AJ585" s="125"/>
      <c r="AK585" s="125"/>
      <c r="AL585" s="125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5"/>
    </row>
    <row r="586" spans="16:48">
      <c r="P586" s="125"/>
      <c r="Q586" s="125"/>
      <c r="R586" s="125"/>
      <c r="S586" s="125"/>
      <c r="T586" s="125"/>
      <c r="U586" s="125"/>
      <c r="V586" s="125"/>
      <c r="W586" s="125"/>
      <c r="X586" s="125"/>
      <c r="Y586" s="125"/>
      <c r="Z586" s="125"/>
      <c r="AA586" s="125"/>
      <c r="AB586" s="125"/>
      <c r="AC586" s="125"/>
      <c r="AD586" s="125"/>
      <c r="AE586" s="125"/>
      <c r="AF586" s="125"/>
      <c r="AG586" s="125"/>
      <c r="AH586" s="125"/>
      <c r="AI586" s="125"/>
      <c r="AJ586" s="125"/>
      <c r="AK586" s="125"/>
      <c r="AL586" s="125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5"/>
    </row>
    <row r="587" spans="16:48">
      <c r="P587" s="125"/>
      <c r="Q587" s="125"/>
      <c r="R587" s="125"/>
      <c r="S587" s="125"/>
      <c r="T587" s="125"/>
      <c r="U587" s="125"/>
      <c r="V587" s="125"/>
      <c r="W587" s="125"/>
      <c r="X587" s="125"/>
      <c r="Y587" s="125"/>
      <c r="Z587" s="125"/>
      <c r="AA587" s="125"/>
      <c r="AB587" s="125"/>
      <c r="AC587" s="125"/>
      <c r="AD587" s="125"/>
      <c r="AE587" s="125"/>
      <c r="AF587" s="125"/>
      <c r="AG587" s="125"/>
      <c r="AH587" s="125"/>
      <c r="AI587" s="125"/>
      <c r="AJ587" s="125"/>
      <c r="AK587" s="125"/>
      <c r="AL587" s="125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5"/>
    </row>
    <row r="588" spans="16:48">
      <c r="P588" s="125"/>
      <c r="Q588" s="125"/>
      <c r="R588" s="125"/>
      <c r="S588" s="125"/>
      <c r="T588" s="125"/>
      <c r="U588" s="125"/>
      <c r="V588" s="125"/>
      <c r="W588" s="125"/>
      <c r="X588" s="125"/>
      <c r="Y588" s="125"/>
      <c r="Z588" s="125"/>
      <c r="AA588" s="125"/>
      <c r="AB588" s="125"/>
      <c r="AC588" s="125"/>
      <c r="AD588" s="125"/>
      <c r="AE588" s="125"/>
      <c r="AF588" s="125"/>
      <c r="AG588" s="125"/>
      <c r="AH588" s="125"/>
      <c r="AI588" s="125"/>
      <c r="AJ588" s="125"/>
      <c r="AK588" s="125"/>
      <c r="AL588" s="125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5"/>
    </row>
    <row r="589" spans="16:48">
      <c r="P589" s="125"/>
      <c r="Q589" s="125"/>
      <c r="R589" s="125"/>
      <c r="S589" s="125"/>
      <c r="T589" s="125"/>
      <c r="U589" s="125"/>
      <c r="V589" s="125"/>
      <c r="W589" s="125"/>
      <c r="X589" s="125"/>
      <c r="Y589" s="125"/>
      <c r="Z589" s="125"/>
      <c r="AA589" s="125"/>
      <c r="AB589" s="125"/>
      <c r="AC589" s="125"/>
      <c r="AD589" s="125"/>
      <c r="AE589" s="125"/>
      <c r="AF589" s="125"/>
      <c r="AG589" s="125"/>
      <c r="AH589" s="125"/>
      <c r="AI589" s="125"/>
      <c r="AJ589" s="125"/>
      <c r="AK589" s="125"/>
      <c r="AL589" s="125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5"/>
    </row>
    <row r="590" spans="16:48">
      <c r="P590" s="125"/>
      <c r="Q590" s="125"/>
      <c r="R590" s="125"/>
      <c r="S590" s="125"/>
      <c r="T590" s="125"/>
      <c r="U590" s="125"/>
      <c r="V590" s="125"/>
      <c r="W590" s="125"/>
      <c r="X590" s="125"/>
      <c r="Y590" s="125"/>
      <c r="Z590" s="125"/>
      <c r="AA590" s="125"/>
      <c r="AB590" s="125"/>
      <c r="AC590" s="125"/>
      <c r="AD590" s="125"/>
      <c r="AE590" s="125"/>
      <c r="AF590" s="125"/>
      <c r="AG590" s="125"/>
      <c r="AH590" s="125"/>
      <c r="AI590" s="125"/>
      <c r="AJ590" s="125"/>
      <c r="AK590" s="125"/>
      <c r="AL590" s="125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5"/>
    </row>
    <row r="591" spans="16:48"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  <c r="AA591" s="125"/>
      <c r="AB591" s="125"/>
      <c r="AC591" s="125"/>
      <c r="AD591" s="125"/>
      <c r="AE591" s="125"/>
      <c r="AF591" s="125"/>
      <c r="AG591" s="125"/>
      <c r="AH591" s="125"/>
      <c r="AI591" s="125"/>
      <c r="AJ591" s="125"/>
      <c r="AK591" s="125"/>
      <c r="AL591" s="125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5"/>
    </row>
    <row r="592" spans="16:48">
      <c r="P592" s="125"/>
      <c r="Q592" s="125"/>
      <c r="R592" s="125"/>
      <c r="S592" s="125"/>
      <c r="T592" s="125"/>
      <c r="U592" s="125"/>
      <c r="V592" s="125"/>
      <c r="W592" s="125"/>
      <c r="X592" s="125"/>
      <c r="Y592" s="125"/>
      <c r="Z592" s="125"/>
      <c r="AA592" s="125"/>
      <c r="AB592" s="125"/>
      <c r="AC592" s="125"/>
      <c r="AD592" s="125"/>
      <c r="AE592" s="125"/>
      <c r="AF592" s="125"/>
      <c r="AG592" s="125"/>
      <c r="AH592" s="125"/>
      <c r="AI592" s="125"/>
      <c r="AJ592" s="125"/>
      <c r="AK592" s="125"/>
      <c r="AL592" s="125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5"/>
    </row>
    <row r="593" spans="16:48">
      <c r="P593" s="125"/>
      <c r="Q593" s="125"/>
      <c r="R593" s="125"/>
      <c r="S593" s="125"/>
      <c r="T593" s="125"/>
      <c r="U593" s="125"/>
      <c r="V593" s="125"/>
      <c r="W593" s="125"/>
      <c r="X593" s="125"/>
      <c r="Y593" s="125"/>
      <c r="Z593" s="125"/>
      <c r="AA593" s="125"/>
      <c r="AB593" s="125"/>
      <c r="AC593" s="125"/>
      <c r="AD593" s="125"/>
      <c r="AE593" s="125"/>
      <c r="AF593" s="125"/>
      <c r="AG593" s="125"/>
      <c r="AH593" s="125"/>
      <c r="AI593" s="125"/>
      <c r="AJ593" s="125"/>
      <c r="AK593" s="125"/>
      <c r="AL593" s="125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5"/>
    </row>
    <row r="594" spans="16:48"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  <c r="Z594" s="125"/>
      <c r="AA594" s="125"/>
      <c r="AB594" s="125"/>
      <c r="AC594" s="125"/>
      <c r="AD594" s="125"/>
      <c r="AE594" s="125"/>
      <c r="AF594" s="125"/>
      <c r="AG594" s="125"/>
      <c r="AH594" s="125"/>
      <c r="AI594" s="125"/>
      <c r="AJ594" s="125"/>
      <c r="AK594" s="125"/>
      <c r="AL594" s="125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5"/>
    </row>
    <row r="595" spans="16:48">
      <c r="P595" s="125"/>
      <c r="Q595" s="125"/>
      <c r="R595" s="125"/>
      <c r="S595" s="125"/>
      <c r="T595" s="125"/>
      <c r="U595" s="125"/>
      <c r="V595" s="125"/>
      <c r="W595" s="125"/>
      <c r="X595" s="125"/>
      <c r="Y595" s="125"/>
      <c r="Z595" s="125"/>
      <c r="AA595" s="125"/>
      <c r="AB595" s="125"/>
      <c r="AC595" s="125"/>
      <c r="AD595" s="125"/>
      <c r="AE595" s="125"/>
      <c r="AF595" s="125"/>
      <c r="AG595" s="125"/>
      <c r="AH595" s="125"/>
      <c r="AI595" s="125"/>
      <c r="AJ595" s="125"/>
      <c r="AK595" s="125"/>
      <c r="AL595" s="125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5"/>
    </row>
    <row r="596" spans="16:48">
      <c r="P596" s="125"/>
      <c r="Q596" s="125"/>
      <c r="R596" s="125"/>
      <c r="S596" s="125"/>
      <c r="T596" s="125"/>
      <c r="U596" s="125"/>
      <c r="V596" s="125"/>
      <c r="W596" s="125"/>
      <c r="X596" s="125"/>
      <c r="Y596" s="125"/>
      <c r="Z596" s="125"/>
      <c r="AA596" s="125"/>
      <c r="AB596" s="125"/>
      <c r="AC596" s="125"/>
      <c r="AD596" s="125"/>
      <c r="AE596" s="125"/>
      <c r="AF596" s="125"/>
      <c r="AG596" s="125"/>
      <c r="AH596" s="125"/>
      <c r="AI596" s="125"/>
      <c r="AJ596" s="125"/>
      <c r="AK596" s="125"/>
      <c r="AL596" s="125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5"/>
    </row>
    <row r="597" spans="16:48">
      <c r="P597" s="125"/>
      <c r="Q597" s="125"/>
      <c r="R597" s="125"/>
      <c r="S597" s="125"/>
      <c r="T597" s="125"/>
      <c r="U597" s="125"/>
      <c r="V597" s="125"/>
      <c r="W597" s="125"/>
      <c r="X597" s="125"/>
      <c r="Y597" s="125"/>
      <c r="Z597" s="125"/>
      <c r="AA597" s="125"/>
      <c r="AB597" s="125"/>
      <c r="AC597" s="125"/>
      <c r="AD597" s="125"/>
      <c r="AE597" s="125"/>
      <c r="AF597" s="125"/>
      <c r="AG597" s="125"/>
      <c r="AH597" s="125"/>
      <c r="AI597" s="125"/>
      <c r="AJ597" s="125"/>
      <c r="AK597" s="125"/>
      <c r="AL597" s="125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5"/>
    </row>
    <row r="598" spans="16:48">
      <c r="P598" s="125"/>
      <c r="Q598" s="125"/>
      <c r="R598" s="125"/>
      <c r="S598" s="125"/>
      <c r="T598" s="125"/>
      <c r="U598" s="125"/>
      <c r="V598" s="125"/>
      <c r="W598" s="125"/>
      <c r="X598" s="125"/>
      <c r="Y598" s="125"/>
      <c r="Z598" s="125"/>
      <c r="AA598" s="125"/>
      <c r="AB598" s="125"/>
      <c r="AC598" s="125"/>
      <c r="AD598" s="125"/>
      <c r="AE598" s="125"/>
      <c r="AF598" s="125"/>
      <c r="AG598" s="125"/>
      <c r="AH598" s="125"/>
      <c r="AI598" s="125"/>
      <c r="AJ598" s="125"/>
      <c r="AK598" s="125"/>
      <c r="AL598" s="125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5"/>
    </row>
    <row r="599" spans="16:48">
      <c r="P599" s="125"/>
      <c r="Q599" s="125"/>
      <c r="R599" s="125"/>
      <c r="S599" s="125"/>
      <c r="T599" s="125"/>
      <c r="U599" s="125"/>
      <c r="V599" s="125"/>
      <c r="W599" s="125"/>
      <c r="X599" s="125"/>
      <c r="Y599" s="125"/>
      <c r="Z599" s="125"/>
      <c r="AA599" s="125"/>
      <c r="AB599" s="125"/>
      <c r="AC599" s="125"/>
      <c r="AD599" s="125"/>
      <c r="AE599" s="125"/>
      <c r="AF599" s="125"/>
      <c r="AG599" s="125"/>
      <c r="AH599" s="125"/>
      <c r="AI599" s="125"/>
      <c r="AJ599" s="125"/>
      <c r="AK599" s="125"/>
      <c r="AL599" s="125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5"/>
    </row>
    <row r="600" spans="16:48">
      <c r="P600" s="125"/>
      <c r="Q600" s="125"/>
      <c r="R600" s="125"/>
      <c r="S600" s="125"/>
      <c r="T600" s="125"/>
      <c r="U600" s="125"/>
      <c r="V600" s="125"/>
      <c r="W600" s="125"/>
      <c r="X600" s="125"/>
      <c r="Y600" s="125"/>
      <c r="Z600" s="125"/>
      <c r="AA600" s="125"/>
      <c r="AB600" s="125"/>
      <c r="AC600" s="125"/>
      <c r="AD600" s="125"/>
      <c r="AE600" s="125"/>
      <c r="AF600" s="125"/>
      <c r="AG600" s="125"/>
      <c r="AH600" s="125"/>
      <c r="AI600" s="125"/>
      <c r="AJ600" s="125"/>
      <c r="AK600" s="125"/>
      <c r="AL600" s="125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5"/>
    </row>
    <row r="601" spans="16:48">
      <c r="P601" s="125"/>
      <c r="Q601" s="125"/>
      <c r="R601" s="125"/>
      <c r="S601" s="125"/>
      <c r="T601" s="125"/>
      <c r="U601" s="125"/>
      <c r="V601" s="125"/>
      <c r="W601" s="125"/>
      <c r="X601" s="125"/>
      <c r="Y601" s="125"/>
      <c r="Z601" s="125"/>
      <c r="AA601" s="125"/>
      <c r="AB601" s="125"/>
      <c r="AC601" s="125"/>
      <c r="AD601" s="125"/>
      <c r="AE601" s="125"/>
      <c r="AF601" s="125"/>
      <c r="AG601" s="125"/>
      <c r="AH601" s="125"/>
      <c r="AI601" s="125"/>
      <c r="AJ601" s="125"/>
      <c r="AK601" s="125"/>
      <c r="AL601" s="125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5"/>
    </row>
    <row r="602" spans="16:48">
      <c r="P602" s="125"/>
      <c r="Q602" s="125"/>
      <c r="R602" s="125"/>
      <c r="S602" s="125"/>
      <c r="T602" s="125"/>
      <c r="U602" s="125"/>
      <c r="V602" s="125"/>
      <c r="W602" s="125"/>
      <c r="X602" s="125"/>
      <c r="Y602" s="125"/>
      <c r="Z602" s="125"/>
      <c r="AA602" s="125"/>
      <c r="AB602" s="125"/>
      <c r="AC602" s="125"/>
      <c r="AD602" s="125"/>
      <c r="AE602" s="125"/>
      <c r="AF602" s="125"/>
      <c r="AG602" s="125"/>
      <c r="AH602" s="125"/>
      <c r="AI602" s="125"/>
      <c r="AJ602" s="125"/>
      <c r="AK602" s="125"/>
      <c r="AL602" s="125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5"/>
    </row>
    <row r="603" spans="16:48"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  <c r="Z603" s="125"/>
      <c r="AA603" s="125"/>
      <c r="AB603" s="125"/>
      <c r="AC603" s="125"/>
      <c r="AD603" s="125"/>
      <c r="AE603" s="125"/>
      <c r="AF603" s="125"/>
      <c r="AG603" s="125"/>
      <c r="AH603" s="125"/>
      <c r="AI603" s="125"/>
      <c r="AJ603" s="125"/>
      <c r="AK603" s="125"/>
      <c r="AL603" s="125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5"/>
    </row>
    <row r="604" spans="16:48">
      <c r="P604" s="125"/>
      <c r="Q604" s="125"/>
      <c r="R604" s="125"/>
      <c r="S604" s="125"/>
      <c r="T604" s="125"/>
      <c r="U604" s="125"/>
      <c r="V604" s="125"/>
      <c r="W604" s="125"/>
      <c r="X604" s="125"/>
      <c r="Y604" s="125"/>
      <c r="Z604" s="125"/>
      <c r="AA604" s="125"/>
      <c r="AB604" s="125"/>
      <c r="AC604" s="125"/>
      <c r="AD604" s="125"/>
      <c r="AE604" s="125"/>
      <c r="AF604" s="125"/>
      <c r="AG604" s="125"/>
      <c r="AH604" s="125"/>
      <c r="AI604" s="125"/>
      <c r="AJ604" s="125"/>
      <c r="AK604" s="125"/>
      <c r="AL604" s="125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5"/>
    </row>
    <row r="605" spans="16:48">
      <c r="P605" s="125"/>
      <c r="Q605" s="125"/>
      <c r="R605" s="125"/>
      <c r="S605" s="125"/>
      <c r="T605" s="125"/>
      <c r="U605" s="125"/>
      <c r="V605" s="125"/>
      <c r="W605" s="125"/>
      <c r="X605" s="125"/>
      <c r="Y605" s="125"/>
      <c r="Z605" s="125"/>
      <c r="AA605" s="125"/>
      <c r="AB605" s="125"/>
      <c r="AC605" s="125"/>
      <c r="AD605" s="125"/>
      <c r="AE605" s="125"/>
      <c r="AF605" s="125"/>
      <c r="AG605" s="125"/>
      <c r="AH605" s="125"/>
      <c r="AI605" s="125"/>
      <c r="AJ605" s="125"/>
      <c r="AK605" s="125"/>
      <c r="AL605" s="125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5"/>
    </row>
    <row r="606" spans="16:48">
      <c r="P606" s="125"/>
      <c r="Q606" s="125"/>
      <c r="R606" s="125"/>
      <c r="S606" s="125"/>
      <c r="T606" s="125"/>
      <c r="U606" s="125"/>
      <c r="V606" s="125"/>
      <c r="W606" s="125"/>
      <c r="X606" s="125"/>
      <c r="Y606" s="125"/>
      <c r="Z606" s="125"/>
      <c r="AA606" s="125"/>
      <c r="AB606" s="125"/>
      <c r="AC606" s="125"/>
      <c r="AD606" s="125"/>
      <c r="AE606" s="125"/>
      <c r="AF606" s="125"/>
      <c r="AG606" s="125"/>
      <c r="AH606" s="125"/>
      <c r="AI606" s="125"/>
      <c r="AJ606" s="125"/>
      <c r="AK606" s="125"/>
      <c r="AL606" s="125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5"/>
    </row>
    <row r="607" spans="16:48">
      <c r="P607" s="125"/>
      <c r="Q607" s="125"/>
      <c r="R607" s="125"/>
      <c r="S607" s="125"/>
      <c r="T607" s="125"/>
      <c r="U607" s="125"/>
      <c r="V607" s="125"/>
      <c r="W607" s="125"/>
      <c r="X607" s="125"/>
      <c r="Y607" s="125"/>
      <c r="Z607" s="125"/>
      <c r="AA607" s="125"/>
      <c r="AB607" s="125"/>
      <c r="AC607" s="125"/>
      <c r="AD607" s="125"/>
      <c r="AE607" s="125"/>
      <c r="AF607" s="125"/>
      <c r="AG607" s="125"/>
      <c r="AH607" s="125"/>
      <c r="AI607" s="125"/>
      <c r="AJ607" s="125"/>
      <c r="AK607" s="125"/>
      <c r="AL607" s="125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5"/>
    </row>
    <row r="608" spans="16:48">
      <c r="P608" s="125"/>
      <c r="Q608" s="125"/>
      <c r="R608" s="125"/>
      <c r="S608" s="125"/>
      <c r="T608" s="125"/>
      <c r="U608" s="125"/>
      <c r="V608" s="125"/>
      <c r="W608" s="125"/>
      <c r="X608" s="125"/>
      <c r="Y608" s="125"/>
      <c r="Z608" s="125"/>
      <c r="AA608" s="125"/>
      <c r="AB608" s="125"/>
      <c r="AC608" s="125"/>
      <c r="AD608" s="125"/>
      <c r="AE608" s="125"/>
      <c r="AF608" s="125"/>
      <c r="AG608" s="125"/>
      <c r="AH608" s="125"/>
      <c r="AI608" s="125"/>
      <c r="AJ608" s="125"/>
      <c r="AK608" s="125"/>
      <c r="AL608" s="125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5"/>
    </row>
    <row r="609" spans="16:48">
      <c r="P609" s="125"/>
      <c r="Q609" s="125"/>
      <c r="R609" s="125"/>
      <c r="S609" s="125"/>
      <c r="T609" s="125"/>
      <c r="U609" s="125"/>
      <c r="V609" s="125"/>
      <c r="W609" s="125"/>
      <c r="X609" s="125"/>
      <c r="Y609" s="125"/>
      <c r="Z609" s="125"/>
      <c r="AA609" s="125"/>
      <c r="AB609" s="125"/>
      <c r="AC609" s="125"/>
      <c r="AD609" s="125"/>
      <c r="AE609" s="125"/>
      <c r="AF609" s="125"/>
      <c r="AG609" s="125"/>
      <c r="AH609" s="125"/>
      <c r="AI609" s="125"/>
      <c r="AJ609" s="125"/>
      <c r="AK609" s="125"/>
      <c r="AL609" s="125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5"/>
    </row>
    <row r="610" spans="16:48">
      <c r="P610" s="125"/>
      <c r="Q610" s="125"/>
      <c r="R610" s="125"/>
      <c r="S610" s="125"/>
      <c r="T610" s="125"/>
      <c r="U610" s="125"/>
      <c r="V610" s="125"/>
      <c r="W610" s="125"/>
      <c r="X610" s="125"/>
      <c r="Y610" s="125"/>
      <c r="Z610" s="125"/>
      <c r="AA610" s="125"/>
      <c r="AB610" s="125"/>
      <c r="AC610" s="125"/>
      <c r="AD610" s="125"/>
      <c r="AE610" s="125"/>
      <c r="AF610" s="125"/>
      <c r="AG610" s="125"/>
      <c r="AH610" s="125"/>
      <c r="AI610" s="125"/>
      <c r="AJ610" s="125"/>
      <c r="AK610" s="125"/>
      <c r="AL610" s="125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5"/>
    </row>
    <row r="611" spans="16:48">
      <c r="P611" s="125"/>
      <c r="Q611" s="125"/>
      <c r="R611" s="125"/>
      <c r="S611" s="125"/>
      <c r="T611" s="125"/>
      <c r="U611" s="125"/>
      <c r="V611" s="125"/>
      <c r="W611" s="125"/>
      <c r="X611" s="125"/>
      <c r="Y611" s="125"/>
      <c r="Z611" s="125"/>
      <c r="AA611" s="125"/>
      <c r="AB611" s="125"/>
      <c r="AC611" s="125"/>
      <c r="AD611" s="125"/>
      <c r="AE611" s="125"/>
      <c r="AF611" s="125"/>
      <c r="AG611" s="125"/>
      <c r="AH611" s="125"/>
      <c r="AI611" s="125"/>
      <c r="AJ611" s="125"/>
      <c r="AK611" s="125"/>
      <c r="AL611" s="125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5"/>
    </row>
    <row r="612" spans="16:48">
      <c r="P612" s="125"/>
      <c r="Q612" s="125"/>
      <c r="R612" s="125"/>
      <c r="S612" s="125"/>
      <c r="T612" s="125"/>
      <c r="U612" s="125"/>
      <c r="V612" s="125"/>
      <c r="W612" s="125"/>
      <c r="X612" s="125"/>
      <c r="Y612" s="125"/>
      <c r="Z612" s="125"/>
      <c r="AA612" s="125"/>
      <c r="AB612" s="125"/>
      <c r="AC612" s="125"/>
      <c r="AD612" s="125"/>
      <c r="AE612" s="125"/>
      <c r="AF612" s="125"/>
      <c r="AG612" s="125"/>
      <c r="AH612" s="125"/>
      <c r="AI612" s="125"/>
      <c r="AJ612" s="125"/>
      <c r="AK612" s="125"/>
      <c r="AL612" s="125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5"/>
    </row>
    <row r="613" spans="16:48">
      <c r="P613" s="125"/>
      <c r="Q613" s="125"/>
      <c r="R613" s="125"/>
      <c r="S613" s="125"/>
      <c r="T613" s="125"/>
      <c r="U613" s="125"/>
      <c r="V613" s="125"/>
      <c r="W613" s="125"/>
      <c r="X613" s="125"/>
      <c r="Y613" s="125"/>
      <c r="Z613" s="125"/>
      <c r="AA613" s="125"/>
      <c r="AB613" s="125"/>
      <c r="AC613" s="125"/>
      <c r="AD613" s="125"/>
      <c r="AE613" s="125"/>
      <c r="AF613" s="125"/>
      <c r="AG613" s="125"/>
      <c r="AH613" s="125"/>
      <c r="AI613" s="125"/>
      <c r="AJ613" s="125"/>
      <c r="AK613" s="125"/>
      <c r="AL613" s="125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5"/>
    </row>
    <row r="614" spans="16:48">
      <c r="P614" s="125"/>
      <c r="Q614" s="125"/>
      <c r="R614" s="125"/>
      <c r="S614" s="125"/>
      <c r="T614" s="125"/>
      <c r="U614" s="125"/>
      <c r="V614" s="125"/>
      <c r="W614" s="125"/>
      <c r="X614" s="125"/>
      <c r="Y614" s="125"/>
      <c r="Z614" s="125"/>
      <c r="AA614" s="125"/>
      <c r="AB614" s="125"/>
      <c r="AC614" s="125"/>
      <c r="AD614" s="125"/>
      <c r="AE614" s="125"/>
      <c r="AF614" s="125"/>
      <c r="AG614" s="125"/>
      <c r="AH614" s="125"/>
      <c r="AI614" s="125"/>
      <c r="AJ614" s="125"/>
      <c r="AK614" s="125"/>
      <c r="AL614" s="125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5"/>
    </row>
    <row r="615" spans="16:48">
      <c r="P615" s="125"/>
      <c r="Q615" s="125"/>
      <c r="R615" s="125"/>
      <c r="S615" s="125"/>
      <c r="T615" s="125"/>
      <c r="U615" s="125"/>
      <c r="V615" s="125"/>
      <c r="W615" s="125"/>
      <c r="X615" s="125"/>
      <c r="Y615" s="125"/>
      <c r="Z615" s="125"/>
      <c r="AA615" s="125"/>
      <c r="AB615" s="125"/>
      <c r="AC615" s="125"/>
      <c r="AD615" s="125"/>
      <c r="AE615" s="125"/>
      <c r="AF615" s="125"/>
      <c r="AG615" s="125"/>
      <c r="AH615" s="125"/>
      <c r="AI615" s="125"/>
      <c r="AJ615" s="125"/>
      <c r="AK615" s="125"/>
      <c r="AL615" s="125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5"/>
    </row>
    <row r="616" spans="16:48">
      <c r="P616" s="125"/>
      <c r="Q616" s="125"/>
      <c r="R616" s="125"/>
      <c r="S616" s="125"/>
      <c r="T616" s="125"/>
      <c r="U616" s="125"/>
      <c r="V616" s="125"/>
      <c r="W616" s="125"/>
      <c r="X616" s="125"/>
      <c r="Y616" s="125"/>
      <c r="Z616" s="125"/>
      <c r="AA616" s="125"/>
      <c r="AB616" s="125"/>
      <c r="AC616" s="125"/>
      <c r="AD616" s="125"/>
      <c r="AE616" s="125"/>
      <c r="AF616" s="125"/>
      <c r="AG616" s="125"/>
      <c r="AH616" s="125"/>
      <c r="AI616" s="125"/>
      <c r="AJ616" s="125"/>
      <c r="AK616" s="125"/>
      <c r="AL616" s="125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5"/>
    </row>
    <row r="617" spans="16:48">
      <c r="P617" s="125"/>
      <c r="Q617" s="125"/>
      <c r="R617" s="125"/>
      <c r="S617" s="125"/>
      <c r="T617" s="125"/>
      <c r="U617" s="125"/>
      <c r="V617" s="125"/>
      <c r="W617" s="125"/>
      <c r="X617" s="125"/>
      <c r="Y617" s="125"/>
      <c r="Z617" s="125"/>
      <c r="AA617" s="125"/>
      <c r="AB617" s="125"/>
      <c r="AC617" s="125"/>
      <c r="AD617" s="125"/>
      <c r="AE617" s="125"/>
      <c r="AF617" s="125"/>
      <c r="AG617" s="125"/>
      <c r="AH617" s="125"/>
      <c r="AI617" s="125"/>
      <c r="AJ617" s="125"/>
      <c r="AK617" s="125"/>
      <c r="AL617" s="125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5"/>
    </row>
    <row r="618" spans="16:48">
      <c r="P618" s="125"/>
      <c r="Q618" s="125"/>
      <c r="R618" s="125"/>
      <c r="S618" s="125"/>
      <c r="T618" s="125"/>
      <c r="U618" s="125"/>
      <c r="V618" s="125"/>
      <c r="W618" s="125"/>
      <c r="X618" s="125"/>
      <c r="Y618" s="125"/>
      <c r="Z618" s="125"/>
      <c r="AA618" s="125"/>
      <c r="AB618" s="125"/>
      <c r="AC618" s="125"/>
      <c r="AD618" s="125"/>
      <c r="AE618" s="125"/>
      <c r="AF618" s="125"/>
      <c r="AG618" s="125"/>
      <c r="AH618" s="125"/>
      <c r="AI618" s="125"/>
      <c r="AJ618" s="125"/>
      <c r="AK618" s="125"/>
      <c r="AL618" s="125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5"/>
    </row>
    <row r="619" spans="16:48">
      <c r="P619" s="125"/>
      <c r="Q619" s="125"/>
      <c r="R619" s="125"/>
      <c r="S619" s="125"/>
      <c r="T619" s="125"/>
      <c r="U619" s="125"/>
      <c r="V619" s="125"/>
      <c r="W619" s="125"/>
      <c r="X619" s="125"/>
      <c r="Y619" s="125"/>
      <c r="Z619" s="125"/>
      <c r="AA619" s="125"/>
      <c r="AB619" s="125"/>
      <c r="AC619" s="125"/>
      <c r="AD619" s="125"/>
      <c r="AE619" s="125"/>
      <c r="AF619" s="125"/>
      <c r="AG619" s="125"/>
      <c r="AH619" s="125"/>
      <c r="AI619" s="125"/>
      <c r="AJ619" s="125"/>
      <c r="AK619" s="125"/>
      <c r="AL619" s="125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5"/>
    </row>
    <row r="620" spans="16:48">
      <c r="P620" s="125"/>
      <c r="Q620" s="125"/>
      <c r="R620" s="125"/>
      <c r="S620" s="125"/>
      <c r="T620" s="125"/>
      <c r="U620" s="125"/>
      <c r="V620" s="125"/>
      <c r="W620" s="125"/>
      <c r="X620" s="125"/>
      <c r="Y620" s="125"/>
      <c r="Z620" s="125"/>
      <c r="AA620" s="125"/>
      <c r="AB620" s="125"/>
      <c r="AC620" s="125"/>
      <c r="AD620" s="125"/>
      <c r="AE620" s="125"/>
      <c r="AF620" s="125"/>
      <c r="AG620" s="125"/>
      <c r="AH620" s="125"/>
      <c r="AI620" s="125"/>
      <c r="AJ620" s="125"/>
      <c r="AK620" s="125"/>
      <c r="AL620" s="125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5"/>
    </row>
    <row r="621" spans="16:48">
      <c r="P621" s="125"/>
      <c r="Q621" s="125"/>
      <c r="R621" s="125"/>
      <c r="S621" s="125"/>
      <c r="T621" s="125"/>
      <c r="U621" s="125"/>
      <c r="V621" s="125"/>
      <c r="W621" s="125"/>
      <c r="X621" s="125"/>
      <c r="Y621" s="125"/>
      <c r="Z621" s="125"/>
      <c r="AA621" s="125"/>
      <c r="AB621" s="125"/>
      <c r="AC621" s="125"/>
      <c r="AD621" s="125"/>
      <c r="AE621" s="125"/>
      <c r="AF621" s="125"/>
      <c r="AG621" s="125"/>
      <c r="AH621" s="125"/>
      <c r="AI621" s="125"/>
      <c r="AJ621" s="125"/>
      <c r="AK621" s="125"/>
      <c r="AL621" s="125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5"/>
    </row>
    <row r="622" spans="16:48"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  <c r="Z622" s="125"/>
      <c r="AA622" s="125"/>
      <c r="AB622" s="125"/>
      <c r="AC622" s="125"/>
      <c r="AD622" s="125"/>
      <c r="AE622" s="125"/>
      <c r="AF622" s="125"/>
      <c r="AG622" s="125"/>
      <c r="AH622" s="125"/>
      <c r="AI622" s="125"/>
      <c r="AJ622" s="125"/>
      <c r="AK622" s="125"/>
      <c r="AL622" s="125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5"/>
    </row>
    <row r="623" spans="16:48">
      <c r="P623" s="125"/>
      <c r="Q623" s="125"/>
      <c r="R623" s="125"/>
      <c r="S623" s="125"/>
      <c r="T623" s="125"/>
      <c r="U623" s="125"/>
      <c r="V623" s="125"/>
      <c r="W623" s="125"/>
      <c r="X623" s="125"/>
      <c r="Y623" s="125"/>
      <c r="Z623" s="125"/>
      <c r="AA623" s="125"/>
      <c r="AB623" s="125"/>
      <c r="AC623" s="125"/>
      <c r="AD623" s="125"/>
      <c r="AE623" s="125"/>
      <c r="AF623" s="125"/>
      <c r="AG623" s="125"/>
      <c r="AH623" s="125"/>
      <c r="AI623" s="125"/>
      <c r="AJ623" s="125"/>
      <c r="AK623" s="125"/>
      <c r="AL623" s="125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5"/>
    </row>
    <row r="624" spans="16:48">
      <c r="P624" s="125"/>
      <c r="Q624" s="125"/>
      <c r="R624" s="125"/>
      <c r="S624" s="125"/>
      <c r="T624" s="125"/>
      <c r="U624" s="125"/>
      <c r="V624" s="125"/>
      <c r="W624" s="125"/>
      <c r="X624" s="125"/>
      <c r="Y624" s="125"/>
      <c r="Z624" s="125"/>
      <c r="AA624" s="125"/>
      <c r="AB624" s="125"/>
      <c r="AC624" s="125"/>
      <c r="AD624" s="125"/>
      <c r="AE624" s="125"/>
      <c r="AF624" s="125"/>
      <c r="AG624" s="125"/>
      <c r="AH624" s="125"/>
      <c r="AI624" s="125"/>
      <c r="AJ624" s="125"/>
      <c r="AK624" s="125"/>
      <c r="AL624" s="125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5"/>
    </row>
    <row r="625" spans="16:48">
      <c r="P625" s="125"/>
      <c r="Q625" s="125"/>
      <c r="R625" s="125"/>
      <c r="S625" s="125"/>
      <c r="T625" s="125"/>
      <c r="U625" s="125"/>
      <c r="V625" s="125"/>
      <c r="W625" s="125"/>
      <c r="X625" s="125"/>
      <c r="Y625" s="125"/>
      <c r="Z625" s="125"/>
      <c r="AA625" s="125"/>
      <c r="AB625" s="125"/>
      <c r="AC625" s="125"/>
      <c r="AD625" s="125"/>
      <c r="AE625" s="125"/>
      <c r="AF625" s="125"/>
      <c r="AG625" s="125"/>
      <c r="AH625" s="125"/>
      <c r="AI625" s="125"/>
      <c r="AJ625" s="125"/>
      <c r="AK625" s="125"/>
      <c r="AL625" s="125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5"/>
    </row>
    <row r="626" spans="16:48">
      <c r="P626" s="125"/>
      <c r="Q626" s="125"/>
      <c r="R626" s="125"/>
      <c r="S626" s="125"/>
      <c r="T626" s="125"/>
      <c r="U626" s="125"/>
      <c r="V626" s="125"/>
      <c r="W626" s="125"/>
      <c r="X626" s="125"/>
      <c r="Y626" s="125"/>
      <c r="Z626" s="125"/>
      <c r="AA626" s="125"/>
      <c r="AB626" s="125"/>
      <c r="AC626" s="125"/>
      <c r="AD626" s="125"/>
      <c r="AE626" s="125"/>
      <c r="AF626" s="125"/>
      <c r="AG626" s="125"/>
      <c r="AH626" s="125"/>
      <c r="AI626" s="125"/>
      <c r="AJ626" s="125"/>
      <c r="AK626" s="125"/>
      <c r="AL626" s="125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5"/>
    </row>
    <row r="627" spans="16:48">
      <c r="P627" s="125"/>
      <c r="Q627" s="125"/>
      <c r="R627" s="125"/>
      <c r="S627" s="125"/>
      <c r="T627" s="125"/>
      <c r="U627" s="125"/>
      <c r="V627" s="125"/>
      <c r="W627" s="125"/>
      <c r="X627" s="125"/>
      <c r="Y627" s="125"/>
      <c r="Z627" s="125"/>
      <c r="AA627" s="125"/>
      <c r="AB627" s="125"/>
      <c r="AC627" s="125"/>
      <c r="AD627" s="125"/>
      <c r="AE627" s="125"/>
      <c r="AF627" s="125"/>
      <c r="AG627" s="125"/>
      <c r="AH627" s="125"/>
      <c r="AI627" s="125"/>
      <c r="AJ627" s="125"/>
      <c r="AK627" s="125"/>
      <c r="AL627" s="125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5"/>
    </row>
    <row r="628" spans="16:48"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  <c r="Z628" s="125"/>
      <c r="AA628" s="125"/>
      <c r="AB628" s="125"/>
      <c r="AC628" s="125"/>
      <c r="AD628" s="125"/>
      <c r="AE628" s="125"/>
      <c r="AF628" s="125"/>
      <c r="AG628" s="125"/>
      <c r="AH628" s="125"/>
      <c r="AI628" s="125"/>
      <c r="AJ628" s="125"/>
      <c r="AK628" s="125"/>
      <c r="AL628" s="125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5"/>
    </row>
    <row r="629" spans="16:48">
      <c r="P629" s="125"/>
      <c r="Q629" s="125"/>
      <c r="R629" s="125"/>
      <c r="S629" s="125"/>
      <c r="T629" s="125"/>
      <c r="U629" s="125"/>
      <c r="V629" s="125"/>
      <c r="W629" s="125"/>
      <c r="X629" s="125"/>
      <c r="Y629" s="125"/>
      <c r="Z629" s="125"/>
      <c r="AA629" s="125"/>
      <c r="AB629" s="125"/>
      <c r="AC629" s="125"/>
      <c r="AD629" s="125"/>
      <c r="AE629" s="125"/>
      <c r="AF629" s="125"/>
      <c r="AG629" s="125"/>
      <c r="AH629" s="125"/>
      <c r="AI629" s="125"/>
      <c r="AJ629" s="125"/>
      <c r="AK629" s="125"/>
      <c r="AL629" s="125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5"/>
    </row>
    <row r="630" spans="16:48">
      <c r="P630" s="125"/>
      <c r="Q630" s="125"/>
      <c r="R630" s="125"/>
      <c r="S630" s="125"/>
      <c r="T630" s="125"/>
      <c r="U630" s="125"/>
      <c r="V630" s="125"/>
      <c r="W630" s="125"/>
      <c r="X630" s="125"/>
      <c r="Y630" s="125"/>
      <c r="Z630" s="125"/>
      <c r="AA630" s="125"/>
      <c r="AB630" s="125"/>
      <c r="AC630" s="125"/>
      <c r="AD630" s="125"/>
      <c r="AE630" s="125"/>
      <c r="AF630" s="125"/>
      <c r="AG630" s="125"/>
      <c r="AH630" s="125"/>
      <c r="AI630" s="125"/>
      <c r="AJ630" s="125"/>
      <c r="AK630" s="125"/>
      <c r="AL630" s="125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5"/>
    </row>
    <row r="631" spans="16:48">
      <c r="P631" s="125"/>
      <c r="Q631" s="125"/>
      <c r="R631" s="125"/>
      <c r="S631" s="125"/>
      <c r="T631" s="125"/>
      <c r="U631" s="125"/>
      <c r="V631" s="125"/>
      <c r="W631" s="125"/>
      <c r="X631" s="125"/>
      <c r="Y631" s="125"/>
      <c r="Z631" s="125"/>
      <c r="AA631" s="125"/>
      <c r="AB631" s="125"/>
      <c r="AC631" s="125"/>
      <c r="AD631" s="125"/>
      <c r="AE631" s="125"/>
      <c r="AF631" s="125"/>
      <c r="AG631" s="125"/>
      <c r="AH631" s="125"/>
      <c r="AI631" s="125"/>
      <c r="AJ631" s="125"/>
      <c r="AK631" s="125"/>
      <c r="AL631" s="125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5"/>
    </row>
    <row r="632" spans="16:48">
      <c r="P632" s="125"/>
      <c r="Q632" s="125"/>
      <c r="R632" s="125"/>
      <c r="S632" s="125"/>
      <c r="T632" s="125"/>
      <c r="U632" s="125"/>
      <c r="V632" s="125"/>
      <c r="W632" s="125"/>
      <c r="X632" s="125"/>
      <c r="Y632" s="125"/>
      <c r="Z632" s="125"/>
      <c r="AA632" s="125"/>
      <c r="AB632" s="125"/>
      <c r="AC632" s="125"/>
      <c r="AD632" s="125"/>
      <c r="AE632" s="125"/>
      <c r="AF632" s="125"/>
      <c r="AG632" s="125"/>
      <c r="AH632" s="125"/>
      <c r="AI632" s="125"/>
      <c r="AJ632" s="125"/>
      <c r="AK632" s="125"/>
      <c r="AL632" s="125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5"/>
    </row>
    <row r="633" spans="16:48">
      <c r="P633" s="125"/>
      <c r="Q633" s="125"/>
      <c r="R633" s="125"/>
      <c r="S633" s="125"/>
      <c r="T633" s="125"/>
      <c r="U633" s="125"/>
      <c r="V633" s="125"/>
      <c r="W633" s="125"/>
      <c r="X633" s="125"/>
      <c r="Y633" s="125"/>
      <c r="Z633" s="125"/>
      <c r="AA633" s="125"/>
      <c r="AB633" s="125"/>
      <c r="AC633" s="125"/>
      <c r="AD633" s="125"/>
      <c r="AE633" s="125"/>
      <c r="AF633" s="125"/>
      <c r="AG633" s="125"/>
      <c r="AH633" s="125"/>
      <c r="AI633" s="125"/>
      <c r="AJ633" s="125"/>
      <c r="AK633" s="125"/>
      <c r="AL633" s="125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5"/>
    </row>
    <row r="634" spans="16:48">
      <c r="P634" s="125"/>
      <c r="Q634" s="125"/>
      <c r="R634" s="125"/>
      <c r="S634" s="125"/>
      <c r="T634" s="125"/>
      <c r="U634" s="125"/>
      <c r="V634" s="125"/>
      <c r="W634" s="125"/>
      <c r="X634" s="125"/>
      <c r="Y634" s="125"/>
      <c r="Z634" s="125"/>
      <c r="AA634" s="125"/>
      <c r="AB634" s="125"/>
      <c r="AC634" s="125"/>
      <c r="AD634" s="125"/>
      <c r="AE634" s="125"/>
      <c r="AF634" s="125"/>
      <c r="AG634" s="125"/>
      <c r="AH634" s="125"/>
      <c r="AI634" s="125"/>
      <c r="AJ634" s="125"/>
      <c r="AK634" s="125"/>
      <c r="AL634" s="125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5"/>
    </row>
    <row r="635" spans="16:48">
      <c r="P635" s="125"/>
      <c r="Q635" s="125"/>
      <c r="R635" s="125"/>
      <c r="S635" s="125"/>
      <c r="T635" s="125"/>
      <c r="U635" s="125"/>
      <c r="V635" s="125"/>
      <c r="W635" s="125"/>
      <c r="X635" s="125"/>
      <c r="Y635" s="125"/>
      <c r="Z635" s="125"/>
      <c r="AA635" s="125"/>
      <c r="AB635" s="125"/>
      <c r="AC635" s="125"/>
      <c r="AD635" s="125"/>
      <c r="AE635" s="125"/>
      <c r="AF635" s="125"/>
      <c r="AG635" s="125"/>
      <c r="AH635" s="125"/>
      <c r="AI635" s="125"/>
      <c r="AJ635" s="125"/>
      <c r="AK635" s="125"/>
      <c r="AL635" s="125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5"/>
    </row>
    <row r="636" spans="16:48">
      <c r="P636" s="125"/>
      <c r="Q636" s="125"/>
      <c r="R636" s="125"/>
      <c r="S636" s="125"/>
      <c r="T636" s="125"/>
      <c r="U636" s="125"/>
      <c r="V636" s="125"/>
      <c r="W636" s="125"/>
      <c r="X636" s="125"/>
      <c r="Y636" s="125"/>
      <c r="Z636" s="125"/>
      <c r="AA636" s="125"/>
      <c r="AB636" s="125"/>
      <c r="AC636" s="125"/>
      <c r="AD636" s="125"/>
      <c r="AE636" s="125"/>
      <c r="AF636" s="125"/>
      <c r="AG636" s="125"/>
      <c r="AH636" s="125"/>
      <c r="AI636" s="125"/>
      <c r="AJ636" s="125"/>
      <c r="AK636" s="125"/>
      <c r="AL636" s="125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5"/>
    </row>
    <row r="637" spans="16:48">
      <c r="P637" s="125"/>
      <c r="Q637" s="125"/>
      <c r="R637" s="125"/>
      <c r="S637" s="125"/>
      <c r="T637" s="125"/>
      <c r="U637" s="125"/>
      <c r="V637" s="125"/>
      <c r="W637" s="125"/>
      <c r="X637" s="125"/>
      <c r="Y637" s="125"/>
      <c r="Z637" s="125"/>
      <c r="AA637" s="125"/>
      <c r="AB637" s="125"/>
      <c r="AC637" s="125"/>
      <c r="AD637" s="125"/>
      <c r="AE637" s="125"/>
      <c r="AF637" s="125"/>
      <c r="AG637" s="125"/>
      <c r="AH637" s="125"/>
      <c r="AI637" s="125"/>
      <c r="AJ637" s="125"/>
      <c r="AK637" s="125"/>
      <c r="AL637" s="125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5"/>
    </row>
    <row r="638" spans="16:48">
      <c r="P638" s="125"/>
      <c r="Q638" s="125"/>
      <c r="R638" s="125"/>
      <c r="S638" s="125"/>
      <c r="T638" s="125"/>
      <c r="U638" s="125"/>
      <c r="V638" s="125"/>
      <c r="W638" s="125"/>
      <c r="X638" s="125"/>
      <c r="Y638" s="125"/>
      <c r="Z638" s="125"/>
      <c r="AA638" s="125"/>
      <c r="AB638" s="125"/>
      <c r="AC638" s="125"/>
      <c r="AD638" s="125"/>
      <c r="AE638" s="125"/>
      <c r="AF638" s="125"/>
      <c r="AG638" s="125"/>
      <c r="AH638" s="125"/>
      <c r="AI638" s="125"/>
      <c r="AJ638" s="125"/>
      <c r="AK638" s="125"/>
      <c r="AL638" s="125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5"/>
    </row>
    <row r="639" spans="16:48">
      <c r="P639" s="125"/>
      <c r="Q639" s="125"/>
      <c r="R639" s="125"/>
      <c r="S639" s="125"/>
      <c r="T639" s="125"/>
      <c r="U639" s="125"/>
      <c r="V639" s="125"/>
      <c r="W639" s="125"/>
      <c r="X639" s="125"/>
      <c r="Y639" s="125"/>
      <c r="Z639" s="125"/>
      <c r="AA639" s="125"/>
      <c r="AB639" s="125"/>
      <c r="AC639" s="125"/>
      <c r="AD639" s="125"/>
      <c r="AE639" s="125"/>
      <c r="AF639" s="125"/>
      <c r="AG639" s="125"/>
      <c r="AH639" s="125"/>
      <c r="AI639" s="125"/>
      <c r="AJ639" s="125"/>
      <c r="AK639" s="125"/>
      <c r="AL639" s="125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5"/>
    </row>
    <row r="640" spans="16:48">
      <c r="P640" s="125"/>
      <c r="Q640" s="125"/>
      <c r="R640" s="125"/>
      <c r="S640" s="125"/>
      <c r="T640" s="125"/>
      <c r="U640" s="125"/>
      <c r="V640" s="125"/>
      <c r="W640" s="125"/>
      <c r="X640" s="125"/>
      <c r="Y640" s="125"/>
      <c r="Z640" s="125"/>
      <c r="AA640" s="125"/>
      <c r="AB640" s="125"/>
      <c r="AC640" s="125"/>
      <c r="AD640" s="125"/>
      <c r="AE640" s="125"/>
      <c r="AF640" s="125"/>
      <c r="AG640" s="125"/>
      <c r="AH640" s="125"/>
      <c r="AI640" s="125"/>
      <c r="AJ640" s="125"/>
      <c r="AK640" s="125"/>
      <c r="AL640" s="125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5"/>
    </row>
    <row r="641" spans="16:48">
      <c r="P641" s="125"/>
      <c r="Q641" s="125"/>
      <c r="R641" s="125"/>
      <c r="S641" s="125"/>
      <c r="T641" s="125"/>
      <c r="U641" s="125"/>
      <c r="V641" s="125"/>
      <c r="W641" s="125"/>
      <c r="X641" s="125"/>
      <c r="Y641" s="125"/>
      <c r="Z641" s="125"/>
      <c r="AA641" s="125"/>
      <c r="AB641" s="125"/>
      <c r="AC641" s="125"/>
      <c r="AD641" s="125"/>
      <c r="AE641" s="125"/>
      <c r="AF641" s="125"/>
      <c r="AG641" s="125"/>
      <c r="AH641" s="125"/>
      <c r="AI641" s="125"/>
      <c r="AJ641" s="125"/>
      <c r="AK641" s="125"/>
      <c r="AL641" s="125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5"/>
    </row>
    <row r="642" spans="16:48">
      <c r="P642" s="125"/>
      <c r="Q642" s="125"/>
      <c r="R642" s="125"/>
      <c r="S642" s="125"/>
      <c r="T642" s="125"/>
      <c r="U642" s="125"/>
      <c r="V642" s="125"/>
      <c r="W642" s="125"/>
      <c r="X642" s="125"/>
      <c r="Y642" s="125"/>
      <c r="Z642" s="125"/>
      <c r="AA642" s="125"/>
      <c r="AB642" s="125"/>
      <c r="AC642" s="125"/>
      <c r="AD642" s="125"/>
      <c r="AE642" s="125"/>
      <c r="AF642" s="125"/>
      <c r="AG642" s="125"/>
      <c r="AH642" s="125"/>
      <c r="AI642" s="125"/>
      <c r="AJ642" s="125"/>
      <c r="AK642" s="125"/>
      <c r="AL642" s="125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5"/>
    </row>
    <row r="643" spans="16:48">
      <c r="P643" s="125"/>
      <c r="Q643" s="125"/>
      <c r="R643" s="125"/>
      <c r="S643" s="125"/>
      <c r="T643" s="125"/>
      <c r="U643" s="125"/>
      <c r="V643" s="125"/>
      <c r="W643" s="125"/>
      <c r="X643" s="125"/>
      <c r="Y643" s="125"/>
      <c r="Z643" s="125"/>
      <c r="AA643" s="125"/>
      <c r="AB643" s="125"/>
      <c r="AC643" s="125"/>
      <c r="AD643" s="125"/>
      <c r="AE643" s="125"/>
      <c r="AF643" s="125"/>
      <c r="AG643" s="125"/>
      <c r="AH643" s="125"/>
      <c r="AI643" s="125"/>
      <c r="AJ643" s="125"/>
      <c r="AK643" s="125"/>
      <c r="AL643" s="125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5"/>
    </row>
    <row r="644" spans="16:48">
      <c r="P644" s="125"/>
      <c r="Q644" s="125"/>
      <c r="R644" s="125"/>
      <c r="S644" s="125"/>
      <c r="T644" s="125"/>
      <c r="U644" s="125"/>
      <c r="V644" s="125"/>
      <c r="W644" s="125"/>
      <c r="X644" s="125"/>
      <c r="Y644" s="125"/>
      <c r="Z644" s="125"/>
      <c r="AA644" s="125"/>
      <c r="AB644" s="125"/>
      <c r="AC644" s="125"/>
      <c r="AD644" s="125"/>
      <c r="AE644" s="125"/>
      <c r="AF644" s="125"/>
      <c r="AG644" s="125"/>
      <c r="AH644" s="125"/>
      <c r="AI644" s="125"/>
      <c r="AJ644" s="125"/>
      <c r="AK644" s="125"/>
      <c r="AL644" s="125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5"/>
    </row>
    <row r="645" spans="16:48">
      <c r="P645" s="125"/>
      <c r="Q645" s="125"/>
      <c r="R645" s="125"/>
      <c r="S645" s="125"/>
      <c r="T645" s="125"/>
      <c r="U645" s="125"/>
      <c r="V645" s="125"/>
      <c r="W645" s="125"/>
      <c r="X645" s="125"/>
      <c r="Y645" s="125"/>
      <c r="Z645" s="125"/>
      <c r="AA645" s="125"/>
      <c r="AB645" s="125"/>
      <c r="AC645" s="125"/>
      <c r="AD645" s="125"/>
      <c r="AE645" s="125"/>
      <c r="AF645" s="125"/>
      <c r="AG645" s="125"/>
      <c r="AH645" s="125"/>
      <c r="AI645" s="125"/>
      <c r="AJ645" s="125"/>
      <c r="AK645" s="125"/>
      <c r="AL645" s="125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5"/>
    </row>
    <row r="646" spans="16:48">
      <c r="P646" s="125"/>
      <c r="Q646" s="125"/>
      <c r="R646" s="125"/>
      <c r="S646" s="125"/>
      <c r="T646" s="125"/>
      <c r="U646" s="125"/>
      <c r="V646" s="125"/>
      <c r="W646" s="125"/>
      <c r="X646" s="125"/>
      <c r="Y646" s="125"/>
      <c r="Z646" s="125"/>
      <c r="AA646" s="125"/>
      <c r="AB646" s="125"/>
      <c r="AC646" s="125"/>
      <c r="AD646" s="125"/>
      <c r="AE646" s="125"/>
      <c r="AF646" s="125"/>
      <c r="AG646" s="125"/>
      <c r="AH646" s="125"/>
      <c r="AI646" s="125"/>
      <c r="AJ646" s="125"/>
      <c r="AK646" s="125"/>
      <c r="AL646" s="125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5"/>
    </row>
    <row r="647" spans="16:48">
      <c r="P647" s="125"/>
      <c r="Q647" s="125"/>
      <c r="R647" s="125"/>
      <c r="S647" s="125"/>
      <c r="T647" s="125"/>
      <c r="U647" s="125"/>
      <c r="V647" s="125"/>
      <c r="W647" s="125"/>
      <c r="X647" s="125"/>
      <c r="Y647" s="125"/>
      <c r="Z647" s="125"/>
      <c r="AA647" s="125"/>
      <c r="AB647" s="125"/>
      <c r="AC647" s="125"/>
      <c r="AD647" s="125"/>
      <c r="AE647" s="125"/>
      <c r="AF647" s="125"/>
      <c r="AG647" s="125"/>
      <c r="AH647" s="125"/>
      <c r="AI647" s="125"/>
      <c r="AJ647" s="125"/>
      <c r="AK647" s="125"/>
      <c r="AL647" s="125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5"/>
    </row>
    <row r="648" spans="16:48">
      <c r="P648" s="125"/>
      <c r="Q648" s="125"/>
      <c r="R648" s="125"/>
      <c r="S648" s="125"/>
      <c r="T648" s="125"/>
      <c r="U648" s="125"/>
      <c r="V648" s="125"/>
      <c r="W648" s="125"/>
      <c r="X648" s="125"/>
      <c r="Y648" s="125"/>
      <c r="Z648" s="125"/>
      <c r="AA648" s="125"/>
      <c r="AB648" s="125"/>
      <c r="AC648" s="125"/>
      <c r="AD648" s="125"/>
      <c r="AE648" s="125"/>
      <c r="AF648" s="125"/>
      <c r="AG648" s="125"/>
      <c r="AH648" s="125"/>
      <c r="AI648" s="125"/>
      <c r="AJ648" s="125"/>
      <c r="AK648" s="125"/>
      <c r="AL648" s="125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5"/>
    </row>
    <row r="649" spans="16:48">
      <c r="P649" s="125"/>
      <c r="Q649" s="125"/>
      <c r="R649" s="125"/>
      <c r="S649" s="125"/>
      <c r="T649" s="125"/>
      <c r="U649" s="125"/>
      <c r="V649" s="125"/>
      <c r="W649" s="125"/>
      <c r="X649" s="125"/>
      <c r="Y649" s="125"/>
      <c r="Z649" s="125"/>
      <c r="AA649" s="125"/>
      <c r="AB649" s="125"/>
      <c r="AC649" s="125"/>
      <c r="AD649" s="125"/>
      <c r="AE649" s="125"/>
      <c r="AF649" s="125"/>
      <c r="AG649" s="125"/>
      <c r="AH649" s="125"/>
      <c r="AI649" s="125"/>
      <c r="AJ649" s="125"/>
      <c r="AK649" s="125"/>
      <c r="AL649" s="125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5"/>
    </row>
    <row r="650" spans="16:48">
      <c r="P650" s="125"/>
      <c r="Q650" s="125"/>
      <c r="R650" s="125"/>
      <c r="S650" s="125"/>
      <c r="T650" s="125"/>
      <c r="U650" s="125"/>
      <c r="V650" s="125"/>
      <c r="W650" s="125"/>
      <c r="X650" s="125"/>
      <c r="Y650" s="125"/>
      <c r="Z650" s="125"/>
      <c r="AA650" s="125"/>
      <c r="AB650" s="125"/>
      <c r="AC650" s="125"/>
      <c r="AD650" s="125"/>
      <c r="AE650" s="125"/>
      <c r="AF650" s="125"/>
      <c r="AG650" s="125"/>
      <c r="AH650" s="125"/>
      <c r="AI650" s="125"/>
      <c r="AJ650" s="125"/>
      <c r="AK650" s="125"/>
      <c r="AL650" s="125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5"/>
    </row>
    <row r="651" spans="16:48">
      <c r="P651" s="125"/>
      <c r="Q651" s="125"/>
      <c r="R651" s="125"/>
      <c r="S651" s="125"/>
      <c r="T651" s="125"/>
      <c r="U651" s="125"/>
      <c r="V651" s="125"/>
      <c r="W651" s="125"/>
      <c r="X651" s="125"/>
      <c r="Y651" s="125"/>
      <c r="Z651" s="125"/>
      <c r="AA651" s="125"/>
      <c r="AB651" s="125"/>
      <c r="AC651" s="125"/>
      <c r="AD651" s="125"/>
      <c r="AE651" s="125"/>
      <c r="AF651" s="125"/>
      <c r="AG651" s="125"/>
      <c r="AH651" s="125"/>
      <c r="AI651" s="125"/>
      <c r="AJ651" s="125"/>
      <c r="AK651" s="125"/>
      <c r="AL651" s="125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5"/>
    </row>
    <row r="652" spans="16:48">
      <c r="P652" s="125"/>
      <c r="Q652" s="125"/>
      <c r="R652" s="125"/>
      <c r="S652" s="125"/>
      <c r="T652" s="125"/>
      <c r="U652" s="125"/>
      <c r="V652" s="125"/>
      <c r="W652" s="125"/>
      <c r="X652" s="125"/>
      <c r="Y652" s="125"/>
      <c r="Z652" s="125"/>
      <c r="AA652" s="125"/>
      <c r="AB652" s="125"/>
      <c r="AC652" s="125"/>
      <c r="AD652" s="125"/>
      <c r="AE652" s="125"/>
      <c r="AF652" s="125"/>
      <c r="AG652" s="125"/>
      <c r="AH652" s="125"/>
      <c r="AI652" s="125"/>
      <c r="AJ652" s="125"/>
      <c r="AK652" s="125"/>
      <c r="AL652" s="125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5"/>
    </row>
    <row r="653" spans="16:48">
      <c r="P653" s="125"/>
      <c r="Q653" s="125"/>
      <c r="R653" s="125"/>
      <c r="S653" s="125"/>
      <c r="T653" s="125"/>
      <c r="U653" s="125"/>
      <c r="V653" s="125"/>
      <c r="W653" s="125"/>
      <c r="X653" s="125"/>
      <c r="Y653" s="125"/>
      <c r="Z653" s="125"/>
      <c r="AA653" s="125"/>
      <c r="AB653" s="125"/>
      <c r="AC653" s="125"/>
      <c r="AD653" s="125"/>
      <c r="AE653" s="125"/>
      <c r="AF653" s="125"/>
      <c r="AG653" s="125"/>
      <c r="AH653" s="125"/>
      <c r="AI653" s="125"/>
      <c r="AJ653" s="125"/>
      <c r="AK653" s="125"/>
      <c r="AL653" s="125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5"/>
    </row>
    <row r="654" spans="16:48">
      <c r="P654" s="125"/>
      <c r="Q654" s="125"/>
      <c r="R654" s="125"/>
      <c r="S654" s="125"/>
      <c r="T654" s="125"/>
      <c r="U654" s="125"/>
      <c r="V654" s="125"/>
      <c r="W654" s="125"/>
      <c r="X654" s="125"/>
      <c r="Y654" s="125"/>
      <c r="Z654" s="125"/>
      <c r="AA654" s="125"/>
      <c r="AB654" s="125"/>
      <c r="AC654" s="125"/>
      <c r="AD654" s="125"/>
      <c r="AE654" s="125"/>
      <c r="AF654" s="125"/>
      <c r="AG654" s="125"/>
      <c r="AH654" s="125"/>
      <c r="AI654" s="125"/>
      <c r="AJ654" s="125"/>
      <c r="AK654" s="125"/>
      <c r="AL654" s="125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5"/>
    </row>
    <row r="655" spans="16:48">
      <c r="P655" s="125"/>
      <c r="Q655" s="125"/>
      <c r="R655" s="125"/>
      <c r="S655" s="125"/>
      <c r="T655" s="125"/>
      <c r="U655" s="125"/>
      <c r="V655" s="125"/>
      <c r="W655" s="125"/>
      <c r="X655" s="125"/>
      <c r="Y655" s="125"/>
      <c r="Z655" s="125"/>
      <c r="AA655" s="125"/>
      <c r="AB655" s="125"/>
      <c r="AC655" s="125"/>
      <c r="AD655" s="125"/>
      <c r="AE655" s="125"/>
      <c r="AF655" s="125"/>
      <c r="AG655" s="125"/>
      <c r="AH655" s="125"/>
      <c r="AI655" s="125"/>
      <c r="AJ655" s="125"/>
      <c r="AK655" s="125"/>
      <c r="AL655" s="125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5"/>
    </row>
    <row r="656" spans="16:48"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  <c r="Z656" s="125"/>
      <c r="AA656" s="125"/>
      <c r="AB656" s="125"/>
      <c r="AC656" s="125"/>
      <c r="AD656" s="125"/>
      <c r="AE656" s="125"/>
      <c r="AF656" s="125"/>
      <c r="AG656" s="125"/>
      <c r="AH656" s="125"/>
      <c r="AI656" s="125"/>
      <c r="AJ656" s="125"/>
      <c r="AK656" s="125"/>
      <c r="AL656" s="125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5"/>
    </row>
    <row r="657" spans="16:48">
      <c r="P657" s="125"/>
      <c r="Q657" s="125"/>
      <c r="R657" s="125"/>
      <c r="S657" s="125"/>
      <c r="T657" s="125"/>
      <c r="U657" s="125"/>
      <c r="V657" s="125"/>
      <c r="W657" s="125"/>
      <c r="X657" s="125"/>
      <c r="Y657" s="125"/>
      <c r="Z657" s="125"/>
      <c r="AA657" s="125"/>
      <c r="AB657" s="125"/>
      <c r="AC657" s="125"/>
      <c r="AD657" s="125"/>
      <c r="AE657" s="125"/>
      <c r="AF657" s="125"/>
      <c r="AG657" s="125"/>
      <c r="AH657" s="125"/>
      <c r="AI657" s="125"/>
      <c r="AJ657" s="125"/>
      <c r="AK657" s="125"/>
      <c r="AL657" s="125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5"/>
    </row>
    <row r="658" spans="16:48">
      <c r="P658" s="125"/>
      <c r="Q658" s="125"/>
      <c r="R658" s="125"/>
      <c r="S658" s="125"/>
      <c r="T658" s="125"/>
      <c r="U658" s="125"/>
      <c r="V658" s="125"/>
      <c r="W658" s="125"/>
      <c r="X658" s="125"/>
      <c r="Y658" s="125"/>
      <c r="Z658" s="125"/>
      <c r="AA658" s="125"/>
      <c r="AB658" s="125"/>
      <c r="AC658" s="125"/>
      <c r="AD658" s="125"/>
      <c r="AE658" s="125"/>
      <c r="AF658" s="125"/>
      <c r="AG658" s="125"/>
      <c r="AH658" s="125"/>
      <c r="AI658" s="125"/>
      <c r="AJ658" s="125"/>
      <c r="AK658" s="125"/>
      <c r="AL658" s="125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5"/>
    </row>
    <row r="659" spans="16:48">
      <c r="P659" s="125"/>
      <c r="Q659" s="125"/>
      <c r="R659" s="125"/>
      <c r="S659" s="125"/>
      <c r="T659" s="125"/>
      <c r="U659" s="125"/>
      <c r="V659" s="125"/>
      <c r="W659" s="125"/>
      <c r="X659" s="125"/>
      <c r="Y659" s="125"/>
      <c r="Z659" s="125"/>
      <c r="AA659" s="125"/>
      <c r="AB659" s="125"/>
      <c r="AC659" s="125"/>
      <c r="AD659" s="125"/>
      <c r="AE659" s="125"/>
      <c r="AF659" s="125"/>
      <c r="AG659" s="125"/>
      <c r="AH659" s="125"/>
      <c r="AI659" s="125"/>
      <c r="AJ659" s="125"/>
      <c r="AK659" s="125"/>
      <c r="AL659" s="125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5"/>
    </row>
    <row r="660" spans="16:48">
      <c r="P660" s="125"/>
      <c r="Q660" s="125"/>
      <c r="R660" s="125"/>
      <c r="S660" s="125"/>
      <c r="T660" s="125"/>
      <c r="U660" s="125"/>
      <c r="V660" s="125"/>
      <c r="W660" s="125"/>
      <c r="X660" s="125"/>
      <c r="Y660" s="125"/>
      <c r="Z660" s="125"/>
      <c r="AA660" s="125"/>
      <c r="AB660" s="125"/>
      <c r="AC660" s="125"/>
      <c r="AD660" s="125"/>
      <c r="AE660" s="125"/>
      <c r="AF660" s="125"/>
      <c r="AG660" s="125"/>
      <c r="AH660" s="125"/>
      <c r="AI660" s="125"/>
      <c r="AJ660" s="125"/>
      <c r="AK660" s="125"/>
      <c r="AL660" s="125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5"/>
    </row>
    <row r="661" spans="16:48"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  <c r="AA661" s="125"/>
      <c r="AB661" s="125"/>
      <c r="AC661" s="125"/>
      <c r="AD661" s="125"/>
      <c r="AE661" s="125"/>
      <c r="AF661" s="125"/>
      <c r="AG661" s="125"/>
      <c r="AH661" s="125"/>
      <c r="AI661" s="125"/>
      <c r="AJ661" s="125"/>
      <c r="AK661" s="125"/>
      <c r="AL661" s="125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5"/>
    </row>
    <row r="662" spans="16:48"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  <c r="AA662" s="125"/>
      <c r="AB662" s="125"/>
      <c r="AC662" s="125"/>
      <c r="AD662" s="125"/>
      <c r="AE662" s="125"/>
      <c r="AF662" s="125"/>
      <c r="AG662" s="125"/>
      <c r="AH662" s="125"/>
      <c r="AI662" s="125"/>
      <c r="AJ662" s="125"/>
      <c r="AK662" s="125"/>
      <c r="AL662" s="125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5"/>
    </row>
    <row r="663" spans="16:48"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  <c r="AA663" s="125"/>
      <c r="AB663" s="125"/>
      <c r="AC663" s="125"/>
      <c r="AD663" s="125"/>
      <c r="AE663" s="125"/>
      <c r="AF663" s="125"/>
      <c r="AG663" s="125"/>
      <c r="AH663" s="125"/>
      <c r="AI663" s="125"/>
      <c r="AJ663" s="125"/>
      <c r="AK663" s="125"/>
      <c r="AL663" s="125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5"/>
    </row>
    <row r="664" spans="16:48"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  <c r="AA664" s="125"/>
      <c r="AB664" s="125"/>
      <c r="AC664" s="125"/>
      <c r="AD664" s="125"/>
      <c r="AE664" s="125"/>
      <c r="AF664" s="125"/>
      <c r="AG664" s="125"/>
      <c r="AH664" s="125"/>
      <c r="AI664" s="125"/>
      <c r="AJ664" s="125"/>
      <c r="AK664" s="125"/>
      <c r="AL664" s="125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5"/>
    </row>
    <row r="665" spans="16:48"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  <c r="AA665" s="125"/>
      <c r="AB665" s="125"/>
      <c r="AC665" s="125"/>
      <c r="AD665" s="125"/>
      <c r="AE665" s="125"/>
      <c r="AF665" s="125"/>
      <c r="AG665" s="125"/>
      <c r="AH665" s="125"/>
      <c r="AI665" s="125"/>
      <c r="AJ665" s="125"/>
      <c r="AK665" s="125"/>
      <c r="AL665" s="125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5"/>
    </row>
    <row r="666" spans="16:48"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  <c r="AA666" s="125"/>
      <c r="AB666" s="125"/>
      <c r="AC666" s="125"/>
      <c r="AD666" s="125"/>
      <c r="AE666" s="125"/>
      <c r="AF666" s="125"/>
      <c r="AG666" s="125"/>
      <c r="AH666" s="125"/>
      <c r="AI666" s="125"/>
      <c r="AJ666" s="125"/>
      <c r="AK666" s="125"/>
      <c r="AL666" s="125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5"/>
    </row>
    <row r="667" spans="16:48"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  <c r="AA667" s="125"/>
      <c r="AB667" s="125"/>
      <c r="AC667" s="125"/>
      <c r="AD667" s="125"/>
      <c r="AE667" s="125"/>
      <c r="AF667" s="125"/>
      <c r="AG667" s="125"/>
      <c r="AH667" s="125"/>
      <c r="AI667" s="125"/>
      <c r="AJ667" s="125"/>
      <c r="AK667" s="125"/>
      <c r="AL667" s="125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5"/>
    </row>
    <row r="668" spans="16:48"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  <c r="AA668" s="125"/>
      <c r="AB668" s="125"/>
      <c r="AC668" s="125"/>
      <c r="AD668" s="125"/>
      <c r="AE668" s="125"/>
      <c r="AF668" s="125"/>
      <c r="AG668" s="125"/>
      <c r="AH668" s="125"/>
      <c r="AI668" s="125"/>
      <c r="AJ668" s="125"/>
      <c r="AK668" s="125"/>
      <c r="AL668" s="125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5"/>
    </row>
    <row r="669" spans="16:48"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  <c r="AA669" s="125"/>
      <c r="AB669" s="125"/>
      <c r="AC669" s="125"/>
      <c r="AD669" s="125"/>
      <c r="AE669" s="125"/>
      <c r="AF669" s="125"/>
      <c r="AG669" s="125"/>
      <c r="AH669" s="125"/>
      <c r="AI669" s="125"/>
      <c r="AJ669" s="125"/>
      <c r="AK669" s="125"/>
      <c r="AL669" s="125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5"/>
    </row>
  </sheetData>
  <autoFilter ref="A1:AP317"/>
  <mergeCells count="4">
    <mergeCell ref="E319:H319"/>
    <mergeCell ref="R319:S319"/>
    <mergeCell ref="E320:H320"/>
    <mergeCell ref="R320:S320"/>
  </mergeCells>
  <pageMargins left="0.35433070866141736" right="0.15748031496062992" top="0.35433070866141736" bottom="0.23622047244094491" header="0.15748031496062992" footer="0.15748031496062992"/>
  <pageSetup paperSize="8" scale="40" fitToHeight="5" orientation="landscape" r:id="rId1"/>
  <headerFooter alignWithMargins="0">
    <oddHeader>&amp;C&amp;"Arial Tur,Kalın"&amp;20IDEF - 2013 DETAYLI SATIŞ RAPORU</oddHeader>
    <oddFooter>&amp;C&amp;12&amp;P</oddFooter>
  </headerFooter>
  <rowBreaks count="1" manualBreakCount="1">
    <brk id="315" max="4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DG464"/>
  <sheetViews>
    <sheetView showGridLines="0" zoomScale="80" workbookViewId="0">
      <pane xSplit="10" ySplit="6" topLeftCell="CW392" activePane="bottomRight" state="frozen"/>
      <selection pane="topRight" activeCell="K1" sqref="K1"/>
      <selection pane="bottomLeft" activeCell="A7" sqref="A7"/>
      <selection pane="bottomRight" activeCell="C302" sqref="C302:EL406"/>
    </sheetView>
  </sheetViews>
  <sheetFormatPr defaultRowHeight="12.75" outlineLevelCol="2"/>
  <cols>
    <col min="1" max="1" width="3" style="1" customWidth="1"/>
    <col min="2" max="2" width="6" style="2" bestFit="1" customWidth="1"/>
    <col min="3" max="3" width="12.42578125" style="2" customWidth="1"/>
    <col min="4" max="4" width="3.5703125" style="2" customWidth="1"/>
    <col min="5" max="5" width="65" style="99" customWidth="1"/>
    <col min="6" max="6" width="12.28515625" style="3" bestFit="1" customWidth="1"/>
    <col min="7" max="7" width="12.28515625" style="3" customWidth="1"/>
    <col min="8" max="8" width="14" style="3" bestFit="1" customWidth="1"/>
    <col min="9" max="9" width="12.140625" style="3" customWidth="1"/>
    <col min="10" max="10" width="1.7109375" style="1" customWidth="1" outlineLevel="1"/>
    <col min="11" max="11" width="10.7109375" style="52" customWidth="1" outlineLevel="2"/>
    <col min="12" max="13" width="9.140625" style="1" outlineLevel="2"/>
    <col min="14" max="14" width="13.7109375" style="1" customWidth="1" outlineLevel="2"/>
    <col min="15" max="15" width="10.42578125" style="1" customWidth="1" outlineLevel="2"/>
    <col min="16" max="16" width="11.28515625" style="1" customWidth="1" outlineLevel="2"/>
    <col min="17" max="17" width="10.7109375" style="1" customWidth="1" outlineLevel="2"/>
    <col min="18" max="18" width="10.42578125" style="1" customWidth="1" outlineLevel="1"/>
    <col min="19" max="20" width="9.140625" style="1" outlineLevel="1"/>
    <col min="21" max="21" width="15" style="1" customWidth="1" outlineLevel="2"/>
    <col min="22" max="23" width="9.140625" style="1" outlineLevel="2"/>
    <col min="24" max="24" width="9.7109375" style="1" customWidth="1" outlineLevel="2"/>
    <col min="25" max="26" width="9.140625" style="1" outlineLevel="1"/>
    <col min="27" max="27" width="10.140625" style="1" customWidth="1" outlineLevel="1"/>
    <col min="28" max="28" width="10.5703125" style="1" customWidth="1" outlineLevel="1"/>
    <col min="29" max="30" width="9.140625" style="1" outlineLevel="1"/>
    <col min="31" max="31" width="10.140625" style="1" customWidth="1" outlineLevel="1"/>
    <col min="32" max="32" width="10.5703125" style="1" customWidth="1" outlineLevel="1"/>
    <col min="33" max="34" width="9.140625" style="1" outlineLevel="2"/>
    <col min="35" max="35" width="10.85546875" style="1" customWidth="1" outlineLevel="2"/>
    <col min="36" max="37" width="9.140625" style="1" outlineLevel="1"/>
    <col min="38" max="38" width="21.28515625" style="1" customWidth="1" outlineLevel="1"/>
    <col min="39" max="39" width="15" style="1" customWidth="1" outlineLevel="2"/>
    <col min="40" max="41" width="9.140625" style="1" outlineLevel="2"/>
    <col min="42" max="42" width="9.7109375" style="1" customWidth="1" outlineLevel="2"/>
    <col min="43" max="44" width="9.140625" style="1" outlineLevel="1"/>
    <col min="45" max="45" width="21.28515625" style="1" customWidth="1" outlineLevel="1"/>
    <col min="46" max="46" width="15" style="1" customWidth="1" outlineLevel="2"/>
    <col min="47" max="48" width="9.140625" style="1" outlineLevel="2"/>
    <col min="49" max="49" width="9.7109375" style="1" customWidth="1" outlineLevel="2"/>
    <col min="50" max="50" width="10.5703125" style="1" customWidth="1" outlineLevel="1"/>
    <col min="51" max="52" width="9.140625" style="1" outlineLevel="1"/>
    <col min="53" max="53" width="15" style="1" customWidth="1" outlineLevel="1"/>
    <col min="54" max="55" width="9.140625" style="1" outlineLevel="1"/>
    <col min="56" max="70" width="9.7109375" style="1" customWidth="1" outlineLevel="1"/>
    <col min="71" max="71" width="9.140625" style="1"/>
    <col min="72" max="72" width="10.28515625" style="1" bestFit="1" customWidth="1"/>
    <col min="73" max="73" width="9.140625" style="1"/>
    <col min="74" max="74" width="15" style="1" customWidth="1" outlineLevel="1"/>
    <col min="75" max="76" width="9.140625" style="1" outlineLevel="1"/>
    <col min="77" max="77" width="10" style="1" customWidth="1" outlineLevel="1"/>
    <col min="78" max="80" width="9.140625" style="1"/>
    <col min="81" max="81" width="15" style="1" customWidth="1" outlineLevel="1"/>
    <col min="82" max="83" width="9.140625" style="1" outlineLevel="1"/>
    <col min="84" max="84" width="9.42578125" style="1" customWidth="1" outlineLevel="1"/>
    <col min="85" max="87" width="9.140625" style="1"/>
    <col min="88" max="88" width="9.5703125" style="1" customWidth="1" outlineLevel="1"/>
    <col min="89" max="90" width="9.140625" style="1" outlineLevel="1"/>
    <col min="91" max="91" width="9.5703125" style="1" customWidth="1" outlineLevel="1"/>
    <col min="92" max="94" width="9.140625" style="1"/>
    <col min="95" max="97" width="9.140625" style="1" outlineLevel="1"/>
    <col min="98" max="98" width="9.7109375" style="1" customWidth="1" outlineLevel="1"/>
    <col min="99" max="100" width="9.140625" style="1"/>
    <col min="101" max="101" width="18" style="1" customWidth="1"/>
    <col min="102" max="102" width="15" style="1" customWidth="1" outlineLevel="1"/>
    <col min="103" max="104" width="9.140625" style="1" outlineLevel="1"/>
    <col min="105" max="105" width="9.7109375" style="1" customWidth="1" outlineLevel="1"/>
    <col min="106" max="106" width="14.28515625" style="1" customWidth="1"/>
    <col min="107" max="107" width="11.28515625" style="1" customWidth="1"/>
    <col min="108" max="108" width="9.140625" style="1"/>
    <col min="109" max="109" width="14.28515625" style="1" customWidth="1"/>
    <col min="110" max="110" width="11.28515625" style="1" customWidth="1"/>
    <col min="111" max="111" width="11.42578125" style="1" customWidth="1"/>
    <col min="112" max="117" width="9.140625" style="1"/>
    <col min="118" max="118" width="15.28515625" style="1" customWidth="1"/>
    <col min="119" max="16384" width="9.140625" style="1"/>
  </cols>
  <sheetData>
    <row r="2" spans="2:111" ht="30" customHeight="1">
      <c r="B2" s="27" t="s">
        <v>37</v>
      </c>
      <c r="C2" s="4"/>
      <c r="D2" s="4"/>
      <c r="E2" s="103"/>
      <c r="F2" s="6"/>
      <c r="G2" s="6"/>
      <c r="H2" s="6"/>
      <c r="I2" s="6"/>
      <c r="J2" s="5"/>
      <c r="K2" s="5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G2" s="7">
        <f ca="1">TODAY()</f>
        <v>43647</v>
      </c>
    </row>
    <row r="3" spans="2:111" s="30" customFormat="1" ht="15" customHeight="1">
      <c r="B3" s="31"/>
      <c r="C3" s="32"/>
      <c r="D3" s="32"/>
      <c r="E3" s="98"/>
      <c r="F3" s="33"/>
      <c r="G3" s="33"/>
      <c r="H3" s="33"/>
      <c r="I3" s="33"/>
      <c r="K3" s="54"/>
      <c r="DB3" s="34"/>
      <c r="DC3" s="34"/>
      <c r="DD3" s="34"/>
      <c r="DE3" s="34"/>
      <c r="DF3" s="34"/>
      <c r="DG3" s="34"/>
    </row>
    <row r="4" spans="2:111" ht="36" customHeight="1">
      <c r="J4" s="30"/>
      <c r="K4" s="55" t="s">
        <v>20</v>
      </c>
      <c r="L4" s="43"/>
      <c r="M4" s="43"/>
      <c r="N4" s="44"/>
      <c r="O4" s="43"/>
      <c r="P4" s="43"/>
      <c r="Q4" s="44"/>
      <c r="R4" s="35" t="s">
        <v>21</v>
      </c>
      <c r="S4" s="49"/>
      <c r="T4" s="45"/>
      <c r="U4" s="44"/>
      <c r="V4" s="43"/>
      <c r="W4" s="43"/>
      <c r="X4" s="44"/>
      <c r="Y4" s="35" t="s">
        <v>30</v>
      </c>
      <c r="Z4" s="49"/>
      <c r="AA4" s="45"/>
      <c r="AB4" s="46"/>
      <c r="AC4" s="35"/>
      <c r="AD4" s="49"/>
      <c r="AE4" s="45"/>
      <c r="AF4" s="46"/>
      <c r="AG4" s="43"/>
      <c r="AH4" s="43"/>
      <c r="AI4" s="44"/>
      <c r="AJ4" s="35" t="s">
        <v>31</v>
      </c>
      <c r="AK4" s="49"/>
      <c r="AL4" s="45"/>
      <c r="AM4" s="44"/>
      <c r="AN4" s="43"/>
      <c r="AO4" s="43"/>
      <c r="AP4" s="44"/>
      <c r="AQ4" s="35"/>
      <c r="AR4" s="49"/>
      <c r="AS4" s="45"/>
      <c r="AT4" s="44"/>
      <c r="AU4" s="43"/>
      <c r="AV4" s="43"/>
      <c r="AW4" s="44"/>
      <c r="AX4" s="35" t="s">
        <v>32</v>
      </c>
      <c r="AY4" s="49"/>
      <c r="AZ4" s="45"/>
      <c r="BA4" s="44"/>
      <c r="BB4" s="43"/>
      <c r="BC4" s="43"/>
      <c r="BD4" s="44"/>
      <c r="BE4" s="84"/>
      <c r="BF4" s="43"/>
      <c r="BG4" s="43"/>
      <c r="BH4" s="44"/>
      <c r="BI4" s="84"/>
      <c r="BJ4" s="43"/>
      <c r="BK4" s="44"/>
      <c r="BL4" s="84"/>
      <c r="BM4" s="43"/>
      <c r="BN4" s="43"/>
      <c r="BO4" s="44"/>
      <c r="BP4" s="84"/>
      <c r="BQ4" s="43"/>
      <c r="BR4" s="44"/>
      <c r="BS4" s="35" t="s">
        <v>33</v>
      </c>
      <c r="BT4" s="49"/>
      <c r="BU4" s="45"/>
      <c r="BV4" s="44"/>
      <c r="BW4" s="43"/>
      <c r="BX4" s="43"/>
      <c r="BY4" s="44"/>
      <c r="BZ4" s="35"/>
      <c r="CA4" s="49"/>
      <c r="CB4" s="45"/>
      <c r="CC4" s="44"/>
      <c r="CD4" s="43"/>
      <c r="CE4" s="43"/>
      <c r="CF4" s="44"/>
      <c r="CG4" s="35"/>
      <c r="CH4" s="49"/>
      <c r="CI4" s="45"/>
      <c r="CJ4" s="44"/>
      <c r="CK4" s="43"/>
      <c r="CL4" s="43"/>
      <c r="CM4" s="44"/>
      <c r="CN4" s="35"/>
      <c r="CO4" s="49"/>
      <c r="CP4" s="45"/>
      <c r="CQ4" s="44"/>
      <c r="CR4" s="43"/>
      <c r="CS4" s="43"/>
      <c r="CT4" s="44"/>
      <c r="CU4" s="35" t="s">
        <v>34</v>
      </c>
      <c r="CV4" s="49"/>
      <c r="CW4" s="45"/>
      <c r="CX4" s="44"/>
      <c r="CY4" s="43"/>
      <c r="CZ4" s="43"/>
      <c r="DA4" s="44"/>
      <c r="DB4" s="47"/>
      <c r="DC4" s="47"/>
      <c r="DD4" s="47"/>
      <c r="DE4" s="47"/>
      <c r="DF4" s="47"/>
      <c r="DG4" s="47"/>
    </row>
    <row r="5" spans="2:111" s="8" customFormat="1" ht="30" customHeight="1">
      <c r="B5" s="26" t="s">
        <v>5</v>
      </c>
      <c r="C5" s="26" t="s">
        <v>7</v>
      </c>
      <c r="D5" s="26"/>
      <c r="E5" s="100" t="s">
        <v>17</v>
      </c>
      <c r="F5" s="9"/>
      <c r="G5" s="9"/>
      <c r="H5" s="68"/>
      <c r="K5" s="56" t="s">
        <v>10</v>
      </c>
      <c r="L5" s="23"/>
      <c r="M5" s="23"/>
      <c r="N5" s="24"/>
      <c r="O5" s="75" t="s">
        <v>25</v>
      </c>
      <c r="P5" s="75"/>
      <c r="Q5" s="36"/>
      <c r="R5" s="22" t="s">
        <v>10</v>
      </c>
      <c r="S5" s="48"/>
      <c r="T5" s="48"/>
      <c r="U5" s="24"/>
      <c r="V5" s="75" t="s">
        <v>25</v>
      </c>
      <c r="W5" s="75"/>
      <c r="X5" s="36"/>
      <c r="Y5" s="22" t="s">
        <v>10</v>
      </c>
      <c r="Z5" s="48"/>
      <c r="AA5" s="48"/>
      <c r="AB5" s="48"/>
      <c r="AC5" s="22"/>
      <c r="AD5" s="48"/>
      <c r="AE5" s="48"/>
      <c r="AF5" s="48"/>
      <c r="AG5" s="75" t="s">
        <v>25</v>
      </c>
      <c r="AH5" s="75"/>
      <c r="AI5" s="36"/>
      <c r="AJ5" s="22" t="s">
        <v>10</v>
      </c>
      <c r="AK5" s="48"/>
      <c r="AL5" s="48"/>
      <c r="AM5" s="24"/>
      <c r="AN5" s="75" t="s">
        <v>25</v>
      </c>
      <c r="AO5" s="75"/>
      <c r="AP5" s="36"/>
      <c r="AQ5" s="22"/>
      <c r="AR5" s="48"/>
      <c r="AS5" s="48"/>
      <c r="AT5" s="24"/>
      <c r="AU5" s="75"/>
      <c r="AV5" s="75"/>
      <c r="AW5" s="36"/>
      <c r="AX5" s="22" t="s">
        <v>10</v>
      </c>
      <c r="AY5" s="48"/>
      <c r="AZ5" s="48"/>
      <c r="BA5" s="24"/>
      <c r="BB5" s="75" t="s">
        <v>25</v>
      </c>
      <c r="BC5" s="75"/>
      <c r="BD5" s="36"/>
      <c r="BE5" s="22" t="s">
        <v>10</v>
      </c>
      <c r="BF5" s="23"/>
      <c r="BG5" s="23"/>
      <c r="BH5" s="24"/>
      <c r="BI5" s="75" t="s">
        <v>25</v>
      </c>
      <c r="BJ5" s="75"/>
      <c r="BK5" s="36"/>
      <c r="BL5" s="22" t="s">
        <v>10</v>
      </c>
      <c r="BM5" s="23"/>
      <c r="BN5" s="23"/>
      <c r="BO5" s="24"/>
      <c r="BP5" s="75" t="s">
        <v>25</v>
      </c>
      <c r="BQ5" s="75"/>
      <c r="BR5" s="36"/>
      <c r="BS5" s="22" t="s">
        <v>10</v>
      </c>
      <c r="BT5" s="48"/>
      <c r="BU5" s="48"/>
      <c r="BV5" s="24"/>
      <c r="BW5" s="75" t="s">
        <v>25</v>
      </c>
      <c r="BX5" s="75"/>
      <c r="BY5" s="36"/>
      <c r="BZ5" s="22" t="s">
        <v>10</v>
      </c>
      <c r="CA5" s="48"/>
      <c r="CB5" s="48"/>
      <c r="CC5" s="24"/>
      <c r="CD5" s="75" t="s">
        <v>25</v>
      </c>
      <c r="CE5" s="75"/>
      <c r="CF5" s="36"/>
      <c r="CG5" s="22" t="s">
        <v>10</v>
      </c>
      <c r="CH5" s="48"/>
      <c r="CI5" s="48"/>
      <c r="CJ5" s="24"/>
      <c r="CK5" s="75" t="s">
        <v>25</v>
      </c>
      <c r="CL5" s="75"/>
      <c r="CM5" s="36"/>
      <c r="CN5" s="22" t="s">
        <v>10</v>
      </c>
      <c r="CO5" s="48"/>
      <c r="CP5" s="48"/>
      <c r="CQ5" s="24"/>
      <c r="CR5" s="75" t="s">
        <v>25</v>
      </c>
      <c r="CS5" s="75"/>
      <c r="CT5" s="36"/>
      <c r="CU5" s="22" t="s">
        <v>10</v>
      </c>
      <c r="CV5" s="48"/>
      <c r="CW5" s="48"/>
      <c r="CX5" s="24"/>
      <c r="CY5" s="75" t="s">
        <v>25</v>
      </c>
      <c r="CZ5" s="75"/>
      <c r="DA5" s="36"/>
      <c r="DB5" s="326" t="s">
        <v>23</v>
      </c>
      <c r="DC5" s="327"/>
      <c r="DD5" s="328"/>
      <c r="DE5" s="329" t="s">
        <v>25</v>
      </c>
      <c r="DF5" s="330"/>
      <c r="DG5" s="331"/>
    </row>
    <row r="6" spans="2:111" s="8" customFormat="1" ht="30" customHeight="1">
      <c r="B6" s="10" t="s">
        <v>6</v>
      </c>
      <c r="C6" s="10" t="s">
        <v>8</v>
      </c>
      <c r="D6" s="10"/>
      <c r="E6" s="101" t="s">
        <v>9</v>
      </c>
      <c r="F6" s="11" t="s">
        <v>0</v>
      </c>
      <c r="G6" s="11" t="s">
        <v>1</v>
      </c>
      <c r="H6" s="12" t="s">
        <v>3</v>
      </c>
      <c r="I6" s="63" t="s">
        <v>16</v>
      </c>
      <c r="K6" s="57" t="s">
        <v>11</v>
      </c>
      <c r="L6" s="25" t="s">
        <v>12</v>
      </c>
      <c r="M6" s="25" t="s">
        <v>13</v>
      </c>
      <c r="N6" s="25" t="s">
        <v>14</v>
      </c>
      <c r="O6" s="37" t="s">
        <v>12</v>
      </c>
      <c r="P6" s="37" t="s">
        <v>13</v>
      </c>
      <c r="Q6" s="37" t="s">
        <v>14</v>
      </c>
      <c r="R6" s="25" t="s">
        <v>11</v>
      </c>
      <c r="S6" s="25" t="s">
        <v>12</v>
      </c>
      <c r="T6" s="25" t="s">
        <v>13</v>
      </c>
      <c r="U6" s="25" t="s">
        <v>14</v>
      </c>
      <c r="V6" s="37" t="s">
        <v>12</v>
      </c>
      <c r="W6" s="37" t="s">
        <v>13</v>
      </c>
      <c r="X6" s="37" t="s">
        <v>14</v>
      </c>
      <c r="Y6" s="25" t="s">
        <v>11</v>
      </c>
      <c r="Z6" s="25" t="s">
        <v>12</v>
      </c>
      <c r="AA6" s="25" t="s">
        <v>13</v>
      </c>
      <c r="AB6" s="25" t="s">
        <v>14</v>
      </c>
      <c r="AC6" s="25" t="s">
        <v>11</v>
      </c>
      <c r="AD6" s="25" t="s">
        <v>12</v>
      </c>
      <c r="AE6" s="25" t="s">
        <v>13</v>
      </c>
      <c r="AF6" s="25" t="s">
        <v>14</v>
      </c>
      <c r="AG6" s="37" t="s">
        <v>12</v>
      </c>
      <c r="AH6" s="37" t="s">
        <v>13</v>
      </c>
      <c r="AI6" s="37" t="s">
        <v>14</v>
      </c>
      <c r="AJ6" s="25" t="s">
        <v>11</v>
      </c>
      <c r="AK6" s="25" t="s">
        <v>12</v>
      </c>
      <c r="AL6" s="25" t="s">
        <v>13</v>
      </c>
      <c r="AM6" s="25" t="s">
        <v>14</v>
      </c>
      <c r="AN6" s="37" t="s">
        <v>12</v>
      </c>
      <c r="AO6" s="37" t="s">
        <v>13</v>
      </c>
      <c r="AP6" s="37" t="s">
        <v>14</v>
      </c>
      <c r="AQ6" s="25" t="s">
        <v>11</v>
      </c>
      <c r="AR6" s="25" t="s">
        <v>12</v>
      </c>
      <c r="AS6" s="25" t="s">
        <v>13</v>
      </c>
      <c r="AT6" s="25" t="s">
        <v>14</v>
      </c>
      <c r="AU6" s="37" t="s">
        <v>12</v>
      </c>
      <c r="AV6" s="37" t="s">
        <v>13</v>
      </c>
      <c r="AW6" s="37" t="s">
        <v>14</v>
      </c>
      <c r="AX6" s="25" t="s">
        <v>11</v>
      </c>
      <c r="AY6" s="25" t="s">
        <v>12</v>
      </c>
      <c r="AZ6" s="25" t="s">
        <v>13</v>
      </c>
      <c r="BA6" s="25" t="s">
        <v>14</v>
      </c>
      <c r="BB6" s="37" t="s">
        <v>12</v>
      </c>
      <c r="BC6" s="37" t="s">
        <v>13</v>
      </c>
      <c r="BD6" s="37" t="s">
        <v>14</v>
      </c>
      <c r="BE6" s="25" t="s">
        <v>11</v>
      </c>
      <c r="BF6" s="25" t="s">
        <v>12</v>
      </c>
      <c r="BG6" s="25" t="s">
        <v>13</v>
      </c>
      <c r="BH6" s="25" t="s">
        <v>14</v>
      </c>
      <c r="BI6" s="37" t="s">
        <v>12</v>
      </c>
      <c r="BJ6" s="37" t="s">
        <v>13</v>
      </c>
      <c r="BK6" s="37" t="s">
        <v>14</v>
      </c>
      <c r="BL6" s="25"/>
      <c r="BM6" s="25"/>
      <c r="BN6" s="25"/>
      <c r="BO6" s="25"/>
      <c r="BP6" s="37"/>
      <c r="BQ6" s="37"/>
      <c r="BR6" s="37"/>
      <c r="BS6" s="25" t="s">
        <v>11</v>
      </c>
      <c r="BT6" s="25" t="s">
        <v>12</v>
      </c>
      <c r="BU6" s="25" t="s">
        <v>13</v>
      </c>
      <c r="BV6" s="25" t="s">
        <v>14</v>
      </c>
      <c r="BW6" s="37" t="s">
        <v>12</v>
      </c>
      <c r="BX6" s="37" t="s">
        <v>13</v>
      </c>
      <c r="BY6" s="37" t="s">
        <v>14</v>
      </c>
      <c r="BZ6" s="25" t="s">
        <v>11</v>
      </c>
      <c r="CA6" s="25" t="s">
        <v>12</v>
      </c>
      <c r="CB6" s="25" t="s">
        <v>13</v>
      </c>
      <c r="CC6" s="25" t="s">
        <v>14</v>
      </c>
      <c r="CD6" s="37" t="s">
        <v>12</v>
      </c>
      <c r="CE6" s="37" t="s">
        <v>13</v>
      </c>
      <c r="CF6" s="37" t="s">
        <v>14</v>
      </c>
      <c r="CG6" s="25" t="s">
        <v>11</v>
      </c>
      <c r="CH6" s="25" t="s">
        <v>12</v>
      </c>
      <c r="CI6" s="25" t="s">
        <v>13</v>
      </c>
      <c r="CJ6" s="25" t="s">
        <v>14</v>
      </c>
      <c r="CK6" s="37" t="s">
        <v>12</v>
      </c>
      <c r="CL6" s="37" t="s">
        <v>13</v>
      </c>
      <c r="CM6" s="37" t="s">
        <v>14</v>
      </c>
      <c r="CN6" s="25" t="s">
        <v>11</v>
      </c>
      <c r="CO6" s="25" t="s">
        <v>12</v>
      </c>
      <c r="CP6" s="25" t="s">
        <v>13</v>
      </c>
      <c r="CQ6" s="25" t="s">
        <v>14</v>
      </c>
      <c r="CR6" s="37" t="s">
        <v>12</v>
      </c>
      <c r="CS6" s="37" t="s">
        <v>13</v>
      </c>
      <c r="CT6" s="37" t="s">
        <v>14</v>
      </c>
      <c r="CU6" s="25" t="s">
        <v>11</v>
      </c>
      <c r="CV6" s="25" t="s">
        <v>12</v>
      </c>
      <c r="CW6" s="25" t="s">
        <v>13</v>
      </c>
      <c r="CX6" s="25" t="s">
        <v>14</v>
      </c>
      <c r="CY6" s="37" t="s">
        <v>12</v>
      </c>
      <c r="CZ6" s="37" t="s">
        <v>13</v>
      </c>
      <c r="DA6" s="37" t="s">
        <v>14</v>
      </c>
      <c r="DB6" s="29" t="s">
        <v>23</v>
      </c>
      <c r="DC6" s="29" t="s">
        <v>24</v>
      </c>
      <c r="DD6" s="29" t="s">
        <v>14</v>
      </c>
      <c r="DE6" s="79" t="s">
        <v>23</v>
      </c>
      <c r="DF6" s="79" t="s">
        <v>24</v>
      </c>
      <c r="DG6" s="79" t="s">
        <v>14</v>
      </c>
    </row>
    <row r="7" spans="2:111" s="8" customFormat="1" ht="30" customHeight="1">
      <c r="B7" s="13">
        <v>1</v>
      </c>
      <c r="C7" s="14" t="e">
        <f>+#REF!</f>
        <v>#REF!</v>
      </c>
      <c r="D7" s="14" t="s">
        <v>19</v>
      </c>
      <c r="E7" s="96" t="e">
        <f>#REF!</f>
        <v>#REF!</v>
      </c>
      <c r="F7" s="16" t="e">
        <f>SUMIF(#REF!,$E7,#REF!)</f>
        <v>#REF!</v>
      </c>
      <c r="G7" s="16" t="e">
        <f>SUMIF(#REF!,$E7,#REF!)</f>
        <v>#REF!</v>
      </c>
      <c r="H7" s="17" t="e">
        <f t="shared" ref="H7:H70" si="0">+G7+F7</f>
        <v>#REF!</v>
      </c>
      <c r="I7" s="64" t="e">
        <f>H7</f>
        <v>#REF!</v>
      </c>
      <c r="K7" s="92"/>
      <c r="L7" s="93"/>
      <c r="M7" s="41">
        <f>(L7/1.18)/2+((L7/1.18)*0.18)</f>
        <v>0</v>
      </c>
      <c r="N7" s="38">
        <f>(L7/1.18)/2</f>
        <v>0</v>
      </c>
      <c r="O7" s="76"/>
      <c r="P7" s="76"/>
      <c r="Q7" s="76"/>
      <c r="R7" s="50"/>
      <c r="S7" s="41"/>
      <c r="T7" s="41">
        <f>(S7/1.18)/2+((S7/1.18)*0.18)</f>
        <v>0</v>
      </c>
      <c r="U7" s="38">
        <f>(S7/1.18)/2</f>
        <v>0</v>
      </c>
      <c r="V7" s="76"/>
      <c r="W7" s="76"/>
      <c r="X7" s="77"/>
      <c r="Y7" s="50"/>
      <c r="Z7" s="41"/>
      <c r="AA7" s="41">
        <f t="shared" ref="AA7:AA114" si="1">(Z7/1.18)/2+((Z7/1.18)*0.18)</f>
        <v>0</v>
      </c>
      <c r="AB7" s="38">
        <f>(Z7/1.18)/2</f>
        <v>0</v>
      </c>
      <c r="AC7" s="50"/>
      <c r="AD7" s="41"/>
      <c r="AE7" s="41">
        <f t="shared" ref="AE7:AE70" si="2">(AD7/1.18)/2+((AD7/1.18)*0.18)</f>
        <v>0</v>
      </c>
      <c r="AF7" s="38">
        <f>(AD7/1.18)/2</f>
        <v>0</v>
      </c>
      <c r="AG7" s="76"/>
      <c r="AH7" s="76"/>
      <c r="AI7" s="77"/>
      <c r="AJ7" s="50"/>
      <c r="AK7" s="41"/>
      <c r="AL7" s="41">
        <f t="shared" ref="AL7:AL101" si="3">(AK7/1.18)/2+((AK7/1.18)*0.18)</f>
        <v>0</v>
      </c>
      <c r="AM7" s="38">
        <f>(AK7/1.18)/2</f>
        <v>0</v>
      </c>
      <c r="AN7" s="76"/>
      <c r="AO7" s="76"/>
      <c r="AP7" s="77"/>
      <c r="AQ7" s="50"/>
      <c r="AR7" s="41"/>
      <c r="AS7" s="41"/>
      <c r="AT7" s="38"/>
      <c r="AU7" s="76"/>
      <c r="AV7" s="76"/>
      <c r="AW7" s="77"/>
      <c r="AX7" s="50"/>
      <c r="AY7" s="41"/>
      <c r="AZ7" s="41">
        <f t="shared" ref="AZ7:AZ80" si="4">(AY7/1.18)/2+((AY7/1.18)*0.18)</f>
        <v>0</v>
      </c>
      <c r="BA7" s="38">
        <f>(AY7/1.18)/2</f>
        <v>0</v>
      </c>
      <c r="BB7" s="76"/>
      <c r="BC7" s="76"/>
      <c r="BD7" s="76"/>
      <c r="BE7" s="50"/>
      <c r="BF7" s="41"/>
      <c r="BG7" s="41">
        <f t="shared" ref="BG7:BG70" si="5">(BF7/1.18)/2+((BF7/1.18)*0.18)</f>
        <v>0</v>
      </c>
      <c r="BH7" s="38">
        <f>(BF7/1.18)/2</f>
        <v>0</v>
      </c>
      <c r="BI7" s="76"/>
      <c r="BJ7" s="76"/>
      <c r="BK7" s="76"/>
      <c r="BL7" s="50"/>
      <c r="BM7" s="41"/>
      <c r="BN7" s="41"/>
      <c r="BO7" s="38"/>
      <c r="BP7" s="76"/>
      <c r="BQ7" s="76"/>
      <c r="BR7" s="76"/>
      <c r="BS7" s="92"/>
      <c r="BT7" s="93"/>
      <c r="BU7" s="41">
        <f t="shared" ref="BU7:BU70" si="6">(BT7/1.18)/2+((BT7/1.18)*0.18)</f>
        <v>0</v>
      </c>
      <c r="BV7" s="38">
        <f>(BT7/1.18)/2</f>
        <v>0</v>
      </c>
      <c r="BW7" s="76"/>
      <c r="BX7" s="76"/>
      <c r="BY7" s="76"/>
      <c r="BZ7" s="92"/>
      <c r="CA7" s="93"/>
      <c r="CB7" s="41">
        <f t="shared" ref="CB7:CB70" si="7">(CA7/1.18)/2+((CA7/1.18)*0.18)</f>
        <v>0</v>
      </c>
      <c r="CC7" s="38">
        <f t="shared" ref="CC7:CC70" si="8">(CA7/1.18)/2</f>
        <v>0</v>
      </c>
      <c r="CD7" s="76"/>
      <c r="CE7" s="76"/>
      <c r="CF7" s="76"/>
      <c r="CG7" s="87"/>
      <c r="CH7" s="88"/>
      <c r="CI7" s="88">
        <f t="shared" ref="CI7:CI70" si="9">(CH7/1.18)/2+((CH7/1.18)*0.18)</f>
        <v>0</v>
      </c>
      <c r="CJ7" s="89">
        <f t="shared" ref="CJ7:CJ70" si="10">(CH7/1.18)/2</f>
        <v>0</v>
      </c>
      <c r="CK7" s="76"/>
      <c r="CL7" s="76"/>
      <c r="CM7" s="77"/>
      <c r="CN7" s="87"/>
      <c r="CO7" s="88"/>
      <c r="CP7" s="88">
        <f t="shared" ref="CP7:CP70" si="11">(CO7/1.18)/2+((CO7/1.18)*0.18)</f>
        <v>0</v>
      </c>
      <c r="CQ7" s="89">
        <f>(CO7/1.18)/2</f>
        <v>0</v>
      </c>
      <c r="CR7" s="76"/>
      <c r="CS7" s="76"/>
      <c r="CT7" s="77"/>
      <c r="CU7" s="87"/>
      <c r="CV7" s="88"/>
      <c r="CW7" s="88">
        <f t="shared" ref="CW7:CW70" si="12">(CV7/1.18)/2+((CV7/1.18)*0.18)</f>
        <v>0</v>
      </c>
      <c r="CX7" s="89">
        <f>(CV7/1.18)/2</f>
        <v>0</v>
      </c>
      <c r="CY7" s="76"/>
      <c r="CZ7" s="76"/>
      <c r="DA7" s="77"/>
      <c r="DB7" s="42">
        <f>L7+S7+Z7+AD7+AK7+AY7+BF7+BT7+CA7+CH7+CO7+CV7</f>
        <v>0</v>
      </c>
      <c r="DC7" s="42">
        <f>M7+T7+AA7+AE7+AL7+AZ7+BG7+BU7+CB7+CI7+CP7+CW7</f>
        <v>0</v>
      </c>
      <c r="DD7" s="42">
        <f>N7+U7+AB7+AF7+AM7+BA7+BH7+BV7+CC7+CJ7+CQ7+CX7</f>
        <v>0</v>
      </c>
      <c r="DE7" s="80">
        <f>O7+V7+AG7+AN7+BB7+BI7+BW7+CD7+CK7+CR7+CY7</f>
        <v>0</v>
      </c>
      <c r="DF7" s="80">
        <f>P7+W7+AH7+AO7+BC7+BJ7+BX7+CE7+CL7+CS7+CZ7</f>
        <v>0</v>
      </c>
      <c r="DG7" s="80">
        <f>Q7+X7+AI7+AP7+BD7+BK7+BY7+CF7+CM7+CT7+DA7</f>
        <v>0</v>
      </c>
    </row>
    <row r="8" spans="2:111" s="8" customFormat="1" ht="30" customHeight="1">
      <c r="B8" s="13">
        <f>B7+1</f>
        <v>2</v>
      </c>
      <c r="C8" s="14" t="e">
        <f>+#REF!</f>
        <v>#REF!</v>
      </c>
      <c r="D8" s="14" t="s">
        <v>19</v>
      </c>
      <c r="E8" s="96" t="e">
        <f>#REF!</f>
        <v>#REF!</v>
      </c>
      <c r="F8" s="16" t="e">
        <f>SUMIF(#REF!,$E8,#REF!)</f>
        <v>#REF!</v>
      </c>
      <c r="G8" s="16" t="e">
        <f>SUMIF(#REF!,$E8,#REF!)</f>
        <v>#REF!</v>
      </c>
      <c r="H8" s="17" t="e">
        <f>+G8+F8</f>
        <v>#REF!</v>
      </c>
      <c r="I8" s="64" t="e">
        <f>H8</f>
        <v>#REF!</v>
      </c>
      <c r="K8" s="92"/>
      <c r="L8" s="93"/>
      <c r="M8" s="41">
        <f t="shared" ref="M8:M71" si="13">(L8/1.18)/2+((L8/1.18)*0.18)</f>
        <v>0</v>
      </c>
      <c r="N8" s="38">
        <f t="shared" ref="N8:N71" si="14">(L8/1.18)/2</f>
        <v>0</v>
      </c>
      <c r="O8" s="76"/>
      <c r="P8" s="76"/>
      <c r="Q8" s="76"/>
      <c r="R8" s="50"/>
      <c r="S8" s="41"/>
      <c r="T8" s="41">
        <f>(S8/1.18)/2+((S8/1.18)*0.18)</f>
        <v>0</v>
      </c>
      <c r="U8" s="38">
        <f>(S8/1.18)/2</f>
        <v>0</v>
      </c>
      <c r="V8" s="76"/>
      <c r="W8" s="76"/>
      <c r="X8" s="77"/>
      <c r="Y8" s="50"/>
      <c r="Z8" s="41"/>
      <c r="AA8" s="41">
        <f t="shared" si="1"/>
        <v>0</v>
      </c>
      <c r="AB8" s="38">
        <f>(Z8/1.18)/2</f>
        <v>0</v>
      </c>
      <c r="AC8" s="50"/>
      <c r="AD8" s="41"/>
      <c r="AE8" s="41">
        <f t="shared" si="2"/>
        <v>0</v>
      </c>
      <c r="AF8" s="38">
        <f>(AD8/1.18)/2</f>
        <v>0</v>
      </c>
      <c r="AG8" s="76"/>
      <c r="AH8" s="76"/>
      <c r="AI8" s="76"/>
      <c r="AJ8" s="50"/>
      <c r="AK8" s="41"/>
      <c r="AL8" s="41">
        <f t="shared" si="3"/>
        <v>0</v>
      </c>
      <c r="AM8" s="38">
        <f t="shared" ref="AM8:AM71" si="15">(AK8/1.18)/2</f>
        <v>0</v>
      </c>
      <c r="AN8" s="76"/>
      <c r="AO8" s="76"/>
      <c r="AP8" s="76"/>
      <c r="AQ8" s="50"/>
      <c r="AR8" s="41"/>
      <c r="AS8" s="41"/>
      <c r="AT8" s="38"/>
      <c r="AU8" s="76"/>
      <c r="AV8" s="76"/>
      <c r="AW8" s="77"/>
      <c r="AX8" s="50"/>
      <c r="AY8" s="41"/>
      <c r="AZ8" s="41">
        <f t="shared" si="4"/>
        <v>0</v>
      </c>
      <c r="BA8" s="38">
        <f t="shared" ref="BA8:BA71" si="16">(AY8/1.18)/2</f>
        <v>0</v>
      </c>
      <c r="BB8" s="76"/>
      <c r="BC8" s="76"/>
      <c r="BD8" s="77"/>
      <c r="BE8" s="50"/>
      <c r="BF8" s="41"/>
      <c r="BG8" s="41">
        <f t="shared" si="5"/>
        <v>0</v>
      </c>
      <c r="BH8" s="38">
        <f t="shared" ref="BH8:BH71" si="17">(BF8/1.18)/2</f>
        <v>0</v>
      </c>
      <c r="BI8" s="76"/>
      <c r="BJ8" s="76"/>
      <c r="BK8" s="77"/>
      <c r="BL8" s="50"/>
      <c r="BM8" s="41"/>
      <c r="BN8" s="41"/>
      <c r="BO8" s="38"/>
      <c r="BP8" s="76"/>
      <c r="BQ8" s="76"/>
      <c r="BR8" s="77"/>
      <c r="BS8" s="92"/>
      <c r="BT8" s="93"/>
      <c r="BU8" s="93">
        <f t="shared" si="6"/>
        <v>0</v>
      </c>
      <c r="BV8" s="38">
        <f t="shared" ref="BV8:BV71" si="18">(BT8/1.18)/2</f>
        <v>0</v>
      </c>
      <c r="BW8" s="76"/>
      <c r="BX8" s="76"/>
      <c r="BY8" s="77"/>
      <c r="BZ8" s="92"/>
      <c r="CA8" s="93"/>
      <c r="CB8" s="93">
        <f t="shared" si="7"/>
        <v>0</v>
      </c>
      <c r="CC8" s="38">
        <f t="shared" si="8"/>
        <v>0</v>
      </c>
      <c r="CD8" s="76"/>
      <c r="CE8" s="76"/>
      <c r="CF8" s="77"/>
      <c r="CG8" s="87"/>
      <c r="CH8" s="88"/>
      <c r="CI8" s="88">
        <f t="shared" si="9"/>
        <v>0</v>
      </c>
      <c r="CJ8" s="89">
        <f t="shared" si="10"/>
        <v>0</v>
      </c>
      <c r="CK8" s="76"/>
      <c r="CL8" s="76"/>
      <c r="CM8" s="77"/>
      <c r="CN8" s="87"/>
      <c r="CO8" s="88"/>
      <c r="CP8" s="88">
        <f t="shared" si="11"/>
        <v>0</v>
      </c>
      <c r="CQ8" s="89">
        <f t="shared" ref="CQ8:CQ71" si="19">(CO8/1.18)/2</f>
        <v>0</v>
      </c>
      <c r="CR8" s="76"/>
      <c r="CS8" s="76"/>
      <c r="CT8" s="81"/>
      <c r="CU8" s="87"/>
      <c r="CV8" s="88"/>
      <c r="CW8" s="88">
        <f t="shared" si="12"/>
        <v>0</v>
      </c>
      <c r="CX8" s="89">
        <f t="shared" ref="CX8:CX71" si="20">(CV8/1.18)/2</f>
        <v>0</v>
      </c>
      <c r="CY8" s="76"/>
      <c r="CZ8" s="76"/>
      <c r="DA8" s="81"/>
      <c r="DB8" s="90">
        <f t="shared" ref="DB8:DD68" si="21">L8+S8+Z8+AD8+AK8+AY8+BF8+BT8+CA8+CH8+CO8+CV8</f>
        <v>0</v>
      </c>
      <c r="DC8" s="42">
        <f t="shared" si="21"/>
        <v>0</v>
      </c>
      <c r="DD8" s="42">
        <f t="shared" si="21"/>
        <v>0</v>
      </c>
      <c r="DE8" s="80">
        <f t="shared" ref="DE8:DG68" si="22">O8+V8+AG8+AN8+BB8+BI8+BW8+CD8+CK8+CR8+CY8</f>
        <v>0</v>
      </c>
      <c r="DF8" s="80">
        <f t="shared" si="22"/>
        <v>0</v>
      </c>
      <c r="DG8" s="80">
        <f t="shared" si="22"/>
        <v>0</v>
      </c>
    </row>
    <row r="9" spans="2:111" s="8" customFormat="1" ht="20.100000000000001" customHeight="1">
      <c r="B9" s="13">
        <f>B8+1</f>
        <v>3</v>
      </c>
      <c r="C9" s="14" t="e">
        <f>+#REF!</f>
        <v>#REF!</v>
      </c>
      <c r="D9" s="14" t="s">
        <v>19</v>
      </c>
      <c r="E9" s="96" t="e">
        <f>#REF!</f>
        <v>#REF!</v>
      </c>
      <c r="F9" s="16" t="e">
        <f>SUMIF(#REF!,$E9,#REF!)</f>
        <v>#REF!</v>
      </c>
      <c r="G9" s="16" t="e">
        <f>SUMIF(#REF!,$E9,#REF!)</f>
        <v>#REF!</v>
      </c>
      <c r="H9" s="17" t="e">
        <f t="shared" si="0"/>
        <v>#REF!</v>
      </c>
      <c r="I9" s="64" t="e">
        <f>H9</f>
        <v>#REF!</v>
      </c>
      <c r="K9" s="92"/>
      <c r="L9" s="93"/>
      <c r="M9" s="41">
        <f t="shared" si="13"/>
        <v>0</v>
      </c>
      <c r="N9" s="38">
        <f t="shared" si="14"/>
        <v>0</v>
      </c>
      <c r="O9" s="76"/>
      <c r="P9" s="76"/>
      <c r="Q9" s="77"/>
      <c r="R9" s="50"/>
      <c r="S9" s="41"/>
      <c r="T9" s="41">
        <f>(S9/1.18)/2+((S9/1.18)*0.18)</f>
        <v>0</v>
      </c>
      <c r="U9" s="38">
        <f>(S9/1.18)/2</f>
        <v>0</v>
      </c>
      <c r="V9" s="76"/>
      <c r="W9" s="76"/>
      <c r="X9" s="77"/>
      <c r="Y9" s="50"/>
      <c r="Z9" s="41"/>
      <c r="AA9" s="41">
        <f t="shared" si="1"/>
        <v>0</v>
      </c>
      <c r="AB9" s="38">
        <f>(Z9/1.18)/2</f>
        <v>0</v>
      </c>
      <c r="AC9" s="50"/>
      <c r="AD9" s="41"/>
      <c r="AE9" s="41">
        <f t="shared" si="2"/>
        <v>0</v>
      </c>
      <c r="AF9" s="38">
        <f>(AD9/1.18)/2</f>
        <v>0</v>
      </c>
      <c r="AG9" s="76"/>
      <c r="AH9" s="76"/>
      <c r="AI9" s="77"/>
      <c r="AJ9" s="50"/>
      <c r="AK9" s="41"/>
      <c r="AL9" s="41">
        <f t="shared" si="3"/>
        <v>0</v>
      </c>
      <c r="AM9" s="38">
        <f t="shared" si="15"/>
        <v>0</v>
      </c>
      <c r="AN9" s="76"/>
      <c r="AO9" s="76"/>
      <c r="AP9" s="77"/>
      <c r="AQ9" s="50"/>
      <c r="AR9" s="41"/>
      <c r="AS9" s="41"/>
      <c r="AT9" s="38"/>
      <c r="AU9" s="76"/>
      <c r="AV9" s="76"/>
      <c r="AW9" s="77"/>
      <c r="AX9" s="50"/>
      <c r="AY9" s="41"/>
      <c r="AZ9" s="41">
        <f t="shared" si="4"/>
        <v>0</v>
      </c>
      <c r="BA9" s="38">
        <f t="shared" si="16"/>
        <v>0</v>
      </c>
      <c r="BB9" s="76"/>
      <c r="BC9" s="76"/>
      <c r="BD9" s="76"/>
      <c r="BE9" s="50"/>
      <c r="BF9" s="41"/>
      <c r="BG9" s="41">
        <f t="shared" si="5"/>
        <v>0</v>
      </c>
      <c r="BH9" s="38">
        <f t="shared" si="17"/>
        <v>0</v>
      </c>
      <c r="BI9" s="76"/>
      <c r="BJ9" s="76"/>
      <c r="BK9" s="76"/>
      <c r="BL9" s="50"/>
      <c r="BM9" s="41"/>
      <c r="BN9" s="41">
        <f>(BM9/1.18)/2+((BM9/1.18)*0.18)</f>
        <v>0</v>
      </c>
      <c r="BO9" s="38">
        <f>(BM9/1.18)/2</f>
        <v>0</v>
      </c>
      <c r="BP9" s="76"/>
      <c r="BQ9" s="76"/>
      <c r="BR9" s="76"/>
      <c r="BS9" s="92"/>
      <c r="BT9" s="93"/>
      <c r="BU9" s="93">
        <f t="shared" si="6"/>
        <v>0</v>
      </c>
      <c r="BV9" s="38">
        <f t="shared" si="18"/>
        <v>0</v>
      </c>
      <c r="BW9" s="76"/>
      <c r="BX9" s="76"/>
      <c r="BY9" s="76"/>
      <c r="BZ9" s="92"/>
      <c r="CA9" s="93"/>
      <c r="CB9" s="93">
        <f t="shared" si="7"/>
        <v>0</v>
      </c>
      <c r="CC9" s="38">
        <f t="shared" si="8"/>
        <v>0</v>
      </c>
      <c r="CD9" s="76"/>
      <c r="CE9" s="76"/>
      <c r="CF9" s="77"/>
      <c r="CG9" s="87"/>
      <c r="CH9" s="88"/>
      <c r="CI9" s="88">
        <f t="shared" si="9"/>
        <v>0</v>
      </c>
      <c r="CJ9" s="89">
        <f t="shared" si="10"/>
        <v>0</v>
      </c>
      <c r="CK9" s="76"/>
      <c r="CL9" s="76"/>
      <c r="CM9" s="77"/>
      <c r="CN9" s="87"/>
      <c r="CO9" s="88"/>
      <c r="CP9" s="88">
        <f t="shared" si="11"/>
        <v>0</v>
      </c>
      <c r="CQ9" s="89">
        <f t="shared" si="19"/>
        <v>0</v>
      </c>
      <c r="CR9" s="76"/>
      <c r="CS9" s="76"/>
      <c r="CT9" s="81"/>
      <c r="CU9" s="87"/>
      <c r="CV9" s="88"/>
      <c r="CW9" s="88">
        <f t="shared" si="12"/>
        <v>0</v>
      </c>
      <c r="CX9" s="89">
        <f t="shared" si="20"/>
        <v>0</v>
      </c>
      <c r="CY9" s="76"/>
      <c r="CZ9" s="76"/>
      <c r="DA9" s="81"/>
      <c r="DB9" s="90">
        <f t="shared" ref="DB9:DD10" si="23">L9+S9+Z9+AD9+AK9+AY9+BF9+BT9+CA9+CH9+CO9+CV9+BM9</f>
        <v>0</v>
      </c>
      <c r="DC9" s="42">
        <f t="shared" si="23"/>
        <v>0</v>
      </c>
      <c r="DD9" s="42">
        <f t="shared" si="23"/>
        <v>0</v>
      </c>
      <c r="DE9" s="80">
        <f t="shared" ref="DE9:DG10" si="24">O9+V9+AG9+AN9+BB9+BI9+BW9+CD9+CK9+CR9+CY9+BP9</f>
        <v>0</v>
      </c>
      <c r="DF9" s="80">
        <f t="shared" si="24"/>
        <v>0</v>
      </c>
      <c r="DG9" s="80">
        <f t="shared" si="24"/>
        <v>0</v>
      </c>
    </row>
    <row r="10" spans="2:111" s="8" customFormat="1" ht="20.100000000000001" customHeight="1">
      <c r="B10" s="13">
        <f t="shared" ref="B10:B73" si="25">B9+1</f>
        <v>4</v>
      </c>
      <c r="C10" s="14" t="e">
        <f>+#REF!</f>
        <v>#REF!</v>
      </c>
      <c r="D10" s="14" t="s">
        <v>19</v>
      </c>
      <c r="E10" s="96" t="e">
        <f>#REF!</f>
        <v>#REF!</v>
      </c>
      <c r="F10" s="16" t="e">
        <f>SUMIF(#REF!,$E10,#REF!)</f>
        <v>#REF!</v>
      </c>
      <c r="G10" s="16" t="e">
        <f>SUMIF(#REF!,$E10,#REF!)</f>
        <v>#REF!</v>
      </c>
      <c r="H10" s="17" t="e">
        <f t="shared" si="0"/>
        <v>#REF!</v>
      </c>
      <c r="I10" s="64" t="e">
        <f t="shared" ref="I10:I108" si="26">H10</f>
        <v>#REF!</v>
      </c>
      <c r="K10" s="92"/>
      <c r="L10" s="93"/>
      <c r="M10" s="41">
        <f t="shared" si="13"/>
        <v>0</v>
      </c>
      <c r="N10" s="38">
        <f t="shared" si="14"/>
        <v>0</v>
      </c>
      <c r="O10" s="76"/>
      <c r="P10" s="76"/>
      <c r="Q10" s="76"/>
      <c r="R10" s="50"/>
      <c r="S10" s="41"/>
      <c r="T10" s="41">
        <f t="shared" ref="T10:T73" si="27">(S10/1.18)/2+((S10/1.18)*0.18)</f>
        <v>0</v>
      </c>
      <c r="U10" s="38">
        <f t="shared" ref="U10:U73" si="28">(S10/1.18)/2</f>
        <v>0</v>
      </c>
      <c r="V10" s="76"/>
      <c r="W10" s="76"/>
      <c r="X10" s="76"/>
      <c r="Y10" s="50"/>
      <c r="Z10" s="41"/>
      <c r="AA10" s="41">
        <f t="shared" si="1"/>
        <v>0</v>
      </c>
      <c r="AB10" s="38">
        <f t="shared" ref="AB10:AB73" si="29">(Z10/1.18)/2</f>
        <v>0</v>
      </c>
      <c r="AC10" s="50"/>
      <c r="AD10" s="41"/>
      <c r="AE10" s="41">
        <f t="shared" si="2"/>
        <v>0</v>
      </c>
      <c r="AF10" s="38">
        <f t="shared" ref="AF10:AF73" si="30">(AD10/1.18)/2</f>
        <v>0</v>
      </c>
      <c r="AG10" s="76"/>
      <c r="AH10" s="76"/>
      <c r="AI10" s="77"/>
      <c r="AJ10" s="50"/>
      <c r="AK10" s="41"/>
      <c r="AL10" s="41">
        <f t="shared" si="3"/>
        <v>0</v>
      </c>
      <c r="AM10" s="38">
        <f t="shared" si="15"/>
        <v>0</v>
      </c>
      <c r="AN10" s="76"/>
      <c r="AO10" s="76"/>
      <c r="AP10" s="77"/>
      <c r="AQ10" s="50"/>
      <c r="AR10" s="41"/>
      <c r="AS10" s="41"/>
      <c r="AT10" s="38"/>
      <c r="AU10" s="76"/>
      <c r="AV10" s="76"/>
      <c r="AW10" s="77"/>
      <c r="AX10" s="50"/>
      <c r="AY10" s="41"/>
      <c r="AZ10" s="41">
        <f t="shared" si="4"/>
        <v>0</v>
      </c>
      <c r="BA10" s="38">
        <f t="shared" si="16"/>
        <v>0</v>
      </c>
      <c r="BB10" s="76"/>
      <c r="BC10" s="76"/>
      <c r="BD10" s="76"/>
      <c r="BE10" s="50"/>
      <c r="BF10" s="41"/>
      <c r="BG10" s="41">
        <f t="shared" si="5"/>
        <v>0</v>
      </c>
      <c r="BH10" s="38">
        <f t="shared" si="17"/>
        <v>0</v>
      </c>
      <c r="BI10" s="76"/>
      <c r="BJ10" s="76"/>
      <c r="BK10" s="76"/>
      <c r="BL10" s="50"/>
      <c r="BM10" s="41"/>
      <c r="BN10" s="41">
        <f>(BM10/1.18)/2+((BM10/1.18)*0.18)</f>
        <v>0</v>
      </c>
      <c r="BO10" s="38">
        <f>(BM10/1.18)/2</f>
        <v>0</v>
      </c>
      <c r="BP10" s="76"/>
      <c r="BQ10" s="76"/>
      <c r="BR10" s="76"/>
      <c r="BS10" s="92"/>
      <c r="BT10" s="93"/>
      <c r="BU10" s="93">
        <f t="shared" si="6"/>
        <v>0</v>
      </c>
      <c r="BV10" s="38">
        <f t="shared" si="18"/>
        <v>0</v>
      </c>
      <c r="BW10" s="76"/>
      <c r="BX10" s="76"/>
      <c r="BY10" s="77"/>
      <c r="BZ10" s="92"/>
      <c r="CA10" s="93"/>
      <c r="CB10" s="93">
        <f t="shared" si="7"/>
        <v>0</v>
      </c>
      <c r="CC10" s="38">
        <f t="shared" si="8"/>
        <v>0</v>
      </c>
      <c r="CD10" s="76"/>
      <c r="CE10" s="76"/>
      <c r="CF10" s="77"/>
      <c r="CG10" s="87"/>
      <c r="CH10" s="88"/>
      <c r="CI10" s="88">
        <f t="shared" si="9"/>
        <v>0</v>
      </c>
      <c r="CJ10" s="89">
        <f t="shared" si="10"/>
        <v>0</v>
      </c>
      <c r="CK10" s="76"/>
      <c r="CL10" s="76"/>
      <c r="CM10" s="77"/>
      <c r="CN10" s="87"/>
      <c r="CO10" s="88"/>
      <c r="CP10" s="88">
        <f t="shared" si="11"/>
        <v>0</v>
      </c>
      <c r="CQ10" s="89">
        <f t="shared" si="19"/>
        <v>0</v>
      </c>
      <c r="CR10" s="76"/>
      <c r="CS10" s="76"/>
      <c r="CT10" s="81"/>
      <c r="CU10" s="87"/>
      <c r="CV10" s="88"/>
      <c r="CW10" s="88">
        <f t="shared" si="12"/>
        <v>0</v>
      </c>
      <c r="CX10" s="89">
        <f t="shared" si="20"/>
        <v>0</v>
      </c>
      <c r="CY10" s="76"/>
      <c r="CZ10" s="76"/>
      <c r="DA10" s="81"/>
      <c r="DB10" s="90">
        <f t="shared" si="23"/>
        <v>0</v>
      </c>
      <c r="DC10" s="42">
        <f t="shared" si="23"/>
        <v>0</v>
      </c>
      <c r="DD10" s="42">
        <f t="shared" si="23"/>
        <v>0</v>
      </c>
      <c r="DE10" s="80">
        <f t="shared" si="24"/>
        <v>0</v>
      </c>
      <c r="DF10" s="80">
        <f t="shared" si="24"/>
        <v>0</v>
      </c>
      <c r="DG10" s="80">
        <f t="shared" si="24"/>
        <v>0</v>
      </c>
    </row>
    <row r="11" spans="2:111" s="8" customFormat="1" ht="20.100000000000001" customHeight="1">
      <c r="B11" s="13">
        <f t="shared" si="25"/>
        <v>5</v>
      </c>
      <c r="C11" s="14" t="e">
        <f>+#REF!</f>
        <v>#REF!</v>
      </c>
      <c r="D11" s="14" t="s">
        <v>19</v>
      </c>
      <c r="E11" s="96" t="e">
        <f>#REF!</f>
        <v>#REF!</v>
      </c>
      <c r="F11" s="16" t="e">
        <f>SUMIF(#REF!,$E11,#REF!)</f>
        <v>#REF!</v>
      </c>
      <c r="G11" s="16" t="e">
        <f>SUMIF(#REF!,$E11,#REF!)</f>
        <v>#REF!</v>
      </c>
      <c r="H11" s="17" t="e">
        <f t="shared" si="0"/>
        <v>#REF!</v>
      </c>
      <c r="I11" s="64" t="e">
        <f t="shared" si="26"/>
        <v>#REF!</v>
      </c>
      <c r="K11" s="92"/>
      <c r="L11" s="93"/>
      <c r="M11" s="41">
        <f t="shared" si="13"/>
        <v>0</v>
      </c>
      <c r="N11" s="38">
        <f t="shared" si="14"/>
        <v>0</v>
      </c>
      <c r="O11" s="76"/>
      <c r="P11" s="76"/>
      <c r="Q11" s="76"/>
      <c r="R11" s="50"/>
      <c r="S11" s="41"/>
      <c r="T11" s="41">
        <f t="shared" si="27"/>
        <v>0</v>
      </c>
      <c r="U11" s="38">
        <f t="shared" si="28"/>
        <v>0</v>
      </c>
      <c r="V11" s="76"/>
      <c r="W11" s="76"/>
      <c r="X11" s="77"/>
      <c r="Y11" s="50"/>
      <c r="Z11" s="41"/>
      <c r="AA11" s="41">
        <f t="shared" si="1"/>
        <v>0</v>
      </c>
      <c r="AB11" s="38">
        <f t="shared" si="29"/>
        <v>0</v>
      </c>
      <c r="AC11" s="50"/>
      <c r="AD11" s="41"/>
      <c r="AE11" s="41">
        <f t="shared" si="2"/>
        <v>0</v>
      </c>
      <c r="AF11" s="38">
        <f t="shared" si="30"/>
        <v>0</v>
      </c>
      <c r="AG11" s="76"/>
      <c r="AH11" s="76"/>
      <c r="AI11" s="76"/>
      <c r="AJ11" s="50"/>
      <c r="AK11" s="41"/>
      <c r="AL11" s="41">
        <f t="shared" si="3"/>
        <v>0</v>
      </c>
      <c r="AM11" s="38">
        <f t="shared" si="15"/>
        <v>0</v>
      </c>
      <c r="AN11" s="76"/>
      <c r="AO11" s="76"/>
      <c r="AP11" s="77"/>
      <c r="AQ11" s="50"/>
      <c r="AR11" s="41"/>
      <c r="AS11" s="41"/>
      <c r="AT11" s="38"/>
      <c r="AU11" s="76"/>
      <c r="AV11" s="76"/>
      <c r="AW11" s="77"/>
      <c r="AX11" s="50"/>
      <c r="AY11" s="41"/>
      <c r="AZ11" s="41">
        <f t="shared" si="4"/>
        <v>0</v>
      </c>
      <c r="BA11" s="38">
        <f t="shared" si="16"/>
        <v>0</v>
      </c>
      <c r="BB11" s="76"/>
      <c r="BC11" s="76"/>
      <c r="BD11" s="76"/>
      <c r="BE11" s="50"/>
      <c r="BF11" s="41"/>
      <c r="BG11" s="41">
        <f t="shared" si="5"/>
        <v>0</v>
      </c>
      <c r="BH11" s="38">
        <f t="shared" si="17"/>
        <v>0</v>
      </c>
      <c r="BI11" s="76"/>
      <c r="BJ11" s="76"/>
      <c r="BK11" s="76"/>
      <c r="BL11" s="50"/>
      <c r="BM11" s="41"/>
      <c r="BN11" s="41"/>
      <c r="BO11" s="38"/>
      <c r="BP11" s="76"/>
      <c r="BQ11" s="76"/>
      <c r="BR11" s="77"/>
      <c r="BS11" s="92"/>
      <c r="BT11" s="93"/>
      <c r="BU11" s="93">
        <f t="shared" si="6"/>
        <v>0</v>
      </c>
      <c r="BV11" s="38">
        <f t="shared" si="18"/>
        <v>0</v>
      </c>
      <c r="BW11" s="76"/>
      <c r="BX11" s="76"/>
      <c r="BY11" s="77"/>
      <c r="BZ11" s="92"/>
      <c r="CA11" s="93"/>
      <c r="CB11" s="93">
        <f t="shared" si="7"/>
        <v>0</v>
      </c>
      <c r="CC11" s="38">
        <f t="shared" si="8"/>
        <v>0</v>
      </c>
      <c r="CD11" s="76"/>
      <c r="CE11" s="76"/>
      <c r="CF11" s="77"/>
      <c r="CG11" s="87"/>
      <c r="CH11" s="88"/>
      <c r="CI11" s="88">
        <f t="shared" si="9"/>
        <v>0</v>
      </c>
      <c r="CJ11" s="89">
        <f t="shared" si="10"/>
        <v>0</v>
      </c>
      <c r="CK11" s="76"/>
      <c r="CL11" s="76"/>
      <c r="CM11" s="77"/>
      <c r="CN11" s="87"/>
      <c r="CO11" s="88"/>
      <c r="CP11" s="88">
        <f t="shared" si="11"/>
        <v>0</v>
      </c>
      <c r="CQ11" s="89">
        <f t="shared" si="19"/>
        <v>0</v>
      </c>
      <c r="CR11" s="76"/>
      <c r="CS11" s="76"/>
      <c r="CT11" s="81"/>
      <c r="CU11" s="87"/>
      <c r="CV11" s="88"/>
      <c r="CW11" s="88">
        <f t="shared" si="12"/>
        <v>0</v>
      </c>
      <c r="CX11" s="89">
        <f t="shared" si="20"/>
        <v>0</v>
      </c>
      <c r="CY11" s="76"/>
      <c r="CZ11" s="76"/>
      <c r="DA11" s="81"/>
      <c r="DB11" s="90">
        <f t="shared" si="21"/>
        <v>0</v>
      </c>
      <c r="DC11" s="42">
        <f t="shared" si="21"/>
        <v>0</v>
      </c>
      <c r="DD11" s="42">
        <f t="shared" si="21"/>
        <v>0</v>
      </c>
      <c r="DE11" s="80">
        <f t="shared" si="22"/>
        <v>0</v>
      </c>
      <c r="DF11" s="80">
        <f t="shared" si="22"/>
        <v>0</v>
      </c>
      <c r="DG11" s="80">
        <f t="shared" si="22"/>
        <v>0</v>
      </c>
    </row>
    <row r="12" spans="2:111" s="8" customFormat="1" ht="20.100000000000001" customHeight="1">
      <c r="B12" s="13">
        <f t="shared" si="25"/>
        <v>6</v>
      </c>
      <c r="C12" s="14" t="e">
        <f>+#REF!</f>
        <v>#REF!</v>
      </c>
      <c r="D12" s="14" t="s">
        <v>19</v>
      </c>
      <c r="E12" s="96" t="e">
        <f>#REF!</f>
        <v>#REF!</v>
      </c>
      <c r="F12" s="16" t="e">
        <f>SUMIF(#REF!,$E12,#REF!)</f>
        <v>#REF!</v>
      </c>
      <c r="G12" s="16" t="e">
        <f>SUMIF(#REF!,$E12,#REF!)</f>
        <v>#REF!</v>
      </c>
      <c r="H12" s="17" t="e">
        <f t="shared" si="0"/>
        <v>#REF!</v>
      </c>
      <c r="I12" s="64" t="e">
        <f t="shared" si="26"/>
        <v>#REF!</v>
      </c>
      <c r="K12" s="92"/>
      <c r="L12" s="93"/>
      <c r="M12" s="41">
        <f t="shared" si="13"/>
        <v>0</v>
      </c>
      <c r="N12" s="38">
        <f t="shared" si="14"/>
        <v>0</v>
      </c>
      <c r="O12" s="76"/>
      <c r="P12" s="76"/>
      <c r="Q12" s="76"/>
      <c r="R12" s="50"/>
      <c r="S12" s="41"/>
      <c r="T12" s="41">
        <f t="shared" si="27"/>
        <v>0</v>
      </c>
      <c r="U12" s="38">
        <f t="shared" si="28"/>
        <v>0</v>
      </c>
      <c r="V12" s="76"/>
      <c r="W12" s="76"/>
      <c r="X12" s="77"/>
      <c r="Y12" s="50"/>
      <c r="Z12" s="41"/>
      <c r="AA12" s="41">
        <f t="shared" si="1"/>
        <v>0</v>
      </c>
      <c r="AB12" s="38">
        <f t="shared" si="29"/>
        <v>0</v>
      </c>
      <c r="AC12" s="50"/>
      <c r="AD12" s="41"/>
      <c r="AE12" s="41">
        <f t="shared" si="2"/>
        <v>0</v>
      </c>
      <c r="AF12" s="38">
        <f t="shared" si="30"/>
        <v>0</v>
      </c>
      <c r="AG12" s="76"/>
      <c r="AH12" s="76"/>
      <c r="AI12" s="77"/>
      <c r="AJ12" s="50"/>
      <c r="AK12" s="41"/>
      <c r="AL12" s="41">
        <f t="shared" si="3"/>
        <v>0</v>
      </c>
      <c r="AM12" s="38">
        <f t="shared" si="15"/>
        <v>0</v>
      </c>
      <c r="AN12" s="76"/>
      <c r="AO12" s="76"/>
      <c r="AP12" s="77"/>
      <c r="AQ12" s="50"/>
      <c r="AR12" s="41"/>
      <c r="AS12" s="41"/>
      <c r="AT12" s="38"/>
      <c r="AU12" s="76"/>
      <c r="AV12" s="76"/>
      <c r="AW12" s="77"/>
      <c r="AX12" s="50"/>
      <c r="AY12" s="41"/>
      <c r="AZ12" s="41">
        <f t="shared" si="4"/>
        <v>0</v>
      </c>
      <c r="BA12" s="38">
        <f t="shared" si="16"/>
        <v>0</v>
      </c>
      <c r="BB12" s="76"/>
      <c r="BC12" s="76"/>
      <c r="BD12" s="76"/>
      <c r="BE12" s="50"/>
      <c r="BF12" s="41"/>
      <c r="BG12" s="41">
        <f t="shared" si="5"/>
        <v>0</v>
      </c>
      <c r="BH12" s="38">
        <f t="shared" si="17"/>
        <v>0</v>
      </c>
      <c r="BI12" s="76"/>
      <c r="BJ12" s="76"/>
      <c r="BK12" s="77"/>
      <c r="BL12" s="50"/>
      <c r="BM12" s="41"/>
      <c r="BN12" s="41"/>
      <c r="BO12" s="38"/>
      <c r="BP12" s="76"/>
      <c r="BQ12" s="76"/>
      <c r="BR12" s="77"/>
      <c r="BS12" s="92"/>
      <c r="BT12" s="93"/>
      <c r="BU12" s="93">
        <f t="shared" si="6"/>
        <v>0</v>
      </c>
      <c r="BV12" s="38">
        <f t="shared" si="18"/>
        <v>0</v>
      </c>
      <c r="BW12" s="76"/>
      <c r="BX12" s="76"/>
      <c r="BY12" s="77"/>
      <c r="BZ12" s="92"/>
      <c r="CA12" s="93"/>
      <c r="CB12" s="93">
        <f t="shared" si="7"/>
        <v>0</v>
      </c>
      <c r="CC12" s="38">
        <f t="shared" si="8"/>
        <v>0</v>
      </c>
      <c r="CD12" s="76"/>
      <c r="CE12" s="76"/>
      <c r="CF12" s="77"/>
      <c r="CG12" s="87"/>
      <c r="CH12" s="88"/>
      <c r="CI12" s="88">
        <f t="shared" si="9"/>
        <v>0</v>
      </c>
      <c r="CJ12" s="89">
        <f t="shared" si="10"/>
        <v>0</v>
      </c>
      <c r="CK12" s="76"/>
      <c r="CL12" s="76"/>
      <c r="CM12" s="77"/>
      <c r="CN12" s="87"/>
      <c r="CO12" s="88"/>
      <c r="CP12" s="88">
        <f t="shared" si="11"/>
        <v>0</v>
      </c>
      <c r="CQ12" s="89">
        <f t="shared" si="19"/>
        <v>0</v>
      </c>
      <c r="CR12" s="76"/>
      <c r="CS12" s="76"/>
      <c r="CT12" s="81"/>
      <c r="CU12" s="87"/>
      <c r="CV12" s="88"/>
      <c r="CW12" s="88">
        <f t="shared" si="12"/>
        <v>0</v>
      </c>
      <c r="CX12" s="89">
        <f t="shared" si="20"/>
        <v>0</v>
      </c>
      <c r="CY12" s="76"/>
      <c r="CZ12" s="76"/>
      <c r="DA12" s="81"/>
      <c r="DB12" s="90">
        <f t="shared" si="21"/>
        <v>0</v>
      </c>
      <c r="DC12" s="42">
        <f t="shared" si="21"/>
        <v>0</v>
      </c>
      <c r="DD12" s="42">
        <f t="shared" si="21"/>
        <v>0</v>
      </c>
      <c r="DE12" s="80">
        <f t="shared" si="22"/>
        <v>0</v>
      </c>
      <c r="DF12" s="80">
        <f t="shared" si="22"/>
        <v>0</v>
      </c>
      <c r="DG12" s="80">
        <f t="shared" si="22"/>
        <v>0</v>
      </c>
    </row>
    <row r="13" spans="2:111" s="8" customFormat="1" ht="20.100000000000001" customHeight="1">
      <c r="B13" s="13">
        <f t="shared" si="25"/>
        <v>7</v>
      </c>
      <c r="C13" s="14" t="e">
        <f>+#REF!</f>
        <v>#REF!</v>
      </c>
      <c r="D13" s="14" t="s">
        <v>19</v>
      </c>
      <c r="E13" s="96" t="e">
        <f>#REF!</f>
        <v>#REF!</v>
      </c>
      <c r="F13" s="16" t="e">
        <f>SUMIF(#REF!,$E13,#REF!)</f>
        <v>#REF!</v>
      </c>
      <c r="G13" s="16" t="e">
        <f>SUMIF(#REF!,$E13,#REF!)</f>
        <v>#REF!</v>
      </c>
      <c r="H13" s="17" t="e">
        <f t="shared" si="0"/>
        <v>#REF!</v>
      </c>
      <c r="I13" s="64" t="e">
        <f t="shared" si="26"/>
        <v>#REF!</v>
      </c>
      <c r="K13" s="92"/>
      <c r="L13" s="93"/>
      <c r="M13" s="41">
        <f t="shared" si="13"/>
        <v>0</v>
      </c>
      <c r="N13" s="38">
        <f t="shared" si="14"/>
        <v>0</v>
      </c>
      <c r="O13" s="76"/>
      <c r="P13" s="76"/>
      <c r="Q13" s="76"/>
      <c r="R13" s="50"/>
      <c r="S13" s="41"/>
      <c r="T13" s="41">
        <f t="shared" si="27"/>
        <v>0</v>
      </c>
      <c r="U13" s="38">
        <f t="shared" si="28"/>
        <v>0</v>
      </c>
      <c r="V13" s="76"/>
      <c r="W13" s="76"/>
      <c r="X13" s="76"/>
      <c r="Y13" s="50"/>
      <c r="Z13" s="41"/>
      <c r="AA13" s="41">
        <f t="shared" si="1"/>
        <v>0</v>
      </c>
      <c r="AB13" s="38">
        <f t="shared" si="29"/>
        <v>0</v>
      </c>
      <c r="AC13" s="50"/>
      <c r="AD13" s="41"/>
      <c r="AE13" s="41">
        <f t="shared" si="2"/>
        <v>0</v>
      </c>
      <c r="AF13" s="38">
        <f t="shared" si="30"/>
        <v>0</v>
      </c>
      <c r="AG13" s="76"/>
      <c r="AH13" s="76"/>
      <c r="AI13" s="76"/>
      <c r="AJ13" s="50"/>
      <c r="AK13" s="41"/>
      <c r="AL13" s="41">
        <f t="shared" si="3"/>
        <v>0</v>
      </c>
      <c r="AM13" s="38">
        <f t="shared" si="15"/>
        <v>0</v>
      </c>
      <c r="AN13" s="76"/>
      <c r="AO13" s="76"/>
      <c r="AP13" s="77"/>
      <c r="AQ13" s="50"/>
      <c r="AR13" s="41"/>
      <c r="AS13" s="41"/>
      <c r="AT13" s="38"/>
      <c r="AU13" s="76"/>
      <c r="AV13" s="76"/>
      <c r="AW13" s="77"/>
      <c r="AX13" s="50"/>
      <c r="AY13" s="41"/>
      <c r="AZ13" s="41">
        <f t="shared" si="4"/>
        <v>0</v>
      </c>
      <c r="BA13" s="38">
        <f t="shared" si="16"/>
        <v>0</v>
      </c>
      <c r="BB13" s="76"/>
      <c r="BC13" s="76"/>
      <c r="BD13" s="77"/>
      <c r="BE13" s="50"/>
      <c r="BF13" s="41"/>
      <c r="BG13" s="41">
        <f t="shared" si="5"/>
        <v>0</v>
      </c>
      <c r="BH13" s="38">
        <f t="shared" si="17"/>
        <v>0</v>
      </c>
      <c r="BI13" s="76"/>
      <c r="BJ13" s="76"/>
      <c r="BK13" s="77"/>
      <c r="BL13" s="50"/>
      <c r="BM13" s="41"/>
      <c r="BN13" s="41"/>
      <c r="BO13" s="38"/>
      <c r="BP13" s="76"/>
      <c r="BQ13" s="76"/>
      <c r="BR13" s="77"/>
      <c r="BS13" s="92"/>
      <c r="BT13" s="93"/>
      <c r="BU13" s="93">
        <f t="shared" si="6"/>
        <v>0</v>
      </c>
      <c r="BV13" s="38">
        <f t="shared" si="18"/>
        <v>0</v>
      </c>
      <c r="BW13" s="76"/>
      <c r="BX13" s="76"/>
      <c r="BY13" s="77"/>
      <c r="BZ13" s="92"/>
      <c r="CA13" s="93"/>
      <c r="CB13" s="93">
        <f t="shared" si="7"/>
        <v>0</v>
      </c>
      <c r="CC13" s="38">
        <f t="shared" si="8"/>
        <v>0</v>
      </c>
      <c r="CD13" s="76"/>
      <c r="CE13" s="76"/>
      <c r="CF13" s="77"/>
      <c r="CG13" s="87"/>
      <c r="CH13" s="88"/>
      <c r="CI13" s="88">
        <f t="shared" si="9"/>
        <v>0</v>
      </c>
      <c r="CJ13" s="89">
        <f t="shared" si="10"/>
        <v>0</v>
      </c>
      <c r="CK13" s="76"/>
      <c r="CL13" s="76"/>
      <c r="CM13" s="77"/>
      <c r="CN13" s="87"/>
      <c r="CO13" s="88"/>
      <c r="CP13" s="88">
        <f t="shared" si="11"/>
        <v>0</v>
      </c>
      <c r="CQ13" s="89">
        <f t="shared" si="19"/>
        <v>0</v>
      </c>
      <c r="CR13" s="76"/>
      <c r="CS13" s="76"/>
      <c r="CT13" s="81"/>
      <c r="CU13" s="87"/>
      <c r="CV13" s="88"/>
      <c r="CW13" s="88">
        <f t="shared" si="12"/>
        <v>0</v>
      </c>
      <c r="CX13" s="89">
        <f t="shared" si="20"/>
        <v>0</v>
      </c>
      <c r="CY13" s="76"/>
      <c r="CZ13" s="76"/>
      <c r="DA13" s="81"/>
      <c r="DB13" s="90">
        <f t="shared" si="21"/>
        <v>0</v>
      </c>
      <c r="DC13" s="42">
        <f t="shared" si="21"/>
        <v>0</v>
      </c>
      <c r="DD13" s="42">
        <f t="shared" si="21"/>
        <v>0</v>
      </c>
      <c r="DE13" s="80">
        <f t="shared" si="22"/>
        <v>0</v>
      </c>
      <c r="DF13" s="80">
        <f t="shared" si="22"/>
        <v>0</v>
      </c>
      <c r="DG13" s="80">
        <f t="shared" si="22"/>
        <v>0</v>
      </c>
    </row>
    <row r="14" spans="2:111" s="8" customFormat="1" ht="20.100000000000001" customHeight="1">
      <c r="B14" s="13">
        <f t="shared" si="25"/>
        <v>8</v>
      </c>
      <c r="C14" s="14" t="e">
        <f>+#REF!</f>
        <v>#REF!</v>
      </c>
      <c r="D14" s="14" t="s">
        <v>19</v>
      </c>
      <c r="E14" s="96" t="e">
        <f>#REF!</f>
        <v>#REF!</v>
      </c>
      <c r="F14" s="16" t="e">
        <f>SUMIF(#REF!,$E14,#REF!)</f>
        <v>#REF!</v>
      </c>
      <c r="G14" s="16" t="e">
        <f>SUMIF(#REF!,$E14,#REF!)</f>
        <v>#REF!</v>
      </c>
      <c r="H14" s="17" t="e">
        <f t="shared" si="0"/>
        <v>#REF!</v>
      </c>
      <c r="I14" s="64" t="e">
        <f t="shared" si="26"/>
        <v>#REF!</v>
      </c>
      <c r="K14" s="92"/>
      <c r="L14" s="93"/>
      <c r="M14" s="41">
        <f t="shared" si="13"/>
        <v>0</v>
      </c>
      <c r="N14" s="38">
        <f t="shared" si="14"/>
        <v>0</v>
      </c>
      <c r="O14" s="76"/>
      <c r="P14" s="76"/>
      <c r="Q14" s="81"/>
      <c r="R14" s="50"/>
      <c r="S14" s="41"/>
      <c r="T14" s="41">
        <f t="shared" si="27"/>
        <v>0</v>
      </c>
      <c r="U14" s="38">
        <f t="shared" si="28"/>
        <v>0</v>
      </c>
      <c r="V14" s="76"/>
      <c r="W14" s="76"/>
      <c r="X14" s="81"/>
      <c r="Y14" s="50"/>
      <c r="Z14" s="41"/>
      <c r="AA14" s="41">
        <f t="shared" si="1"/>
        <v>0</v>
      </c>
      <c r="AB14" s="38">
        <f t="shared" si="29"/>
        <v>0</v>
      </c>
      <c r="AC14" s="50"/>
      <c r="AD14" s="41"/>
      <c r="AE14" s="41">
        <f t="shared" si="2"/>
        <v>0</v>
      </c>
      <c r="AF14" s="38">
        <f t="shared" si="30"/>
        <v>0</v>
      </c>
      <c r="AG14" s="76"/>
      <c r="AH14" s="76"/>
      <c r="AI14" s="77"/>
      <c r="AJ14" s="50"/>
      <c r="AK14" s="41"/>
      <c r="AL14" s="41">
        <f t="shared" si="3"/>
        <v>0</v>
      </c>
      <c r="AM14" s="38">
        <f t="shared" si="15"/>
        <v>0</v>
      </c>
      <c r="AN14" s="76"/>
      <c r="AO14" s="76"/>
      <c r="AP14" s="77"/>
      <c r="AQ14" s="50"/>
      <c r="AR14" s="41"/>
      <c r="AS14" s="41"/>
      <c r="AT14" s="38"/>
      <c r="AU14" s="76"/>
      <c r="AV14" s="76"/>
      <c r="AW14" s="77"/>
      <c r="AX14" s="50"/>
      <c r="AY14" s="41"/>
      <c r="AZ14" s="41">
        <f t="shared" si="4"/>
        <v>0</v>
      </c>
      <c r="BA14" s="38">
        <f t="shared" si="16"/>
        <v>0</v>
      </c>
      <c r="BB14" s="76"/>
      <c r="BC14" s="76"/>
      <c r="BD14" s="76"/>
      <c r="BE14" s="50"/>
      <c r="BF14" s="41"/>
      <c r="BG14" s="41">
        <f t="shared" si="5"/>
        <v>0</v>
      </c>
      <c r="BH14" s="38">
        <f t="shared" si="17"/>
        <v>0</v>
      </c>
      <c r="BI14" s="76"/>
      <c r="BJ14" s="76"/>
      <c r="BK14" s="77"/>
      <c r="BL14" s="50"/>
      <c r="BM14" s="41"/>
      <c r="BN14" s="41"/>
      <c r="BO14" s="38"/>
      <c r="BP14" s="76"/>
      <c r="BQ14" s="76"/>
      <c r="BR14" s="77"/>
      <c r="BS14" s="92"/>
      <c r="BT14" s="93"/>
      <c r="BU14" s="93">
        <f t="shared" si="6"/>
        <v>0</v>
      </c>
      <c r="BV14" s="38">
        <f t="shared" si="18"/>
        <v>0</v>
      </c>
      <c r="BW14" s="76"/>
      <c r="BX14" s="76"/>
      <c r="BY14" s="77"/>
      <c r="BZ14" s="92"/>
      <c r="CA14" s="93"/>
      <c r="CB14" s="93">
        <f t="shared" si="7"/>
        <v>0</v>
      </c>
      <c r="CC14" s="38">
        <f t="shared" si="8"/>
        <v>0</v>
      </c>
      <c r="CD14" s="76"/>
      <c r="CE14" s="76"/>
      <c r="CF14" s="77"/>
      <c r="CG14" s="87"/>
      <c r="CH14" s="88"/>
      <c r="CI14" s="88">
        <f t="shared" si="9"/>
        <v>0</v>
      </c>
      <c r="CJ14" s="89">
        <f t="shared" si="10"/>
        <v>0</v>
      </c>
      <c r="CK14" s="76"/>
      <c r="CL14" s="76"/>
      <c r="CM14" s="77"/>
      <c r="CN14" s="87"/>
      <c r="CO14" s="88"/>
      <c r="CP14" s="88">
        <f t="shared" si="11"/>
        <v>0</v>
      </c>
      <c r="CQ14" s="89">
        <f t="shared" si="19"/>
        <v>0</v>
      </c>
      <c r="CR14" s="76"/>
      <c r="CS14" s="76"/>
      <c r="CT14" s="81"/>
      <c r="CU14" s="87"/>
      <c r="CV14" s="88"/>
      <c r="CW14" s="88">
        <f t="shared" si="12"/>
        <v>0</v>
      </c>
      <c r="CX14" s="89">
        <f t="shared" si="20"/>
        <v>0</v>
      </c>
      <c r="CY14" s="76"/>
      <c r="CZ14" s="76"/>
      <c r="DA14" s="81"/>
      <c r="DB14" s="90">
        <f t="shared" si="21"/>
        <v>0</v>
      </c>
      <c r="DC14" s="42">
        <f t="shared" si="21"/>
        <v>0</v>
      </c>
      <c r="DD14" s="42">
        <f t="shared" si="21"/>
        <v>0</v>
      </c>
      <c r="DE14" s="80">
        <f t="shared" si="22"/>
        <v>0</v>
      </c>
      <c r="DF14" s="80">
        <f t="shared" si="22"/>
        <v>0</v>
      </c>
      <c r="DG14" s="80">
        <f t="shared" si="22"/>
        <v>0</v>
      </c>
    </row>
    <row r="15" spans="2:111" s="8" customFormat="1" ht="20.100000000000001" customHeight="1">
      <c r="B15" s="13">
        <f t="shared" si="25"/>
        <v>9</v>
      </c>
      <c r="C15" s="14" t="e">
        <f>+#REF!</f>
        <v>#REF!</v>
      </c>
      <c r="D15" s="14" t="s">
        <v>19</v>
      </c>
      <c r="E15" s="96" t="e">
        <f>#REF!</f>
        <v>#REF!</v>
      </c>
      <c r="F15" s="16" t="e">
        <f>SUMIF(#REF!,$E15,#REF!)</f>
        <v>#REF!</v>
      </c>
      <c r="G15" s="16" t="e">
        <f>SUMIF(#REF!,$E15,#REF!)</f>
        <v>#REF!</v>
      </c>
      <c r="H15" s="17" t="e">
        <f>+G15+F15</f>
        <v>#REF!</v>
      </c>
      <c r="I15" s="64" t="e">
        <f t="shared" si="26"/>
        <v>#REF!</v>
      </c>
      <c r="K15" s="92"/>
      <c r="L15" s="93"/>
      <c r="M15" s="41">
        <f t="shared" si="13"/>
        <v>0</v>
      </c>
      <c r="N15" s="38">
        <f t="shared" si="14"/>
        <v>0</v>
      </c>
      <c r="O15" s="76"/>
      <c r="P15" s="76"/>
      <c r="Q15" s="76"/>
      <c r="R15" s="50"/>
      <c r="S15" s="41"/>
      <c r="T15" s="41">
        <f t="shared" si="27"/>
        <v>0</v>
      </c>
      <c r="U15" s="38">
        <f t="shared" si="28"/>
        <v>0</v>
      </c>
      <c r="V15" s="76"/>
      <c r="W15" s="76"/>
      <c r="X15" s="81"/>
      <c r="Y15" s="50"/>
      <c r="Z15" s="41"/>
      <c r="AA15" s="41">
        <f t="shared" si="1"/>
        <v>0</v>
      </c>
      <c r="AB15" s="38">
        <f t="shared" si="29"/>
        <v>0</v>
      </c>
      <c r="AC15" s="50"/>
      <c r="AD15" s="41"/>
      <c r="AE15" s="41">
        <f t="shared" si="2"/>
        <v>0</v>
      </c>
      <c r="AF15" s="38">
        <f t="shared" si="30"/>
        <v>0</v>
      </c>
      <c r="AG15" s="76"/>
      <c r="AH15" s="76"/>
      <c r="AI15" s="77"/>
      <c r="AJ15" s="50"/>
      <c r="AK15" s="41"/>
      <c r="AL15" s="41">
        <f t="shared" si="3"/>
        <v>0</v>
      </c>
      <c r="AM15" s="38">
        <f t="shared" si="15"/>
        <v>0</v>
      </c>
      <c r="AN15" s="76"/>
      <c r="AO15" s="76"/>
      <c r="AP15" s="77"/>
      <c r="AQ15" s="50"/>
      <c r="AR15" s="41"/>
      <c r="AS15" s="41"/>
      <c r="AT15" s="38"/>
      <c r="AU15" s="76"/>
      <c r="AV15" s="76"/>
      <c r="AW15" s="77"/>
      <c r="AX15" s="50"/>
      <c r="AY15" s="41"/>
      <c r="AZ15" s="41">
        <f t="shared" si="4"/>
        <v>0</v>
      </c>
      <c r="BA15" s="38">
        <f t="shared" si="16"/>
        <v>0</v>
      </c>
      <c r="BB15" s="76"/>
      <c r="BC15" s="76"/>
      <c r="BD15" s="76"/>
      <c r="BE15" s="50"/>
      <c r="BF15" s="41"/>
      <c r="BG15" s="41">
        <f t="shared" si="5"/>
        <v>0</v>
      </c>
      <c r="BH15" s="38">
        <f t="shared" si="17"/>
        <v>0</v>
      </c>
      <c r="BI15" s="76"/>
      <c r="BJ15" s="76"/>
      <c r="BK15" s="77"/>
      <c r="BL15" s="50"/>
      <c r="BM15" s="41"/>
      <c r="BN15" s="41"/>
      <c r="BO15" s="38"/>
      <c r="BP15" s="76"/>
      <c r="BQ15" s="76"/>
      <c r="BR15" s="77"/>
      <c r="BS15" s="92"/>
      <c r="BT15" s="93"/>
      <c r="BU15" s="93">
        <f t="shared" si="6"/>
        <v>0</v>
      </c>
      <c r="BV15" s="38">
        <f t="shared" si="18"/>
        <v>0</v>
      </c>
      <c r="BW15" s="76"/>
      <c r="BX15" s="76"/>
      <c r="BY15" s="77"/>
      <c r="BZ15" s="92"/>
      <c r="CA15" s="93"/>
      <c r="CB15" s="93">
        <f t="shared" si="7"/>
        <v>0</v>
      </c>
      <c r="CC15" s="38">
        <f t="shared" si="8"/>
        <v>0</v>
      </c>
      <c r="CD15" s="76"/>
      <c r="CE15" s="76"/>
      <c r="CF15" s="77"/>
      <c r="CG15" s="87"/>
      <c r="CH15" s="88"/>
      <c r="CI15" s="88">
        <f t="shared" si="9"/>
        <v>0</v>
      </c>
      <c r="CJ15" s="89">
        <f t="shared" si="10"/>
        <v>0</v>
      </c>
      <c r="CK15" s="76"/>
      <c r="CL15" s="76"/>
      <c r="CM15" s="77"/>
      <c r="CN15" s="87"/>
      <c r="CO15" s="88"/>
      <c r="CP15" s="88">
        <f t="shared" si="11"/>
        <v>0</v>
      </c>
      <c r="CQ15" s="89">
        <f t="shared" si="19"/>
        <v>0</v>
      </c>
      <c r="CR15" s="76"/>
      <c r="CS15" s="76"/>
      <c r="CT15" s="81"/>
      <c r="CU15" s="87"/>
      <c r="CV15" s="88"/>
      <c r="CW15" s="88">
        <f t="shared" si="12"/>
        <v>0</v>
      </c>
      <c r="CX15" s="89">
        <f t="shared" si="20"/>
        <v>0</v>
      </c>
      <c r="CY15" s="76"/>
      <c r="CZ15" s="76"/>
      <c r="DA15" s="81"/>
      <c r="DB15" s="90">
        <f t="shared" si="21"/>
        <v>0</v>
      </c>
      <c r="DC15" s="42">
        <f t="shared" si="21"/>
        <v>0</v>
      </c>
      <c r="DD15" s="42">
        <f t="shared" si="21"/>
        <v>0</v>
      </c>
      <c r="DE15" s="80">
        <f t="shared" si="22"/>
        <v>0</v>
      </c>
      <c r="DF15" s="80">
        <f t="shared" si="22"/>
        <v>0</v>
      </c>
      <c r="DG15" s="80">
        <f t="shared" si="22"/>
        <v>0</v>
      </c>
    </row>
    <row r="16" spans="2:111" s="8" customFormat="1" ht="20.100000000000001" customHeight="1">
      <c r="B16" s="13">
        <f t="shared" si="25"/>
        <v>10</v>
      </c>
      <c r="C16" s="14" t="e">
        <f>+#REF!</f>
        <v>#REF!</v>
      </c>
      <c r="D16" s="14" t="s">
        <v>19</v>
      </c>
      <c r="E16" s="96" t="e">
        <f>#REF!</f>
        <v>#REF!</v>
      </c>
      <c r="F16" s="16" t="e">
        <f>SUMIF(#REF!,$E16,#REF!)</f>
        <v>#REF!</v>
      </c>
      <c r="G16" s="16" t="e">
        <f>SUMIF(#REF!,$E16,#REF!)</f>
        <v>#REF!</v>
      </c>
      <c r="H16" s="17" t="e">
        <f t="shared" si="0"/>
        <v>#REF!</v>
      </c>
      <c r="I16" s="64" t="e">
        <f t="shared" si="26"/>
        <v>#REF!</v>
      </c>
      <c r="K16" s="92"/>
      <c r="L16" s="93"/>
      <c r="M16" s="41">
        <f t="shared" si="13"/>
        <v>0</v>
      </c>
      <c r="N16" s="38">
        <f t="shared" si="14"/>
        <v>0</v>
      </c>
      <c r="O16" s="76"/>
      <c r="P16" s="76"/>
      <c r="Q16" s="76"/>
      <c r="R16" s="50"/>
      <c r="S16" s="41"/>
      <c r="T16" s="41">
        <f t="shared" si="27"/>
        <v>0</v>
      </c>
      <c r="U16" s="38">
        <f t="shared" si="28"/>
        <v>0</v>
      </c>
      <c r="V16" s="76"/>
      <c r="W16" s="76"/>
      <c r="X16" s="81"/>
      <c r="Y16" s="50"/>
      <c r="Z16" s="41"/>
      <c r="AA16" s="41">
        <f t="shared" si="1"/>
        <v>0</v>
      </c>
      <c r="AB16" s="38">
        <f t="shared" si="29"/>
        <v>0</v>
      </c>
      <c r="AC16" s="50"/>
      <c r="AD16" s="41"/>
      <c r="AE16" s="41">
        <f t="shared" si="2"/>
        <v>0</v>
      </c>
      <c r="AF16" s="38">
        <f t="shared" si="30"/>
        <v>0</v>
      </c>
      <c r="AG16" s="76"/>
      <c r="AH16" s="76"/>
      <c r="AI16" s="76"/>
      <c r="AJ16" s="50"/>
      <c r="AK16" s="41"/>
      <c r="AL16" s="41">
        <f t="shared" si="3"/>
        <v>0</v>
      </c>
      <c r="AM16" s="38">
        <f t="shared" si="15"/>
        <v>0</v>
      </c>
      <c r="AN16" s="76"/>
      <c r="AO16" s="76"/>
      <c r="AP16" s="77"/>
      <c r="AQ16" s="50"/>
      <c r="AR16" s="41"/>
      <c r="AS16" s="41"/>
      <c r="AT16" s="38"/>
      <c r="AU16" s="76"/>
      <c r="AV16" s="76"/>
      <c r="AW16" s="77"/>
      <c r="AX16" s="50"/>
      <c r="AY16" s="41"/>
      <c r="AZ16" s="41">
        <f t="shared" si="4"/>
        <v>0</v>
      </c>
      <c r="BA16" s="38">
        <f t="shared" si="16"/>
        <v>0</v>
      </c>
      <c r="BB16" s="76"/>
      <c r="BC16" s="76"/>
      <c r="BD16" s="77"/>
      <c r="BE16" s="50"/>
      <c r="BF16" s="41"/>
      <c r="BG16" s="41">
        <f t="shared" si="5"/>
        <v>0</v>
      </c>
      <c r="BH16" s="38">
        <f t="shared" si="17"/>
        <v>0</v>
      </c>
      <c r="BI16" s="76"/>
      <c r="BJ16" s="76"/>
      <c r="BK16" s="77"/>
      <c r="BL16" s="50"/>
      <c r="BM16" s="41"/>
      <c r="BN16" s="41"/>
      <c r="BO16" s="38"/>
      <c r="BP16" s="76"/>
      <c r="BQ16" s="76"/>
      <c r="BR16" s="77"/>
      <c r="BS16" s="92"/>
      <c r="BT16" s="93"/>
      <c r="BU16" s="93">
        <f t="shared" si="6"/>
        <v>0</v>
      </c>
      <c r="BV16" s="38">
        <f t="shared" si="18"/>
        <v>0</v>
      </c>
      <c r="BW16" s="76"/>
      <c r="BX16" s="76"/>
      <c r="BY16" s="76"/>
      <c r="BZ16" s="92"/>
      <c r="CA16" s="93"/>
      <c r="CB16" s="93">
        <f t="shared" si="7"/>
        <v>0</v>
      </c>
      <c r="CC16" s="38">
        <f t="shared" si="8"/>
        <v>0</v>
      </c>
      <c r="CD16" s="76"/>
      <c r="CE16" s="76"/>
      <c r="CF16" s="76"/>
      <c r="CG16" s="87"/>
      <c r="CH16" s="88"/>
      <c r="CI16" s="88">
        <f t="shared" si="9"/>
        <v>0</v>
      </c>
      <c r="CJ16" s="89">
        <f t="shared" si="10"/>
        <v>0</v>
      </c>
      <c r="CK16" s="76"/>
      <c r="CL16" s="76"/>
      <c r="CM16" s="77"/>
      <c r="CN16" s="87"/>
      <c r="CO16" s="88"/>
      <c r="CP16" s="88">
        <f t="shared" si="11"/>
        <v>0</v>
      </c>
      <c r="CQ16" s="89">
        <f t="shared" si="19"/>
        <v>0</v>
      </c>
      <c r="CR16" s="76"/>
      <c r="CS16" s="76"/>
      <c r="CT16" s="81"/>
      <c r="CU16" s="87"/>
      <c r="CV16" s="88"/>
      <c r="CW16" s="88">
        <f t="shared" si="12"/>
        <v>0</v>
      </c>
      <c r="CX16" s="89">
        <f t="shared" si="20"/>
        <v>0</v>
      </c>
      <c r="CY16" s="76"/>
      <c r="CZ16" s="76"/>
      <c r="DA16" s="81"/>
      <c r="DB16" s="90">
        <f t="shared" si="21"/>
        <v>0</v>
      </c>
      <c r="DC16" s="42">
        <f t="shared" si="21"/>
        <v>0</v>
      </c>
      <c r="DD16" s="42">
        <f t="shared" si="21"/>
        <v>0</v>
      </c>
      <c r="DE16" s="80">
        <f t="shared" si="22"/>
        <v>0</v>
      </c>
      <c r="DF16" s="80">
        <f t="shared" si="22"/>
        <v>0</v>
      </c>
      <c r="DG16" s="80">
        <f t="shared" si="22"/>
        <v>0</v>
      </c>
    </row>
    <row r="17" spans="2:111" s="8" customFormat="1" ht="20.100000000000001" customHeight="1">
      <c r="B17" s="13">
        <f t="shared" si="25"/>
        <v>11</v>
      </c>
      <c r="C17" s="14" t="e">
        <f>+#REF!</f>
        <v>#REF!</v>
      </c>
      <c r="D17" s="14" t="s">
        <v>19</v>
      </c>
      <c r="E17" s="96" t="e">
        <f>#REF!</f>
        <v>#REF!</v>
      </c>
      <c r="F17" s="16" t="e">
        <f>SUMIF(#REF!,$E17,#REF!)</f>
        <v>#REF!</v>
      </c>
      <c r="G17" s="16" t="e">
        <f>SUMIF(#REF!,$E17,#REF!)</f>
        <v>#REF!</v>
      </c>
      <c r="H17" s="17" t="e">
        <f t="shared" si="0"/>
        <v>#REF!</v>
      </c>
      <c r="I17" s="64" t="e">
        <f t="shared" si="26"/>
        <v>#REF!</v>
      </c>
      <c r="K17" s="92"/>
      <c r="L17" s="93"/>
      <c r="M17" s="41">
        <f t="shared" si="13"/>
        <v>0</v>
      </c>
      <c r="N17" s="38">
        <f t="shared" si="14"/>
        <v>0</v>
      </c>
      <c r="O17" s="76"/>
      <c r="P17" s="76"/>
      <c r="Q17" s="76"/>
      <c r="R17" s="50"/>
      <c r="S17" s="41"/>
      <c r="T17" s="41">
        <f t="shared" si="27"/>
        <v>0</v>
      </c>
      <c r="U17" s="38">
        <f t="shared" si="28"/>
        <v>0</v>
      </c>
      <c r="V17" s="76"/>
      <c r="W17" s="76"/>
      <c r="X17" s="81"/>
      <c r="Y17" s="50"/>
      <c r="Z17" s="41"/>
      <c r="AA17" s="41">
        <f t="shared" si="1"/>
        <v>0</v>
      </c>
      <c r="AB17" s="38">
        <f t="shared" si="29"/>
        <v>0</v>
      </c>
      <c r="AC17" s="50"/>
      <c r="AD17" s="41"/>
      <c r="AE17" s="41">
        <f t="shared" si="2"/>
        <v>0</v>
      </c>
      <c r="AF17" s="38">
        <f t="shared" si="30"/>
        <v>0</v>
      </c>
      <c r="AG17" s="76"/>
      <c r="AH17" s="76"/>
      <c r="AI17" s="77"/>
      <c r="AJ17" s="50"/>
      <c r="AK17" s="41"/>
      <c r="AL17" s="41">
        <f t="shared" si="3"/>
        <v>0</v>
      </c>
      <c r="AM17" s="38">
        <f t="shared" si="15"/>
        <v>0</v>
      </c>
      <c r="AN17" s="76"/>
      <c r="AO17" s="76"/>
      <c r="AP17" s="76"/>
      <c r="AQ17" s="50"/>
      <c r="AR17" s="41"/>
      <c r="AS17" s="41"/>
      <c r="AT17" s="38"/>
      <c r="AU17" s="76"/>
      <c r="AV17" s="76"/>
      <c r="AW17" s="76"/>
      <c r="AX17" s="50"/>
      <c r="AY17" s="41"/>
      <c r="AZ17" s="41">
        <f t="shared" si="4"/>
        <v>0</v>
      </c>
      <c r="BA17" s="38">
        <f t="shared" si="16"/>
        <v>0</v>
      </c>
      <c r="BB17" s="76"/>
      <c r="BC17" s="76"/>
      <c r="BD17" s="76"/>
      <c r="BE17" s="50"/>
      <c r="BF17" s="41"/>
      <c r="BG17" s="41">
        <f t="shared" si="5"/>
        <v>0</v>
      </c>
      <c r="BH17" s="38">
        <f t="shared" si="17"/>
        <v>0</v>
      </c>
      <c r="BI17" s="76"/>
      <c r="BJ17" s="76"/>
      <c r="BK17" s="77"/>
      <c r="BL17" s="50"/>
      <c r="BM17" s="41"/>
      <c r="BN17" s="41"/>
      <c r="BO17" s="38"/>
      <c r="BP17" s="76"/>
      <c r="BQ17" s="76"/>
      <c r="BR17" s="77"/>
      <c r="BS17" s="92"/>
      <c r="BT17" s="93"/>
      <c r="BU17" s="93">
        <f t="shared" si="6"/>
        <v>0</v>
      </c>
      <c r="BV17" s="38">
        <f t="shared" si="18"/>
        <v>0</v>
      </c>
      <c r="BW17" s="76"/>
      <c r="BX17" s="76"/>
      <c r="BY17" s="77"/>
      <c r="BZ17" s="92"/>
      <c r="CA17" s="93"/>
      <c r="CB17" s="93">
        <f t="shared" si="7"/>
        <v>0</v>
      </c>
      <c r="CC17" s="38">
        <f t="shared" si="8"/>
        <v>0</v>
      </c>
      <c r="CD17" s="76"/>
      <c r="CE17" s="76"/>
      <c r="CF17" s="77"/>
      <c r="CG17" s="87"/>
      <c r="CH17" s="88"/>
      <c r="CI17" s="88">
        <f t="shared" si="9"/>
        <v>0</v>
      </c>
      <c r="CJ17" s="89">
        <f t="shared" si="10"/>
        <v>0</v>
      </c>
      <c r="CK17" s="76"/>
      <c r="CL17" s="76"/>
      <c r="CM17" s="76"/>
      <c r="CN17" s="87"/>
      <c r="CO17" s="88"/>
      <c r="CP17" s="88">
        <f t="shared" si="11"/>
        <v>0</v>
      </c>
      <c r="CQ17" s="89">
        <f t="shared" si="19"/>
        <v>0</v>
      </c>
      <c r="CR17" s="76"/>
      <c r="CS17" s="76"/>
      <c r="CT17" s="81"/>
      <c r="CU17" s="87"/>
      <c r="CV17" s="88"/>
      <c r="CW17" s="88">
        <f t="shared" si="12"/>
        <v>0</v>
      </c>
      <c r="CX17" s="89">
        <f t="shared" si="20"/>
        <v>0</v>
      </c>
      <c r="CY17" s="76"/>
      <c r="CZ17" s="76"/>
      <c r="DA17" s="81"/>
      <c r="DB17" s="90">
        <f t="shared" si="21"/>
        <v>0</v>
      </c>
      <c r="DC17" s="42">
        <f t="shared" si="21"/>
        <v>0</v>
      </c>
      <c r="DD17" s="42">
        <f t="shared" si="21"/>
        <v>0</v>
      </c>
      <c r="DE17" s="80">
        <f t="shared" si="22"/>
        <v>0</v>
      </c>
      <c r="DF17" s="80">
        <f t="shared" si="22"/>
        <v>0</v>
      </c>
      <c r="DG17" s="80">
        <f t="shared" si="22"/>
        <v>0</v>
      </c>
    </row>
    <row r="18" spans="2:111" s="8" customFormat="1" ht="20.100000000000001" customHeight="1">
      <c r="B18" s="13">
        <f t="shared" si="25"/>
        <v>12</v>
      </c>
      <c r="C18" s="14" t="e">
        <f>+#REF!</f>
        <v>#REF!</v>
      </c>
      <c r="D18" s="14" t="s">
        <v>19</v>
      </c>
      <c r="E18" s="96" t="e">
        <f>#REF!</f>
        <v>#REF!</v>
      </c>
      <c r="F18" s="16" t="e">
        <f>SUMIF(#REF!,$E18,#REF!)</f>
        <v>#REF!</v>
      </c>
      <c r="G18" s="16" t="e">
        <f>SUMIF(#REF!,$E18,#REF!)</f>
        <v>#REF!</v>
      </c>
      <c r="H18" s="17" t="e">
        <f t="shared" si="0"/>
        <v>#REF!</v>
      </c>
      <c r="I18" s="64" t="e">
        <f t="shared" si="26"/>
        <v>#REF!</v>
      </c>
      <c r="K18" s="92"/>
      <c r="L18" s="93"/>
      <c r="M18" s="41">
        <f t="shared" si="13"/>
        <v>0</v>
      </c>
      <c r="N18" s="38">
        <f t="shared" si="14"/>
        <v>0</v>
      </c>
      <c r="O18" s="76"/>
      <c r="P18" s="76"/>
      <c r="Q18" s="77"/>
      <c r="R18" s="50"/>
      <c r="S18" s="41"/>
      <c r="T18" s="41">
        <f t="shared" si="27"/>
        <v>0</v>
      </c>
      <c r="U18" s="38">
        <f t="shared" si="28"/>
        <v>0</v>
      </c>
      <c r="V18" s="76"/>
      <c r="W18" s="76"/>
      <c r="X18" s="76"/>
      <c r="Y18" s="50"/>
      <c r="Z18" s="41"/>
      <c r="AA18" s="41">
        <f t="shared" si="1"/>
        <v>0</v>
      </c>
      <c r="AB18" s="38">
        <f t="shared" si="29"/>
        <v>0</v>
      </c>
      <c r="AC18" s="50"/>
      <c r="AD18" s="41"/>
      <c r="AE18" s="41">
        <f t="shared" si="2"/>
        <v>0</v>
      </c>
      <c r="AF18" s="38">
        <f t="shared" si="30"/>
        <v>0</v>
      </c>
      <c r="AG18" s="76"/>
      <c r="AH18" s="76"/>
      <c r="AI18" s="77"/>
      <c r="AJ18" s="50"/>
      <c r="AK18" s="41"/>
      <c r="AL18" s="41">
        <f t="shared" si="3"/>
        <v>0</v>
      </c>
      <c r="AM18" s="38">
        <f t="shared" si="15"/>
        <v>0</v>
      </c>
      <c r="AN18" s="76"/>
      <c r="AO18" s="76"/>
      <c r="AP18" s="77"/>
      <c r="AQ18" s="50"/>
      <c r="AR18" s="41"/>
      <c r="AS18" s="41"/>
      <c r="AT18" s="38"/>
      <c r="AU18" s="76"/>
      <c r="AV18" s="76"/>
      <c r="AW18" s="77"/>
      <c r="AX18" s="50"/>
      <c r="AY18" s="41"/>
      <c r="AZ18" s="41">
        <f t="shared" si="4"/>
        <v>0</v>
      </c>
      <c r="BA18" s="38">
        <f t="shared" si="16"/>
        <v>0</v>
      </c>
      <c r="BB18" s="76"/>
      <c r="BC18" s="76"/>
      <c r="BD18" s="77"/>
      <c r="BE18" s="50"/>
      <c r="BF18" s="41"/>
      <c r="BG18" s="41">
        <f t="shared" si="5"/>
        <v>0</v>
      </c>
      <c r="BH18" s="38">
        <f t="shared" si="17"/>
        <v>0</v>
      </c>
      <c r="BI18" s="76"/>
      <c r="BJ18" s="76"/>
      <c r="BK18" s="77"/>
      <c r="BL18" s="50"/>
      <c r="BM18" s="41"/>
      <c r="BN18" s="41"/>
      <c r="BO18" s="38"/>
      <c r="BP18" s="76"/>
      <c r="BQ18" s="76"/>
      <c r="BR18" s="77"/>
      <c r="BS18" s="92"/>
      <c r="BT18" s="93"/>
      <c r="BU18" s="93">
        <f t="shared" si="6"/>
        <v>0</v>
      </c>
      <c r="BV18" s="38">
        <f t="shared" si="18"/>
        <v>0</v>
      </c>
      <c r="BW18" s="76"/>
      <c r="BX18" s="76"/>
      <c r="BY18" s="77"/>
      <c r="BZ18" s="92"/>
      <c r="CA18" s="93"/>
      <c r="CB18" s="93">
        <f t="shared" si="7"/>
        <v>0</v>
      </c>
      <c r="CC18" s="38">
        <f t="shared" si="8"/>
        <v>0</v>
      </c>
      <c r="CD18" s="76"/>
      <c r="CE18" s="76"/>
      <c r="CF18" s="77"/>
      <c r="CG18" s="87"/>
      <c r="CH18" s="88"/>
      <c r="CI18" s="88">
        <f t="shared" si="9"/>
        <v>0</v>
      </c>
      <c r="CJ18" s="89">
        <f t="shared" si="10"/>
        <v>0</v>
      </c>
      <c r="CK18" s="76"/>
      <c r="CL18" s="76"/>
      <c r="CM18" s="77"/>
      <c r="CN18" s="87"/>
      <c r="CO18" s="88"/>
      <c r="CP18" s="88">
        <f t="shared" si="11"/>
        <v>0</v>
      </c>
      <c r="CQ18" s="89">
        <f t="shared" si="19"/>
        <v>0</v>
      </c>
      <c r="CR18" s="76"/>
      <c r="CS18" s="76"/>
      <c r="CT18" s="81"/>
      <c r="CU18" s="87"/>
      <c r="CV18" s="88"/>
      <c r="CW18" s="88">
        <f t="shared" si="12"/>
        <v>0</v>
      </c>
      <c r="CX18" s="89">
        <f t="shared" si="20"/>
        <v>0</v>
      </c>
      <c r="CY18" s="76"/>
      <c r="CZ18" s="76"/>
      <c r="DA18" s="81"/>
      <c r="DB18" s="90">
        <f t="shared" si="21"/>
        <v>0</v>
      </c>
      <c r="DC18" s="42">
        <f t="shared" si="21"/>
        <v>0</v>
      </c>
      <c r="DD18" s="42">
        <f t="shared" si="21"/>
        <v>0</v>
      </c>
      <c r="DE18" s="80">
        <f t="shared" si="22"/>
        <v>0</v>
      </c>
      <c r="DF18" s="80">
        <f t="shared" si="22"/>
        <v>0</v>
      </c>
      <c r="DG18" s="80">
        <f t="shared" si="22"/>
        <v>0</v>
      </c>
    </row>
    <row r="19" spans="2:111" s="8" customFormat="1" ht="20.100000000000001" customHeight="1">
      <c r="B19" s="13">
        <f t="shared" si="25"/>
        <v>13</v>
      </c>
      <c r="C19" s="14" t="e">
        <f>+#REF!</f>
        <v>#REF!</v>
      </c>
      <c r="D19" s="14" t="s">
        <v>19</v>
      </c>
      <c r="E19" s="96" t="e">
        <f>#REF!</f>
        <v>#REF!</v>
      </c>
      <c r="F19" s="16" t="e">
        <f>SUMIF(#REF!,$E19,#REF!)</f>
        <v>#REF!</v>
      </c>
      <c r="G19" s="16" t="e">
        <f>SUMIF(#REF!,$E19,#REF!)</f>
        <v>#REF!</v>
      </c>
      <c r="H19" s="17" t="e">
        <f t="shared" si="0"/>
        <v>#REF!</v>
      </c>
      <c r="I19" s="64" t="e">
        <f t="shared" si="26"/>
        <v>#REF!</v>
      </c>
      <c r="K19" s="92"/>
      <c r="L19" s="93"/>
      <c r="M19" s="41">
        <f t="shared" si="13"/>
        <v>0</v>
      </c>
      <c r="N19" s="38">
        <f t="shared" si="14"/>
        <v>0</v>
      </c>
      <c r="O19" s="76"/>
      <c r="P19" s="76"/>
      <c r="Q19" s="77"/>
      <c r="R19" s="50"/>
      <c r="S19" s="41"/>
      <c r="T19" s="41">
        <f t="shared" si="27"/>
        <v>0</v>
      </c>
      <c r="U19" s="38">
        <f t="shared" si="28"/>
        <v>0</v>
      </c>
      <c r="V19" s="76"/>
      <c r="W19" s="76"/>
      <c r="X19" s="77"/>
      <c r="Y19" s="50"/>
      <c r="Z19" s="41"/>
      <c r="AA19" s="41">
        <f t="shared" si="1"/>
        <v>0</v>
      </c>
      <c r="AB19" s="38">
        <f t="shared" si="29"/>
        <v>0</v>
      </c>
      <c r="AC19" s="50"/>
      <c r="AD19" s="41"/>
      <c r="AE19" s="41">
        <f t="shared" si="2"/>
        <v>0</v>
      </c>
      <c r="AF19" s="38">
        <f t="shared" si="30"/>
        <v>0</v>
      </c>
      <c r="AG19" s="76"/>
      <c r="AH19" s="76"/>
      <c r="AI19" s="77"/>
      <c r="AJ19" s="50"/>
      <c r="AK19" s="41"/>
      <c r="AL19" s="41">
        <f t="shared" si="3"/>
        <v>0</v>
      </c>
      <c r="AM19" s="38">
        <f t="shared" si="15"/>
        <v>0</v>
      </c>
      <c r="AN19" s="76"/>
      <c r="AO19" s="76"/>
      <c r="AP19" s="77"/>
      <c r="AQ19" s="50"/>
      <c r="AR19" s="41"/>
      <c r="AS19" s="41"/>
      <c r="AT19" s="38"/>
      <c r="AU19" s="76"/>
      <c r="AV19" s="76"/>
      <c r="AW19" s="77"/>
      <c r="AX19" s="50"/>
      <c r="AY19" s="41"/>
      <c r="AZ19" s="41">
        <f t="shared" si="4"/>
        <v>0</v>
      </c>
      <c r="BA19" s="38">
        <f t="shared" si="16"/>
        <v>0</v>
      </c>
      <c r="BB19" s="76"/>
      <c r="BC19" s="76"/>
      <c r="BD19" s="77"/>
      <c r="BE19" s="50"/>
      <c r="BF19" s="41"/>
      <c r="BG19" s="41">
        <f t="shared" si="5"/>
        <v>0</v>
      </c>
      <c r="BH19" s="38">
        <f t="shared" si="17"/>
        <v>0</v>
      </c>
      <c r="BI19" s="76"/>
      <c r="BJ19" s="76"/>
      <c r="BK19" s="77"/>
      <c r="BL19" s="50"/>
      <c r="BM19" s="41"/>
      <c r="BN19" s="41"/>
      <c r="BO19" s="38"/>
      <c r="BP19" s="76"/>
      <c r="BQ19" s="76"/>
      <c r="BR19" s="77"/>
      <c r="BS19" s="92"/>
      <c r="BT19" s="93"/>
      <c r="BU19" s="93">
        <f t="shared" si="6"/>
        <v>0</v>
      </c>
      <c r="BV19" s="38">
        <f t="shared" si="18"/>
        <v>0</v>
      </c>
      <c r="BW19" s="76"/>
      <c r="BX19" s="76"/>
      <c r="BY19" s="77"/>
      <c r="BZ19" s="92"/>
      <c r="CA19" s="93"/>
      <c r="CB19" s="93">
        <f t="shared" si="7"/>
        <v>0</v>
      </c>
      <c r="CC19" s="38">
        <f t="shared" si="8"/>
        <v>0</v>
      </c>
      <c r="CD19" s="76"/>
      <c r="CE19" s="76"/>
      <c r="CF19" s="77"/>
      <c r="CG19" s="87"/>
      <c r="CH19" s="88"/>
      <c r="CI19" s="88">
        <f t="shared" si="9"/>
        <v>0</v>
      </c>
      <c r="CJ19" s="89">
        <f t="shared" si="10"/>
        <v>0</v>
      </c>
      <c r="CK19" s="76"/>
      <c r="CL19" s="76"/>
      <c r="CM19" s="77"/>
      <c r="CN19" s="87"/>
      <c r="CO19" s="88"/>
      <c r="CP19" s="88">
        <f t="shared" si="11"/>
        <v>0</v>
      </c>
      <c r="CQ19" s="89">
        <f t="shared" si="19"/>
        <v>0</v>
      </c>
      <c r="CR19" s="76"/>
      <c r="CS19" s="76"/>
      <c r="CT19" s="81"/>
      <c r="CU19" s="87"/>
      <c r="CV19" s="88"/>
      <c r="CW19" s="88">
        <f t="shared" si="12"/>
        <v>0</v>
      </c>
      <c r="CX19" s="89">
        <f t="shared" si="20"/>
        <v>0</v>
      </c>
      <c r="CY19" s="76"/>
      <c r="CZ19" s="76"/>
      <c r="DA19" s="81"/>
      <c r="DB19" s="90">
        <f t="shared" si="21"/>
        <v>0</v>
      </c>
      <c r="DC19" s="42">
        <f t="shared" si="21"/>
        <v>0</v>
      </c>
      <c r="DD19" s="42">
        <f t="shared" si="21"/>
        <v>0</v>
      </c>
      <c r="DE19" s="80">
        <f>O19+V19+AG19+AN19+BB19+BI19+BW19+CD19+CK19+CR19+CY19</f>
        <v>0</v>
      </c>
      <c r="DF19" s="80">
        <f>P19+W19+AH19+AO19+BC19+BJ19+BX19+CE19+CL19+CS19+CZ19</f>
        <v>0</v>
      </c>
      <c r="DG19" s="80">
        <f>Q19+X19+AI19+AP19+BD19+BK19+BY19+CF19+CM19+CT19+DA19</f>
        <v>0</v>
      </c>
    </row>
    <row r="20" spans="2:111" s="8" customFormat="1" ht="20.100000000000001" customHeight="1">
      <c r="B20" s="13">
        <f t="shared" si="25"/>
        <v>14</v>
      </c>
      <c r="C20" s="14" t="e">
        <f>+#REF!</f>
        <v>#REF!</v>
      </c>
      <c r="D20" s="14" t="s">
        <v>19</v>
      </c>
      <c r="E20" s="96" t="e">
        <f>#REF!</f>
        <v>#REF!</v>
      </c>
      <c r="F20" s="16" t="e">
        <f>SUMIF(#REF!,$E20,#REF!)</f>
        <v>#REF!</v>
      </c>
      <c r="G20" s="16" t="e">
        <f>SUMIF(#REF!,$E20,#REF!)</f>
        <v>#REF!</v>
      </c>
      <c r="H20" s="17" t="e">
        <f t="shared" si="0"/>
        <v>#REF!</v>
      </c>
      <c r="I20" s="64" t="e">
        <f t="shared" si="26"/>
        <v>#REF!</v>
      </c>
      <c r="K20" s="92"/>
      <c r="L20" s="93"/>
      <c r="M20" s="41">
        <f t="shared" si="13"/>
        <v>0</v>
      </c>
      <c r="N20" s="38">
        <f t="shared" si="14"/>
        <v>0</v>
      </c>
      <c r="O20" s="76"/>
      <c r="P20" s="76"/>
      <c r="Q20" s="77"/>
      <c r="R20" s="50"/>
      <c r="S20" s="41"/>
      <c r="T20" s="41">
        <f t="shared" si="27"/>
        <v>0</v>
      </c>
      <c r="U20" s="38">
        <f t="shared" si="28"/>
        <v>0</v>
      </c>
      <c r="V20" s="76"/>
      <c r="W20" s="76"/>
      <c r="X20" s="77"/>
      <c r="Y20" s="50"/>
      <c r="Z20" s="41"/>
      <c r="AA20" s="41">
        <f t="shared" si="1"/>
        <v>0</v>
      </c>
      <c r="AB20" s="38">
        <f t="shared" si="29"/>
        <v>0</v>
      </c>
      <c r="AC20" s="50"/>
      <c r="AD20" s="41"/>
      <c r="AE20" s="41">
        <f t="shared" si="2"/>
        <v>0</v>
      </c>
      <c r="AF20" s="38">
        <f t="shared" si="30"/>
        <v>0</v>
      </c>
      <c r="AG20" s="76"/>
      <c r="AH20" s="76"/>
      <c r="AI20" s="77"/>
      <c r="AJ20" s="50"/>
      <c r="AK20" s="41"/>
      <c r="AL20" s="41">
        <f t="shared" si="3"/>
        <v>0</v>
      </c>
      <c r="AM20" s="38">
        <f t="shared" si="15"/>
        <v>0</v>
      </c>
      <c r="AN20" s="76"/>
      <c r="AO20" s="76"/>
      <c r="AP20" s="77"/>
      <c r="AQ20" s="50"/>
      <c r="AR20" s="41"/>
      <c r="AS20" s="41"/>
      <c r="AT20" s="38"/>
      <c r="AU20" s="76"/>
      <c r="AV20" s="76"/>
      <c r="AW20" s="77"/>
      <c r="AX20" s="50"/>
      <c r="AY20" s="41"/>
      <c r="AZ20" s="41">
        <f t="shared" si="4"/>
        <v>0</v>
      </c>
      <c r="BA20" s="38">
        <f t="shared" si="16"/>
        <v>0</v>
      </c>
      <c r="BB20" s="76"/>
      <c r="BC20" s="76"/>
      <c r="BD20" s="77"/>
      <c r="BE20" s="50"/>
      <c r="BF20" s="41"/>
      <c r="BG20" s="41">
        <f t="shared" si="5"/>
        <v>0</v>
      </c>
      <c r="BH20" s="38">
        <f t="shared" si="17"/>
        <v>0</v>
      </c>
      <c r="BI20" s="76"/>
      <c r="BJ20" s="76"/>
      <c r="BK20" s="77"/>
      <c r="BL20" s="50"/>
      <c r="BM20" s="41"/>
      <c r="BN20" s="41"/>
      <c r="BO20" s="38"/>
      <c r="BP20" s="76"/>
      <c r="BQ20" s="76"/>
      <c r="BR20" s="77"/>
      <c r="BS20" s="92"/>
      <c r="BT20" s="93"/>
      <c r="BU20" s="93">
        <f t="shared" si="6"/>
        <v>0</v>
      </c>
      <c r="BV20" s="38">
        <f t="shared" si="18"/>
        <v>0</v>
      </c>
      <c r="BW20" s="76"/>
      <c r="BX20" s="76"/>
      <c r="BY20" s="76"/>
      <c r="BZ20" s="92"/>
      <c r="CA20" s="93"/>
      <c r="CB20" s="93">
        <f t="shared" si="7"/>
        <v>0</v>
      </c>
      <c r="CC20" s="38">
        <f t="shared" si="8"/>
        <v>0</v>
      </c>
      <c r="CD20" s="76"/>
      <c r="CE20" s="76"/>
      <c r="CF20" s="77"/>
      <c r="CG20" s="87"/>
      <c r="CH20" s="88"/>
      <c r="CI20" s="88">
        <f t="shared" si="9"/>
        <v>0</v>
      </c>
      <c r="CJ20" s="89">
        <f t="shared" si="10"/>
        <v>0</v>
      </c>
      <c r="CK20" s="76"/>
      <c r="CL20" s="76"/>
      <c r="CM20" s="77"/>
      <c r="CN20" s="87"/>
      <c r="CO20" s="88"/>
      <c r="CP20" s="88">
        <f t="shared" si="11"/>
        <v>0</v>
      </c>
      <c r="CQ20" s="89">
        <f t="shared" si="19"/>
        <v>0</v>
      </c>
      <c r="CR20" s="76"/>
      <c r="CS20" s="76"/>
      <c r="CT20" s="81"/>
      <c r="CU20" s="87"/>
      <c r="CV20" s="88"/>
      <c r="CW20" s="88">
        <f t="shared" si="12"/>
        <v>0</v>
      </c>
      <c r="CX20" s="89">
        <f t="shared" si="20"/>
        <v>0</v>
      </c>
      <c r="CY20" s="76"/>
      <c r="CZ20" s="76"/>
      <c r="DA20" s="81"/>
      <c r="DB20" s="90">
        <f t="shared" si="21"/>
        <v>0</v>
      </c>
      <c r="DC20" s="42">
        <f t="shared" si="21"/>
        <v>0</v>
      </c>
      <c r="DD20" s="42">
        <f t="shared" si="21"/>
        <v>0</v>
      </c>
      <c r="DE20" s="80">
        <f t="shared" si="22"/>
        <v>0</v>
      </c>
      <c r="DF20" s="80">
        <f t="shared" si="22"/>
        <v>0</v>
      </c>
      <c r="DG20" s="80">
        <f t="shared" si="22"/>
        <v>0</v>
      </c>
    </row>
    <row r="21" spans="2:111" s="8" customFormat="1" ht="20.100000000000001" customHeight="1">
      <c r="B21" s="13">
        <f t="shared" si="25"/>
        <v>15</v>
      </c>
      <c r="C21" s="14" t="e">
        <f>+#REF!</f>
        <v>#REF!</v>
      </c>
      <c r="D21" s="14" t="s">
        <v>19</v>
      </c>
      <c r="E21" s="96" t="e">
        <f>#REF!</f>
        <v>#REF!</v>
      </c>
      <c r="F21" s="16" t="e">
        <f>SUMIF(#REF!,$E21,#REF!)</f>
        <v>#REF!</v>
      </c>
      <c r="G21" s="16" t="e">
        <f>SUMIF(#REF!,$E21,#REF!)</f>
        <v>#REF!</v>
      </c>
      <c r="H21" s="17" t="e">
        <f t="shared" si="0"/>
        <v>#REF!</v>
      </c>
      <c r="I21" s="64" t="e">
        <f t="shared" si="26"/>
        <v>#REF!</v>
      </c>
      <c r="K21" s="92"/>
      <c r="L21" s="93"/>
      <c r="M21" s="41">
        <f t="shared" si="13"/>
        <v>0</v>
      </c>
      <c r="N21" s="38">
        <f t="shared" si="14"/>
        <v>0</v>
      </c>
      <c r="O21" s="76"/>
      <c r="P21" s="76"/>
      <c r="Q21" s="77"/>
      <c r="R21" s="50"/>
      <c r="S21" s="41"/>
      <c r="T21" s="41">
        <f t="shared" si="27"/>
        <v>0</v>
      </c>
      <c r="U21" s="38">
        <f t="shared" si="28"/>
        <v>0</v>
      </c>
      <c r="V21" s="76"/>
      <c r="W21" s="76"/>
      <c r="X21" s="76"/>
      <c r="Y21" s="50"/>
      <c r="Z21" s="41"/>
      <c r="AA21" s="41">
        <f t="shared" si="1"/>
        <v>0</v>
      </c>
      <c r="AB21" s="38">
        <f t="shared" si="29"/>
        <v>0</v>
      </c>
      <c r="AC21" s="50"/>
      <c r="AD21" s="41"/>
      <c r="AE21" s="41">
        <f t="shared" si="2"/>
        <v>0</v>
      </c>
      <c r="AF21" s="38">
        <f t="shared" si="30"/>
        <v>0</v>
      </c>
      <c r="AG21" s="76"/>
      <c r="AH21" s="76"/>
      <c r="AI21" s="77"/>
      <c r="AJ21" s="50"/>
      <c r="AK21" s="41"/>
      <c r="AL21" s="41">
        <f t="shared" si="3"/>
        <v>0</v>
      </c>
      <c r="AM21" s="38">
        <f t="shared" si="15"/>
        <v>0</v>
      </c>
      <c r="AN21" s="76"/>
      <c r="AO21" s="76"/>
      <c r="AP21" s="77"/>
      <c r="AQ21" s="50"/>
      <c r="AR21" s="41"/>
      <c r="AS21" s="41"/>
      <c r="AT21" s="38"/>
      <c r="AU21" s="76"/>
      <c r="AV21" s="76"/>
      <c r="AW21" s="77"/>
      <c r="AX21" s="50"/>
      <c r="AY21" s="41"/>
      <c r="AZ21" s="41">
        <f t="shared" si="4"/>
        <v>0</v>
      </c>
      <c r="BA21" s="38">
        <f t="shared" si="16"/>
        <v>0</v>
      </c>
      <c r="BB21" s="76"/>
      <c r="BC21" s="76"/>
      <c r="BD21" s="77"/>
      <c r="BE21" s="50"/>
      <c r="BF21" s="41"/>
      <c r="BG21" s="41">
        <f t="shared" si="5"/>
        <v>0</v>
      </c>
      <c r="BH21" s="38">
        <f t="shared" si="17"/>
        <v>0</v>
      </c>
      <c r="BI21" s="76"/>
      <c r="BJ21" s="76"/>
      <c r="BK21" s="77"/>
      <c r="BL21" s="50"/>
      <c r="BM21" s="41"/>
      <c r="BN21" s="41"/>
      <c r="BO21" s="38"/>
      <c r="BP21" s="76"/>
      <c r="BQ21" s="76"/>
      <c r="BR21" s="77"/>
      <c r="BS21" s="92"/>
      <c r="BT21" s="93"/>
      <c r="BU21" s="93">
        <f t="shared" si="6"/>
        <v>0</v>
      </c>
      <c r="BV21" s="38">
        <f t="shared" si="18"/>
        <v>0</v>
      </c>
      <c r="BW21" s="76"/>
      <c r="BX21" s="76"/>
      <c r="BY21" s="77"/>
      <c r="BZ21" s="92"/>
      <c r="CA21" s="93"/>
      <c r="CB21" s="93">
        <f t="shared" si="7"/>
        <v>0</v>
      </c>
      <c r="CC21" s="38">
        <f t="shared" si="8"/>
        <v>0</v>
      </c>
      <c r="CD21" s="76"/>
      <c r="CE21" s="76"/>
      <c r="CF21" s="77"/>
      <c r="CG21" s="87"/>
      <c r="CH21" s="88"/>
      <c r="CI21" s="88">
        <f t="shared" si="9"/>
        <v>0</v>
      </c>
      <c r="CJ21" s="89">
        <f t="shared" si="10"/>
        <v>0</v>
      </c>
      <c r="CK21" s="76"/>
      <c r="CL21" s="76"/>
      <c r="CM21" s="77"/>
      <c r="CN21" s="87"/>
      <c r="CO21" s="88"/>
      <c r="CP21" s="88">
        <f t="shared" si="11"/>
        <v>0</v>
      </c>
      <c r="CQ21" s="89">
        <f t="shared" si="19"/>
        <v>0</v>
      </c>
      <c r="CR21" s="76"/>
      <c r="CS21" s="76"/>
      <c r="CT21" s="81"/>
      <c r="CU21" s="87"/>
      <c r="CV21" s="88"/>
      <c r="CW21" s="88">
        <f t="shared" si="12"/>
        <v>0</v>
      </c>
      <c r="CX21" s="89">
        <f t="shared" si="20"/>
        <v>0</v>
      </c>
      <c r="CY21" s="76"/>
      <c r="CZ21" s="76"/>
      <c r="DA21" s="81"/>
      <c r="DB21" s="90">
        <f t="shared" si="21"/>
        <v>0</v>
      </c>
      <c r="DC21" s="42">
        <f t="shared" si="21"/>
        <v>0</v>
      </c>
      <c r="DD21" s="42">
        <f t="shared" si="21"/>
        <v>0</v>
      </c>
      <c r="DE21" s="80">
        <f t="shared" si="22"/>
        <v>0</v>
      </c>
      <c r="DF21" s="80">
        <f t="shared" si="22"/>
        <v>0</v>
      </c>
      <c r="DG21" s="80">
        <f t="shared" si="22"/>
        <v>0</v>
      </c>
    </row>
    <row r="22" spans="2:111" s="8" customFormat="1" ht="20.100000000000001" customHeight="1">
      <c r="B22" s="13">
        <f t="shared" si="25"/>
        <v>16</v>
      </c>
      <c r="C22" s="14" t="e">
        <f>+#REF!</f>
        <v>#REF!</v>
      </c>
      <c r="D22" s="14" t="s">
        <v>19</v>
      </c>
      <c r="E22" s="96" t="e">
        <f>#REF!</f>
        <v>#REF!</v>
      </c>
      <c r="F22" s="16" t="e">
        <f>SUMIF(#REF!,$E22,#REF!)</f>
        <v>#REF!</v>
      </c>
      <c r="G22" s="16" t="e">
        <f>SUMIF(#REF!,$E22,#REF!)</f>
        <v>#REF!</v>
      </c>
      <c r="H22" s="17" t="e">
        <f t="shared" si="0"/>
        <v>#REF!</v>
      </c>
      <c r="I22" s="64" t="e">
        <f t="shared" si="26"/>
        <v>#REF!</v>
      </c>
      <c r="K22" s="92"/>
      <c r="L22" s="93"/>
      <c r="M22" s="41">
        <f t="shared" si="13"/>
        <v>0</v>
      </c>
      <c r="N22" s="38">
        <f t="shared" si="14"/>
        <v>0</v>
      </c>
      <c r="O22" s="76"/>
      <c r="P22" s="76"/>
      <c r="Q22" s="77"/>
      <c r="R22" s="50"/>
      <c r="S22" s="41"/>
      <c r="T22" s="41">
        <f t="shared" si="27"/>
        <v>0</v>
      </c>
      <c r="U22" s="38">
        <f t="shared" si="28"/>
        <v>0</v>
      </c>
      <c r="V22" s="76"/>
      <c r="W22" s="76"/>
      <c r="X22" s="77"/>
      <c r="Y22" s="50"/>
      <c r="Z22" s="41"/>
      <c r="AA22" s="41">
        <f t="shared" si="1"/>
        <v>0</v>
      </c>
      <c r="AB22" s="38">
        <f t="shared" si="29"/>
        <v>0</v>
      </c>
      <c r="AC22" s="50"/>
      <c r="AD22" s="41"/>
      <c r="AE22" s="41">
        <f t="shared" si="2"/>
        <v>0</v>
      </c>
      <c r="AF22" s="38">
        <f t="shared" si="30"/>
        <v>0</v>
      </c>
      <c r="AG22" s="76"/>
      <c r="AH22" s="76"/>
      <c r="AI22" s="77"/>
      <c r="AJ22" s="50"/>
      <c r="AK22" s="41"/>
      <c r="AL22" s="41">
        <f t="shared" si="3"/>
        <v>0</v>
      </c>
      <c r="AM22" s="38">
        <f t="shared" si="15"/>
        <v>0</v>
      </c>
      <c r="AN22" s="76"/>
      <c r="AO22" s="76"/>
      <c r="AP22" s="77"/>
      <c r="AQ22" s="50"/>
      <c r="AR22" s="41"/>
      <c r="AS22" s="41"/>
      <c r="AT22" s="38"/>
      <c r="AU22" s="76"/>
      <c r="AV22" s="76"/>
      <c r="AW22" s="77"/>
      <c r="AX22" s="50"/>
      <c r="AY22" s="41"/>
      <c r="AZ22" s="41">
        <f t="shared" si="4"/>
        <v>0</v>
      </c>
      <c r="BA22" s="38">
        <f t="shared" si="16"/>
        <v>0</v>
      </c>
      <c r="BB22" s="76"/>
      <c r="BC22" s="76"/>
      <c r="BD22" s="77"/>
      <c r="BE22" s="50"/>
      <c r="BF22" s="41"/>
      <c r="BG22" s="41">
        <f t="shared" si="5"/>
        <v>0</v>
      </c>
      <c r="BH22" s="38">
        <f t="shared" si="17"/>
        <v>0</v>
      </c>
      <c r="BI22" s="76"/>
      <c r="BJ22" s="76"/>
      <c r="BK22" s="77"/>
      <c r="BL22" s="50"/>
      <c r="BM22" s="41"/>
      <c r="BN22" s="41"/>
      <c r="BO22" s="38"/>
      <c r="BP22" s="76"/>
      <c r="BQ22" s="76"/>
      <c r="BR22" s="77"/>
      <c r="BS22" s="92"/>
      <c r="BT22" s="93"/>
      <c r="BU22" s="93">
        <f t="shared" si="6"/>
        <v>0</v>
      </c>
      <c r="BV22" s="38">
        <f t="shared" si="18"/>
        <v>0</v>
      </c>
      <c r="BW22" s="76"/>
      <c r="BX22" s="76"/>
      <c r="BY22" s="77"/>
      <c r="BZ22" s="92"/>
      <c r="CA22" s="93"/>
      <c r="CB22" s="93">
        <f t="shared" si="7"/>
        <v>0</v>
      </c>
      <c r="CC22" s="38">
        <f t="shared" si="8"/>
        <v>0</v>
      </c>
      <c r="CD22" s="76"/>
      <c r="CE22" s="76"/>
      <c r="CF22" s="77"/>
      <c r="CG22" s="87"/>
      <c r="CH22" s="88"/>
      <c r="CI22" s="88">
        <f t="shared" si="9"/>
        <v>0</v>
      </c>
      <c r="CJ22" s="89">
        <f t="shared" si="10"/>
        <v>0</v>
      </c>
      <c r="CK22" s="76"/>
      <c r="CL22" s="76"/>
      <c r="CM22" s="77"/>
      <c r="CN22" s="87"/>
      <c r="CO22" s="88"/>
      <c r="CP22" s="88">
        <f t="shared" si="11"/>
        <v>0</v>
      </c>
      <c r="CQ22" s="89">
        <f t="shared" si="19"/>
        <v>0</v>
      </c>
      <c r="CR22" s="76"/>
      <c r="CS22" s="76"/>
      <c r="CT22" s="81"/>
      <c r="CU22" s="87"/>
      <c r="CV22" s="88"/>
      <c r="CW22" s="88">
        <f t="shared" si="12"/>
        <v>0</v>
      </c>
      <c r="CX22" s="89">
        <f t="shared" si="20"/>
        <v>0</v>
      </c>
      <c r="CY22" s="76"/>
      <c r="CZ22" s="76"/>
      <c r="DA22" s="81"/>
      <c r="DB22" s="90">
        <f t="shared" si="21"/>
        <v>0</v>
      </c>
      <c r="DC22" s="42">
        <f t="shared" si="21"/>
        <v>0</v>
      </c>
      <c r="DD22" s="42">
        <f t="shared" si="21"/>
        <v>0</v>
      </c>
      <c r="DE22" s="80">
        <f t="shared" si="22"/>
        <v>0</v>
      </c>
      <c r="DF22" s="80">
        <f t="shared" si="22"/>
        <v>0</v>
      </c>
      <c r="DG22" s="80">
        <f t="shared" si="22"/>
        <v>0</v>
      </c>
    </row>
    <row r="23" spans="2:111" s="8" customFormat="1" ht="20.100000000000001" customHeight="1">
      <c r="B23" s="13">
        <f t="shared" si="25"/>
        <v>17</v>
      </c>
      <c r="C23" s="14" t="e">
        <f>+#REF!</f>
        <v>#REF!</v>
      </c>
      <c r="D23" s="14" t="s">
        <v>19</v>
      </c>
      <c r="E23" s="96" t="e">
        <f>#REF!</f>
        <v>#REF!</v>
      </c>
      <c r="F23" s="16" t="e">
        <f>SUMIF(#REF!,$E23,#REF!)</f>
        <v>#REF!</v>
      </c>
      <c r="G23" s="16" t="e">
        <f>SUMIF(#REF!,$E23,#REF!)</f>
        <v>#REF!</v>
      </c>
      <c r="H23" s="17" t="e">
        <f t="shared" si="0"/>
        <v>#REF!</v>
      </c>
      <c r="I23" s="64" t="e">
        <f t="shared" si="26"/>
        <v>#REF!</v>
      </c>
      <c r="K23" s="92"/>
      <c r="L23" s="93"/>
      <c r="M23" s="41">
        <f t="shared" si="13"/>
        <v>0</v>
      </c>
      <c r="N23" s="38">
        <f t="shared" si="14"/>
        <v>0</v>
      </c>
      <c r="O23" s="76"/>
      <c r="P23" s="76"/>
      <c r="Q23" s="77"/>
      <c r="R23" s="50"/>
      <c r="S23" s="41"/>
      <c r="T23" s="41">
        <f t="shared" si="27"/>
        <v>0</v>
      </c>
      <c r="U23" s="38">
        <f t="shared" si="28"/>
        <v>0</v>
      </c>
      <c r="V23" s="76"/>
      <c r="W23" s="76"/>
      <c r="X23" s="77"/>
      <c r="Y23" s="50"/>
      <c r="Z23" s="41"/>
      <c r="AA23" s="41">
        <f t="shared" si="1"/>
        <v>0</v>
      </c>
      <c r="AB23" s="38">
        <f t="shared" si="29"/>
        <v>0</v>
      </c>
      <c r="AC23" s="50"/>
      <c r="AD23" s="41"/>
      <c r="AE23" s="41">
        <f t="shared" si="2"/>
        <v>0</v>
      </c>
      <c r="AF23" s="38">
        <f t="shared" si="30"/>
        <v>0</v>
      </c>
      <c r="AG23" s="76"/>
      <c r="AH23" s="76"/>
      <c r="AI23" s="77"/>
      <c r="AJ23" s="50"/>
      <c r="AK23" s="41"/>
      <c r="AL23" s="41">
        <f t="shared" si="3"/>
        <v>0</v>
      </c>
      <c r="AM23" s="38">
        <f t="shared" si="15"/>
        <v>0</v>
      </c>
      <c r="AN23" s="76"/>
      <c r="AO23" s="76"/>
      <c r="AP23" s="77"/>
      <c r="AQ23" s="50"/>
      <c r="AR23" s="41"/>
      <c r="AS23" s="41"/>
      <c r="AT23" s="38"/>
      <c r="AU23" s="76"/>
      <c r="AV23" s="76"/>
      <c r="AW23" s="77"/>
      <c r="AX23" s="50"/>
      <c r="AY23" s="41"/>
      <c r="AZ23" s="41">
        <f t="shared" si="4"/>
        <v>0</v>
      </c>
      <c r="BA23" s="38">
        <f t="shared" si="16"/>
        <v>0</v>
      </c>
      <c r="BB23" s="76"/>
      <c r="BC23" s="76"/>
      <c r="BD23" s="77"/>
      <c r="BE23" s="50"/>
      <c r="BF23" s="41"/>
      <c r="BG23" s="41">
        <f t="shared" si="5"/>
        <v>0</v>
      </c>
      <c r="BH23" s="38">
        <f t="shared" si="17"/>
        <v>0</v>
      </c>
      <c r="BI23" s="76"/>
      <c r="BJ23" s="76"/>
      <c r="BK23" s="77"/>
      <c r="BL23" s="50"/>
      <c r="BM23" s="41"/>
      <c r="BN23" s="41"/>
      <c r="BO23" s="38"/>
      <c r="BP23" s="76"/>
      <c r="BQ23" s="76"/>
      <c r="BR23" s="77"/>
      <c r="BS23" s="92"/>
      <c r="BT23" s="93"/>
      <c r="BU23" s="93">
        <f t="shared" si="6"/>
        <v>0</v>
      </c>
      <c r="BV23" s="38">
        <f t="shared" si="18"/>
        <v>0</v>
      </c>
      <c r="BW23" s="76"/>
      <c r="BX23" s="76"/>
      <c r="BY23" s="77"/>
      <c r="BZ23" s="92"/>
      <c r="CA23" s="93"/>
      <c r="CB23" s="93">
        <f t="shared" si="7"/>
        <v>0</v>
      </c>
      <c r="CC23" s="38">
        <f t="shared" si="8"/>
        <v>0</v>
      </c>
      <c r="CD23" s="76"/>
      <c r="CE23" s="76"/>
      <c r="CF23" s="77"/>
      <c r="CG23" s="87"/>
      <c r="CH23" s="88"/>
      <c r="CI23" s="88">
        <f t="shared" si="9"/>
        <v>0</v>
      </c>
      <c r="CJ23" s="89">
        <f t="shared" si="10"/>
        <v>0</v>
      </c>
      <c r="CK23" s="76"/>
      <c r="CL23" s="76"/>
      <c r="CM23" s="77"/>
      <c r="CN23" s="87"/>
      <c r="CO23" s="88"/>
      <c r="CP23" s="88">
        <f t="shared" si="11"/>
        <v>0</v>
      </c>
      <c r="CQ23" s="89">
        <f t="shared" si="19"/>
        <v>0</v>
      </c>
      <c r="CR23" s="76"/>
      <c r="CS23" s="76"/>
      <c r="CT23" s="81"/>
      <c r="CU23" s="87"/>
      <c r="CV23" s="88"/>
      <c r="CW23" s="88">
        <f t="shared" si="12"/>
        <v>0</v>
      </c>
      <c r="CX23" s="89">
        <f t="shared" si="20"/>
        <v>0</v>
      </c>
      <c r="CY23" s="76"/>
      <c r="CZ23" s="76"/>
      <c r="DA23" s="81"/>
      <c r="DB23" s="90">
        <f t="shared" si="21"/>
        <v>0</v>
      </c>
      <c r="DC23" s="42">
        <f t="shared" si="21"/>
        <v>0</v>
      </c>
      <c r="DD23" s="42">
        <f t="shared" si="21"/>
        <v>0</v>
      </c>
      <c r="DE23" s="80">
        <f t="shared" si="22"/>
        <v>0</v>
      </c>
      <c r="DF23" s="80">
        <f t="shared" si="22"/>
        <v>0</v>
      </c>
      <c r="DG23" s="80">
        <f t="shared" si="22"/>
        <v>0</v>
      </c>
    </row>
    <row r="24" spans="2:111" s="8" customFormat="1" ht="20.100000000000001" customHeight="1">
      <c r="B24" s="13">
        <f t="shared" si="25"/>
        <v>18</v>
      </c>
      <c r="C24" s="14" t="e">
        <f>+#REF!</f>
        <v>#REF!</v>
      </c>
      <c r="D24" s="14" t="s">
        <v>19</v>
      </c>
      <c r="E24" s="96" t="e">
        <f>#REF!</f>
        <v>#REF!</v>
      </c>
      <c r="F24" s="16" t="e">
        <f>SUMIF(#REF!,$E24,#REF!)</f>
        <v>#REF!</v>
      </c>
      <c r="G24" s="16" t="e">
        <f>SUMIF(#REF!,$E24,#REF!)</f>
        <v>#REF!</v>
      </c>
      <c r="H24" s="17" t="e">
        <f t="shared" si="0"/>
        <v>#REF!</v>
      </c>
      <c r="I24" s="64" t="e">
        <f t="shared" si="26"/>
        <v>#REF!</v>
      </c>
      <c r="J24" s="72"/>
      <c r="K24" s="92"/>
      <c r="L24" s="93"/>
      <c r="M24" s="41">
        <f t="shared" si="13"/>
        <v>0</v>
      </c>
      <c r="N24" s="38">
        <f t="shared" si="14"/>
        <v>0</v>
      </c>
      <c r="O24" s="76"/>
      <c r="P24" s="76"/>
      <c r="Q24" s="76"/>
      <c r="R24" s="50"/>
      <c r="S24" s="41"/>
      <c r="T24" s="41">
        <f t="shared" si="27"/>
        <v>0</v>
      </c>
      <c r="U24" s="38">
        <f t="shared" si="28"/>
        <v>0</v>
      </c>
      <c r="V24" s="76"/>
      <c r="W24" s="76"/>
      <c r="X24" s="77"/>
      <c r="Y24" s="50"/>
      <c r="Z24" s="41"/>
      <c r="AA24" s="41">
        <f t="shared" si="1"/>
        <v>0</v>
      </c>
      <c r="AB24" s="38">
        <f t="shared" si="29"/>
        <v>0</v>
      </c>
      <c r="AC24" s="50"/>
      <c r="AD24" s="41"/>
      <c r="AE24" s="41">
        <f t="shared" si="2"/>
        <v>0</v>
      </c>
      <c r="AF24" s="38">
        <f t="shared" si="30"/>
        <v>0</v>
      </c>
      <c r="AG24" s="76"/>
      <c r="AH24" s="76"/>
      <c r="AI24" s="76"/>
      <c r="AJ24" s="50"/>
      <c r="AK24" s="41"/>
      <c r="AL24" s="41">
        <f t="shared" si="3"/>
        <v>0</v>
      </c>
      <c r="AM24" s="38">
        <f t="shared" si="15"/>
        <v>0</v>
      </c>
      <c r="AN24" s="76"/>
      <c r="AO24" s="76"/>
      <c r="AP24" s="77"/>
      <c r="AQ24" s="50"/>
      <c r="AR24" s="41"/>
      <c r="AS24" s="41"/>
      <c r="AT24" s="38"/>
      <c r="AU24" s="76"/>
      <c r="AV24" s="76"/>
      <c r="AW24" s="77"/>
      <c r="AX24" s="50"/>
      <c r="AY24" s="41"/>
      <c r="AZ24" s="41">
        <f t="shared" si="4"/>
        <v>0</v>
      </c>
      <c r="BA24" s="38">
        <f t="shared" si="16"/>
        <v>0</v>
      </c>
      <c r="BB24" s="76"/>
      <c r="BC24" s="76"/>
      <c r="BD24" s="77"/>
      <c r="BE24" s="50"/>
      <c r="BF24" s="41"/>
      <c r="BG24" s="41">
        <f t="shared" si="5"/>
        <v>0</v>
      </c>
      <c r="BH24" s="38">
        <f t="shared" si="17"/>
        <v>0</v>
      </c>
      <c r="BI24" s="76"/>
      <c r="BJ24" s="76"/>
      <c r="BK24" s="77"/>
      <c r="BL24" s="50"/>
      <c r="BM24" s="41"/>
      <c r="BN24" s="41"/>
      <c r="BO24" s="38"/>
      <c r="BP24" s="76"/>
      <c r="BQ24" s="76"/>
      <c r="BR24" s="77"/>
      <c r="BS24" s="92"/>
      <c r="BT24" s="93"/>
      <c r="BU24" s="93">
        <f t="shared" si="6"/>
        <v>0</v>
      </c>
      <c r="BV24" s="38">
        <f t="shared" si="18"/>
        <v>0</v>
      </c>
      <c r="BW24" s="76"/>
      <c r="BX24" s="76"/>
      <c r="BY24" s="77"/>
      <c r="BZ24" s="92"/>
      <c r="CA24" s="93"/>
      <c r="CB24" s="93">
        <f t="shared" si="7"/>
        <v>0</v>
      </c>
      <c r="CC24" s="38">
        <f t="shared" si="8"/>
        <v>0</v>
      </c>
      <c r="CD24" s="76"/>
      <c r="CE24" s="76"/>
      <c r="CF24" s="77"/>
      <c r="CG24" s="87"/>
      <c r="CH24" s="88"/>
      <c r="CI24" s="88">
        <f t="shared" si="9"/>
        <v>0</v>
      </c>
      <c r="CJ24" s="89">
        <f t="shared" si="10"/>
        <v>0</v>
      </c>
      <c r="CK24" s="76"/>
      <c r="CL24" s="76"/>
      <c r="CM24" s="77"/>
      <c r="CN24" s="87"/>
      <c r="CO24" s="88"/>
      <c r="CP24" s="88">
        <f t="shared" si="11"/>
        <v>0</v>
      </c>
      <c r="CQ24" s="89">
        <f t="shared" si="19"/>
        <v>0</v>
      </c>
      <c r="CR24" s="76"/>
      <c r="CS24" s="76"/>
      <c r="CT24" s="81"/>
      <c r="CU24" s="87"/>
      <c r="CV24" s="88"/>
      <c r="CW24" s="88">
        <f t="shared" si="12"/>
        <v>0</v>
      </c>
      <c r="CX24" s="89">
        <f t="shared" si="20"/>
        <v>0</v>
      </c>
      <c r="CY24" s="76"/>
      <c r="CZ24" s="76"/>
      <c r="DA24" s="81"/>
      <c r="DB24" s="90">
        <f t="shared" si="21"/>
        <v>0</v>
      </c>
      <c r="DC24" s="42">
        <f t="shared" si="21"/>
        <v>0</v>
      </c>
      <c r="DD24" s="42">
        <f t="shared" si="21"/>
        <v>0</v>
      </c>
      <c r="DE24" s="80">
        <f t="shared" si="22"/>
        <v>0</v>
      </c>
      <c r="DF24" s="80">
        <f t="shared" si="22"/>
        <v>0</v>
      </c>
      <c r="DG24" s="80">
        <f t="shared" si="22"/>
        <v>0</v>
      </c>
    </row>
    <row r="25" spans="2:111" s="8" customFormat="1" ht="20.100000000000001" customHeight="1">
      <c r="B25" s="13">
        <f t="shared" si="25"/>
        <v>19</v>
      </c>
      <c r="C25" s="14" t="e">
        <f>+#REF!</f>
        <v>#REF!</v>
      </c>
      <c r="D25" s="61" t="s">
        <v>19</v>
      </c>
      <c r="E25" s="96" t="e">
        <f>#REF!</f>
        <v>#REF!</v>
      </c>
      <c r="F25" s="16" t="e">
        <f>SUMIF(#REF!,$E25,#REF!)</f>
        <v>#REF!</v>
      </c>
      <c r="G25" s="16" t="e">
        <f>SUMIF(#REF!,$E25,#REF!)</f>
        <v>#REF!</v>
      </c>
      <c r="H25" s="62" t="e">
        <f t="shared" si="0"/>
        <v>#REF!</v>
      </c>
      <c r="I25" s="64" t="e">
        <f t="shared" si="26"/>
        <v>#REF!</v>
      </c>
      <c r="K25" s="92"/>
      <c r="L25" s="93"/>
      <c r="M25" s="41">
        <f t="shared" si="13"/>
        <v>0</v>
      </c>
      <c r="N25" s="38">
        <f t="shared" si="14"/>
        <v>0</v>
      </c>
      <c r="O25" s="76"/>
      <c r="P25" s="76"/>
      <c r="Q25" s="77"/>
      <c r="R25" s="50"/>
      <c r="S25" s="41"/>
      <c r="T25" s="41">
        <f t="shared" si="27"/>
        <v>0</v>
      </c>
      <c r="U25" s="38">
        <f t="shared" si="28"/>
        <v>0</v>
      </c>
      <c r="V25" s="76"/>
      <c r="W25" s="76"/>
      <c r="X25" s="77"/>
      <c r="Y25" s="50"/>
      <c r="Z25" s="41"/>
      <c r="AA25" s="41">
        <f t="shared" si="1"/>
        <v>0</v>
      </c>
      <c r="AB25" s="38">
        <f t="shared" si="29"/>
        <v>0</v>
      </c>
      <c r="AC25" s="50"/>
      <c r="AD25" s="41"/>
      <c r="AE25" s="41">
        <f t="shared" si="2"/>
        <v>0</v>
      </c>
      <c r="AF25" s="38">
        <f t="shared" si="30"/>
        <v>0</v>
      </c>
      <c r="AG25" s="76"/>
      <c r="AH25" s="76"/>
      <c r="AI25" s="77"/>
      <c r="AJ25" s="50"/>
      <c r="AK25" s="41"/>
      <c r="AL25" s="41">
        <f t="shared" si="3"/>
        <v>0</v>
      </c>
      <c r="AM25" s="38">
        <f t="shared" si="15"/>
        <v>0</v>
      </c>
      <c r="AN25" s="76"/>
      <c r="AO25" s="76"/>
      <c r="AP25" s="77"/>
      <c r="AQ25" s="50"/>
      <c r="AR25" s="41"/>
      <c r="AS25" s="41"/>
      <c r="AT25" s="38"/>
      <c r="AU25" s="76"/>
      <c r="AV25" s="76"/>
      <c r="AW25" s="77"/>
      <c r="AX25" s="50"/>
      <c r="AY25" s="41"/>
      <c r="AZ25" s="41">
        <f t="shared" si="4"/>
        <v>0</v>
      </c>
      <c r="BA25" s="38">
        <f t="shared" si="16"/>
        <v>0</v>
      </c>
      <c r="BB25" s="76"/>
      <c r="BC25" s="76"/>
      <c r="BD25" s="77"/>
      <c r="BE25" s="50"/>
      <c r="BF25" s="41"/>
      <c r="BG25" s="41">
        <f t="shared" si="5"/>
        <v>0</v>
      </c>
      <c r="BH25" s="38">
        <f t="shared" si="17"/>
        <v>0</v>
      </c>
      <c r="BI25" s="76"/>
      <c r="BJ25" s="76"/>
      <c r="BK25" s="77"/>
      <c r="BL25" s="50"/>
      <c r="BM25" s="41"/>
      <c r="BN25" s="41"/>
      <c r="BO25" s="38"/>
      <c r="BP25" s="76"/>
      <c r="BQ25" s="76"/>
      <c r="BR25" s="77"/>
      <c r="BS25" s="92"/>
      <c r="BT25" s="93"/>
      <c r="BU25" s="93">
        <f t="shared" si="6"/>
        <v>0</v>
      </c>
      <c r="BV25" s="38">
        <f t="shared" si="18"/>
        <v>0</v>
      </c>
      <c r="BW25" s="76"/>
      <c r="BX25" s="76"/>
      <c r="BY25" s="77"/>
      <c r="BZ25" s="92"/>
      <c r="CA25" s="93"/>
      <c r="CB25" s="93">
        <f t="shared" si="7"/>
        <v>0</v>
      </c>
      <c r="CC25" s="38">
        <f t="shared" si="8"/>
        <v>0</v>
      </c>
      <c r="CD25" s="76"/>
      <c r="CE25" s="76"/>
      <c r="CF25" s="77"/>
      <c r="CG25" s="87"/>
      <c r="CH25" s="88"/>
      <c r="CI25" s="88">
        <f t="shared" si="9"/>
        <v>0</v>
      </c>
      <c r="CJ25" s="89">
        <f t="shared" si="10"/>
        <v>0</v>
      </c>
      <c r="CK25" s="76"/>
      <c r="CL25" s="76"/>
      <c r="CM25" s="77"/>
      <c r="CN25" s="87"/>
      <c r="CO25" s="88"/>
      <c r="CP25" s="88">
        <f t="shared" si="11"/>
        <v>0</v>
      </c>
      <c r="CQ25" s="89">
        <f t="shared" si="19"/>
        <v>0</v>
      </c>
      <c r="CR25" s="76"/>
      <c r="CS25" s="76"/>
      <c r="CT25" s="76"/>
      <c r="CU25" s="87"/>
      <c r="CV25" s="88"/>
      <c r="CW25" s="88">
        <f t="shared" si="12"/>
        <v>0</v>
      </c>
      <c r="CX25" s="89">
        <f t="shared" si="20"/>
        <v>0</v>
      </c>
      <c r="CY25" s="76"/>
      <c r="CZ25" s="76"/>
      <c r="DA25" s="81"/>
      <c r="DB25" s="90">
        <f t="shared" si="21"/>
        <v>0</v>
      </c>
      <c r="DC25" s="42">
        <f t="shared" si="21"/>
        <v>0</v>
      </c>
      <c r="DD25" s="42">
        <f t="shared" si="21"/>
        <v>0</v>
      </c>
      <c r="DE25" s="80">
        <f>O25+V25+AG25+AN25+BB25+BI25+BW25+CD25+CK25+CR25+CY25</f>
        <v>0</v>
      </c>
      <c r="DF25" s="80">
        <f>P25+W25+AH25+AO25+BC25+BJ25+BX25+CE25+CL25+CS25+CZ25</f>
        <v>0</v>
      </c>
      <c r="DG25" s="80">
        <f>Q25+X25+AI25+AP25+BD25+BK25+BY25+CF25+CM25+CT25+DA25</f>
        <v>0</v>
      </c>
    </row>
    <row r="26" spans="2:111" s="8" customFormat="1" ht="20.100000000000001" customHeight="1">
      <c r="B26" s="13">
        <f t="shared" si="25"/>
        <v>20</v>
      </c>
      <c r="C26" s="14" t="e">
        <f>+#REF!</f>
        <v>#REF!</v>
      </c>
      <c r="D26" s="74" t="s">
        <v>19</v>
      </c>
      <c r="E26" s="96" t="e">
        <f>#REF!</f>
        <v>#REF!</v>
      </c>
      <c r="F26" s="16" t="e">
        <f>SUMIF(#REF!,$E26,#REF!)</f>
        <v>#REF!</v>
      </c>
      <c r="G26" s="16" t="e">
        <f>SUMIF(#REF!,$E26,#REF!)</f>
        <v>#REF!</v>
      </c>
      <c r="H26" s="62" t="e">
        <f t="shared" si="0"/>
        <v>#REF!</v>
      </c>
      <c r="I26" s="64" t="e">
        <f t="shared" si="26"/>
        <v>#REF!</v>
      </c>
      <c r="K26" s="92"/>
      <c r="L26" s="93"/>
      <c r="M26" s="41">
        <f t="shared" si="13"/>
        <v>0</v>
      </c>
      <c r="N26" s="38">
        <f t="shared" si="14"/>
        <v>0</v>
      </c>
      <c r="O26" s="76"/>
      <c r="P26" s="76"/>
      <c r="Q26" s="77"/>
      <c r="R26" s="50"/>
      <c r="S26" s="41"/>
      <c r="T26" s="41">
        <f t="shared" si="27"/>
        <v>0</v>
      </c>
      <c r="U26" s="38">
        <f t="shared" si="28"/>
        <v>0</v>
      </c>
      <c r="V26" s="76"/>
      <c r="W26" s="76"/>
      <c r="X26" s="77"/>
      <c r="Y26" s="50"/>
      <c r="Z26" s="41"/>
      <c r="AA26" s="41">
        <f t="shared" si="1"/>
        <v>0</v>
      </c>
      <c r="AB26" s="38">
        <f t="shared" si="29"/>
        <v>0</v>
      </c>
      <c r="AC26" s="50"/>
      <c r="AD26" s="41"/>
      <c r="AE26" s="41">
        <f t="shared" si="2"/>
        <v>0</v>
      </c>
      <c r="AF26" s="38">
        <f t="shared" si="30"/>
        <v>0</v>
      </c>
      <c r="AG26" s="76"/>
      <c r="AH26" s="76"/>
      <c r="AI26" s="77"/>
      <c r="AJ26" s="50"/>
      <c r="AK26" s="41"/>
      <c r="AL26" s="41">
        <f t="shared" si="3"/>
        <v>0</v>
      </c>
      <c r="AM26" s="38">
        <f t="shared" si="15"/>
        <v>0</v>
      </c>
      <c r="AN26" s="76"/>
      <c r="AO26" s="76"/>
      <c r="AP26" s="77"/>
      <c r="AQ26" s="50"/>
      <c r="AR26" s="41"/>
      <c r="AS26" s="41"/>
      <c r="AT26" s="38"/>
      <c r="AU26" s="76"/>
      <c r="AV26" s="76"/>
      <c r="AW26" s="77"/>
      <c r="AX26" s="50"/>
      <c r="AY26" s="41"/>
      <c r="AZ26" s="41">
        <f t="shared" si="4"/>
        <v>0</v>
      </c>
      <c r="BA26" s="38">
        <f t="shared" si="16"/>
        <v>0</v>
      </c>
      <c r="BB26" s="76"/>
      <c r="BC26" s="76"/>
      <c r="BD26" s="76"/>
      <c r="BE26" s="50"/>
      <c r="BF26" s="41"/>
      <c r="BG26" s="41">
        <f t="shared" si="5"/>
        <v>0</v>
      </c>
      <c r="BH26" s="38">
        <f t="shared" si="17"/>
        <v>0</v>
      </c>
      <c r="BI26" s="76"/>
      <c r="BJ26" s="76"/>
      <c r="BK26" s="76"/>
      <c r="BL26" s="50"/>
      <c r="BM26" s="41"/>
      <c r="BN26" s="41"/>
      <c r="BO26" s="38"/>
      <c r="BP26" s="76"/>
      <c r="BQ26" s="76"/>
      <c r="BR26" s="76"/>
      <c r="BS26" s="92"/>
      <c r="BT26" s="93"/>
      <c r="BU26" s="93">
        <f t="shared" si="6"/>
        <v>0</v>
      </c>
      <c r="BV26" s="38">
        <f t="shared" si="18"/>
        <v>0</v>
      </c>
      <c r="BW26" s="76"/>
      <c r="BX26" s="76"/>
      <c r="BY26" s="76"/>
      <c r="BZ26" s="92"/>
      <c r="CA26" s="93"/>
      <c r="CB26" s="93">
        <f t="shared" si="7"/>
        <v>0</v>
      </c>
      <c r="CC26" s="38">
        <f t="shared" si="8"/>
        <v>0</v>
      </c>
      <c r="CD26" s="76"/>
      <c r="CE26" s="76"/>
      <c r="CF26" s="77"/>
      <c r="CG26" s="87"/>
      <c r="CH26" s="88"/>
      <c r="CI26" s="88">
        <f t="shared" si="9"/>
        <v>0</v>
      </c>
      <c r="CJ26" s="89">
        <f t="shared" si="10"/>
        <v>0</v>
      </c>
      <c r="CK26" s="76"/>
      <c r="CL26" s="76"/>
      <c r="CM26" s="77"/>
      <c r="CN26" s="87"/>
      <c r="CO26" s="88"/>
      <c r="CP26" s="88">
        <f t="shared" si="11"/>
        <v>0</v>
      </c>
      <c r="CQ26" s="89">
        <f t="shared" si="19"/>
        <v>0</v>
      </c>
      <c r="CR26" s="76"/>
      <c r="CS26" s="76"/>
      <c r="CT26" s="81"/>
      <c r="CU26" s="87"/>
      <c r="CV26" s="88"/>
      <c r="CW26" s="88">
        <f t="shared" si="12"/>
        <v>0</v>
      </c>
      <c r="CX26" s="89">
        <f t="shared" si="20"/>
        <v>0</v>
      </c>
      <c r="CY26" s="76"/>
      <c r="CZ26" s="76"/>
      <c r="DA26" s="81"/>
      <c r="DB26" s="90">
        <f t="shared" si="21"/>
        <v>0</v>
      </c>
      <c r="DC26" s="42">
        <f t="shared" si="21"/>
        <v>0</v>
      </c>
      <c r="DD26" s="42">
        <f t="shared" si="21"/>
        <v>0</v>
      </c>
      <c r="DE26" s="80">
        <f>O26+V26+AG26+AN26+BB26+BI26+BW26+CD26+CK26+CR26+CY26</f>
        <v>0</v>
      </c>
      <c r="DF26" s="80">
        <f t="shared" si="22"/>
        <v>0</v>
      </c>
      <c r="DG26" s="80">
        <f t="shared" si="22"/>
        <v>0</v>
      </c>
    </row>
    <row r="27" spans="2:111" s="8" customFormat="1" ht="20.100000000000001" customHeight="1">
      <c r="B27" s="13">
        <f t="shared" si="25"/>
        <v>21</v>
      </c>
      <c r="C27" s="14" t="e">
        <f>+#REF!</f>
        <v>#REF!</v>
      </c>
      <c r="D27" s="71" t="s">
        <v>19</v>
      </c>
      <c r="E27" s="96" t="e">
        <f>#REF!</f>
        <v>#REF!</v>
      </c>
      <c r="F27" s="16" t="e">
        <f>SUMIF(#REF!,$E27,#REF!)</f>
        <v>#REF!</v>
      </c>
      <c r="G27" s="16" t="e">
        <f>SUMIF(#REF!,$E27,#REF!)</f>
        <v>#REF!</v>
      </c>
      <c r="H27" s="17" t="e">
        <f t="shared" si="0"/>
        <v>#REF!</v>
      </c>
      <c r="I27" s="64" t="e">
        <f t="shared" si="26"/>
        <v>#REF!</v>
      </c>
      <c r="K27" s="92"/>
      <c r="L27" s="93"/>
      <c r="M27" s="41">
        <f t="shared" si="13"/>
        <v>0</v>
      </c>
      <c r="N27" s="38">
        <f t="shared" si="14"/>
        <v>0</v>
      </c>
      <c r="O27" s="76"/>
      <c r="P27" s="76"/>
      <c r="Q27" s="76"/>
      <c r="R27" s="50"/>
      <c r="S27" s="41"/>
      <c r="T27" s="41">
        <f t="shared" si="27"/>
        <v>0</v>
      </c>
      <c r="U27" s="38">
        <f t="shared" si="28"/>
        <v>0</v>
      </c>
      <c r="V27" s="76"/>
      <c r="W27" s="76"/>
      <c r="X27" s="77"/>
      <c r="Y27" s="50"/>
      <c r="Z27" s="41"/>
      <c r="AA27" s="41">
        <f t="shared" si="1"/>
        <v>0</v>
      </c>
      <c r="AB27" s="38">
        <f t="shared" si="29"/>
        <v>0</v>
      </c>
      <c r="AC27" s="50"/>
      <c r="AD27" s="41"/>
      <c r="AE27" s="41">
        <f t="shared" si="2"/>
        <v>0</v>
      </c>
      <c r="AF27" s="38">
        <f t="shared" si="30"/>
        <v>0</v>
      </c>
      <c r="AG27" s="76"/>
      <c r="AH27" s="76"/>
      <c r="AI27" s="76"/>
      <c r="AJ27" s="50"/>
      <c r="AK27" s="41"/>
      <c r="AL27" s="41">
        <f t="shared" si="3"/>
        <v>0</v>
      </c>
      <c r="AM27" s="38">
        <f t="shared" si="15"/>
        <v>0</v>
      </c>
      <c r="AN27" s="76"/>
      <c r="AO27" s="76"/>
      <c r="AP27" s="77"/>
      <c r="AQ27" s="50"/>
      <c r="AR27" s="41"/>
      <c r="AS27" s="41"/>
      <c r="AT27" s="38"/>
      <c r="AU27" s="76"/>
      <c r="AV27" s="76"/>
      <c r="AW27" s="77"/>
      <c r="AX27" s="50"/>
      <c r="AY27" s="41"/>
      <c r="AZ27" s="41">
        <f t="shared" si="4"/>
        <v>0</v>
      </c>
      <c r="BA27" s="38">
        <f t="shared" si="16"/>
        <v>0</v>
      </c>
      <c r="BB27" s="76"/>
      <c r="BC27" s="76"/>
      <c r="BD27" s="76"/>
      <c r="BE27" s="50"/>
      <c r="BF27" s="41"/>
      <c r="BG27" s="41">
        <f t="shared" si="5"/>
        <v>0</v>
      </c>
      <c r="BH27" s="38">
        <f t="shared" si="17"/>
        <v>0</v>
      </c>
      <c r="BI27" s="76"/>
      <c r="BJ27" s="76"/>
      <c r="BK27" s="77"/>
      <c r="BL27" s="50"/>
      <c r="BM27" s="41"/>
      <c r="BN27" s="41"/>
      <c r="BO27" s="38"/>
      <c r="BP27" s="76"/>
      <c r="BQ27" s="76"/>
      <c r="BR27" s="77"/>
      <c r="BS27" s="92"/>
      <c r="BT27" s="93"/>
      <c r="BU27" s="93">
        <f t="shared" si="6"/>
        <v>0</v>
      </c>
      <c r="BV27" s="38">
        <f t="shared" si="18"/>
        <v>0</v>
      </c>
      <c r="BW27" s="76"/>
      <c r="BX27" s="76"/>
      <c r="BY27" s="77"/>
      <c r="BZ27" s="92"/>
      <c r="CA27" s="93"/>
      <c r="CB27" s="93">
        <f t="shared" si="7"/>
        <v>0</v>
      </c>
      <c r="CC27" s="38">
        <f t="shared" si="8"/>
        <v>0</v>
      </c>
      <c r="CD27" s="76"/>
      <c r="CE27" s="76"/>
      <c r="CF27" s="77"/>
      <c r="CG27" s="87"/>
      <c r="CH27" s="88"/>
      <c r="CI27" s="88">
        <f t="shared" si="9"/>
        <v>0</v>
      </c>
      <c r="CJ27" s="89">
        <f t="shared" si="10"/>
        <v>0</v>
      </c>
      <c r="CK27" s="76"/>
      <c r="CL27" s="76"/>
      <c r="CM27" s="77"/>
      <c r="CN27" s="87"/>
      <c r="CO27" s="88"/>
      <c r="CP27" s="88">
        <f t="shared" si="11"/>
        <v>0</v>
      </c>
      <c r="CQ27" s="89">
        <f t="shared" si="19"/>
        <v>0</v>
      </c>
      <c r="CR27" s="76"/>
      <c r="CS27" s="76"/>
      <c r="CT27" s="81"/>
      <c r="CU27" s="87"/>
      <c r="CV27" s="88"/>
      <c r="CW27" s="88">
        <f t="shared" si="12"/>
        <v>0</v>
      </c>
      <c r="CX27" s="89">
        <f t="shared" si="20"/>
        <v>0</v>
      </c>
      <c r="CY27" s="76"/>
      <c r="CZ27" s="76"/>
      <c r="DA27" s="81"/>
      <c r="DB27" s="90">
        <f t="shared" si="21"/>
        <v>0</v>
      </c>
      <c r="DC27" s="42">
        <f t="shared" si="21"/>
        <v>0</v>
      </c>
      <c r="DD27" s="42">
        <f t="shared" si="21"/>
        <v>0</v>
      </c>
      <c r="DE27" s="80">
        <f t="shared" si="22"/>
        <v>0</v>
      </c>
      <c r="DF27" s="80">
        <f t="shared" si="22"/>
        <v>0</v>
      </c>
      <c r="DG27" s="80">
        <f t="shared" si="22"/>
        <v>0</v>
      </c>
    </row>
    <row r="28" spans="2:111" s="8" customFormat="1" ht="20.100000000000001" customHeight="1">
      <c r="B28" s="13">
        <f t="shared" si="25"/>
        <v>22</v>
      </c>
      <c r="C28" s="14" t="e">
        <f>+#REF!</f>
        <v>#REF!</v>
      </c>
      <c r="D28" s="71" t="s">
        <v>19</v>
      </c>
      <c r="E28" s="96" t="e">
        <f>#REF!</f>
        <v>#REF!</v>
      </c>
      <c r="F28" s="16" t="e">
        <f>SUMIF(#REF!,$E28,#REF!)</f>
        <v>#REF!</v>
      </c>
      <c r="G28" s="16" t="e">
        <f>SUMIF(#REF!,$E28,#REF!)</f>
        <v>#REF!</v>
      </c>
      <c r="H28" s="17" t="e">
        <f>+G28+F28</f>
        <v>#REF!</v>
      </c>
      <c r="I28" s="64" t="e">
        <f t="shared" si="26"/>
        <v>#REF!</v>
      </c>
      <c r="K28" s="92"/>
      <c r="L28" s="93"/>
      <c r="M28" s="41">
        <f t="shared" si="13"/>
        <v>0</v>
      </c>
      <c r="N28" s="38">
        <f t="shared" si="14"/>
        <v>0</v>
      </c>
      <c r="O28" s="76"/>
      <c r="P28" s="76"/>
      <c r="Q28" s="81"/>
      <c r="R28" s="50"/>
      <c r="S28" s="41"/>
      <c r="T28" s="41">
        <f t="shared" si="27"/>
        <v>0</v>
      </c>
      <c r="U28" s="38">
        <f t="shared" si="28"/>
        <v>0</v>
      </c>
      <c r="V28" s="76"/>
      <c r="W28" s="76"/>
      <c r="X28" s="77"/>
      <c r="Y28" s="50"/>
      <c r="Z28" s="41"/>
      <c r="AA28" s="41">
        <f t="shared" si="1"/>
        <v>0</v>
      </c>
      <c r="AB28" s="38">
        <f t="shared" si="29"/>
        <v>0</v>
      </c>
      <c r="AC28" s="50"/>
      <c r="AD28" s="41"/>
      <c r="AE28" s="41">
        <f t="shared" si="2"/>
        <v>0</v>
      </c>
      <c r="AF28" s="38">
        <f t="shared" si="30"/>
        <v>0</v>
      </c>
      <c r="AG28" s="76"/>
      <c r="AH28" s="76"/>
      <c r="AI28" s="77"/>
      <c r="AJ28" s="50"/>
      <c r="AK28" s="41"/>
      <c r="AL28" s="41">
        <f t="shared" si="3"/>
        <v>0</v>
      </c>
      <c r="AM28" s="38">
        <f t="shared" si="15"/>
        <v>0</v>
      </c>
      <c r="AN28" s="76"/>
      <c r="AO28" s="76"/>
      <c r="AP28" s="77"/>
      <c r="AQ28" s="50"/>
      <c r="AR28" s="41"/>
      <c r="AS28" s="41"/>
      <c r="AT28" s="38"/>
      <c r="AU28" s="76"/>
      <c r="AV28" s="76"/>
      <c r="AW28" s="77"/>
      <c r="AX28" s="50"/>
      <c r="AY28" s="41"/>
      <c r="AZ28" s="41">
        <f t="shared" si="4"/>
        <v>0</v>
      </c>
      <c r="BA28" s="38">
        <f t="shared" si="16"/>
        <v>0</v>
      </c>
      <c r="BB28" s="76"/>
      <c r="BC28" s="76"/>
      <c r="BD28" s="77"/>
      <c r="BE28" s="50"/>
      <c r="BF28" s="41"/>
      <c r="BG28" s="41">
        <f t="shared" si="5"/>
        <v>0</v>
      </c>
      <c r="BH28" s="38">
        <f t="shared" si="17"/>
        <v>0</v>
      </c>
      <c r="BI28" s="76"/>
      <c r="BJ28" s="76"/>
      <c r="BK28" s="77"/>
      <c r="BL28" s="50"/>
      <c r="BM28" s="41"/>
      <c r="BN28" s="41"/>
      <c r="BO28" s="38"/>
      <c r="BP28" s="76"/>
      <c r="BQ28" s="76"/>
      <c r="BR28" s="77"/>
      <c r="BS28" s="92"/>
      <c r="BT28" s="93"/>
      <c r="BU28" s="93">
        <f t="shared" si="6"/>
        <v>0</v>
      </c>
      <c r="BV28" s="38">
        <f t="shared" si="18"/>
        <v>0</v>
      </c>
      <c r="BW28" s="76"/>
      <c r="BX28" s="76"/>
      <c r="BY28" s="77"/>
      <c r="BZ28" s="92"/>
      <c r="CA28" s="93"/>
      <c r="CB28" s="93">
        <f t="shared" si="7"/>
        <v>0</v>
      </c>
      <c r="CC28" s="38"/>
      <c r="CD28" s="76"/>
      <c r="CE28" s="76"/>
      <c r="CF28" s="77"/>
      <c r="CG28" s="87"/>
      <c r="CH28" s="88"/>
      <c r="CI28" s="88">
        <f t="shared" si="9"/>
        <v>0</v>
      </c>
      <c r="CJ28" s="89">
        <f t="shared" si="10"/>
        <v>0</v>
      </c>
      <c r="CK28" s="76"/>
      <c r="CL28" s="76"/>
      <c r="CM28" s="77"/>
      <c r="CN28" s="87"/>
      <c r="CO28" s="88"/>
      <c r="CP28" s="88">
        <f t="shared" si="11"/>
        <v>0</v>
      </c>
      <c r="CQ28" s="89">
        <f t="shared" si="19"/>
        <v>0</v>
      </c>
      <c r="CR28" s="76"/>
      <c r="CS28" s="76"/>
      <c r="CT28" s="81"/>
      <c r="CU28" s="87"/>
      <c r="CV28" s="88"/>
      <c r="CW28" s="88">
        <f t="shared" si="12"/>
        <v>0</v>
      </c>
      <c r="CX28" s="89">
        <f t="shared" si="20"/>
        <v>0</v>
      </c>
      <c r="CY28" s="76"/>
      <c r="CZ28" s="76"/>
      <c r="DA28" s="81"/>
      <c r="DB28" s="90">
        <f t="shared" si="21"/>
        <v>0</v>
      </c>
      <c r="DC28" s="42">
        <f t="shared" si="21"/>
        <v>0</v>
      </c>
      <c r="DD28" s="42">
        <f t="shared" si="21"/>
        <v>0</v>
      </c>
      <c r="DE28" s="80">
        <f t="shared" si="22"/>
        <v>0</v>
      </c>
      <c r="DF28" s="80">
        <f t="shared" si="22"/>
        <v>0</v>
      </c>
      <c r="DG28" s="80">
        <f t="shared" si="22"/>
        <v>0</v>
      </c>
    </row>
    <row r="29" spans="2:111" s="8" customFormat="1" ht="20.100000000000001" customHeight="1">
      <c r="B29" s="13">
        <f t="shared" si="25"/>
        <v>23</v>
      </c>
      <c r="C29" s="14" t="e">
        <f>+#REF!</f>
        <v>#REF!</v>
      </c>
      <c r="D29" s="71" t="s">
        <v>19</v>
      </c>
      <c r="E29" s="96" t="e">
        <f>#REF!</f>
        <v>#REF!</v>
      </c>
      <c r="F29" s="16" t="e">
        <f>SUMIF(#REF!,$E29,#REF!)</f>
        <v>#REF!</v>
      </c>
      <c r="G29" s="16" t="e">
        <f>SUMIF(#REF!,$E29,#REF!)</f>
        <v>#REF!</v>
      </c>
      <c r="H29" s="17" t="e">
        <f>+G29+F29</f>
        <v>#REF!</v>
      </c>
      <c r="I29" s="64" t="e">
        <f t="shared" si="26"/>
        <v>#REF!</v>
      </c>
      <c r="K29" s="92"/>
      <c r="L29" s="93"/>
      <c r="M29" s="41">
        <f t="shared" si="13"/>
        <v>0</v>
      </c>
      <c r="N29" s="38">
        <f t="shared" si="14"/>
        <v>0</v>
      </c>
      <c r="O29" s="76"/>
      <c r="P29" s="76"/>
      <c r="Q29" s="81"/>
      <c r="R29" s="50"/>
      <c r="S29" s="41"/>
      <c r="T29" s="41">
        <f t="shared" si="27"/>
        <v>0</v>
      </c>
      <c r="U29" s="38">
        <f t="shared" si="28"/>
        <v>0</v>
      </c>
      <c r="V29" s="76"/>
      <c r="W29" s="76"/>
      <c r="X29" s="77"/>
      <c r="Y29" s="50"/>
      <c r="Z29" s="41"/>
      <c r="AA29" s="41">
        <f t="shared" si="1"/>
        <v>0</v>
      </c>
      <c r="AB29" s="38">
        <f t="shared" si="29"/>
        <v>0</v>
      </c>
      <c r="AC29" s="50"/>
      <c r="AD29" s="41"/>
      <c r="AE29" s="41">
        <f t="shared" si="2"/>
        <v>0</v>
      </c>
      <c r="AF29" s="38">
        <f t="shared" si="30"/>
        <v>0</v>
      </c>
      <c r="AG29" s="76"/>
      <c r="AH29" s="76"/>
      <c r="AI29" s="77"/>
      <c r="AJ29" s="50"/>
      <c r="AK29" s="41"/>
      <c r="AL29" s="41">
        <f t="shared" si="3"/>
        <v>0</v>
      </c>
      <c r="AM29" s="38">
        <f t="shared" si="15"/>
        <v>0</v>
      </c>
      <c r="AN29" s="76"/>
      <c r="AO29" s="76"/>
      <c r="AP29" s="77"/>
      <c r="AQ29" s="50"/>
      <c r="AR29" s="41"/>
      <c r="AS29" s="41"/>
      <c r="AT29" s="38"/>
      <c r="AU29" s="76"/>
      <c r="AV29" s="76"/>
      <c r="AW29" s="77"/>
      <c r="AX29" s="50"/>
      <c r="AY29" s="41"/>
      <c r="AZ29" s="41">
        <f t="shared" si="4"/>
        <v>0</v>
      </c>
      <c r="BA29" s="38">
        <f t="shared" si="16"/>
        <v>0</v>
      </c>
      <c r="BB29" s="76"/>
      <c r="BC29" s="76"/>
      <c r="BD29" s="76"/>
      <c r="BE29" s="50"/>
      <c r="BF29" s="41"/>
      <c r="BG29" s="41">
        <f t="shared" si="5"/>
        <v>0</v>
      </c>
      <c r="BH29" s="38">
        <f t="shared" si="17"/>
        <v>0</v>
      </c>
      <c r="BI29" s="76"/>
      <c r="BJ29" s="76"/>
      <c r="BK29" s="77"/>
      <c r="BL29" s="50"/>
      <c r="BM29" s="41"/>
      <c r="BN29" s="41"/>
      <c r="BO29" s="38"/>
      <c r="BP29" s="76"/>
      <c r="BQ29" s="76"/>
      <c r="BR29" s="77"/>
      <c r="BS29" s="92"/>
      <c r="BT29" s="93"/>
      <c r="BU29" s="93">
        <f t="shared" si="6"/>
        <v>0</v>
      </c>
      <c r="BV29" s="38">
        <f t="shared" si="18"/>
        <v>0</v>
      </c>
      <c r="BW29" s="76"/>
      <c r="BX29" s="76"/>
      <c r="BY29" s="77"/>
      <c r="BZ29" s="92"/>
      <c r="CA29" s="93"/>
      <c r="CB29" s="93">
        <f t="shared" si="7"/>
        <v>0</v>
      </c>
      <c r="CC29" s="38">
        <f t="shared" si="8"/>
        <v>0</v>
      </c>
      <c r="CD29" s="76"/>
      <c r="CE29" s="76"/>
      <c r="CF29" s="77"/>
      <c r="CG29" s="87"/>
      <c r="CH29" s="88"/>
      <c r="CI29" s="88">
        <f t="shared" si="9"/>
        <v>0</v>
      </c>
      <c r="CJ29" s="89">
        <f t="shared" si="10"/>
        <v>0</v>
      </c>
      <c r="CK29" s="76"/>
      <c r="CL29" s="76"/>
      <c r="CM29" s="77"/>
      <c r="CN29" s="87"/>
      <c r="CO29" s="88"/>
      <c r="CP29" s="88">
        <f t="shared" si="11"/>
        <v>0</v>
      </c>
      <c r="CQ29" s="89">
        <f t="shared" si="19"/>
        <v>0</v>
      </c>
      <c r="CR29" s="76"/>
      <c r="CS29" s="76"/>
      <c r="CT29" s="81"/>
      <c r="CU29" s="87"/>
      <c r="CV29" s="88"/>
      <c r="CW29" s="88">
        <f t="shared" si="12"/>
        <v>0</v>
      </c>
      <c r="CX29" s="89">
        <f t="shared" si="20"/>
        <v>0</v>
      </c>
      <c r="CY29" s="76"/>
      <c r="CZ29" s="76"/>
      <c r="DA29" s="81"/>
      <c r="DB29" s="90">
        <f t="shared" si="21"/>
        <v>0</v>
      </c>
      <c r="DC29" s="42">
        <f t="shared" si="21"/>
        <v>0</v>
      </c>
      <c r="DD29" s="42">
        <f t="shared" si="21"/>
        <v>0</v>
      </c>
      <c r="DE29" s="80">
        <f t="shared" si="22"/>
        <v>0</v>
      </c>
      <c r="DF29" s="80">
        <f t="shared" si="22"/>
        <v>0</v>
      </c>
      <c r="DG29" s="80">
        <f t="shared" si="22"/>
        <v>0</v>
      </c>
    </row>
    <row r="30" spans="2:111" s="8" customFormat="1" ht="20.100000000000001" customHeight="1">
      <c r="B30" s="13">
        <f t="shared" si="25"/>
        <v>24</v>
      </c>
      <c r="C30" s="14" t="e">
        <f>+#REF!</f>
        <v>#REF!</v>
      </c>
      <c r="D30" s="71" t="s">
        <v>19</v>
      </c>
      <c r="E30" s="96" t="e">
        <f>#REF!</f>
        <v>#REF!</v>
      </c>
      <c r="F30" s="16" t="e">
        <f>SUMIF(#REF!,$E30,#REF!)</f>
        <v>#REF!</v>
      </c>
      <c r="G30" s="16" t="e">
        <f>SUMIF(#REF!,$E30,#REF!)</f>
        <v>#REF!</v>
      </c>
      <c r="H30" s="17" t="e">
        <f t="shared" si="0"/>
        <v>#REF!</v>
      </c>
      <c r="I30" s="64" t="e">
        <f t="shared" si="26"/>
        <v>#REF!</v>
      </c>
      <c r="K30" s="92"/>
      <c r="L30" s="93"/>
      <c r="M30" s="41">
        <f t="shared" si="13"/>
        <v>0</v>
      </c>
      <c r="N30" s="38">
        <f t="shared" si="14"/>
        <v>0</v>
      </c>
      <c r="O30" s="76"/>
      <c r="P30" s="76"/>
      <c r="Q30" s="76"/>
      <c r="R30" s="50"/>
      <c r="S30" s="41"/>
      <c r="T30" s="41">
        <f t="shared" si="27"/>
        <v>0</v>
      </c>
      <c r="U30" s="38">
        <f t="shared" si="28"/>
        <v>0</v>
      </c>
      <c r="V30" s="76"/>
      <c r="W30" s="76"/>
      <c r="X30" s="77"/>
      <c r="Y30" s="50"/>
      <c r="Z30" s="41"/>
      <c r="AA30" s="41">
        <f t="shared" si="1"/>
        <v>0</v>
      </c>
      <c r="AB30" s="38">
        <f t="shared" si="29"/>
        <v>0</v>
      </c>
      <c r="AC30" s="50"/>
      <c r="AD30" s="41"/>
      <c r="AE30" s="41">
        <f t="shared" si="2"/>
        <v>0</v>
      </c>
      <c r="AF30" s="38">
        <f t="shared" si="30"/>
        <v>0</v>
      </c>
      <c r="AG30" s="76"/>
      <c r="AH30" s="76"/>
      <c r="AI30" s="76"/>
      <c r="AJ30" s="50"/>
      <c r="AK30" s="41"/>
      <c r="AL30" s="41">
        <f t="shared" si="3"/>
        <v>0</v>
      </c>
      <c r="AM30" s="38">
        <f t="shared" si="15"/>
        <v>0</v>
      </c>
      <c r="AN30" s="76"/>
      <c r="AO30" s="76"/>
      <c r="AP30" s="77"/>
      <c r="AQ30" s="50"/>
      <c r="AR30" s="41"/>
      <c r="AS30" s="41"/>
      <c r="AT30" s="38"/>
      <c r="AU30" s="76"/>
      <c r="AV30" s="76"/>
      <c r="AW30" s="77"/>
      <c r="AX30" s="50"/>
      <c r="AY30" s="41"/>
      <c r="AZ30" s="41">
        <f t="shared" si="4"/>
        <v>0</v>
      </c>
      <c r="BA30" s="38">
        <f t="shared" si="16"/>
        <v>0</v>
      </c>
      <c r="BB30" s="76"/>
      <c r="BC30" s="76"/>
      <c r="BD30" s="77"/>
      <c r="BE30" s="50"/>
      <c r="BF30" s="41"/>
      <c r="BG30" s="41">
        <f t="shared" si="5"/>
        <v>0</v>
      </c>
      <c r="BH30" s="38">
        <f t="shared" si="17"/>
        <v>0</v>
      </c>
      <c r="BI30" s="76"/>
      <c r="BJ30" s="76"/>
      <c r="BK30" s="77"/>
      <c r="BL30" s="50"/>
      <c r="BM30" s="41"/>
      <c r="BN30" s="41"/>
      <c r="BO30" s="38"/>
      <c r="BP30" s="76"/>
      <c r="BQ30" s="76"/>
      <c r="BR30" s="77"/>
      <c r="BS30" s="92"/>
      <c r="BT30" s="93"/>
      <c r="BU30" s="93">
        <f t="shared" si="6"/>
        <v>0</v>
      </c>
      <c r="BV30" s="38">
        <f t="shared" si="18"/>
        <v>0</v>
      </c>
      <c r="BW30" s="76"/>
      <c r="BX30" s="76"/>
      <c r="BY30" s="77"/>
      <c r="BZ30" s="92"/>
      <c r="CA30" s="93"/>
      <c r="CB30" s="93">
        <f t="shared" si="7"/>
        <v>0</v>
      </c>
      <c r="CC30" s="38">
        <f t="shared" si="8"/>
        <v>0</v>
      </c>
      <c r="CD30" s="76"/>
      <c r="CE30" s="76"/>
      <c r="CF30" s="77"/>
      <c r="CG30" s="87"/>
      <c r="CH30" s="88"/>
      <c r="CI30" s="88">
        <f t="shared" si="9"/>
        <v>0</v>
      </c>
      <c r="CJ30" s="89">
        <f t="shared" si="10"/>
        <v>0</v>
      </c>
      <c r="CK30" s="76"/>
      <c r="CL30" s="76"/>
      <c r="CM30" s="77"/>
      <c r="CN30" s="87"/>
      <c r="CO30" s="88"/>
      <c r="CP30" s="88">
        <f t="shared" si="11"/>
        <v>0</v>
      </c>
      <c r="CQ30" s="89">
        <f t="shared" si="19"/>
        <v>0</v>
      </c>
      <c r="CR30" s="76"/>
      <c r="CS30" s="76"/>
      <c r="CT30" s="81"/>
      <c r="CU30" s="87"/>
      <c r="CV30" s="88"/>
      <c r="CW30" s="88">
        <f t="shared" si="12"/>
        <v>0</v>
      </c>
      <c r="CX30" s="89">
        <f t="shared" si="20"/>
        <v>0</v>
      </c>
      <c r="CY30" s="76"/>
      <c r="CZ30" s="76"/>
      <c r="DA30" s="81"/>
      <c r="DB30" s="90">
        <f t="shared" si="21"/>
        <v>0</v>
      </c>
      <c r="DC30" s="42">
        <f t="shared" si="21"/>
        <v>0</v>
      </c>
      <c r="DD30" s="42">
        <f t="shared" si="21"/>
        <v>0</v>
      </c>
      <c r="DE30" s="80">
        <f t="shared" si="22"/>
        <v>0</v>
      </c>
      <c r="DF30" s="80">
        <f t="shared" si="22"/>
        <v>0</v>
      </c>
      <c r="DG30" s="80">
        <f t="shared" si="22"/>
        <v>0</v>
      </c>
    </row>
    <row r="31" spans="2:111" s="8" customFormat="1" ht="20.100000000000001" customHeight="1">
      <c r="B31" s="13">
        <f t="shared" si="25"/>
        <v>25</v>
      </c>
      <c r="C31" s="14" t="e">
        <f>+#REF!</f>
        <v>#REF!</v>
      </c>
      <c r="D31" s="15" t="s">
        <v>19</v>
      </c>
      <c r="E31" s="96" t="e">
        <f>#REF!</f>
        <v>#REF!</v>
      </c>
      <c r="F31" s="16" t="e">
        <f>SUMIF(#REF!,$E31,#REF!)</f>
        <v>#REF!</v>
      </c>
      <c r="G31" s="16" t="e">
        <f>SUMIF(#REF!,$E31,#REF!)</f>
        <v>#REF!</v>
      </c>
      <c r="H31" s="17" t="e">
        <f t="shared" si="0"/>
        <v>#REF!</v>
      </c>
      <c r="I31" s="64" t="e">
        <f t="shared" si="26"/>
        <v>#REF!</v>
      </c>
      <c r="J31" s="73"/>
      <c r="K31" s="92"/>
      <c r="L31" s="93"/>
      <c r="M31" s="41">
        <f t="shared" si="13"/>
        <v>0</v>
      </c>
      <c r="N31" s="38">
        <f t="shared" si="14"/>
        <v>0</v>
      </c>
      <c r="O31" s="76"/>
      <c r="P31" s="76"/>
      <c r="Q31" s="77"/>
      <c r="R31" s="50"/>
      <c r="S31" s="41"/>
      <c r="T31" s="41">
        <f t="shared" si="27"/>
        <v>0</v>
      </c>
      <c r="U31" s="38">
        <f t="shared" si="28"/>
        <v>0</v>
      </c>
      <c r="V31" s="76"/>
      <c r="W31" s="76"/>
      <c r="X31" s="77"/>
      <c r="Y31" s="50"/>
      <c r="Z31" s="41"/>
      <c r="AA31" s="41">
        <f t="shared" si="1"/>
        <v>0</v>
      </c>
      <c r="AB31" s="38">
        <f t="shared" si="29"/>
        <v>0</v>
      </c>
      <c r="AC31" s="50"/>
      <c r="AD31" s="41"/>
      <c r="AE31" s="41">
        <f t="shared" si="2"/>
        <v>0</v>
      </c>
      <c r="AF31" s="38">
        <f t="shared" si="30"/>
        <v>0</v>
      </c>
      <c r="AG31" s="76"/>
      <c r="AH31" s="76"/>
      <c r="AI31" s="77"/>
      <c r="AJ31" s="50"/>
      <c r="AK31" s="41"/>
      <c r="AL31" s="41">
        <f t="shared" si="3"/>
        <v>0</v>
      </c>
      <c r="AM31" s="38">
        <f t="shared" si="15"/>
        <v>0</v>
      </c>
      <c r="AN31" s="76"/>
      <c r="AO31" s="76"/>
      <c r="AP31" s="77"/>
      <c r="AQ31" s="50"/>
      <c r="AR31" s="41"/>
      <c r="AS31" s="41"/>
      <c r="AT31" s="38"/>
      <c r="AU31" s="76"/>
      <c r="AV31" s="76"/>
      <c r="AW31" s="77"/>
      <c r="AX31" s="50"/>
      <c r="AY31" s="41"/>
      <c r="AZ31" s="41">
        <f t="shared" si="4"/>
        <v>0</v>
      </c>
      <c r="BA31" s="38">
        <f t="shared" si="16"/>
        <v>0</v>
      </c>
      <c r="BB31" s="76"/>
      <c r="BC31" s="76"/>
      <c r="BD31" s="77"/>
      <c r="BE31" s="50"/>
      <c r="BF31" s="41"/>
      <c r="BG31" s="41">
        <f t="shared" si="5"/>
        <v>0</v>
      </c>
      <c r="BH31" s="38">
        <f t="shared" si="17"/>
        <v>0</v>
      </c>
      <c r="BI31" s="76"/>
      <c r="BJ31" s="76"/>
      <c r="BK31" s="77"/>
      <c r="BL31" s="50"/>
      <c r="BM31" s="41"/>
      <c r="BN31" s="41"/>
      <c r="BO31" s="38"/>
      <c r="BP31" s="76"/>
      <c r="BQ31" s="76"/>
      <c r="BR31" s="77"/>
      <c r="BS31" s="92"/>
      <c r="BT31" s="93"/>
      <c r="BU31" s="93">
        <f t="shared" si="6"/>
        <v>0</v>
      </c>
      <c r="BV31" s="38">
        <f t="shared" si="18"/>
        <v>0</v>
      </c>
      <c r="BW31" s="76"/>
      <c r="BX31" s="76"/>
      <c r="BY31" s="77"/>
      <c r="BZ31" s="92"/>
      <c r="CA31" s="93"/>
      <c r="CB31" s="93">
        <f t="shared" si="7"/>
        <v>0</v>
      </c>
      <c r="CC31" s="38">
        <f t="shared" si="8"/>
        <v>0</v>
      </c>
      <c r="CD31" s="76"/>
      <c r="CE31" s="76"/>
      <c r="CF31" s="77"/>
      <c r="CG31" s="87"/>
      <c r="CH31" s="88"/>
      <c r="CI31" s="88">
        <f t="shared" si="9"/>
        <v>0</v>
      </c>
      <c r="CJ31" s="89">
        <f t="shared" si="10"/>
        <v>0</v>
      </c>
      <c r="CK31" s="76"/>
      <c r="CL31" s="76"/>
      <c r="CM31" s="77"/>
      <c r="CN31" s="87"/>
      <c r="CO31" s="88"/>
      <c r="CP31" s="88">
        <f t="shared" si="11"/>
        <v>0</v>
      </c>
      <c r="CQ31" s="89">
        <f t="shared" si="19"/>
        <v>0</v>
      </c>
      <c r="CR31" s="76"/>
      <c r="CS31" s="76"/>
      <c r="CT31" s="81"/>
      <c r="CU31" s="87"/>
      <c r="CV31" s="88"/>
      <c r="CW31" s="88">
        <f t="shared" si="12"/>
        <v>0</v>
      </c>
      <c r="CX31" s="89">
        <f t="shared" si="20"/>
        <v>0</v>
      </c>
      <c r="CY31" s="76"/>
      <c r="CZ31" s="76"/>
      <c r="DA31" s="81"/>
      <c r="DB31" s="90">
        <f t="shared" si="21"/>
        <v>0</v>
      </c>
      <c r="DC31" s="42">
        <f t="shared" si="21"/>
        <v>0</v>
      </c>
      <c r="DD31" s="42">
        <f t="shared" si="21"/>
        <v>0</v>
      </c>
      <c r="DE31" s="80">
        <f t="shared" si="22"/>
        <v>0</v>
      </c>
      <c r="DF31" s="80">
        <f t="shared" si="22"/>
        <v>0</v>
      </c>
      <c r="DG31" s="80">
        <f t="shared" si="22"/>
        <v>0</v>
      </c>
    </row>
    <row r="32" spans="2:111" s="8" customFormat="1" ht="20.100000000000001" customHeight="1">
      <c r="B32" s="13">
        <f t="shared" si="25"/>
        <v>26</v>
      </c>
      <c r="C32" s="14" t="e">
        <f>+#REF!</f>
        <v>#REF!</v>
      </c>
      <c r="D32" s="14" t="s">
        <v>19</v>
      </c>
      <c r="E32" s="96" t="e">
        <f>#REF!</f>
        <v>#REF!</v>
      </c>
      <c r="F32" s="16" t="e">
        <f>SUMIF(#REF!,$E32,#REF!)</f>
        <v>#REF!</v>
      </c>
      <c r="G32" s="16" t="e">
        <f>SUMIF(#REF!,$E32,#REF!)</f>
        <v>#REF!</v>
      </c>
      <c r="H32" s="17" t="e">
        <f t="shared" si="0"/>
        <v>#REF!</v>
      </c>
      <c r="I32" s="64" t="e">
        <f t="shared" si="26"/>
        <v>#REF!</v>
      </c>
      <c r="J32" s="73"/>
      <c r="K32" s="92"/>
      <c r="L32" s="93"/>
      <c r="M32" s="41">
        <f t="shared" si="13"/>
        <v>0</v>
      </c>
      <c r="N32" s="38">
        <f t="shared" si="14"/>
        <v>0</v>
      </c>
      <c r="O32" s="76"/>
      <c r="P32" s="76"/>
      <c r="Q32" s="76"/>
      <c r="R32" s="50"/>
      <c r="S32" s="41"/>
      <c r="T32" s="41">
        <f t="shared" si="27"/>
        <v>0</v>
      </c>
      <c r="U32" s="38">
        <f t="shared" si="28"/>
        <v>0</v>
      </c>
      <c r="V32" s="76"/>
      <c r="W32" s="76"/>
      <c r="X32" s="77"/>
      <c r="Y32" s="50"/>
      <c r="Z32" s="41"/>
      <c r="AA32" s="41">
        <f t="shared" si="1"/>
        <v>0</v>
      </c>
      <c r="AB32" s="38">
        <f t="shared" si="29"/>
        <v>0</v>
      </c>
      <c r="AC32" s="50"/>
      <c r="AD32" s="41"/>
      <c r="AE32" s="41">
        <f t="shared" si="2"/>
        <v>0</v>
      </c>
      <c r="AF32" s="38">
        <f t="shared" si="30"/>
        <v>0</v>
      </c>
      <c r="AG32" s="76"/>
      <c r="AH32" s="76"/>
      <c r="AI32" s="77"/>
      <c r="AJ32" s="50"/>
      <c r="AK32" s="41"/>
      <c r="AL32" s="41">
        <f t="shared" si="3"/>
        <v>0</v>
      </c>
      <c r="AM32" s="38">
        <f t="shared" si="15"/>
        <v>0</v>
      </c>
      <c r="AN32" s="76"/>
      <c r="AO32" s="76"/>
      <c r="AP32" s="81"/>
      <c r="AQ32" s="50"/>
      <c r="AR32" s="41"/>
      <c r="AS32" s="41"/>
      <c r="AT32" s="38"/>
      <c r="AU32" s="76"/>
      <c r="AV32" s="76"/>
      <c r="AW32" s="81"/>
      <c r="AX32" s="50"/>
      <c r="AY32" s="41"/>
      <c r="AZ32" s="41">
        <f t="shared" si="4"/>
        <v>0</v>
      </c>
      <c r="BA32" s="38">
        <f t="shared" si="16"/>
        <v>0</v>
      </c>
      <c r="BB32" s="76"/>
      <c r="BC32" s="76"/>
      <c r="BD32" s="76"/>
      <c r="BE32" s="50"/>
      <c r="BF32" s="41"/>
      <c r="BG32" s="41">
        <f t="shared" si="5"/>
        <v>0</v>
      </c>
      <c r="BH32" s="38">
        <f t="shared" si="17"/>
        <v>0</v>
      </c>
      <c r="BI32" s="76"/>
      <c r="BJ32" s="76"/>
      <c r="BK32" s="76"/>
      <c r="BL32" s="50"/>
      <c r="BM32" s="41"/>
      <c r="BN32" s="41"/>
      <c r="BO32" s="38"/>
      <c r="BP32" s="76"/>
      <c r="BQ32" s="76"/>
      <c r="BR32" s="81"/>
      <c r="BS32" s="92"/>
      <c r="BT32" s="93"/>
      <c r="BU32" s="93">
        <f t="shared" si="6"/>
        <v>0</v>
      </c>
      <c r="BV32" s="38">
        <f t="shared" si="18"/>
        <v>0</v>
      </c>
      <c r="BW32" s="76"/>
      <c r="BX32" s="76"/>
      <c r="BY32" s="81"/>
      <c r="BZ32" s="92"/>
      <c r="CA32" s="93"/>
      <c r="CB32" s="93">
        <f t="shared" si="7"/>
        <v>0</v>
      </c>
      <c r="CC32" s="38">
        <f t="shared" si="8"/>
        <v>0</v>
      </c>
      <c r="CD32" s="76"/>
      <c r="CE32" s="76"/>
      <c r="CF32" s="81"/>
      <c r="CG32" s="87"/>
      <c r="CH32" s="88"/>
      <c r="CI32" s="88">
        <f t="shared" si="9"/>
        <v>0</v>
      </c>
      <c r="CJ32" s="89">
        <f t="shared" si="10"/>
        <v>0</v>
      </c>
      <c r="CK32" s="76"/>
      <c r="CL32" s="76"/>
      <c r="CM32" s="81"/>
      <c r="CN32" s="87"/>
      <c r="CO32" s="88"/>
      <c r="CP32" s="88">
        <f t="shared" si="11"/>
        <v>0</v>
      </c>
      <c r="CQ32" s="89">
        <f t="shared" si="19"/>
        <v>0</v>
      </c>
      <c r="CR32" s="76"/>
      <c r="CS32" s="76"/>
      <c r="CT32" s="81"/>
      <c r="CU32" s="87"/>
      <c r="CV32" s="88"/>
      <c r="CW32" s="88">
        <f t="shared" si="12"/>
        <v>0</v>
      </c>
      <c r="CX32" s="89">
        <f t="shared" si="20"/>
        <v>0</v>
      </c>
      <c r="CY32" s="76"/>
      <c r="CZ32" s="76"/>
      <c r="DA32" s="81"/>
      <c r="DB32" s="90">
        <f t="shared" si="21"/>
        <v>0</v>
      </c>
      <c r="DC32" s="42">
        <f t="shared" si="21"/>
        <v>0</v>
      </c>
      <c r="DD32" s="42">
        <f t="shared" si="21"/>
        <v>0</v>
      </c>
      <c r="DE32" s="80">
        <f t="shared" si="22"/>
        <v>0</v>
      </c>
      <c r="DF32" s="80">
        <f t="shared" si="22"/>
        <v>0</v>
      </c>
      <c r="DG32" s="80">
        <f t="shared" si="22"/>
        <v>0</v>
      </c>
    </row>
    <row r="33" spans="2:111" s="8" customFormat="1" ht="20.100000000000001" customHeight="1">
      <c r="B33" s="13">
        <f t="shared" si="25"/>
        <v>27</v>
      </c>
      <c r="C33" s="14" t="e">
        <f>+#REF!</f>
        <v>#REF!</v>
      </c>
      <c r="D33" s="15" t="s">
        <v>19</v>
      </c>
      <c r="E33" s="96" t="e">
        <f>#REF!</f>
        <v>#REF!</v>
      </c>
      <c r="F33" s="16" t="e">
        <f>SUMIF(#REF!,$E33,#REF!)</f>
        <v>#REF!</v>
      </c>
      <c r="G33" s="16" t="e">
        <f>SUMIF(#REF!,$E33,#REF!)</f>
        <v>#REF!</v>
      </c>
      <c r="H33" s="17" t="e">
        <f t="shared" si="0"/>
        <v>#REF!</v>
      </c>
      <c r="I33" s="64" t="e">
        <f t="shared" si="26"/>
        <v>#REF!</v>
      </c>
      <c r="J33" s="73"/>
      <c r="K33" s="92"/>
      <c r="L33" s="93"/>
      <c r="M33" s="41">
        <f t="shared" si="13"/>
        <v>0</v>
      </c>
      <c r="N33" s="38">
        <f t="shared" si="14"/>
        <v>0</v>
      </c>
      <c r="O33" s="76"/>
      <c r="P33" s="76"/>
      <c r="Q33" s="77"/>
      <c r="R33" s="50"/>
      <c r="S33" s="41"/>
      <c r="T33" s="41">
        <f t="shared" si="27"/>
        <v>0</v>
      </c>
      <c r="U33" s="38">
        <f t="shared" si="28"/>
        <v>0</v>
      </c>
      <c r="V33" s="76"/>
      <c r="W33" s="76"/>
      <c r="X33" s="77"/>
      <c r="Y33" s="50"/>
      <c r="Z33" s="41"/>
      <c r="AA33" s="41">
        <f t="shared" si="1"/>
        <v>0</v>
      </c>
      <c r="AB33" s="38">
        <f t="shared" si="29"/>
        <v>0</v>
      </c>
      <c r="AC33" s="50"/>
      <c r="AD33" s="41"/>
      <c r="AE33" s="41">
        <f t="shared" si="2"/>
        <v>0</v>
      </c>
      <c r="AF33" s="38">
        <f t="shared" si="30"/>
        <v>0</v>
      </c>
      <c r="AG33" s="76"/>
      <c r="AH33" s="76"/>
      <c r="AI33" s="77"/>
      <c r="AJ33" s="50"/>
      <c r="AK33" s="41"/>
      <c r="AL33" s="41">
        <f t="shared" si="3"/>
        <v>0</v>
      </c>
      <c r="AM33" s="38">
        <f t="shared" si="15"/>
        <v>0</v>
      </c>
      <c r="AN33" s="76"/>
      <c r="AO33" s="76"/>
      <c r="AP33" s="76"/>
      <c r="AQ33" s="50"/>
      <c r="AR33" s="41"/>
      <c r="AS33" s="41"/>
      <c r="AT33" s="38"/>
      <c r="AU33" s="76"/>
      <c r="AV33" s="76"/>
      <c r="AW33" s="76"/>
      <c r="AX33" s="50"/>
      <c r="AY33" s="41"/>
      <c r="AZ33" s="41">
        <f t="shared" si="4"/>
        <v>0</v>
      </c>
      <c r="BA33" s="38">
        <f t="shared" si="16"/>
        <v>0</v>
      </c>
      <c r="BB33" s="76"/>
      <c r="BC33" s="76"/>
      <c r="BD33" s="76"/>
      <c r="BE33" s="50"/>
      <c r="BF33" s="41"/>
      <c r="BG33" s="41">
        <f t="shared" si="5"/>
        <v>0</v>
      </c>
      <c r="BH33" s="38">
        <f t="shared" si="17"/>
        <v>0</v>
      </c>
      <c r="BI33" s="76"/>
      <c r="BJ33" s="76"/>
      <c r="BK33" s="76"/>
      <c r="BL33" s="50"/>
      <c r="BM33" s="41"/>
      <c r="BN33" s="41"/>
      <c r="BO33" s="38"/>
      <c r="BP33" s="76"/>
      <c r="BQ33" s="76"/>
      <c r="BR33" s="76"/>
      <c r="BS33" s="92"/>
      <c r="BT33" s="93"/>
      <c r="BU33" s="93">
        <f t="shared" si="6"/>
        <v>0</v>
      </c>
      <c r="BV33" s="38">
        <f t="shared" si="18"/>
        <v>0</v>
      </c>
      <c r="BW33" s="76"/>
      <c r="BX33" s="76"/>
      <c r="BY33" s="76"/>
      <c r="BZ33" s="92"/>
      <c r="CA33" s="93"/>
      <c r="CB33" s="93">
        <f t="shared" si="7"/>
        <v>0</v>
      </c>
      <c r="CC33" s="38">
        <f t="shared" si="8"/>
        <v>0</v>
      </c>
      <c r="CD33" s="76"/>
      <c r="CE33" s="76"/>
      <c r="CF33" s="76"/>
      <c r="CG33" s="87"/>
      <c r="CH33" s="88"/>
      <c r="CI33" s="88">
        <f t="shared" si="9"/>
        <v>0</v>
      </c>
      <c r="CJ33" s="89">
        <f t="shared" si="10"/>
        <v>0</v>
      </c>
      <c r="CK33" s="76"/>
      <c r="CL33" s="76"/>
      <c r="CM33" s="76"/>
      <c r="CN33" s="87"/>
      <c r="CO33" s="88"/>
      <c r="CP33" s="88">
        <f t="shared" si="11"/>
        <v>0</v>
      </c>
      <c r="CQ33" s="89">
        <f t="shared" si="19"/>
        <v>0</v>
      </c>
      <c r="CR33" s="76"/>
      <c r="CS33" s="76"/>
      <c r="CT33" s="81"/>
      <c r="CU33" s="87"/>
      <c r="CV33" s="88"/>
      <c r="CW33" s="88">
        <f t="shared" si="12"/>
        <v>0</v>
      </c>
      <c r="CX33" s="89">
        <f t="shared" si="20"/>
        <v>0</v>
      </c>
      <c r="CY33" s="76"/>
      <c r="CZ33" s="76"/>
      <c r="DA33" s="81"/>
      <c r="DB33" s="90">
        <f t="shared" si="21"/>
        <v>0</v>
      </c>
      <c r="DC33" s="42">
        <f t="shared" si="21"/>
        <v>0</v>
      </c>
      <c r="DD33" s="42">
        <f t="shared" si="21"/>
        <v>0</v>
      </c>
      <c r="DE33" s="80">
        <f t="shared" si="22"/>
        <v>0</v>
      </c>
      <c r="DF33" s="80">
        <f t="shared" si="22"/>
        <v>0</v>
      </c>
      <c r="DG33" s="80">
        <f t="shared" si="22"/>
        <v>0</v>
      </c>
    </row>
    <row r="34" spans="2:111" s="8" customFormat="1" ht="20.100000000000001" customHeight="1">
      <c r="B34" s="13">
        <f t="shared" si="25"/>
        <v>28</v>
      </c>
      <c r="C34" s="14" t="e">
        <f>+#REF!</f>
        <v>#REF!</v>
      </c>
      <c r="D34" s="15" t="s">
        <v>18</v>
      </c>
      <c r="E34" s="96" t="e">
        <f>#REF!</f>
        <v>#REF!</v>
      </c>
      <c r="F34" s="16" t="e">
        <f>SUMIF(#REF!,$E34,#REF!)</f>
        <v>#REF!</v>
      </c>
      <c r="G34" s="16" t="e">
        <f>SUMIF(#REF!,$E34,#REF!)</f>
        <v>#REF!</v>
      </c>
      <c r="H34" s="17" t="e">
        <f t="shared" si="0"/>
        <v>#REF!</v>
      </c>
      <c r="I34" s="64" t="e">
        <f t="shared" si="26"/>
        <v>#REF!</v>
      </c>
      <c r="K34" s="92"/>
      <c r="L34" s="93"/>
      <c r="M34" s="41">
        <f t="shared" si="13"/>
        <v>0</v>
      </c>
      <c r="N34" s="38">
        <f t="shared" si="14"/>
        <v>0</v>
      </c>
      <c r="O34" s="76"/>
      <c r="P34" s="76"/>
      <c r="Q34" s="77"/>
      <c r="R34" s="50"/>
      <c r="S34" s="41"/>
      <c r="T34" s="41">
        <f t="shared" si="27"/>
        <v>0</v>
      </c>
      <c r="U34" s="38">
        <f t="shared" si="28"/>
        <v>0</v>
      </c>
      <c r="V34" s="76"/>
      <c r="W34" s="76"/>
      <c r="X34" s="77"/>
      <c r="Y34" s="50"/>
      <c r="Z34" s="41"/>
      <c r="AA34" s="41">
        <f t="shared" si="1"/>
        <v>0</v>
      </c>
      <c r="AB34" s="38">
        <f t="shared" si="29"/>
        <v>0</v>
      </c>
      <c r="AC34" s="50"/>
      <c r="AD34" s="41"/>
      <c r="AE34" s="41">
        <f t="shared" si="2"/>
        <v>0</v>
      </c>
      <c r="AF34" s="38">
        <f t="shared" si="30"/>
        <v>0</v>
      </c>
      <c r="AG34" s="76"/>
      <c r="AH34" s="76"/>
      <c r="AI34" s="77"/>
      <c r="AJ34" s="50"/>
      <c r="AK34" s="41"/>
      <c r="AL34" s="41">
        <f t="shared" si="3"/>
        <v>0</v>
      </c>
      <c r="AM34" s="38">
        <f t="shared" si="15"/>
        <v>0</v>
      </c>
      <c r="AN34" s="76"/>
      <c r="AO34" s="76"/>
      <c r="AP34" s="77"/>
      <c r="AQ34" s="50"/>
      <c r="AR34" s="41"/>
      <c r="AS34" s="41"/>
      <c r="AT34" s="38"/>
      <c r="AU34" s="76"/>
      <c r="AV34" s="76"/>
      <c r="AW34" s="77"/>
      <c r="AX34" s="50"/>
      <c r="AY34" s="41"/>
      <c r="AZ34" s="41">
        <f t="shared" si="4"/>
        <v>0</v>
      </c>
      <c r="BA34" s="38">
        <f t="shared" si="16"/>
        <v>0</v>
      </c>
      <c r="BB34" s="76"/>
      <c r="BC34" s="76"/>
      <c r="BD34" s="77"/>
      <c r="BE34" s="50"/>
      <c r="BF34" s="41"/>
      <c r="BG34" s="41">
        <f t="shared" si="5"/>
        <v>0</v>
      </c>
      <c r="BH34" s="38">
        <f t="shared" si="17"/>
        <v>0</v>
      </c>
      <c r="BI34" s="76"/>
      <c r="BJ34" s="76"/>
      <c r="BK34" s="77"/>
      <c r="BL34" s="50"/>
      <c r="BM34" s="41"/>
      <c r="BN34" s="41"/>
      <c r="BO34" s="38"/>
      <c r="BP34" s="76"/>
      <c r="BQ34" s="76"/>
      <c r="BR34" s="77"/>
      <c r="BS34" s="92"/>
      <c r="BT34" s="93"/>
      <c r="BU34" s="93">
        <f t="shared" si="6"/>
        <v>0</v>
      </c>
      <c r="BV34" s="38">
        <f t="shared" si="18"/>
        <v>0</v>
      </c>
      <c r="BW34" s="76"/>
      <c r="BX34" s="76"/>
      <c r="BY34" s="77"/>
      <c r="BZ34" s="92"/>
      <c r="CA34" s="93"/>
      <c r="CB34" s="93">
        <f t="shared" si="7"/>
        <v>0</v>
      </c>
      <c r="CC34" s="38">
        <f t="shared" si="8"/>
        <v>0</v>
      </c>
      <c r="CD34" s="76"/>
      <c r="CE34" s="76"/>
      <c r="CF34" s="77"/>
      <c r="CG34" s="87"/>
      <c r="CH34" s="88"/>
      <c r="CI34" s="88">
        <f t="shared" si="9"/>
        <v>0</v>
      </c>
      <c r="CJ34" s="89">
        <f t="shared" si="10"/>
        <v>0</v>
      </c>
      <c r="CK34" s="76"/>
      <c r="CL34" s="76"/>
      <c r="CM34" s="77"/>
      <c r="CN34" s="87"/>
      <c r="CO34" s="88"/>
      <c r="CP34" s="88">
        <f t="shared" si="11"/>
        <v>0</v>
      </c>
      <c r="CQ34" s="89">
        <f t="shared" si="19"/>
        <v>0</v>
      </c>
      <c r="CR34" s="76"/>
      <c r="CS34" s="76"/>
      <c r="CT34" s="81"/>
      <c r="CU34" s="87"/>
      <c r="CV34" s="88"/>
      <c r="CW34" s="88">
        <f t="shared" si="12"/>
        <v>0</v>
      </c>
      <c r="CX34" s="89">
        <f t="shared" si="20"/>
        <v>0</v>
      </c>
      <c r="CY34" s="76"/>
      <c r="CZ34" s="76"/>
      <c r="DA34" s="81"/>
      <c r="DB34" s="90">
        <f t="shared" si="21"/>
        <v>0</v>
      </c>
      <c r="DC34" s="42">
        <f t="shared" si="21"/>
        <v>0</v>
      </c>
      <c r="DD34" s="42">
        <f t="shared" si="21"/>
        <v>0</v>
      </c>
      <c r="DE34" s="80">
        <f t="shared" si="22"/>
        <v>0</v>
      </c>
      <c r="DF34" s="80">
        <f t="shared" si="22"/>
        <v>0</v>
      </c>
      <c r="DG34" s="80">
        <f t="shared" si="22"/>
        <v>0</v>
      </c>
    </row>
    <row r="35" spans="2:111" s="8" customFormat="1" ht="20.100000000000001" customHeight="1">
      <c r="B35" s="13">
        <f t="shared" si="25"/>
        <v>29</v>
      </c>
      <c r="C35" s="14" t="e">
        <f>+#REF!</f>
        <v>#REF!</v>
      </c>
      <c r="D35" s="15" t="s">
        <v>19</v>
      </c>
      <c r="E35" s="96" t="e">
        <f>#REF!</f>
        <v>#REF!</v>
      </c>
      <c r="F35" s="16" t="e">
        <f>SUMIF(#REF!,$E35,#REF!)</f>
        <v>#REF!</v>
      </c>
      <c r="G35" s="16" t="e">
        <f>SUMIF(#REF!,$E35,#REF!)</f>
        <v>#REF!</v>
      </c>
      <c r="H35" s="17" t="e">
        <f t="shared" si="0"/>
        <v>#REF!</v>
      </c>
      <c r="I35" s="64" t="e">
        <f t="shared" si="26"/>
        <v>#REF!</v>
      </c>
      <c r="J35" s="73"/>
      <c r="K35" s="92"/>
      <c r="L35" s="93"/>
      <c r="M35" s="41">
        <f t="shared" si="13"/>
        <v>0</v>
      </c>
      <c r="N35" s="38">
        <f t="shared" si="14"/>
        <v>0</v>
      </c>
      <c r="O35" s="76"/>
      <c r="P35" s="76"/>
      <c r="Q35" s="77"/>
      <c r="R35" s="50"/>
      <c r="S35" s="41"/>
      <c r="T35" s="41">
        <f t="shared" si="27"/>
        <v>0</v>
      </c>
      <c r="U35" s="38">
        <f t="shared" si="28"/>
        <v>0</v>
      </c>
      <c r="V35" s="76"/>
      <c r="W35" s="76"/>
      <c r="X35" s="77"/>
      <c r="Y35" s="50"/>
      <c r="Z35" s="41"/>
      <c r="AA35" s="41">
        <f t="shared" si="1"/>
        <v>0</v>
      </c>
      <c r="AB35" s="38">
        <f t="shared" si="29"/>
        <v>0</v>
      </c>
      <c r="AC35" s="50"/>
      <c r="AD35" s="41"/>
      <c r="AE35" s="41">
        <f t="shared" si="2"/>
        <v>0</v>
      </c>
      <c r="AF35" s="38">
        <f t="shared" si="30"/>
        <v>0</v>
      </c>
      <c r="AG35" s="76"/>
      <c r="AH35" s="76"/>
      <c r="AI35" s="77"/>
      <c r="AJ35" s="50"/>
      <c r="AK35" s="41"/>
      <c r="AL35" s="41">
        <f t="shared" si="3"/>
        <v>0</v>
      </c>
      <c r="AM35" s="38">
        <f t="shared" si="15"/>
        <v>0</v>
      </c>
      <c r="AN35" s="76"/>
      <c r="AO35" s="76"/>
      <c r="AP35" s="77"/>
      <c r="AQ35" s="50"/>
      <c r="AR35" s="41"/>
      <c r="AS35" s="41"/>
      <c r="AT35" s="38"/>
      <c r="AU35" s="76"/>
      <c r="AV35" s="76"/>
      <c r="AW35" s="77"/>
      <c r="AX35" s="50"/>
      <c r="AY35" s="41"/>
      <c r="AZ35" s="41">
        <f t="shared" si="4"/>
        <v>0</v>
      </c>
      <c r="BA35" s="38">
        <f t="shared" si="16"/>
        <v>0</v>
      </c>
      <c r="BB35" s="76"/>
      <c r="BC35" s="76"/>
      <c r="BD35" s="76"/>
      <c r="BE35" s="50"/>
      <c r="BF35" s="41"/>
      <c r="BG35" s="41">
        <f t="shared" si="5"/>
        <v>0</v>
      </c>
      <c r="BH35" s="38">
        <f t="shared" si="17"/>
        <v>0</v>
      </c>
      <c r="BI35" s="76"/>
      <c r="BJ35" s="76"/>
      <c r="BK35" s="76"/>
      <c r="BL35" s="50"/>
      <c r="BM35" s="41"/>
      <c r="BN35" s="41">
        <f>(BM35/1.18)/2+((BM35/1.18)*0.18)</f>
        <v>0</v>
      </c>
      <c r="BO35" s="38">
        <f>(BM35/1.18)/2</f>
        <v>0</v>
      </c>
      <c r="BP35" s="76"/>
      <c r="BQ35" s="76"/>
      <c r="BR35" s="76"/>
      <c r="BS35" s="92"/>
      <c r="BT35" s="93"/>
      <c r="BU35" s="93">
        <f t="shared" si="6"/>
        <v>0</v>
      </c>
      <c r="BV35" s="38">
        <f t="shared" si="18"/>
        <v>0</v>
      </c>
      <c r="BW35" s="76"/>
      <c r="BX35" s="76"/>
      <c r="BY35" s="77"/>
      <c r="BZ35" s="92"/>
      <c r="CA35" s="93"/>
      <c r="CB35" s="93">
        <f t="shared" si="7"/>
        <v>0</v>
      </c>
      <c r="CC35" s="38">
        <f t="shared" si="8"/>
        <v>0</v>
      </c>
      <c r="CD35" s="76"/>
      <c r="CE35" s="76"/>
      <c r="CF35" s="77"/>
      <c r="CG35" s="87"/>
      <c r="CH35" s="88"/>
      <c r="CI35" s="88">
        <f t="shared" si="9"/>
        <v>0</v>
      </c>
      <c r="CJ35" s="89">
        <f t="shared" si="10"/>
        <v>0</v>
      </c>
      <c r="CK35" s="76"/>
      <c r="CL35" s="76"/>
      <c r="CM35" s="77"/>
      <c r="CN35" s="87"/>
      <c r="CO35" s="88"/>
      <c r="CP35" s="88">
        <f t="shared" si="11"/>
        <v>0</v>
      </c>
      <c r="CQ35" s="89">
        <f t="shared" si="19"/>
        <v>0</v>
      </c>
      <c r="CR35" s="76"/>
      <c r="CS35" s="76"/>
      <c r="CT35" s="81"/>
      <c r="CU35" s="87"/>
      <c r="CV35" s="88"/>
      <c r="CW35" s="88">
        <f t="shared" si="12"/>
        <v>0</v>
      </c>
      <c r="CX35" s="89">
        <f t="shared" si="20"/>
        <v>0</v>
      </c>
      <c r="CY35" s="76"/>
      <c r="CZ35" s="76"/>
      <c r="DA35" s="81"/>
      <c r="DB35" s="90">
        <f>L35+S35+Z35+AD35+AK35+AY35+BF35+BT35+CA35+CH35+CO35+CV35+BM35</f>
        <v>0</v>
      </c>
      <c r="DC35" s="42">
        <f>M35+T35+AA35+AE35+AL35+AZ35+BG35+BU35+CB35+CI35+CP35+CW35+BN35</f>
        <v>0</v>
      </c>
      <c r="DD35" s="42">
        <f>N35+U35+AB35+AF35+AM35+BA35+BH35+BV35+CC35+CJ35+CQ35+CX35+BO35</f>
        <v>0</v>
      </c>
      <c r="DE35" s="80">
        <f>O35+V35+AG35+AN35+BB35+BI35+BW35+CD35+CK35+CR35+CY35+BP35</f>
        <v>0</v>
      </c>
      <c r="DF35" s="80">
        <f>P35+W35+AH35+AO35+BC35+BJ35+BX35+CE35+CL35+CS35+CZ35+BQ35</f>
        <v>0</v>
      </c>
      <c r="DG35" s="80">
        <f>Q35+X35+AI35+AP35+BD35+BK35+BY35+CF35+CM35+CT35+DA35+BR35</f>
        <v>0</v>
      </c>
    </row>
    <row r="36" spans="2:111" s="8" customFormat="1" ht="20.100000000000001" customHeight="1">
      <c r="B36" s="13">
        <f t="shared" si="25"/>
        <v>30</v>
      </c>
      <c r="C36" s="14" t="e">
        <f>+#REF!</f>
        <v>#REF!</v>
      </c>
      <c r="D36" s="15" t="s">
        <v>19</v>
      </c>
      <c r="E36" s="96" t="e">
        <f>#REF!</f>
        <v>#REF!</v>
      </c>
      <c r="F36" s="16" t="e">
        <f>SUMIF(#REF!,$E36,#REF!)</f>
        <v>#REF!</v>
      </c>
      <c r="G36" s="16" t="e">
        <f>SUMIF(#REF!,$E36,#REF!)</f>
        <v>#REF!</v>
      </c>
      <c r="H36" s="17" t="e">
        <f t="shared" si="0"/>
        <v>#REF!</v>
      </c>
      <c r="I36" s="64" t="e">
        <f t="shared" si="26"/>
        <v>#REF!</v>
      </c>
      <c r="J36" s="73"/>
      <c r="K36" s="92"/>
      <c r="L36" s="93"/>
      <c r="M36" s="41">
        <f t="shared" si="13"/>
        <v>0</v>
      </c>
      <c r="N36" s="38">
        <f t="shared" si="14"/>
        <v>0</v>
      </c>
      <c r="O36" s="76"/>
      <c r="P36" s="76"/>
      <c r="Q36" s="77"/>
      <c r="R36" s="50"/>
      <c r="S36" s="41"/>
      <c r="T36" s="41">
        <f t="shared" si="27"/>
        <v>0</v>
      </c>
      <c r="U36" s="38">
        <f t="shared" si="28"/>
        <v>0</v>
      </c>
      <c r="V36" s="76"/>
      <c r="W36" s="76"/>
      <c r="X36" s="77"/>
      <c r="Y36" s="50"/>
      <c r="Z36" s="41"/>
      <c r="AA36" s="41">
        <f t="shared" si="1"/>
        <v>0</v>
      </c>
      <c r="AB36" s="38">
        <f t="shared" si="29"/>
        <v>0</v>
      </c>
      <c r="AC36" s="50"/>
      <c r="AD36" s="41"/>
      <c r="AE36" s="41">
        <f t="shared" si="2"/>
        <v>0</v>
      </c>
      <c r="AF36" s="38">
        <f t="shared" si="30"/>
        <v>0</v>
      </c>
      <c r="AG36" s="76"/>
      <c r="AH36" s="76"/>
      <c r="AI36" s="77"/>
      <c r="AJ36" s="50"/>
      <c r="AK36" s="41"/>
      <c r="AL36" s="41">
        <f t="shared" si="3"/>
        <v>0</v>
      </c>
      <c r="AM36" s="38">
        <f t="shared" si="15"/>
        <v>0</v>
      </c>
      <c r="AN36" s="76"/>
      <c r="AO36" s="76"/>
      <c r="AP36" s="77"/>
      <c r="AQ36" s="50"/>
      <c r="AR36" s="41"/>
      <c r="AS36" s="41"/>
      <c r="AT36" s="38"/>
      <c r="AU36" s="76"/>
      <c r="AV36" s="76"/>
      <c r="AW36" s="77"/>
      <c r="AX36" s="50"/>
      <c r="AY36" s="41"/>
      <c r="AZ36" s="41">
        <f t="shared" si="4"/>
        <v>0</v>
      </c>
      <c r="BA36" s="38">
        <f t="shared" si="16"/>
        <v>0</v>
      </c>
      <c r="BB36" s="76"/>
      <c r="BC36" s="76"/>
      <c r="BD36" s="77"/>
      <c r="BE36" s="50"/>
      <c r="BF36" s="41"/>
      <c r="BG36" s="41">
        <f t="shared" si="5"/>
        <v>0</v>
      </c>
      <c r="BH36" s="38">
        <f t="shared" si="17"/>
        <v>0</v>
      </c>
      <c r="BI36" s="76"/>
      <c r="BJ36" s="76"/>
      <c r="BK36" s="77"/>
      <c r="BL36" s="50"/>
      <c r="BM36" s="41"/>
      <c r="BN36" s="41"/>
      <c r="BO36" s="38"/>
      <c r="BP36" s="76"/>
      <c r="BQ36" s="76"/>
      <c r="BR36" s="77"/>
      <c r="BS36" s="92"/>
      <c r="BT36" s="93"/>
      <c r="BU36" s="93">
        <f t="shared" si="6"/>
        <v>0</v>
      </c>
      <c r="BV36" s="38">
        <f t="shared" si="18"/>
        <v>0</v>
      </c>
      <c r="BW36" s="76"/>
      <c r="BX36" s="76"/>
      <c r="BY36" s="77"/>
      <c r="BZ36" s="92"/>
      <c r="CA36" s="93"/>
      <c r="CB36" s="93">
        <f t="shared" si="7"/>
        <v>0</v>
      </c>
      <c r="CC36" s="38">
        <f t="shared" si="8"/>
        <v>0</v>
      </c>
      <c r="CD36" s="76"/>
      <c r="CE36" s="76"/>
      <c r="CF36" s="77"/>
      <c r="CG36" s="87"/>
      <c r="CH36" s="88"/>
      <c r="CI36" s="88">
        <f t="shared" si="9"/>
        <v>0</v>
      </c>
      <c r="CJ36" s="89">
        <f t="shared" si="10"/>
        <v>0</v>
      </c>
      <c r="CK36" s="76"/>
      <c r="CL36" s="76"/>
      <c r="CM36" s="77"/>
      <c r="CN36" s="87"/>
      <c r="CO36" s="88"/>
      <c r="CP36" s="88">
        <f t="shared" si="11"/>
        <v>0</v>
      </c>
      <c r="CQ36" s="89">
        <f t="shared" si="19"/>
        <v>0</v>
      </c>
      <c r="CR36" s="76"/>
      <c r="CS36" s="76"/>
      <c r="CT36" s="81"/>
      <c r="CU36" s="87"/>
      <c r="CV36" s="88"/>
      <c r="CW36" s="88">
        <f t="shared" si="12"/>
        <v>0</v>
      </c>
      <c r="CX36" s="89">
        <f t="shared" si="20"/>
        <v>0</v>
      </c>
      <c r="CY36" s="76"/>
      <c r="CZ36" s="76"/>
      <c r="DA36" s="81"/>
      <c r="DB36" s="90">
        <f t="shared" si="21"/>
        <v>0</v>
      </c>
      <c r="DC36" s="42">
        <f t="shared" si="21"/>
        <v>0</v>
      </c>
      <c r="DD36" s="42">
        <f t="shared" si="21"/>
        <v>0</v>
      </c>
      <c r="DE36" s="80">
        <f t="shared" si="22"/>
        <v>0</v>
      </c>
      <c r="DF36" s="80">
        <f t="shared" si="22"/>
        <v>0</v>
      </c>
      <c r="DG36" s="80">
        <f t="shared" si="22"/>
        <v>0</v>
      </c>
    </row>
    <row r="37" spans="2:111" s="8" customFormat="1" ht="20.100000000000001" customHeight="1">
      <c r="B37" s="13">
        <f t="shared" si="25"/>
        <v>31</v>
      </c>
      <c r="C37" s="14" t="e">
        <f>+#REF!</f>
        <v>#REF!</v>
      </c>
      <c r="D37" s="15" t="s">
        <v>19</v>
      </c>
      <c r="E37" s="96" t="e">
        <f>#REF!</f>
        <v>#REF!</v>
      </c>
      <c r="F37" s="16" t="e">
        <f>SUMIF(#REF!,$E37,#REF!)</f>
        <v>#REF!</v>
      </c>
      <c r="G37" s="16" t="e">
        <f>SUMIF(#REF!,$E37,#REF!)</f>
        <v>#REF!</v>
      </c>
      <c r="H37" s="17" t="e">
        <f t="shared" si="0"/>
        <v>#REF!</v>
      </c>
      <c r="I37" s="64" t="e">
        <f t="shared" si="26"/>
        <v>#REF!</v>
      </c>
      <c r="J37" s="73"/>
      <c r="K37" s="92"/>
      <c r="L37" s="93"/>
      <c r="M37" s="41">
        <f t="shared" si="13"/>
        <v>0</v>
      </c>
      <c r="N37" s="38">
        <f t="shared" si="14"/>
        <v>0</v>
      </c>
      <c r="O37" s="76"/>
      <c r="P37" s="76"/>
      <c r="Q37" s="77"/>
      <c r="R37" s="50"/>
      <c r="S37" s="41"/>
      <c r="T37" s="41">
        <f t="shared" si="27"/>
        <v>0</v>
      </c>
      <c r="U37" s="38">
        <f t="shared" si="28"/>
        <v>0</v>
      </c>
      <c r="V37" s="76"/>
      <c r="W37" s="76"/>
      <c r="X37" s="77"/>
      <c r="Y37" s="50"/>
      <c r="Z37" s="41"/>
      <c r="AA37" s="41">
        <f t="shared" si="1"/>
        <v>0</v>
      </c>
      <c r="AB37" s="38">
        <f t="shared" si="29"/>
        <v>0</v>
      </c>
      <c r="AC37" s="50"/>
      <c r="AD37" s="41"/>
      <c r="AE37" s="41">
        <f t="shared" si="2"/>
        <v>0</v>
      </c>
      <c r="AF37" s="38">
        <f t="shared" si="30"/>
        <v>0</v>
      </c>
      <c r="AG37" s="76"/>
      <c r="AH37" s="76"/>
      <c r="AI37" s="76"/>
      <c r="AJ37" s="50"/>
      <c r="AK37" s="41"/>
      <c r="AL37" s="41">
        <f t="shared" si="3"/>
        <v>0</v>
      </c>
      <c r="AM37" s="38">
        <f t="shared" si="15"/>
        <v>0</v>
      </c>
      <c r="AN37" s="76"/>
      <c r="AO37" s="76"/>
      <c r="AP37" s="77"/>
      <c r="AQ37" s="50"/>
      <c r="AR37" s="41"/>
      <c r="AS37" s="41"/>
      <c r="AT37" s="38"/>
      <c r="AU37" s="76"/>
      <c r="AV37" s="76"/>
      <c r="AW37" s="77"/>
      <c r="AX37" s="50"/>
      <c r="AY37" s="41"/>
      <c r="AZ37" s="41">
        <f t="shared" si="4"/>
        <v>0</v>
      </c>
      <c r="BA37" s="38">
        <f t="shared" si="16"/>
        <v>0</v>
      </c>
      <c r="BB37" s="76"/>
      <c r="BC37" s="76"/>
      <c r="BD37" s="77"/>
      <c r="BE37" s="50"/>
      <c r="BF37" s="41"/>
      <c r="BG37" s="41">
        <f t="shared" si="5"/>
        <v>0</v>
      </c>
      <c r="BH37" s="38">
        <f t="shared" si="17"/>
        <v>0</v>
      </c>
      <c r="BI37" s="76"/>
      <c r="BJ37" s="76"/>
      <c r="BK37" s="77"/>
      <c r="BL37" s="50"/>
      <c r="BM37" s="41"/>
      <c r="BN37" s="41"/>
      <c r="BO37" s="38"/>
      <c r="BP37" s="76"/>
      <c r="BQ37" s="76"/>
      <c r="BR37" s="77"/>
      <c r="BS37" s="92"/>
      <c r="BT37" s="93"/>
      <c r="BU37" s="93">
        <f t="shared" si="6"/>
        <v>0</v>
      </c>
      <c r="BV37" s="38">
        <f t="shared" si="18"/>
        <v>0</v>
      </c>
      <c r="BW37" s="76"/>
      <c r="BX37" s="76"/>
      <c r="BY37" s="76"/>
      <c r="BZ37" s="92"/>
      <c r="CA37" s="93"/>
      <c r="CB37" s="93">
        <f t="shared" si="7"/>
        <v>0</v>
      </c>
      <c r="CC37" s="38">
        <f t="shared" si="8"/>
        <v>0</v>
      </c>
      <c r="CD37" s="76"/>
      <c r="CE37" s="76"/>
      <c r="CF37" s="77"/>
      <c r="CG37" s="87"/>
      <c r="CH37" s="88"/>
      <c r="CI37" s="88">
        <f t="shared" si="9"/>
        <v>0</v>
      </c>
      <c r="CJ37" s="89">
        <f t="shared" si="10"/>
        <v>0</v>
      </c>
      <c r="CK37" s="76"/>
      <c r="CL37" s="76"/>
      <c r="CM37" s="77"/>
      <c r="CN37" s="87"/>
      <c r="CO37" s="88"/>
      <c r="CP37" s="88">
        <f t="shared" si="11"/>
        <v>0</v>
      </c>
      <c r="CQ37" s="89">
        <f t="shared" si="19"/>
        <v>0</v>
      </c>
      <c r="CR37" s="76"/>
      <c r="CS37" s="76"/>
      <c r="CT37" s="81"/>
      <c r="CU37" s="87"/>
      <c r="CV37" s="88"/>
      <c r="CW37" s="88">
        <f t="shared" si="12"/>
        <v>0</v>
      </c>
      <c r="CX37" s="89">
        <f t="shared" si="20"/>
        <v>0</v>
      </c>
      <c r="CY37" s="76"/>
      <c r="CZ37" s="76"/>
      <c r="DA37" s="81"/>
      <c r="DB37" s="90">
        <f t="shared" si="21"/>
        <v>0</v>
      </c>
      <c r="DC37" s="42">
        <f t="shared" si="21"/>
        <v>0</v>
      </c>
      <c r="DD37" s="42">
        <f t="shared" si="21"/>
        <v>0</v>
      </c>
      <c r="DE37" s="80">
        <f t="shared" si="22"/>
        <v>0</v>
      </c>
      <c r="DF37" s="80">
        <f t="shared" si="22"/>
        <v>0</v>
      </c>
      <c r="DG37" s="80">
        <f t="shared" si="22"/>
        <v>0</v>
      </c>
    </row>
    <row r="38" spans="2:111" s="8" customFormat="1" ht="20.100000000000001" customHeight="1">
      <c r="B38" s="13">
        <f t="shared" si="25"/>
        <v>32</v>
      </c>
      <c r="C38" s="14" t="e">
        <f>+#REF!</f>
        <v>#REF!</v>
      </c>
      <c r="D38" s="15" t="s">
        <v>19</v>
      </c>
      <c r="E38" s="96" t="e">
        <f>#REF!</f>
        <v>#REF!</v>
      </c>
      <c r="F38" s="16" t="e">
        <f>SUMIF(#REF!,$E38,#REF!)</f>
        <v>#REF!</v>
      </c>
      <c r="G38" s="16" t="e">
        <f>SUMIF(#REF!,$E38,#REF!)</f>
        <v>#REF!</v>
      </c>
      <c r="H38" s="17" t="e">
        <f t="shared" si="0"/>
        <v>#REF!</v>
      </c>
      <c r="I38" s="64" t="e">
        <f t="shared" si="26"/>
        <v>#REF!</v>
      </c>
      <c r="J38" s="73"/>
      <c r="K38" s="92"/>
      <c r="L38" s="93"/>
      <c r="M38" s="41">
        <f t="shared" si="13"/>
        <v>0</v>
      </c>
      <c r="N38" s="38">
        <f t="shared" si="14"/>
        <v>0</v>
      </c>
      <c r="O38" s="76"/>
      <c r="P38" s="76"/>
      <c r="Q38" s="76"/>
      <c r="R38" s="50"/>
      <c r="S38" s="41"/>
      <c r="T38" s="41">
        <f t="shared" si="27"/>
        <v>0</v>
      </c>
      <c r="U38" s="38">
        <f t="shared" si="28"/>
        <v>0</v>
      </c>
      <c r="V38" s="76"/>
      <c r="W38" s="76"/>
      <c r="X38" s="77"/>
      <c r="Y38" s="50"/>
      <c r="Z38" s="41"/>
      <c r="AA38" s="41">
        <f t="shared" si="1"/>
        <v>0</v>
      </c>
      <c r="AB38" s="38">
        <f t="shared" si="29"/>
        <v>0</v>
      </c>
      <c r="AC38" s="50"/>
      <c r="AD38" s="41"/>
      <c r="AE38" s="41">
        <f t="shared" si="2"/>
        <v>0</v>
      </c>
      <c r="AF38" s="38">
        <f t="shared" si="30"/>
        <v>0</v>
      </c>
      <c r="AG38" s="76"/>
      <c r="AH38" s="76"/>
      <c r="AI38" s="76"/>
      <c r="AJ38" s="50"/>
      <c r="AK38" s="41"/>
      <c r="AL38" s="41">
        <f t="shared" si="3"/>
        <v>0</v>
      </c>
      <c r="AM38" s="38">
        <f t="shared" si="15"/>
        <v>0</v>
      </c>
      <c r="AN38" s="76"/>
      <c r="AO38" s="76"/>
      <c r="AP38" s="76"/>
      <c r="AQ38" s="50"/>
      <c r="AR38" s="41"/>
      <c r="AS38" s="41"/>
      <c r="AT38" s="38"/>
      <c r="AU38" s="76"/>
      <c r="AV38" s="76"/>
      <c r="AW38" s="77"/>
      <c r="AX38" s="50"/>
      <c r="AY38" s="41"/>
      <c r="AZ38" s="41">
        <f t="shared" si="4"/>
        <v>0</v>
      </c>
      <c r="BA38" s="38">
        <f t="shared" si="16"/>
        <v>0</v>
      </c>
      <c r="BB38" s="76"/>
      <c r="BC38" s="76"/>
      <c r="BD38" s="77"/>
      <c r="BE38" s="50"/>
      <c r="BF38" s="41"/>
      <c r="BG38" s="41">
        <f t="shared" si="5"/>
        <v>0</v>
      </c>
      <c r="BH38" s="38">
        <f t="shared" si="17"/>
        <v>0</v>
      </c>
      <c r="BI38" s="76"/>
      <c r="BJ38" s="76"/>
      <c r="BK38" s="77"/>
      <c r="BL38" s="50"/>
      <c r="BM38" s="41"/>
      <c r="BN38" s="41"/>
      <c r="BO38" s="38"/>
      <c r="BP38" s="76"/>
      <c r="BQ38" s="76"/>
      <c r="BR38" s="77"/>
      <c r="BS38" s="92"/>
      <c r="BT38" s="93"/>
      <c r="BU38" s="93">
        <f t="shared" si="6"/>
        <v>0</v>
      </c>
      <c r="BV38" s="38">
        <f t="shared" si="18"/>
        <v>0</v>
      </c>
      <c r="BW38" s="76"/>
      <c r="BX38" s="76"/>
      <c r="BY38" s="77"/>
      <c r="BZ38" s="92"/>
      <c r="CA38" s="93"/>
      <c r="CB38" s="93">
        <f t="shared" si="7"/>
        <v>0</v>
      </c>
      <c r="CC38" s="38">
        <f t="shared" si="8"/>
        <v>0</v>
      </c>
      <c r="CD38" s="76"/>
      <c r="CE38" s="76"/>
      <c r="CF38" s="77"/>
      <c r="CG38" s="87"/>
      <c r="CH38" s="88"/>
      <c r="CI38" s="88">
        <f t="shared" si="9"/>
        <v>0</v>
      </c>
      <c r="CJ38" s="89">
        <f t="shared" si="10"/>
        <v>0</v>
      </c>
      <c r="CK38" s="76"/>
      <c r="CL38" s="76"/>
      <c r="CM38" s="77"/>
      <c r="CN38" s="87"/>
      <c r="CO38" s="88"/>
      <c r="CP38" s="88">
        <f t="shared" si="11"/>
        <v>0</v>
      </c>
      <c r="CQ38" s="89">
        <f t="shared" si="19"/>
        <v>0</v>
      </c>
      <c r="CR38" s="76"/>
      <c r="CS38" s="76"/>
      <c r="CT38" s="81"/>
      <c r="CU38" s="87"/>
      <c r="CV38" s="88"/>
      <c r="CW38" s="88">
        <f t="shared" si="12"/>
        <v>0</v>
      </c>
      <c r="CX38" s="89">
        <f t="shared" si="20"/>
        <v>0</v>
      </c>
      <c r="CY38" s="76"/>
      <c r="CZ38" s="76"/>
      <c r="DA38" s="81"/>
      <c r="DB38" s="90">
        <f t="shared" si="21"/>
        <v>0</v>
      </c>
      <c r="DC38" s="42">
        <f t="shared" si="21"/>
        <v>0</v>
      </c>
      <c r="DD38" s="42">
        <f t="shared" si="21"/>
        <v>0</v>
      </c>
      <c r="DE38" s="80">
        <f t="shared" si="22"/>
        <v>0</v>
      </c>
      <c r="DF38" s="80">
        <f t="shared" si="22"/>
        <v>0</v>
      </c>
      <c r="DG38" s="80">
        <f t="shared" si="22"/>
        <v>0</v>
      </c>
    </row>
    <row r="39" spans="2:111" s="8" customFormat="1" ht="20.100000000000001" customHeight="1">
      <c r="B39" s="13">
        <f t="shared" si="25"/>
        <v>33</v>
      </c>
      <c r="C39" s="14" t="e">
        <f>+#REF!</f>
        <v>#REF!</v>
      </c>
      <c r="D39" s="15" t="s">
        <v>19</v>
      </c>
      <c r="E39" s="96" t="e">
        <f>#REF!</f>
        <v>#REF!</v>
      </c>
      <c r="F39" s="16" t="e">
        <f>SUMIF(#REF!,$E39,#REF!)</f>
        <v>#REF!</v>
      </c>
      <c r="G39" s="16" t="e">
        <f>SUMIF(#REF!,$E39,#REF!)</f>
        <v>#REF!</v>
      </c>
      <c r="H39" s="17" t="e">
        <f t="shared" si="0"/>
        <v>#REF!</v>
      </c>
      <c r="I39" s="64" t="e">
        <f t="shared" si="26"/>
        <v>#REF!</v>
      </c>
      <c r="J39" s="73"/>
      <c r="K39" s="92"/>
      <c r="L39" s="93"/>
      <c r="M39" s="41">
        <f t="shared" si="13"/>
        <v>0</v>
      </c>
      <c r="N39" s="38">
        <f t="shared" si="14"/>
        <v>0</v>
      </c>
      <c r="O39" s="76"/>
      <c r="P39" s="76"/>
      <c r="Q39" s="77"/>
      <c r="R39" s="50"/>
      <c r="S39" s="41"/>
      <c r="T39" s="41">
        <f t="shared" si="27"/>
        <v>0</v>
      </c>
      <c r="U39" s="38">
        <f t="shared" si="28"/>
        <v>0</v>
      </c>
      <c r="V39" s="76"/>
      <c r="W39" s="76"/>
      <c r="X39" s="77"/>
      <c r="Y39" s="50"/>
      <c r="Z39" s="41"/>
      <c r="AA39" s="41">
        <f t="shared" si="1"/>
        <v>0</v>
      </c>
      <c r="AB39" s="38">
        <f t="shared" si="29"/>
        <v>0</v>
      </c>
      <c r="AC39" s="50"/>
      <c r="AD39" s="41"/>
      <c r="AE39" s="41">
        <f t="shared" si="2"/>
        <v>0</v>
      </c>
      <c r="AF39" s="38">
        <f t="shared" si="30"/>
        <v>0</v>
      </c>
      <c r="AG39" s="76"/>
      <c r="AH39" s="76"/>
      <c r="AI39" s="77"/>
      <c r="AJ39" s="50"/>
      <c r="AK39" s="41"/>
      <c r="AL39" s="41">
        <f t="shared" si="3"/>
        <v>0</v>
      </c>
      <c r="AM39" s="38">
        <f t="shared" si="15"/>
        <v>0</v>
      </c>
      <c r="AN39" s="76"/>
      <c r="AO39" s="76"/>
      <c r="AP39" s="77"/>
      <c r="AQ39" s="50"/>
      <c r="AR39" s="41"/>
      <c r="AS39" s="41"/>
      <c r="AT39" s="38"/>
      <c r="AU39" s="76"/>
      <c r="AV39" s="76"/>
      <c r="AW39" s="77"/>
      <c r="AX39" s="50"/>
      <c r="AY39" s="41"/>
      <c r="AZ39" s="41">
        <f t="shared" si="4"/>
        <v>0</v>
      </c>
      <c r="BA39" s="38">
        <f t="shared" si="16"/>
        <v>0</v>
      </c>
      <c r="BB39" s="76"/>
      <c r="BC39" s="76"/>
      <c r="BD39" s="77"/>
      <c r="BE39" s="50"/>
      <c r="BF39" s="41"/>
      <c r="BG39" s="41">
        <f t="shared" si="5"/>
        <v>0</v>
      </c>
      <c r="BH39" s="38">
        <f t="shared" si="17"/>
        <v>0</v>
      </c>
      <c r="BI39" s="76"/>
      <c r="BJ39" s="76"/>
      <c r="BK39" s="77"/>
      <c r="BL39" s="50"/>
      <c r="BM39" s="41"/>
      <c r="BN39" s="41"/>
      <c r="BO39" s="38"/>
      <c r="BP39" s="76"/>
      <c r="BQ39" s="76"/>
      <c r="BR39" s="77"/>
      <c r="BS39" s="92"/>
      <c r="BT39" s="93"/>
      <c r="BU39" s="93">
        <f t="shared" si="6"/>
        <v>0</v>
      </c>
      <c r="BV39" s="38">
        <f t="shared" si="18"/>
        <v>0</v>
      </c>
      <c r="BW39" s="76"/>
      <c r="BX39" s="76"/>
      <c r="BY39" s="77"/>
      <c r="BZ39" s="92"/>
      <c r="CA39" s="93"/>
      <c r="CB39" s="93">
        <f t="shared" si="7"/>
        <v>0</v>
      </c>
      <c r="CC39" s="38">
        <f t="shared" si="8"/>
        <v>0</v>
      </c>
      <c r="CD39" s="76"/>
      <c r="CE39" s="76"/>
      <c r="CF39" s="77"/>
      <c r="CG39" s="87"/>
      <c r="CH39" s="88"/>
      <c r="CI39" s="88">
        <f t="shared" si="9"/>
        <v>0</v>
      </c>
      <c r="CJ39" s="89">
        <f t="shared" si="10"/>
        <v>0</v>
      </c>
      <c r="CK39" s="76"/>
      <c r="CL39" s="76"/>
      <c r="CM39" s="77"/>
      <c r="CN39" s="87"/>
      <c r="CO39" s="88"/>
      <c r="CP39" s="88">
        <f t="shared" si="11"/>
        <v>0</v>
      </c>
      <c r="CQ39" s="89">
        <f t="shared" si="19"/>
        <v>0</v>
      </c>
      <c r="CR39" s="76"/>
      <c r="CS39" s="76"/>
      <c r="CT39" s="81"/>
      <c r="CU39" s="87"/>
      <c r="CV39" s="88"/>
      <c r="CW39" s="88">
        <f t="shared" si="12"/>
        <v>0</v>
      </c>
      <c r="CX39" s="89">
        <f t="shared" si="20"/>
        <v>0</v>
      </c>
      <c r="CY39" s="76"/>
      <c r="CZ39" s="76"/>
      <c r="DA39" s="81"/>
      <c r="DB39" s="90">
        <f t="shared" si="21"/>
        <v>0</v>
      </c>
      <c r="DC39" s="42">
        <f t="shared" si="21"/>
        <v>0</v>
      </c>
      <c r="DD39" s="42">
        <f t="shared" si="21"/>
        <v>0</v>
      </c>
      <c r="DE39" s="80">
        <f t="shared" si="22"/>
        <v>0</v>
      </c>
      <c r="DF39" s="80">
        <f t="shared" si="22"/>
        <v>0</v>
      </c>
      <c r="DG39" s="80">
        <f t="shared" si="22"/>
        <v>0</v>
      </c>
    </row>
    <row r="40" spans="2:111" s="8" customFormat="1" ht="20.100000000000001" customHeight="1">
      <c r="B40" s="13">
        <f t="shared" si="25"/>
        <v>34</v>
      </c>
      <c r="C40" s="14" t="e">
        <f>+#REF!</f>
        <v>#REF!</v>
      </c>
      <c r="D40" s="15" t="s">
        <v>19</v>
      </c>
      <c r="E40" s="96" t="e">
        <f>#REF!</f>
        <v>#REF!</v>
      </c>
      <c r="F40" s="16" t="e">
        <f>SUMIF(#REF!,$E40,#REF!)</f>
        <v>#REF!</v>
      </c>
      <c r="G40" s="16" t="e">
        <f>SUMIF(#REF!,$E40,#REF!)</f>
        <v>#REF!</v>
      </c>
      <c r="H40" s="17" t="e">
        <f t="shared" si="0"/>
        <v>#REF!</v>
      </c>
      <c r="I40" s="64" t="e">
        <f t="shared" si="26"/>
        <v>#REF!</v>
      </c>
      <c r="J40" s="73"/>
      <c r="K40" s="92"/>
      <c r="L40" s="93"/>
      <c r="M40" s="41">
        <f t="shared" si="13"/>
        <v>0</v>
      </c>
      <c r="N40" s="38">
        <f t="shared" si="14"/>
        <v>0</v>
      </c>
      <c r="O40" s="76"/>
      <c r="P40" s="76"/>
      <c r="Q40" s="77"/>
      <c r="R40" s="50"/>
      <c r="S40" s="41"/>
      <c r="T40" s="41">
        <f t="shared" si="27"/>
        <v>0</v>
      </c>
      <c r="U40" s="38">
        <f t="shared" si="28"/>
        <v>0</v>
      </c>
      <c r="V40" s="76"/>
      <c r="W40" s="76"/>
      <c r="X40" s="77"/>
      <c r="Y40" s="50"/>
      <c r="Z40" s="41"/>
      <c r="AA40" s="41">
        <f t="shared" si="1"/>
        <v>0</v>
      </c>
      <c r="AB40" s="38">
        <f t="shared" si="29"/>
        <v>0</v>
      </c>
      <c r="AC40" s="50"/>
      <c r="AD40" s="41"/>
      <c r="AE40" s="41">
        <f t="shared" si="2"/>
        <v>0</v>
      </c>
      <c r="AF40" s="38">
        <f t="shared" si="30"/>
        <v>0</v>
      </c>
      <c r="AG40" s="76"/>
      <c r="AH40" s="76"/>
      <c r="AI40" s="77"/>
      <c r="AJ40" s="50"/>
      <c r="AK40" s="41"/>
      <c r="AL40" s="41">
        <f t="shared" si="3"/>
        <v>0</v>
      </c>
      <c r="AM40" s="38">
        <f t="shared" si="15"/>
        <v>0</v>
      </c>
      <c r="AN40" s="76"/>
      <c r="AO40" s="76"/>
      <c r="AP40" s="77"/>
      <c r="AQ40" s="50"/>
      <c r="AR40" s="41"/>
      <c r="AS40" s="41"/>
      <c r="AT40" s="38"/>
      <c r="AU40" s="76"/>
      <c r="AV40" s="76"/>
      <c r="AW40" s="77"/>
      <c r="AX40" s="50"/>
      <c r="AY40" s="41"/>
      <c r="AZ40" s="41">
        <f t="shared" si="4"/>
        <v>0</v>
      </c>
      <c r="BA40" s="38">
        <f t="shared" si="16"/>
        <v>0</v>
      </c>
      <c r="BB40" s="76"/>
      <c r="BC40" s="76"/>
      <c r="BD40" s="77"/>
      <c r="BE40" s="50"/>
      <c r="BF40" s="41"/>
      <c r="BG40" s="41">
        <f t="shared" si="5"/>
        <v>0</v>
      </c>
      <c r="BH40" s="38">
        <f t="shared" si="17"/>
        <v>0</v>
      </c>
      <c r="BI40" s="76"/>
      <c r="BJ40" s="76"/>
      <c r="BK40" s="77"/>
      <c r="BL40" s="50"/>
      <c r="BM40" s="41"/>
      <c r="BN40" s="41"/>
      <c r="BO40" s="38"/>
      <c r="BP40" s="76"/>
      <c r="BQ40" s="76"/>
      <c r="BR40" s="77"/>
      <c r="BS40" s="92"/>
      <c r="BT40" s="93"/>
      <c r="BU40" s="93">
        <f t="shared" si="6"/>
        <v>0</v>
      </c>
      <c r="BV40" s="38">
        <f t="shared" si="18"/>
        <v>0</v>
      </c>
      <c r="BW40" s="76"/>
      <c r="BX40" s="76"/>
      <c r="BY40" s="77"/>
      <c r="BZ40" s="92"/>
      <c r="CA40" s="93"/>
      <c r="CB40" s="93">
        <f t="shared" si="7"/>
        <v>0</v>
      </c>
      <c r="CC40" s="38">
        <f t="shared" si="8"/>
        <v>0</v>
      </c>
      <c r="CD40" s="76"/>
      <c r="CE40" s="76"/>
      <c r="CF40" s="77"/>
      <c r="CG40" s="87"/>
      <c r="CH40" s="88"/>
      <c r="CI40" s="88">
        <f t="shared" si="9"/>
        <v>0</v>
      </c>
      <c r="CJ40" s="89">
        <f t="shared" si="10"/>
        <v>0</v>
      </c>
      <c r="CK40" s="76"/>
      <c r="CL40" s="76"/>
      <c r="CM40" s="77"/>
      <c r="CN40" s="87"/>
      <c r="CO40" s="88"/>
      <c r="CP40" s="88">
        <f t="shared" si="11"/>
        <v>0</v>
      </c>
      <c r="CQ40" s="89">
        <f t="shared" si="19"/>
        <v>0</v>
      </c>
      <c r="CR40" s="76"/>
      <c r="CS40" s="76"/>
      <c r="CT40" s="81"/>
      <c r="CU40" s="87"/>
      <c r="CV40" s="88"/>
      <c r="CW40" s="88">
        <f t="shared" si="12"/>
        <v>0</v>
      </c>
      <c r="CX40" s="89">
        <f t="shared" si="20"/>
        <v>0</v>
      </c>
      <c r="CY40" s="76"/>
      <c r="CZ40" s="76"/>
      <c r="DA40" s="81"/>
      <c r="DB40" s="90">
        <f t="shared" si="21"/>
        <v>0</v>
      </c>
      <c r="DC40" s="42">
        <f t="shared" si="21"/>
        <v>0</v>
      </c>
      <c r="DD40" s="42">
        <f t="shared" si="21"/>
        <v>0</v>
      </c>
      <c r="DE40" s="80">
        <f t="shared" si="22"/>
        <v>0</v>
      </c>
      <c r="DF40" s="80">
        <f t="shared" si="22"/>
        <v>0</v>
      </c>
      <c r="DG40" s="80">
        <f t="shared" si="22"/>
        <v>0</v>
      </c>
    </row>
    <row r="41" spans="2:111" s="8" customFormat="1" ht="20.100000000000001" customHeight="1">
      <c r="B41" s="13">
        <f t="shared" si="25"/>
        <v>35</v>
      </c>
      <c r="C41" s="14" t="e">
        <f>+#REF!</f>
        <v>#REF!</v>
      </c>
      <c r="D41" s="15" t="s">
        <v>19</v>
      </c>
      <c r="E41" s="96" t="e">
        <f>#REF!</f>
        <v>#REF!</v>
      </c>
      <c r="F41" s="16" t="e">
        <f>SUMIF(#REF!,$E41,#REF!)</f>
        <v>#REF!</v>
      </c>
      <c r="G41" s="16" t="e">
        <f>SUMIF(#REF!,$E41,#REF!)</f>
        <v>#REF!</v>
      </c>
      <c r="H41" s="17" t="e">
        <f t="shared" si="0"/>
        <v>#REF!</v>
      </c>
      <c r="I41" s="64" t="e">
        <f t="shared" si="26"/>
        <v>#REF!</v>
      </c>
      <c r="K41" s="92"/>
      <c r="L41" s="93"/>
      <c r="M41" s="41">
        <f t="shared" si="13"/>
        <v>0</v>
      </c>
      <c r="N41" s="38">
        <f t="shared" si="14"/>
        <v>0</v>
      </c>
      <c r="O41" s="76"/>
      <c r="P41" s="76"/>
      <c r="Q41" s="77"/>
      <c r="R41" s="50"/>
      <c r="S41" s="41"/>
      <c r="T41" s="41">
        <f t="shared" si="27"/>
        <v>0</v>
      </c>
      <c r="U41" s="38">
        <f t="shared" si="28"/>
        <v>0</v>
      </c>
      <c r="V41" s="76"/>
      <c r="W41" s="76"/>
      <c r="X41" s="77"/>
      <c r="Y41" s="50"/>
      <c r="Z41" s="41"/>
      <c r="AA41" s="41">
        <f t="shared" si="1"/>
        <v>0</v>
      </c>
      <c r="AB41" s="38">
        <f t="shared" si="29"/>
        <v>0</v>
      </c>
      <c r="AC41" s="50"/>
      <c r="AD41" s="41"/>
      <c r="AE41" s="41">
        <f t="shared" si="2"/>
        <v>0</v>
      </c>
      <c r="AF41" s="38">
        <f t="shared" si="30"/>
        <v>0</v>
      </c>
      <c r="AG41" s="76"/>
      <c r="AH41" s="76"/>
      <c r="AI41" s="77"/>
      <c r="AJ41" s="50"/>
      <c r="AK41" s="41"/>
      <c r="AL41" s="41">
        <f t="shared" si="3"/>
        <v>0</v>
      </c>
      <c r="AM41" s="38">
        <f t="shared" si="15"/>
        <v>0</v>
      </c>
      <c r="AN41" s="76"/>
      <c r="AO41" s="76"/>
      <c r="AP41" s="77"/>
      <c r="AQ41" s="50"/>
      <c r="AR41" s="41"/>
      <c r="AS41" s="41"/>
      <c r="AT41" s="38"/>
      <c r="AU41" s="76"/>
      <c r="AV41" s="76"/>
      <c r="AW41" s="77"/>
      <c r="AX41" s="50"/>
      <c r="AY41" s="41"/>
      <c r="AZ41" s="41">
        <f t="shared" si="4"/>
        <v>0</v>
      </c>
      <c r="BA41" s="38">
        <f t="shared" si="16"/>
        <v>0</v>
      </c>
      <c r="BB41" s="76"/>
      <c r="BC41" s="76"/>
      <c r="BD41" s="76"/>
      <c r="BE41" s="50"/>
      <c r="BF41" s="41"/>
      <c r="BG41" s="41">
        <f t="shared" si="5"/>
        <v>0</v>
      </c>
      <c r="BH41" s="38">
        <f t="shared" si="17"/>
        <v>0</v>
      </c>
      <c r="BI41" s="76"/>
      <c r="BJ41" s="76"/>
      <c r="BK41" s="77"/>
      <c r="BL41" s="50"/>
      <c r="BM41" s="41"/>
      <c r="BN41" s="41"/>
      <c r="BO41" s="38"/>
      <c r="BP41" s="76"/>
      <c r="BQ41" s="76"/>
      <c r="BR41" s="77"/>
      <c r="BS41" s="92"/>
      <c r="BT41" s="93"/>
      <c r="BU41" s="93">
        <f t="shared" si="6"/>
        <v>0</v>
      </c>
      <c r="BV41" s="38">
        <f t="shared" si="18"/>
        <v>0</v>
      </c>
      <c r="BW41" s="76"/>
      <c r="BX41" s="76"/>
      <c r="BY41" s="77"/>
      <c r="BZ41" s="92"/>
      <c r="CA41" s="93"/>
      <c r="CB41" s="93">
        <f t="shared" si="7"/>
        <v>0</v>
      </c>
      <c r="CC41" s="38">
        <f t="shared" si="8"/>
        <v>0</v>
      </c>
      <c r="CD41" s="76"/>
      <c r="CE41" s="76"/>
      <c r="CF41" s="77"/>
      <c r="CG41" s="87"/>
      <c r="CH41" s="88"/>
      <c r="CI41" s="88">
        <f t="shared" si="9"/>
        <v>0</v>
      </c>
      <c r="CJ41" s="89">
        <f t="shared" si="10"/>
        <v>0</v>
      </c>
      <c r="CK41" s="76"/>
      <c r="CL41" s="76"/>
      <c r="CM41" s="77"/>
      <c r="CN41" s="87"/>
      <c r="CO41" s="88"/>
      <c r="CP41" s="88">
        <f t="shared" si="11"/>
        <v>0</v>
      </c>
      <c r="CQ41" s="89">
        <f t="shared" si="19"/>
        <v>0</v>
      </c>
      <c r="CR41" s="76"/>
      <c r="CS41" s="76"/>
      <c r="CT41" s="81"/>
      <c r="CU41" s="87"/>
      <c r="CV41" s="88"/>
      <c r="CW41" s="88">
        <f t="shared" si="12"/>
        <v>0</v>
      </c>
      <c r="CX41" s="89">
        <f t="shared" si="20"/>
        <v>0</v>
      </c>
      <c r="CY41" s="76"/>
      <c r="CZ41" s="76"/>
      <c r="DA41" s="81"/>
      <c r="DB41" s="90">
        <f t="shared" si="21"/>
        <v>0</v>
      </c>
      <c r="DC41" s="42">
        <f t="shared" si="21"/>
        <v>0</v>
      </c>
      <c r="DD41" s="42">
        <f t="shared" si="21"/>
        <v>0</v>
      </c>
      <c r="DE41" s="80">
        <f t="shared" si="22"/>
        <v>0</v>
      </c>
      <c r="DF41" s="80">
        <f t="shared" si="22"/>
        <v>0</v>
      </c>
      <c r="DG41" s="80">
        <f t="shared" si="22"/>
        <v>0</v>
      </c>
    </row>
    <row r="42" spans="2:111" s="8" customFormat="1" ht="20.100000000000001" customHeight="1">
      <c r="B42" s="13">
        <f t="shared" si="25"/>
        <v>36</v>
      </c>
      <c r="C42" s="14" t="e">
        <f>+#REF!</f>
        <v>#REF!</v>
      </c>
      <c r="D42" s="14" t="s">
        <v>19</v>
      </c>
      <c r="E42" s="96" t="e">
        <f>#REF!</f>
        <v>#REF!</v>
      </c>
      <c r="F42" s="16" t="e">
        <f>SUMIF(#REF!,$E42,#REF!)</f>
        <v>#REF!</v>
      </c>
      <c r="G42" s="16" t="e">
        <f>SUMIF(#REF!,$E42,#REF!)</f>
        <v>#REF!</v>
      </c>
      <c r="H42" s="17" t="e">
        <f t="shared" si="0"/>
        <v>#REF!</v>
      </c>
      <c r="I42" s="64" t="e">
        <f t="shared" si="26"/>
        <v>#REF!</v>
      </c>
      <c r="K42" s="92"/>
      <c r="L42" s="93"/>
      <c r="M42" s="41">
        <f t="shared" si="13"/>
        <v>0</v>
      </c>
      <c r="N42" s="38">
        <f t="shared" si="14"/>
        <v>0</v>
      </c>
      <c r="O42" s="76"/>
      <c r="P42" s="76"/>
      <c r="Q42" s="77"/>
      <c r="R42" s="50"/>
      <c r="S42" s="41"/>
      <c r="T42" s="41">
        <f t="shared" si="27"/>
        <v>0</v>
      </c>
      <c r="U42" s="38">
        <f t="shared" si="28"/>
        <v>0</v>
      </c>
      <c r="V42" s="76"/>
      <c r="W42" s="76"/>
      <c r="X42" s="77"/>
      <c r="Y42" s="50"/>
      <c r="Z42" s="41"/>
      <c r="AA42" s="41">
        <f t="shared" si="1"/>
        <v>0</v>
      </c>
      <c r="AB42" s="38">
        <f t="shared" si="29"/>
        <v>0</v>
      </c>
      <c r="AC42" s="50"/>
      <c r="AD42" s="41"/>
      <c r="AE42" s="41">
        <f t="shared" si="2"/>
        <v>0</v>
      </c>
      <c r="AF42" s="38">
        <f t="shared" si="30"/>
        <v>0</v>
      </c>
      <c r="AG42" s="76"/>
      <c r="AH42" s="76"/>
      <c r="AI42" s="77"/>
      <c r="AJ42" s="50"/>
      <c r="AK42" s="41"/>
      <c r="AL42" s="41">
        <f t="shared" si="3"/>
        <v>0</v>
      </c>
      <c r="AM42" s="38">
        <f t="shared" si="15"/>
        <v>0</v>
      </c>
      <c r="AN42" s="76"/>
      <c r="AO42" s="76"/>
      <c r="AP42" s="77"/>
      <c r="AQ42" s="50"/>
      <c r="AR42" s="41"/>
      <c r="AS42" s="41"/>
      <c r="AT42" s="38"/>
      <c r="AU42" s="76"/>
      <c r="AV42" s="76"/>
      <c r="AW42" s="77"/>
      <c r="AX42" s="50"/>
      <c r="AY42" s="41"/>
      <c r="AZ42" s="41">
        <f t="shared" si="4"/>
        <v>0</v>
      </c>
      <c r="BA42" s="38">
        <f t="shared" si="16"/>
        <v>0</v>
      </c>
      <c r="BB42" s="76"/>
      <c r="BC42" s="76"/>
      <c r="BD42" s="77"/>
      <c r="BE42" s="50"/>
      <c r="BF42" s="41"/>
      <c r="BG42" s="41">
        <f t="shared" si="5"/>
        <v>0</v>
      </c>
      <c r="BH42" s="38">
        <f t="shared" si="17"/>
        <v>0</v>
      </c>
      <c r="BI42" s="76"/>
      <c r="BJ42" s="76"/>
      <c r="BK42" s="77"/>
      <c r="BL42" s="50"/>
      <c r="BM42" s="41"/>
      <c r="BN42" s="41"/>
      <c r="BO42" s="38"/>
      <c r="BP42" s="76"/>
      <c r="BQ42" s="76"/>
      <c r="BR42" s="77"/>
      <c r="BS42" s="92"/>
      <c r="BT42" s="93"/>
      <c r="BU42" s="38">
        <f t="shared" si="6"/>
        <v>0</v>
      </c>
      <c r="BV42" s="38">
        <f t="shared" si="18"/>
        <v>0</v>
      </c>
      <c r="BW42" s="76"/>
      <c r="BX42" s="76"/>
      <c r="BY42" s="77"/>
      <c r="BZ42" s="92"/>
      <c r="CA42" s="93"/>
      <c r="CB42" s="93">
        <f t="shared" si="7"/>
        <v>0</v>
      </c>
      <c r="CC42" s="38">
        <f t="shared" si="8"/>
        <v>0</v>
      </c>
      <c r="CD42" s="76"/>
      <c r="CE42" s="76"/>
      <c r="CF42" s="77"/>
      <c r="CG42" s="87"/>
      <c r="CH42" s="88"/>
      <c r="CI42" s="88">
        <f t="shared" si="9"/>
        <v>0</v>
      </c>
      <c r="CJ42" s="89">
        <f t="shared" si="10"/>
        <v>0</v>
      </c>
      <c r="CK42" s="76"/>
      <c r="CL42" s="76"/>
      <c r="CM42" s="77"/>
      <c r="CN42" s="87"/>
      <c r="CO42" s="88"/>
      <c r="CP42" s="88">
        <f t="shared" si="11"/>
        <v>0</v>
      </c>
      <c r="CQ42" s="89">
        <f t="shared" si="19"/>
        <v>0</v>
      </c>
      <c r="CR42" s="76"/>
      <c r="CS42" s="76"/>
      <c r="CT42" s="81"/>
      <c r="CU42" s="87"/>
      <c r="CV42" s="88"/>
      <c r="CW42" s="88">
        <f t="shared" si="12"/>
        <v>0</v>
      </c>
      <c r="CX42" s="89">
        <f t="shared" si="20"/>
        <v>0</v>
      </c>
      <c r="CY42" s="76"/>
      <c r="CZ42" s="76"/>
      <c r="DA42" s="81"/>
      <c r="DB42" s="90">
        <f t="shared" si="21"/>
        <v>0</v>
      </c>
      <c r="DC42" s="42">
        <f t="shared" si="21"/>
        <v>0</v>
      </c>
      <c r="DD42" s="42">
        <f t="shared" si="21"/>
        <v>0</v>
      </c>
      <c r="DE42" s="80">
        <f t="shared" si="22"/>
        <v>0</v>
      </c>
      <c r="DF42" s="80">
        <f t="shared" si="22"/>
        <v>0</v>
      </c>
      <c r="DG42" s="80">
        <f t="shared" si="22"/>
        <v>0</v>
      </c>
    </row>
    <row r="43" spans="2:111" s="8" customFormat="1" ht="20.100000000000001" customHeight="1">
      <c r="B43" s="13">
        <f t="shared" si="25"/>
        <v>37</v>
      </c>
      <c r="C43" s="14" t="e">
        <f>+#REF!</f>
        <v>#REF!</v>
      </c>
      <c r="D43" s="14" t="s">
        <v>19</v>
      </c>
      <c r="E43" s="96" t="e">
        <f>#REF!</f>
        <v>#REF!</v>
      </c>
      <c r="F43" s="16" t="e">
        <f>SUMIF(#REF!,$E43,#REF!)</f>
        <v>#REF!</v>
      </c>
      <c r="G43" s="16" t="e">
        <f>SUMIF(#REF!,$E43,#REF!)</f>
        <v>#REF!</v>
      </c>
      <c r="H43" s="17" t="e">
        <f>+G43+F43</f>
        <v>#REF!</v>
      </c>
      <c r="I43" s="64" t="e">
        <f t="shared" si="26"/>
        <v>#REF!</v>
      </c>
      <c r="K43" s="92"/>
      <c r="L43" s="93"/>
      <c r="M43" s="41">
        <f t="shared" si="13"/>
        <v>0</v>
      </c>
      <c r="N43" s="38">
        <f t="shared" si="14"/>
        <v>0</v>
      </c>
      <c r="O43" s="76"/>
      <c r="P43" s="76"/>
      <c r="Q43" s="77"/>
      <c r="R43" s="50"/>
      <c r="S43" s="41"/>
      <c r="T43" s="41">
        <f t="shared" si="27"/>
        <v>0</v>
      </c>
      <c r="U43" s="38">
        <f t="shared" si="28"/>
        <v>0</v>
      </c>
      <c r="V43" s="76"/>
      <c r="W43" s="76"/>
      <c r="X43" s="77"/>
      <c r="Y43" s="50"/>
      <c r="Z43" s="41"/>
      <c r="AA43" s="41">
        <f t="shared" si="1"/>
        <v>0</v>
      </c>
      <c r="AB43" s="38">
        <f t="shared" si="29"/>
        <v>0</v>
      </c>
      <c r="AC43" s="50"/>
      <c r="AD43" s="41"/>
      <c r="AE43" s="41">
        <f t="shared" si="2"/>
        <v>0</v>
      </c>
      <c r="AF43" s="38">
        <f t="shared" si="30"/>
        <v>0</v>
      </c>
      <c r="AG43" s="76"/>
      <c r="AH43" s="76"/>
      <c r="AI43" s="76"/>
      <c r="AJ43" s="50"/>
      <c r="AK43" s="41"/>
      <c r="AL43" s="41">
        <f t="shared" si="3"/>
        <v>0</v>
      </c>
      <c r="AM43" s="38">
        <f t="shared" si="15"/>
        <v>0</v>
      </c>
      <c r="AN43" s="76"/>
      <c r="AO43" s="76"/>
      <c r="AP43" s="77"/>
      <c r="AQ43" s="50"/>
      <c r="AR43" s="41"/>
      <c r="AS43" s="41"/>
      <c r="AT43" s="38"/>
      <c r="AU43" s="76"/>
      <c r="AV43" s="76"/>
      <c r="AW43" s="77"/>
      <c r="AX43" s="50"/>
      <c r="AY43" s="41"/>
      <c r="AZ43" s="41">
        <f t="shared" si="4"/>
        <v>0</v>
      </c>
      <c r="BA43" s="38">
        <f t="shared" si="16"/>
        <v>0</v>
      </c>
      <c r="BB43" s="76"/>
      <c r="BC43" s="76"/>
      <c r="BD43" s="77"/>
      <c r="BE43" s="50"/>
      <c r="BF43" s="41"/>
      <c r="BG43" s="41">
        <f t="shared" si="5"/>
        <v>0</v>
      </c>
      <c r="BH43" s="38">
        <f t="shared" si="17"/>
        <v>0</v>
      </c>
      <c r="BI43" s="76"/>
      <c r="BJ43" s="76"/>
      <c r="BK43" s="77"/>
      <c r="BL43" s="50"/>
      <c r="BM43" s="41"/>
      <c r="BN43" s="41"/>
      <c r="BO43" s="38"/>
      <c r="BP43" s="76"/>
      <c r="BQ43" s="76"/>
      <c r="BR43" s="77"/>
      <c r="BS43" s="92"/>
      <c r="BT43" s="93"/>
      <c r="BU43" s="93">
        <f t="shared" si="6"/>
        <v>0</v>
      </c>
      <c r="BV43" s="38">
        <f t="shared" si="18"/>
        <v>0</v>
      </c>
      <c r="BW43" s="76"/>
      <c r="BX43" s="76"/>
      <c r="BY43" s="77"/>
      <c r="BZ43" s="92"/>
      <c r="CA43" s="93"/>
      <c r="CB43" s="93">
        <f t="shared" si="7"/>
        <v>0</v>
      </c>
      <c r="CC43" s="38">
        <f t="shared" si="8"/>
        <v>0</v>
      </c>
      <c r="CD43" s="76"/>
      <c r="CE43" s="76"/>
      <c r="CF43" s="77"/>
      <c r="CG43" s="87"/>
      <c r="CH43" s="88"/>
      <c r="CI43" s="88">
        <f t="shared" si="9"/>
        <v>0</v>
      </c>
      <c r="CJ43" s="89">
        <f t="shared" si="10"/>
        <v>0</v>
      </c>
      <c r="CK43" s="76"/>
      <c r="CL43" s="76"/>
      <c r="CM43" s="77"/>
      <c r="CN43" s="87"/>
      <c r="CO43" s="88"/>
      <c r="CP43" s="88">
        <f t="shared" si="11"/>
        <v>0</v>
      </c>
      <c r="CQ43" s="89">
        <f t="shared" si="19"/>
        <v>0</v>
      </c>
      <c r="CR43" s="76"/>
      <c r="CS43" s="76"/>
      <c r="CT43" s="81"/>
      <c r="CU43" s="87"/>
      <c r="CV43" s="88"/>
      <c r="CW43" s="88">
        <f t="shared" si="12"/>
        <v>0</v>
      </c>
      <c r="CX43" s="89">
        <f t="shared" si="20"/>
        <v>0</v>
      </c>
      <c r="CY43" s="76"/>
      <c r="CZ43" s="76"/>
      <c r="DA43" s="81"/>
      <c r="DB43" s="90">
        <f t="shared" si="21"/>
        <v>0</v>
      </c>
      <c r="DC43" s="42">
        <f t="shared" si="21"/>
        <v>0</v>
      </c>
      <c r="DD43" s="42">
        <f t="shared" si="21"/>
        <v>0</v>
      </c>
      <c r="DE43" s="80">
        <f t="shared" si="22"/>
        <v>0</v>
      </c>
      <c r="DF43" s="80">
        <f t="shared" si="22"/>
        <v>0</v>
      </c>
      <c r="DG43" s="80">
        <f t="shared" si="22"/>
        <v>0</v>
      </c>
    </row>
    <row r="44" spans="2:111" s="8" customFormat="1" ht="20.100000000000001" customHeight="1">
      <c r="B44" s="13">
        <f t="shared" si="25"/>
        <v>38</v>
      </c>
      <c r="C44" s="14" t="e">
        <f>+#REF!</f>
        <v>#REF!</v>
      </c>
      <c r="D44" s="14" t="s">
        <v>19</v>
      </c>
      <c r="E44" s="96" t="e">
        <f>#REF!</f>
        <v>#REF!</v>
      </c>
      <c r="F44" s="16" t="e">
        <f>SUMIF(#REF!,$E44,#REF!)</f>
        <v>#REF!</v>
      </c>
      <c r="G44" s="16" t="e">
        <f>SUMIF(#REF!,$E44,#REF!)</f>
        <v>#REF!</v>
      </c>
      <c r="H44" s="17" t="e">
        <f t="shared" si="0"/>
        <v>#REF!</v>
      </c>
      <c r="I44" s="64" t="e">
        <f t="shared" si="26"/>
        <v>#REF!</v>
      </c>
      <c r="K44" s="92"/>
      <c r="L44" s="93"/>
      <c r="M44" s="41">
        <f t="shared" si="13"/>
        <v>0</v>
      </c>
      <c r="N44" s="38">
        <f t="shared" si="14"/>
        <v>0</v>
      </c>
      <c r="O44" s="76"/>
      <c r="P44" s="76"/>
      <c r="Q44" s="77"/>
      <c r="R44" s="50"/>
      <c r="S44" s="41"/>
      <c r="T44" s="41">
        <f t="shared" si="27"/>
        <v>0</v>
      </c>
      <c r="U44" s="38">
        <f t="shared" si="28"/>
        <v>0</v>
      </c>
      <c r="V44" s="76"/>
      <c r="W44" s="76"/>
      <c r="X44" s="77"/>
      <c r="Y44" s="50"/>
      <c r="Z44" s="41"/>
      <c r="AA44" s="41">
        <f t="shared" si="1"/>
        <v>0</v>
      </c>
      <c r="AB44" s="38">
        <f t="shared" si="29"/>
        <v>0</v>
      </c>
      <c r="AC44" s="50"/>
      <c r="AD44" s="41"/>
      <c r="AE44" s="41">
        <f t="shared" si="2"/>
        <v>0</v>
      </c>
      <c r="AF44" s="38">
        <f t="shared" si="30"/>
        <v>0</v>
      </c>
      <c r="AG44" s="76"/>
      <c r="AH44" s="76"/>
      <c r="AI44" s="77"/>
      <c r="AJ44" s="50"/>
      <c r="AK44" s="41"/>
      <c r="AL44" s="41">
        <f t="shared" si="3"/>
        <v>0</v>
      </c>
      <c r="AM44" s="38">
        <f t="shared" si="15"/>
        <v>0</v>
      </c>
      <c r="AN44" s="76"/>
      <c r="AO44" s="76"/>
      <c r="AP44" s="77"/>
      <c r="AQ44" s="50"/>
      <c r="AR44" s="41"/>
      <c r="AS44" s="41"/>
      <c r="AT44" s="38"/>
      <c r="AU44" s="76"/>
      <c r="AV44" s="76"/>
      <c r="AW44" s="77"/>
      <c r="AX44" s="50"/>
      <c r="AY44" s="41"/>
      <c r="AZ44" s="41">
        <f t="shared" si="4"/>
        <v>0</v>
      </c>
      <c r="BA44" s="38">
        <f t="shared" si="16"/>
        <v>0</v>
      </c>
      <c r="BB44" s="76"/>
      <c r="BC44" s="76"/>
      <c r="BD44" s="77"/>
      <c r="BE44" s="50"/>
      <c r="BF44" s="41"/>
      <c r="BG44" s="41">
        <f t="shared" si="5"/>
        <v>0</v>
      </c>
      <c r="BH44" s="38">
        <f t="shared" si="17"/>
        <v>0</v>
      </c>
      <c r="BI44" s="76"/>
      <c r="BJ44" s="76"/>
      <c r="BK44" s="77"/>
      <c r="BL44" s="50"/>
      <c r="BM44" s="41"/>
      <c r="BN44" s="41"/>
      <c r="BO44" s="38"/>
      <c r="BP44" s="76"/>
      <c r="BQ44" s="76"/>
      <c r="BR44" s="77"/>
      <c r="BS44" s="92"/>
      <c r="BT44" s="93"/>
      <c r="BU44" s="93">
        <f t="shared" si="6"/>
        <v>0</v>
      </c>
      <c r="BV44" s="38">
        <f t="shared" si="18"/>
        <v>0</v>
      </c>
      <c r="BW44" s="76"/>
      <c r="BX44" s="76"/>
      <c r="BY44" s="76"/>
      <c r="BZ44" s="92"/>
      <c r="CA44" s="93"/>
      <c r="CB44" s="93">
        <f t="shared" si="7"/>
        <v>0</v>
      </c>
      <c r="CC44" s="38">
        <f t="shared" si="8"/>
        <v>0</v>
      </c>
      <c r="CD44" s="76"/>
      <c r="CE44" s="76"/>
      <c r="CF44" s="77"/>
      <c r="CG44" s="87"/>
      <c r="CH44" s="88"/>
      <c r="CI44" s="88">
        <f t="shared" si="9"/>
        <v>0</v>
      </c>
      <c r="CJ44" s="89">
        <f t="shared" si="10"/>
        <v>0</v>
      </c>
      <c r="CK44" s="76"/>
      <c r="CL44" s="76"/>
      <c r="CM44" s="77"/>
      <c r="CN44" s="87"/>
      <c r="CO44" s="88"/>
      <c r="CP44" s="88">
        <f t="shared" si="11"/>
        <v>0</v>
      </c>
      <c r="CQ44" s="89">
        <f t="shared" si="19"/>
        <v>0</v>
      </c>
      <c r="CR44" s="76"/>
      <c r="CS44" s="76"/>
      <c r="CT44" s="81"/>
      <c r="CU44" s="87"/>
      <c r="CV44" s="88"/>
      <c r="CW44" s="88">
        <f t="shared" si="12"/>
        <v>0</v>
      </c>
      <c r="CX44" s="89">
        <f t="shared" si="20"/>
        <v>0</v>
      </c>
      <c r="CY44" s="76"/>
      <c r="CZ44" s="76"/>
      <c r="DA44" s="81"/>
      <c r="DB44" s="90">
        <f t="shared" si="21"/>
        <v>0</v>
      </c>
      <c r="DC44" s="42">
        <f t="shared" si="21"/>
        <v>0</v>
      </c>
      <c r="DD44" s="42">
        <f t="shared" si="21"/>
        <v>0</v>
      </c>
      <c r="DE44" s="80">
        <f t="shared" si="22"/>
        <v>0</v>
      </c>
      <c r="DF44" s="80">
        <f t="shared" si="22"/>
        <v>0</v>
      </c>
      <c r="DG44" s="80">
        <f t="shared" si="22"/>
        <v>0</v>
      </c>
    </row>
    <row r="45" spans="2:111" s="8" customFormat="1" ht="20.100000000000001" customHeight="1">
      <c r="B45" s="13">
        <f t="shared" si="25"/>
        <v>39</v>
      </c>
      <c r="C45" s="14" t="e">
        <f>+#REF!</f>
        <v>#REF!</v>
      </c>
      <c r="D45" s="14" t="s">
        <v>19</v>
      </c>
      <c r="E45" s="96" t="e">
        <f>#REF!</f>
        <v>#REF!</v>
      </c>
      <c r="F45" s="16" t="e">
        <f>SUMIF(#REF!,$E45,#REF!)</f>
        <v>#REF!</v>
      </c>
      <c r="G45" s="16" t="e">
        <f>SUMIF(#REF!,$E45,#REF!)</f>
        <v>#REF!</v>
      </c>
      <c r="H45" s="17" t="e">
        <f t="shared" si="0"/>
        <v>#REF!</v>
      </c>
      <c r="I45" s="64" t="e">
        <f t="shared" si="26"/>
        <v>#REF!</v>
      </c>
      <c r="K45" s="92"/>
      <c r="L45" s="93"/>
      <c r="M45" s="41">
        <f t="shared" si="13"/>
        <v>0</v>
      </c>
      <c r="N45" s="38">
        <f t="shared" si="14"/>
        <v>0</v>
      </c>
      <c r="O45" s="76"/>
      <c r="P45" s="76"/>
      <c r="Q45" s="77"/>
      <c r="R45" s="50"/>
      <c r="S45" s="41"/>
      <c r="T45" s="41">
        <f t="shared" si="27"/>
        <v>0</v>
      </c>
      <c r="U45" s="38">
        <f t="shared" si="28"/>
        <v>0</v>
      </c>
      <c r="V45" s="76"/>
      <c r="W45" s="76"/>
      <c r="X45" s="77"/>
      <c r="Y45" s="50"/>
      <c r="Z45" s="41"/>
      <c r="AA45" s="41">
        <f t="shared" si="1"/>
        <v>0</v>
      </c>
      <c r="AB45" s="38">
        <f t="shared" si="29"/>
        <v>0</v>
      </c>
      <c r="AC45" s="50"/>
      <c r="AD45" s="41"/>
      <c r="AE45" s="41">
        <f t="shared" si="2"/>
        <v>0</v>
      </c>
      <c r="AF45" s="38">
        <f t="shared" si="30"/>
        <v>0</v>
      </c>
      <c r="AG45" s="76"/>
      <c r="AH45" s="76"/>
      <c r="AI45" s="77"/>
      <c r="AJ45" s="50"/>
      <c r="AK45" s="41"/>
      <c r="AL45" s="41">
        <f t="shared" si="3"/>
        <v>0</v>
      </c>
      <c r="AM45" s="38">
        <f t="shared" si="15"/>
        <v>0</v>
      </c>
      <c r="AN45" s="76"/>
      <c r="AO45" s="76"/>
      <c r="AP45" s="77"/>
      <c r="AQ45" s="50"/>
      <c r="AR45" s="41"/>
      <c r="AS45" s="41"/>
      <c r="AT45" s="38"/>
      <c r="AU45" s="76"/>
      <c r="AV45" s="76"/>
      <c r="AW45" s="77"/>
      <c r="AX45" s="50"/>
      <c r="AY45" s="41"/>
      <c r="AZ45" s="41">
        <f t="shared" si="4"/>
        <v>0</v>
      </c>
      <c r="BA45" s="38">
        <f t="shared" si="16"/>
        <v>0</v>
      </c>
      <c r="BB45" s="76"/>
      <c r="BC45" s="76"/>
      <c r="BD45" s="77"/>
      <c r="BE45" s="50"/>
      <c r="BF45" s="41"/>
      <c r="BG45" s="41">
        <f t="shared" si="5"/>
        <v>0</v>
      </c>
      <c r="BH45" s="38">
        <f t="shared" si="17"/>
        <v>0</v>
      </c>
      <c r="BI45" s="76"/>
      <c r="BJ45" s="76"/>
      <c r="BK45" s="77"/>
      <c r="BL45" s="50"/>
      <c r="BM45" s="41"/>
      <c r="BN45" s="41"/>
      <c r="BO45" s="38"/>
      <c r="BP45" s="76"/>
      <c r="BQ45" s="76"/>
      <c r="BR45" s="77"/>
      <c r="BS45" s="92"/>
      <c r="BT45" s="93"/>
      <c r="BU45" s="93">
        <f t="shared" si="6"/>
        <v>0</v>
      </c>
      <c r="BV45" s="38">
        <f t="shared" si="18"/>
        <v>0</v>
      </c>
      <c r="BW45" s="76"/>
      <c r="BX45" s="76"/>
      <c r="BY45" s="77"/>
      <c r="BZ45" s="92"/>
      <c r="CA45" s="93"/>
      <c r="CB45" s="93">
        <f t="shared" si="7"/>
        <v>0</v>
      </c>
      <c r="CC45" s="38">
        <f t="shared" si="8"/>
        <v>0</v>
      </c>
      <c r="CD45" s="76"/>
      <c r="CE45" s="76"/>
      <c r="CF45" s="77"/>
      <c r="CG45" s="87"/>
      <c r="CH45" s="88"/>
      <c r="CI45" s="88">
        <f t="shared" si="9"/>
        <v>0</v>
      </c>
      <c r="CJ45" s="89">
        <f t="shared" si="10"/>
        <v>0</v>
      </c>
      <c r="CK45" s="76"/>
      <c r="CL45" s="76"/>
      <c r="CM45" s="77"/>
      <c r="CN45" s="87"/>
      <c r="CO45" s="88"/>
      <c r="CP45" s="88">
        <f t="shared" si="11"/>
        <v>0</v>
      </c>
      <c r="CQ45" s="89">
        <f t="shared" si="19"/>
        <v>0</v>
      </c>
      <c r="CR45" s="76"/>
      <c r="CS45" s="76"/>
      <c r="CT45" s="81"/>
      <c r="CU45" s="87"/>
      <c r="CV45" s="88"/>
      <c r="CW45" s="88">
        <f t="shared" si="12"/>
        <v>0</v>
      </c>
      <c r="CX45" s="89">
        <f t="shared" si="20"/>
        <v>0</v>
      </c>
      <c r="CY45" s="76"/>
      <c r="CZ45" s="76"/>
      <c r="DA45" s="81"/>
      <c r="DB45" s="90">
        <f t="shared" si="21"/>
        <v>0</v>
      </c>
      <c r="DC45" s="42">
        <f t="shared" si="21"/>
        <v>0</v>
      </c>
      <c r="DD45" s="42">
        <f t="shared" si="21"/>
        <v>0</v>
      </c>
      <c r="DE45" s="80">
        <f t="shared" si="22"/>
        <v>0</v>
      </c>
      <c r="DF45" s="80">
        <f t="shared" si="22"/>
        <v>0</v>
      </c>
      <c r="DG45" s="80">
        <f t="shared" si="22"/>
        <v>0</v>
      </c>
    </row>
    <row r="46" spans="2:111" s="8" customFormat="1" ht="20.100000000000001" customHeight="1">
      <c r="B46" s="13">
        <f t="shared" si="25"/>
        <v>40</v>
      </c>
      <c r="C46" s="14" t="e">
        <f>+#REF!</f>
        <v>#REF!</v>
      </c>
      <c r="D46" s="14" t="s">
        <v>19</v>
      </c>
      <c r="E46" s="96" t="e">
        <f>#REF!</f>
        <v>#REF!</v>
      </c>
      <c r="F46" s="16" t="e">
        <f>SUMIF(#REF!,$E46,#REF!)</f>
        <v>#REF!</v>
      </c>
      <c r="G46" s="16" t="e">
        <f>SUMIF(#REF!,$E46,#REF!)</f>
        <v>#REF!</v>
      </c>
      <c r="H46" s="17" t="e">
        <f>+G46+F46</f>
        <v>#REF!</v>
      </c>
      <c r="I46" s="64" t="e">
        <f t="shared" si="26"/>
        <v>#REF!</v>
      </c>
      <c r="K46" s="92"/>
      <c r="L46" s="93"/>
      <c r="M46" s="41">
        <f t="shared" si="13"/>
        <v>0</v>
      </c>
      <c r="N46" s="38">
        <f t="shared" si="14"/>
        <v>0</v>
      </c>
      <c r="O46" s="76"/>
      <c r="P46" s="76"/>
      <c r="Q46" s="76"/>
      <c r="R46" s="50"/>
      <c r="S46" s="41"/>
      <c r="T46" s="41">
        <f t="shared" si="27"/>
        <v>0</v>
      </c>
      <c r="U46" s="38">
        <f t="shared" si="28"/>
        <v>0</v>
      </c>
      <c r="V46" s="76"/>
      <c r="W46" s="76"/>
      <c r="X46" s="76"/>
      <c r="Y46" s="50"/>
      <c r="Z46" s="41"/>
      <c r="AA46" s="41">
        <f t="shared" si="1"/>
        <v>0</v>
      </c>
      <c r="AB46" s="38">
        <f t="shared" si="29"/>
        <v>0</v>
      </c>
      <c r="AC46" s="50"/>
      <c r="AD46" s="41"/>
      <c r="AE46" s="41">
        <f t="shared" si="2"/>
        <v>0</v>
      </c>
      <c r="AF46" s="38">
        <f t="shared" si="30"/>
        <v>0</v>
      </c>
      <c r="AG46" s="76"/>
      <c r="AH46" s="76"/>
      <c r="AI46" s="76"/>
      <c r="AJ46" s="50"/>
      <c r="AK46" s="41"/>
      <c r="AL46" s="41">
        <f t="shared" si="3"/>
        <v>0</v>
      </c>
      <c r="AM46" s="38">
        <f t="shared" si="15"/>
        <v>0</v>
      </c>
      <c r="AN46" s="76"/>
      <c r="AO46" s="76"/>
      <c r="AP46" s="77"/>
      <c r="AQ46" s="50"/>
      <c r="AR46" s="41"/>
      <c r="AS46" s="41"/>
      <c r="AT46" s="38"/>
      <c r="AU46" s="76"/>
      <c r="AV46" s="76"/>
      <c r="AW46" s="77"/>
      <c r="AX46" s="50"/>
      <c r="AY46" s="41"/>
      <c r="AZ46" s="41">
        <f t="shared" si="4"/>
        <v>0</v>
      </c>
      <c r="BA46" s="38">
        <f t="shared" si="16"/>
        <v>0</v>
      </c>
      <c r="BB46" s="76"/>
      <c r="BC46" s="76"/>
      <c r="BD46" s="77"/>
      <c r="BE46" s="50"/>
      <c r="BF46" s="41"/>
      <c r="BG46" s="41">
        <f t="shared" si="5"/>
        <v>0</v>
      </c>
      <c r="BH46" s="38">
        <f t="shared" si="17"/>
        <v>0</v>
      </c>
      <c r="BI46" s="76"/>
      <c r="BJ46" s="76"/>
      <c r="BK46" s="77"/>
      <c r="BL46" s="50"/>
      <c r="BM46" s="41"/>
      <c r="BN46" s="41"/>
      <c r="BO46" s="38"/>
      <c r="BP46" s="76"/>
      <c r="BQ46" s="76"/>
      <c r="BR46" s="77"/>
      <c r="BS46" s="92"/>
      <c r="BT46" s="93"/>
      <c r="BU46" s="93">
        <f t="shared" si="6"/>
        <v>0</v>
      </c>
      <c r="BV46" s="38">
        <f t="shared" si="18"/>
        <v>0</v>
      </c>
      <c r="BW46" s="76"/>
      <c r="BX46" s="76"/>
      <c r="BY46" s="76"/>
      <c r="BZ46" s="92"/>
      <c r="CA46" s="93"/>
      <c r="CB46" s="93">
        <f t="shared" si="7"/>
        <v>0</v>
      </c>
      <c r="CC46" s="38"/>
      <c r="CD46" s="76"/>
      <c r="CE46" s="76"/>
      <c r="CF46" s="77"/>
      <c r="CG46" s="87"/>
      <c r="CH46" s="88"/>
      <c r="CI46" s="88">
        <f t="shared" si="9"/>
        <v>0</v>
      </c>
      <c r="CJ46" s="89">
        <f t="shared" si="10"/>
        <v>0</v>
      </c>
      <c r="CK46" s="76"/>
      <c r="CL46" s="76"/>
      <c r="CM46" s="77"/>
      <c r="CN46" s="87"/>
      <c r="CO46" s="88"/>
      <c r="CP46" s="88">
        <f t="shared" si="11"/>
        <v>0</v>
      </c>
      <c r="CQ46" s="89">
        <f t="shared" si="19"/>
        <v>0</v>
      </c>
      <c r="CR46" s="76"/>
      <c r="CS46" s="76"/>
      <c r="CT46" s="81"/>
      <c r="CU46" s="87"/>
      <c r="CV46" s="88"/>
      <c r="CW46" s="88">
        <f t="shared" si="12"/>
        <v>0</v>
      </c>
      <c r="CX46" s="89">
        <f t="shared" si="20"/>
        <v>0</v>
      </c>
      <c r="CY46" s="76"/>
      <c r="CZ46" s="76"/>
      <c r="DA46" s="81"/>
      <c r="DB46" s="90">
        <f t="shared" si="21"/>
        <v>0</v>
      </c>
      <c r="DC46" s="42">
        <f t="shared" si="21"/>
        <v>0</v>
      </c>
      <c r="DD46" s="42">
        <f t="shared" si="21"/>
        <v>0</v>
      </c>
      <c r="DE46" s="80">
        <f t="shared" si="22"/>
        <v>0</v>
      </c>
      <c r="DF46" s="80">
        <f t="shared" si="22"/>
        <v>0</v>
      </c>
      <c r="DG46" s="80">
        <f t="shared" si="22"/>
        <v>0</v>
      </c>
    </row>
    <row r="47" spans="2:111" s="8" customFormat="1" ht="20.100000000000001" customHeight="1">
      <c r="B47" s="13">
        <f t="shared" si="25"/>
        <v>41</v>
      </c>
      <c r="C47" s="14" t="e">
        <f>+#REF!</f>
        <v>#REF!</v>
      </c>
      <c r="D47" s="14" t="s">
        <v>19</v>
      </c>
      <c r="E47" s="96" t="e">
        <f>#REF!</f>
        <v>#REF!</v>
      </c>
      <c r="F47" s="16" t="e">
        <f>SUMIF(#REF!,$E47,#REF!)</f>
        <v>#REF!</v>
      </c>
      <c r="G47" s="16" t="e">
        <f>SUMIF(#REF!,$E47,#REF!)</f>
        <v>#REF!</v>
      </c>
      <c r="H47" s="17" t="e">
        <f>+G47+F47</f>
        <v>#REF!</v>
      </c>
      <c r="I47" s="64" t="e">
        <f t="shared" si="26"/>
        <v>#REF!</v>
      </c>
      <c r="K47" s="92"/>
      <c r="L47" s="93"/>
      <c r="M47" s="41">
        <f t="shared" si="13"/>
        <v>0</v>
      </c>
      <c r="N47" s="38">
        <f t="shared" si="14"/>
        <v>0</v>
      </c>
      <c r="O47" s="76"/>
      <c r="P47" s="76"/>
      <c r="Q47" s="77"/>
      <c r="R47" s="50"/>
      <c r="S47" s="41"/>
      <c r="T47" s="41">
        <f t="shared" si="27"/>
        <v>0</v>
      </c>
      <c r="U47" s="38">
        <f t="shared" si="28"/>
        <v>0</v>
      </c>
      <c r="V47" s="76"/>
      <c r="W47" s="76"/>
      <c r="X47" s="76"/>
      <c r="Y47" s="50"/>
      <c r="Z47" s="41"/>
      <c r="AA47" s="41">
        <f t="shared" si="1"/>
        <v>0</v>
      </c>
      <c r="AB47" s="38">
        <f t="shared" si="29"/>
        <v>0</v>
      </c>
      <c r="AC47" s="50"/>
      <c r="AD47" s="41"/>
      <c r="AE47" s="41">
        <f t="shared" si="2"/>
        <v>0</v>
      </c>
      <c r="AF47" s="38">
        <f t="shared" si="30"/>
        <v>0</v>
      </c>
      <c r="AG47" s="76"/>
      <c r="AH47" s="76"/>
      <c r="AI47" s="76"/>
      <c r="AJ47" s="50"/>
      <c r="AK47" s="41"/>
      <c r="AL47" s="41">
        <f t="shared" si="3"/>
        <v>0</v>
      </c>
      <c r="AM47" s="38">
        <f t="shared" si="15"/>
        <v>0</v>
      </c>
      <c r="AN47" s="76"/>
      <c r="AO47" s="76"/>
      <c r="AP47" s="77"/>
      <c r="AQ47" s="50"/>
      <c r="AR47" s="41"/>
      <c r="AS47" s="41"/>
      <c r="AT47" s="38"/>
      <c r="AU47" s="76"/>
      <c r="AV47" s="76"/>
      <c r="AW47" s="77"/>
      <c r="AX47" s="50"/>
      <c r="AY47" s="41"/>
      <c r="AZ47" s="41">
        <f t="shared" si="4"/>
        <v>0</v>
      </c>
      <c r="BA47" s="38">
        <f t="shared" si="16"/>
        <v>0</v>
      </c>
      <c r="BB47" s="76"/>
      <c r="BC47" s="76"/>
      <c r="BD47" s="77"/>
      <c r="BE47" s="50"/>
      <c r="BF47" s="41"/>
      <c r="BG47" s="41">
        <f t="shared" si="5"/>
        <v>0</v>
      </c>
      <c r="BH47" s="38">
        <f t="shared" si="17"/>
        <v>0</v>
      </c>
      <c r="BI47" s="76"/>
      <c r="BJ47" s="76"/>
      <c r="BK47" s="77"/>
      <c r="BL47" s="50"/>
      <c r="BM47" s="41"/>
      <c r="BN47" s="41"/>
      <c r="BO47" s="38"/>
      <c r="BP47" s="76"/>
      <c r="BQ47" s="76"/>
      <c r="BR47" s="77"/>
      <c r="BS47" s="92"/>
      <c r="BT47" s="93"/>
      <c r="BU47" s="93">
        <f t="shared" si="6"/>
        <v>0</v>
      </c>
      <c r="BV47" s="38">
        <f t="shared" si="18"/>
        <v>0</v>
      </c>
      <c r="BW47" s="76"/>
      <c r="BX47" s="76"/>
      <c r="BY47" s="76"/>
      <c r="BZ47" s="92"/>
      <c r="CA47" s="93"/>
      <c r="CB47" s="93">
        <f t="shared" si="7"/>
        <v>0</v>
      </c>
      <c r="CC47" s="38">
        <f t="shared" si="8"/>
        <v>0</v>
      </c>
      <c r="CD47" s="76"/>
      <c r="CE47" s="76"/>
      <c r="CF47" s="77"/>
      <c r="CG47" s="87"/>
      <c r="CH47" s="88"/>
      <c r="CI47" s="88">
        <f t="shared" si="9"/>
        <v>0</v>
      </c>
      <c r="CJ47" s="89">
        <f t="shared" si="10"/>
        <v>0</v>
      </c>
      <c r="CK47" s="76"/>
      <c r="CL47" s="76"/>
      <c r="CM47" s="77"/>
      <c r="CN47" s="87"/>
      <c r="CO47" s="88"/>
      <c r="CP47" s="88">
        <f t="shared" si="11"/>
        <v>0</v>
      </c>
      <c r="CQ47" s="89">
        <f t="shared" si="19"/>
        <v>0</v>
      </c>
      <c r="CR47" s="76"/>
      <c r="CS47" s="76"/>
      <c r="CT47" s="81"/>
      <c r="CU47" s="87"/>
      <c r="CV47" s="88"/>
      <c r="CW47" s="88">
        <f t="shared" si="12"/>
        <v>0</v>
      </c>
      <c r="CX47" s="89">
        <f t="shared" si="20"/>
        <v>0</v>
      </c>
      <c r="CY47" s="76"/>
      <c r="CZ47" s="76"/>
      <c r="DA47" s="81"/>
      <c r="DB47" s="90">
        <f t="shared" si="21"/>
        <v>0</v>
      </c>
      <c r="DC47" s="42">
        <f t="shared" si="21"/>
        <v>0</v>
      </c>
      <c r="DD47" s="42">
        <f t="shared" si="21"/>
        <v>0</v>
      </c>
      <c r="DE47" s="80">
        <f t="shared" si="22"/>
        <v>0</v>
      </c>
      <c r="DF47" s="80">
        <f t="shared" si="22"/>
        <v>0</v>
      </c>
      <c r="DG47" s="80">
        <f t="shared" si="22"/>
        <v>0</v>
      </c>
    </row>
    <row r="48" spans="2:111" s="8" customFormat="1" ht="20.100000000000001" customHeight="1">
      <c r="B48" s="13">
        <f t="shared" si="25"/>
        <v>42</v>
      </c>
      <c r="C48" s="14" t="e">
        <f>+#REF!</f>
        <v>#REF!</v>
      </c>
      <c r="D48" s="14" t="s">
        <v>19</v>
      </c>
      <c r="E48" s="96" t="e">
        <f>#REF!</f>
        <v>#REF!</v>
      </c>
      <c r="F48" s="16" t="e">
        <f>SUMIF(#REF!,$E48,#REF!)</f>
        <v>#REF!</v>
      </c>
      <c r="G48" s="16" t="e">
        <f>SUMIF(#REF!,$E48,#REF!)</f>
        <v>#REF!</v>
      </c>
      <c r="H48" s="17" t="e">
        <f t="shared" si="0"/>
        <v>#REF!</v>
      </c>
      <c r="I48" s="64" t="e">
        <f t="shared" si="26"/>
        <v>#REF!</v>
      </c>
      <c r="K48" s="92"/>
      <c r="L48" s="93"/>
      <c r="M48" s="41">
        <f t="shared" si="13"/>
        <v>0</v>
      </c>
      <c r="N48" s="38">
        <f t="shared" si="14"/>
        <v>0</v>
      </c>
      <c r="O48" s="76"/>
      <c r="P48" s="76"/>
      <c r="Q48" s="77"/>
      <c r="R48" s="50"/>
      <c r="S48" s="41"/>
      <c r="T48" s="41">
        <f t="shared" si="27"/>
        <v>0</v>
      </c>
      <c r="U48" s="38">
        <f t="shared" si="28"/>
        <v>0</v>
      </c>
      <c r="V48" s="76"/>
      <c r="W48" s="76"/>
      <c r="X48" s="77"/>
      <c r="Y48" s="50"/>
      <c r="Z48" s="41"/>
      <c r="AA48" s="41">
        <f t="shared" si="1"/>
        <v>0</v>
      </c>
      <c r="AB48" s="38">
        <f t="shared" si="29"/>
        <v>0</v>
      </c>
      <c r="AC48" s="50"/>
      <c r="AD48" s="41"/>
      <c r="AE48" s="41">
        <f t="shared" si="2"/>
        <v>0</v>
      </c>
      <c r="AF48" s="38">
        <f t="shared" si="30"/>
        <v>0</v>
      </c>
      <c r="AG48" s="76"/>
      <c r="AH48" s="76"/>
      <c r="AI48" s="77"/>
      <c r="AJ48" s="50"/>
      <c r="AK48" s="41"/>
      <c r="AL48" s="41">
        <f t="shared" si="3"/>
        <v>0</v>
      </c>
      <c r="AM48" s="38">
        <f t="shared" si="15"/>
        <v>0</v>
      </c>
      <c r="AN48" s="76"/>
      <c r="AO48" s="76"/>
      <c r="AP48" s="77"/>
      <c r="AQ48" s="50"/>
      <c r="AR48" s="41"/>
      <c r="AS48" s="41"/>
      <c r="AT48" s="38"/>
      <c r="AU48" s="76"/>
      <c r="AV48" s="76"/>
      <c r="AW48" s="77"/>
      <c r="AX48" s="50"/>
      <c r="AY48" s="41"/>
      <c r="AZ48" s="41">
        <f t="shared" si="4"/>
        <v>0</v>
      </c>
      <c r="BA48" s="38">
        <f t="shared" si="16"/>
        <v>0</v>
      </c>
      <c r="BB48" s="76"/>
      <c r="BC48" s="76"/>
      <c r="BD48" s="77"/>
      <c r="BE48" s="50"/>
      <c r="BF48" s="41"/>
      <c r="BG48" s="41">
        <f t="shared" si="5"/>
        <v>0</v>
      </c>
      <c r="BH48" s="38">
        <f t="shared" si="17"/>
        <v>0</v>
      </c>
      <c r="BI48" s="76"/>
      <c r="BJ48" s="76"/>
      <c r="BK48" s="77"/>
      <c r="BL48" s="50"/>
      <c r="BM48" s="41"/>
      <c r="BN48" s="41"/>
      <c r="BO48" s="38"/>
      <c r="BP48" s="76"/>
      <c r="BQ48" s="76"/>
      <c r="BR48" s="77"/>
      <c r="BS48" s="92"/>
      <c r="BT48" s="93"/>
      <c r="BU48" s="93">
        <f t="shared" si="6"/>
        <v>0</v>
      </c>
      <c r="BV48" s="38">
        <f t="shared" si="18"/>
        <v>0</v>
      </c>
      <c r="BW48" s="76"/>
      <c r="BX48" s="76"/>
      <c r="BY48" s="77"/>
      <c r="BZ48" s="92"/>
      <c r="CA48" s="93"/>
      <c r="CB48" s="93">
        <f t="shared" si="7"/>
        <v>0</v>
      </c>
      <c r="CC48" s="38">
        <f t="shared" si="8"/>
        <v>0</v>
      </c>
      <c r="CD48" s="76"/>
      <c r="CE48" s="76"/>
      <c r="CF48" s="77"/>
      <c r="CG48" s="87"/>
      <c r="CH48" s="88"/>
      <c r="CI48" s="88">
        <f t="shared" si="9"/>
        <v>0</v>
      </c>
      <c r="CJ48" s="89">
        <f t="shared" si="10"/>
        <v>0</v>
      </c>
      <c r="CK48" s="76"/>
      <c r="CL48" s="76"/>
      <c r="CM48" s="77"/>
      <c r="CN48" s="87"/>
      <c r="CO48" s="88"/>
      <c r="CP48" s="88">
        <f t="shared" si="11"/>
        <v>0</v>
      </c>
      <c r="CQ48" s="89">
        <f t="shared" si="19"/>
        <v>0</v>
      </c>
      <c r="CR48" s="76"/>
      <c r="CS48" s="76"/>
      <c r="CT48" s="81"/>
      <c r="CU48" s="87"/>
      <c r="CV48" s="88"/>
      <c r="CW48" s="88">
        <f t="shared" si="12"/>
        <v>0</v>
      </c>
      <c r="CX48" s="89">
        <f t="shared" si="20"/>
        <v>0</v>
      </c>
      <c r="CY48" s="76"/>
      <c r="CZ48" s="76"/>
      <c r="DA48" s="81"/>
      <c r="DB48" s="90">
        <f t="shared" si="21"/>
        <v>0</v>
      </c>
      <c r="DC48" s="42">
        <f t="shared" si="21"/>
        <v>0</v>
      </c>
      <c r="DD48" s="42">
        <f t="shared" si="21"/>
        <v>0</v>
      </c>
      <c r="DE48" s="80">
        <f t="shared" si="22"/>
        <v>0</v>
      </c>
      <c r="DF48" s="80">
        <f t="shared" si="22"/>
        <v>0</v>
      </c>
      <c r="DG48" s="80">
        <f t="shared" si="22"/>
        <v>0</v>
      </c>
    </row>
    <row r="49" spans="2:111" s="8" customFormat="1" ht="20.100000000000001" customHeight="1">
      <c r="B49" s="13">
        <f t="shared" si="25"/>
        <v>43</v>
      </c>
      <c r="C49" s="14" t="e">
        <f>+#REF!</f>
        <v>#REF!</v>
      </c>
      <c r="D49" s="14" t="s">
        <v>19</v>
      </c>
      <c r="E49" s="96" t="e">
        <f>#REF!</f>
        <v>#REF!</v>
      </c>
      <c r="F49" s="16" t="e">
        <f>SUMIF(#REF!,$E49,#REF!)</f>
        <v>#REF!</v>
      </c>
      <c r="G49" s="16" t="e">
        <f>SUMIF(#REF!,$E49,#REF!)</f>
        <v>#REF!</v>
      </c>
      <c r="H49" s="17" t="e">
        <f t="shared" si="0"/>
        <v>#REF!</v>
      </c>
      <c r="I49" s="64" t="e">
        <f t="shared" si="26"/>
        <v>#REF!</v>
      </c>
      <c r="K49" s="92"/>
      <c r="L49" s="93"/>
      <c r="M49" s="41">
        <f t="shared" si="13"/>
        <v>0</v>
      </c>
      <c r="N49" s="38">
        <f t="shared" si="14"/>
        <v>0</v>
      </c>
      <c r="O49" s="76"/>
      <c r="P49" s="76"/>
      <c r="Q49" s="77"/>
      <c r="R49" s="50"/>
      <c r="S49" s="41"/>
      <c r="T49" s="41">
        <f t="shared" si="27"/>
        <v>0</v>
      </c>
      <c r="U49" s="38">
        <f t="shared" si="28"/>
        <v>0</v>
      </c>
      <c r="V49" s="76"/>
      <c r="W49" s="76"/>
      <c r="X49" s="76"/>
      <c r="Y49" s="50"/>
      <c r="Z49" s="41"/>
      <c r="AA49" s="41">
        <f t="shared" si="1"/>
        <v>0</v>
      </c>
      <c r="AB49" s="38">
        <f t="shared" si="29"/>
        <v>0</v>
      </c>
      <c r="AC49" s="50"/>
      <c r="AD49" s="41"/>
      <c r="AE49" s="41">
        <f t="shared" si="2"/>
        <v>0</v>
      </c>
      <c r="AF49" s="38">
        <f t="shared" si="30"/>
        <v>0</v>
      </c>
      <c r="AG49" s="76"/>
      <c r="AH49" s="76"/>
      <c r="AI49" s="77"/>
      <c r="AJ49" s="50"/>
      <c r="AK49" s="41"/>
      <c r="AL49" s="41">
        <f t="shared" si="3"/>
        <v>0</v>
      </c>
      <c r="AM49" s="38">
        <f t="shared" si="15"/>
        <v>0</v>
      </c>
      <c r="AN49" s="76"/>
      <c r="AO49" s="76"/>
      <c r="AP49" s="77"/>
      <c r="AQ49" s="50"/>
      <c r="AR49" s="41"/>
      <c r="AS49" s="41"/>
      <c r="AT49" s="38"/>
      <c r="AU49" s="76"/>
      <c r="AV49" s="76"/>
      <c r="AW49" s="77"/>
      <c r="AX49" s="50"/>
      <c r="AY49" s="41"/>
      <c r="AZ49" s="41">
        <f t="shared" si="4"/>
        <v>0</v>
      </c>
      <c r="BA49" s="38">
        <f t="shared" si="16"/>
        <v>0</v>
      </c>
      <c r="BB49" s="76"/>
      <c r="BC49" s="76"/>
      <c r="BD49" s="77"/>
      <c r="BE49" s="50"/>
      <c r="BF49" s="41"/>
      <c r="BG49" s="41">
        <f t="shared" si="5"/>
        <v>0</v>
      </c>
      <c r="BH49" s="38">
        <f t="shared" si="17"/>
        <v>0</v>
      </c>
      <c r="BI49" s="76"/>
      <c r="BJ49" s="76"/>
      <c r="BK49" s="77"/>
      <c r="BL49" s="50"/>
      <c r="BM49" s="41"/>
      <c r="BN49" s="41"/>
      <c r="BO49" s="38"/>
      <c r="BP49" s="76"/>
      <c r="BQ49" s="76"/>
      <c r="BR49" s="77"/>
      <c r="BS49" s="92"/>
      <c r="BT49" s="93"/>
      <c r="BU49" s="93">
        <f t="shared" si="6"/>
        <v>0</v>
      </c>
      <c r="BV49" s="38">
        <f t="shared" si="18"/>
        <v>0</v>
      </c>
      <c r="BW49" s="76"/>
      <c r="BX49" s="76"/>
      <c r="BY49" s="77"/>
      <c r="BZ49" s="92"/>
      <c r="CA49" s="93"/>
      <c r="CB49" s="93">
        <f t="shared" si="7"/>
        <v>0</v>
      </c>
      <c r="CC49" s="38">
        <f t="shared" si="8"/>
        <v>0</v>
      </c>
      <c r="CD49" s="76"/>
      <c r="CE49" s="76"/>
      <c r="CF49" s="77"/>
      <c r="CG49" s="87"/>
      <c r="CH49" s="88"/>
      <c r="CI49" s="88">
        <f t="shared" si="9"/>
        <v>0</v>
      </c>
      <c r="CJ49" s="89">
        <f t="shared" si="10"/>
        <v>0</v>
      </c>
      <c r="CK49" s="76"/>
      <c r="CL49" s="76"/>
      <c r="CM49" s="77"/>
      <c r="CN49" s="87"/>
      <c r="CO49" s="88"/>
      <c r="CP49" s="88">
        <f t="shared" si="11"/>
        <v>0</v>
      </c>
      <c r="CQ49" s="89">
        <f t="shared" si="19"/>
        <v>0</v>
      </c>
      <c r="CR49" s="76"/>
      <c r="CS49" s="76"/>
      <c r="CT49" s="81"/>
      <c r="CU49" s="87"/>
      <c r="CV49" s="88"/>
      <c r="CW49" s="88">
        <f t="shared" si="12"/>
        <v>0</v>
      </c>
      <c r="CX49" s="89">
        <f t="shared" si="20"/>
        <v>0</v>
      </c>
      <c r="CY49" s="76"/>
      <c r="CZ49" s="76"/>
      <c r="DA49" s="81"/>
      <c r="DB49" s="90">
        <f t="shared" si="21"/>
        <v>0</v>
      </c>
      <c r="DC49" s="42">
        <f t="shared" si="21"/>
        <v>0</v>
      </c>
      <c r="DD49" s="42">
        <f t="shared" si="21"/>
        <v>0</v>
      </c>
      <c r="DE49" s="80">
        <f t="shared" si="22"/>
        <v>0</v>
      </c>
      <c r="DF49" s="80">
        <f t="shared" si="22"/>
        <v>0</v>
      </c>
      <c r="DG49" s="80">
        <f t="shared" si="22"/>
        <v>0</v>
      </c>
    </row>
    <row r="50" spans="2:111" s="8" customFormat="1" ht="20.100000000000001" customHeight="1">
      <c r="B50" s="13">
        <f t="shared" si="25"/>
        <v>44</v>
      </c>
      <c r="C50" s="14" t="e">
        <f>+#REF!</f>
        <v>#REF!</v>
      </c>
      <c r="D50" s="14" t="s">
        <v>19</v>
      </c>
      <c r="E50" s="96" t="e">
        <f>#REF!</f>
        <v>#REF!</v>
      </c>
      <c r="F50" s="16" t="e">
        <f>SUMIF(#REF!,$E50,#REF!)</f>
        <v>#REF!</v>
      </c>
      <c r="G50" s="16" t="e">
        <f>SUMIF(#REF!,$E50,#REF!)</f>
        <v>#REF!</v>
      </c>
      <c r="H50" s="17" t="e">
        <f>+G50+F50</f>
        <v>#REF!</v>
      </c>
      <c r="I50" s="64" t="e">
        <f t="shared" si="26"/>
        <v>#REF!</v>
      </c>
      <c r="K50" s="92"/>
      <c r="L50" s="93"/>
      <c r="M50" s="41">
        <f t="shared" si="13"/>
        <v>0</v>
      </c>
      <c r="N50" s="38">
        <f t="shared" si="14"/>
        <v>0</v>
      </c>
      <c r="O50" s="76"/>
      <c r="P50" s="76"/>
      <c r="Q50" s="77"/>
      <c r="R50" s="50"/>
      <c r="S50" s="41"/>
      <c r="T50" s="41">
        <f t="shared" si="27"/>
        <v>0</v>
      </c>
      <c r="U50" s="38">
        <f t="shared" si="28"/>
        <v>0</v>
      </c>
      <c r="V50" s="76"/>
      <c r="W50" s="76"/>
      <c r="X50" s="77"/>
      <c r="Y50" s="50"/>
      <c r="Z50" s="41"/>
      <c r="AA50" s="41">
        <f t="shared" si="1"/>
        <v>0</v>
      </c>
      <c r="AB50" s="38">
        <f t="shared" si="29"/>
        <v>0</v>
      </c>
      <c r="AC50" s="50"/>
      <c r="AD50" s="41"/>
      <c r="AE50" s="41">
        <f t="shared" si="2"/>
        <v>0</v>
      </c>
      <c r="AF50" s="38">
        <f t="shared" si="30"/>
        <v>0</v>
      </c>
      <c r="AG50" s="76"/>
      <c r="AH50" s="76"/>
      <c r="AI50" s="77"/>
      <c r="AJ50" s="50"/>
      <c r="AK50" s="41"/>
      <c r="AL50" s="41">
        <f t="shared" si="3"/>
        <v>0</v>
      </c>
      <c r="AM50" s="38">
        <f t="shared" si="15"/>
        <v>0</v>
      </c>
      <c r="AN50" s="76"/>
      <c r="AO50" s="76"/>
      <c r="AP50" s="77"/>
      <c r="AQ50" s="50"/>
      <c r="AR50" s="41"/>
      <c r="AS50" s="41"/>
      <c r="AT50" s="38"/>
      <c r="AU50" s="76"/>
      <c r="AV50" s="76"/>
      <c r="AW50" s="77"/>
      <c r="AX50" s="50"/>
      <c r="AY50" s="41"/>
      <c r="AZ50" s="41">
        <f t="shared" si="4"/>
        <v>0</v>
      </c>
      <c r="BA50" s="38">
        <f t="shared" si="16"/>
        <v>0</v>
      </c>
      <c r="BB50" s="76"/>
      <c r="BC50" s="76"/>
      <c r="BD50" s="77"/>
      <c r="BE50" s="50"/>
      <c r="BF50" s="41"/>
      <c r="BG50" s="41">
        <f t="shared" si="5"/>
        <v>0</v>
      </c>
      <c r="BH50" s="38">
        <f t="shared" si="17"/>
        <v>0</v>
      </c>
      <c r="BI50" s="76"/>
      <c r="BJ50" s="76"/>
      <c r="BK50" s="77"/>
      <c r="BL50" s="50"/>
      <c r="BM50" s="41"/>
      <c r="BN50" s="41"/>
      <c r="BO50" s="38"/>
      <c r="BP50" s="76"/>
      <c r="BQ50" s="76"/>
      <c r="BR50" s="77"/>
      <c r="BS50" s="92"/>
      <c r="BT50" s="93"/>
      <c r="BU50" s="93">
        <f t="shared" si="6"/>
        <v>0</v>
      </c>
      <c r="BV50" s="38">
        <f t="shared" si="18"/>
        <v>0</v>
      </c>
      <c r="BW50" s="76"/>
      <c r="BX50" s="76"/>
      <c r="BY50" s="77"/>
      <c r="BZ50" s="92"/>
      <c r="CA50" s="93"/>
      <c r="CB50" s="93">
        <f t="shared" si="7"/>
        <v>0</v>
      </c>
      <c r="CC50" s="38">
        <f t="shared" si="8"/>
        <v>0</v>
      </c>
      <c r="CD50" s="76"/>
      <c r="CE50" s="76"/>
      <c r="CF50" s="77"/>
      <c r="CG50" s="87"/>
      <c r="CH50" s="88"/>
      <c r="CI50" s="88">
        <f t="shared" si="9"/>
        <v>0</v>
      </c>
      <c r="CJ50" s="89">
        <f t="shared" si="10"/>
        <v>0</v>
      </c>
      <c r="CK50" s="76"/>
      <c r="CL50" s="76"/>
      <c r="CM50" s="77"/>
      <c r="CN50" s="87"/>
      <c r="CO50" s="88"/>
      <c r="CP50" s="88">
        <f t="shared" si="11"/>
        <v>0</v>
      </c>
      <c r="CQ50" s="89">
        <f t="shared" si="19"/>
        <v>0</v>
      </c>
      <c r="CR50" s="76"/>
      <c r="CS50" s="76"/>
      <c r="CT50" s="81"/>
      <c r="CU50" s="87"/>
      <c r="CV50" s="88"/>
      <c r="CW50" s="88">
        <f t="shared" si="12"/>
        <v>0</v>
      </c>
      <c r="CX50" s="89">
        <f t="shared" si="20"/>
        <v>0</v>
      </c>
      <c r="CY50" s="76"/>
      <c r="CZ50" s="76"/>
      <c r="DA50" s="81"/>
      <c r="DB50" s="90">
        <f t="shared" si="21"/>
        <v>0</v>
      </c>
      <c r="DC50" s="42">
        <f t="shared" si="21"/>
        <v>0</v>
      </c>
      <c r="DD50" s="42">
        <f t="shared" si="21"/>
        <v>0</v>
      </c>
      <c r="DE50" s="80">
        <f t="shared" si="22"/>
        <v>0</v>
      </c>
      <c r="DF50" s="80">
        <f t="shared" si="22"/>
        <v>0</v>
      </c>
      <c r="DG50" s="80">
        <f t="shared" si="22"/>
        <v>0</v>
      </c>
    </row>
    <row r="51" spans="2:111" s="8" customFormat="1" ht="20.100000000000001" customHeight="1">
      <c r="B51" s="13">
        <f t="shared" si="25"/>
        <v>45</v>
      </c>
      <c r="C51" s="14" t="e">
        <f>+#REF!</f>
        <v>#REF!</v>
      </c>
      <c r="D51" s="14" t="s">
        <v>18</v>
      </c>
      <c r="E51" s="96" t="e">
        <f>#REF!</f>
        <v>#REF!</v>
      </c>
      <c r="F51" s="16" t="e">
        <f>SUMIF(#REF!,$E51,#REF!)</f>
        <v>#REF!</v>
      </c>
      <c r="G51" s="16" t="e">
        <f>SUMIF(#REF!,$E51,#REF!)</f>
        <v>#REF!</v>
      </c>
      <c r="H51" s="17" t="e">
        <f t="shared" si="0"/>
        <v>#REF!</v>
      </c>
      <c r="I51" s="64" t="e">
        <f t="shared" si="26"/>
        <v>#REF!</v>
      </c>
      <c r="K51" s="92"/>
      <c r="L51" s="93"/>
      <c r="M51" s="41">
        <f t="shared" si="13"/>
        <v>0</v>
      </c>
      <c r="N51" s="38">
        <f t="shared" si="14"/>
        <v>0</v>
      </c>
      <c r="O51" s="76"/>
      <c r="P51" s="76"/>
      <c r="Q51" s="76"/>
      <c r="R51" s="50"/>
      <c r="S51" s="41"/>
      <c r="T51" s="41">
        <f t="shared" si="27"/>
        <v>0</v>
      </c>
      <c r="U51" s="38">
        <f t="shared" si="28"/>
        <v>0</v>
      </c>
      <c r="V51" s="76"/>
      <c r="W51" s="76"/>
      <c r="X51" s="77"/>
      <c r="Y51" s="50"/>
      <c r="Z51" s="41"/>
      <c r="AA51" s="41">
        <f t="shared" si="1"/>
        <v>0</v>
      </c>
      <c r="AB51" s="38">
        <f t="shared" si="29"/>
        <v>0</v>
      </c>
      <c r="AC51" s="50"/>
      <c r="AD51" s="41"/>
      <c r="AE51" s="41">
        <f t="shared" si="2"/>
        <v>0</v>
      </c>
      <c r="AF51" s="38">
        <f t="shared" si="30"/>
        <v>0</v>
      </c>
      <c r="AG51" s="76"/>
      <c r="AH51" s="76"/>
      <c r="AI51" s="76"/>
      <c r="AJ51" s="50"/>
      <c r="AK51" s="41"/>
      <c r="AL51" s="41">
        <f t="shared" si="3"/>
        <v>0</v>
      </c>
      <c r="AM51" s="38">
        <f t="shared" si="15"/>
        <v>0</v>
      </c>
      <c r="AN51" s="76"/>
      <c r="AO51" s="76"/>
      <c r="AP51" s="77"/>
      <c r="AQ51" s="50"/>
      <c r="AR51" s="41"/>
      <c r="AS51" s="41"/>
      <c r="AT51" s="38"/>
      <c r="AU51" s="76"/>
      <c r="AV51" s="76"/>
      <c r="AW51" s="77"/>
      <c r="AX51" s="50"/>
      <c r="AY51" s="41"/>
      <c r="AZ51" s="41">
        <f t="shared" si="4"/>
        <v>0</v>
      </c>
      <c r="BA51" s="38">
        <f t="shared" si="16"/>
        <v>0</v>
      </c>
      <c r="BB51" s="76"/>
      <c r="BC51" s="76"/>
      <c r="BD51" s="76"/>
      <c r="BE51" s="50"/>
      <c r="BF51" s="41"/>
      <c r="BG51" s="41">
        <f t="shared" si="5"/>
        <v>0</v>
      </c>
      <c r="BH51" s="38">
        <f t="shared" si="17"/>
        <v>0</v>
      </c>
      <c r="BI51" s="76"/>
      <c r="BJ51" s="76"/>
      <c r="BK51" s="77"/>
      <c r="BL51" s="50"/>
      <c r="BM51" s="41"/>
      <c r="BN51" s="41"/>
      <c r="BO51" s="38"/>
      <c r="BP51" s="76"/>
      <c r="BQ51" s="76"/>
      <c r="BR51" s="77"/>
      <c r="BS51" s="92"/>
      <c r="BT51" s="93"/>
      <c r="BU51" s="93">
        <f t="shared" si="6"/>
        <v>0</v>
      </c>
      <c r="BV51" s="38">
        <f t="shared" si="18"/>
        <v>0</v>
      </c>
      <c r="BW51" s="76"/>
      <c r="BX51" s="76"/>
      <c r="BY51" s="76"/>
      <c r="BZ51" s="92"/>
      <c r="CA51" s="93"/>
      <c r="CB51" s="93">
        <f t="shared" si="7"/>
        <v>0</v>
      </c>
      <c r="CC51" s="38">
        <f t="shared" si="8"/>
        <v>0</v>
      </c>
      <c r="CD51" s="76"/>
      <c r="CE51" s="76"/>
      <c r="CF51" s="76"/>
      <c r="CG51" s="92"/>
      <c r="CH51" s="93"/>
      <c r="CI51" s="93">
        <f t="shared" si="9"/>
        <v>0</v>
      </c>
      <c r="CJ51" s="94">
        <f t="shared" si="10"/>
        <v>0</v>
      </c>
      <c r="CK51" s="93"/>
      <c r="CL51" s="93"/>
      <c r="CM51" s="95"/>
      <c r="CN51" s="92"/>
      <c r="CO51" s="93"/>
      <c r="CP51" s="93">
        <f t="shared" si="11"/>
        <v>0</v>
      </c>
      <c r="CQ51" s="94">
        <f t="shared" si="19"/>
        <v>0</v>
      </c>
      <c r="CR51" s="76"/>
      <c r="CS51" s="76"/>
      <c r="CT51" s="81"/>
      <c r="CU51" s="87"/>
      <c r="CV51" s="88"/>
      <c r="CW51" s="88">
        <f t="shared" si="12"/>
        <v>0</v>
      </c>
      <c r="CX51" s="89">
        <f t="shared" si="20"/>
        <v>0</v>
      </c>
      <c r="CY51" s="76"/>
      <c r="CZ51" s="76"/>
      <c r="DA51" s="81"/>
      <c r="DB51" s="90">
        <f t="shared" si="21"/>
        <v>0</v>
      </c>
      <c r="DC51" s="42">
        <f t="shared" si="21"/>
        <v>0</v>
      </c>
      <c r="DD51" s="42">
        <f t="shared" si="21"/>
        <v>0</v>
      </c>
      <c r="DE51" s="80">
        <f>O51+V51+AG51+AN51+BB51+BI51+BW51+CD51+CK51+CR51+CY51</f>
        <v>0</v>
      </c>
      <c r="DF51" s="80">
        <f>P51+W51+AH51+AO51+BC51+BJ51+BX51+CE51+CL51+CS51+CZ51</f>
        <v>0</v>
      </c>
      <c r="DG51" s="80">
        <f>Q51+X51+AI51+AP51+BD51+BK51+BY51+CF51+CM51+CT51+DA51</f>
        <v>0</v>
      </c>
    </row>
    <row r="52" spans="2:111" s="8" customFormat="1" ht="20.100000000000001" customHeight="1">
      <c r="B52" s="13">
        <f t="shared" si="25"/>
        <v>46</v>
      </c>
      <c r="C52" s="14" t="e">
        <f>+#REF!</f>
        <v>#REF!</v>
      </c>
      <c r="D52" s="14" t="s">
        <v>18</v>
      </c>
      <c r="E52" s="96" t="e">
        <f>#REF!</f>
        <v>#REF!</v>
      </c>
      <c r="F52" s="16" t="e">
        <f>SUMIF(#REF!,$E52,#REF!)</f>
        <v>#REF!</v>
      </c>
      <c r="G52" s="16" t="e">
        <f>SUMIF(#REF!,$E52,#REF!)</f>
        <v>#REF!</v>
      </c>
      <c r="H52" s="17" t="e">
        <f t="shared" si="0"/>
        <v>#REF!</v>
      </c>
      <c r="I52" s="64" t="e">
        <f t="shared" si="26"/>
        <v>#REF!</v>
      </c>
      <c r="K52" s="92"/>
      <c r="L52" s="93"/>
      <c r="M52" s="41">
        <f t="shared" si="13"/>
        <v>0</v>
      </c>
      <c r="N52" s="38">
        <f t="shared" si="14"/>
        <v>0</v>
      </c>
      <c r="O52" s="76"/>
      <c r="P52" s="76"/>
      <c r="Q52" s="77"/>
      <c r="R52" s="50"/>
      <c r="S52" s="41"/>
      <c r="T52" s="41">
        <f t="shared" si="27"/>
        <v>0</v>
      </c>
      <c r="U52" s="38">
        <f t="shared" si="28"/>
        <v>0</v>
      </c>
      <c r="V52" s="76"/>
      <c r="W52" s="76"/>
      <c r="X52" s="77"/>
      <c r="Y52" s="50"/>
      <c r="Z52" s="41"/>
      <c r="AA52" s="41">
        <f t="shared" si="1"/>
        <v>0</v>
      </c>
      <c r="AB52" s="38">
        <f t="shared" si="29"/>
        <v>0</v>
      </c>
      <c r="AC52" s="50"/>
      <c r="AD52" s="41"/>
      <c r="AE52" s="41">
        <f t="shared" si="2"/>
        <v>0</v>
      </c>
      <c r="AF52" s="38">
        <f t="shared" si="30"/>
        <v>0</v>
      </c>
      <c r="AG52" s="76"/>
      <c r="AH52" s="76"/>
      <c r="AI52" s="77"/>
      <c r="AJ52" s="50"/>
      <c r="AK52" s="41"/>
      <c r="AL52" s="41">
        <f t="shared" si="3"/>
        <v>0</v>
      </c>
      <c r="AM52" s="38">
        <f t="shared" si="15"/>
        <v>0</v>
      </c>
      <c r="AN52" s="76"/>
      <c r="AO52" s="76"/>
      <c r="AP52" s="77"/>
      <c r="AQ52" s="50"/>
      <c r="AR52" s="41"/>
      <c r="AS52" s="41"/>
      <c r="AT52" s="38"/>
      <c r="AU52" s="76"/>
      <c r="AV52" s="76"/>
      <c r="AW52" s="77"/>
      <c r="AX52" s="50"/>
      <c r="AY52" s="41"/>
      <c r="AZ52" s="41">
        <f t="shared" si="4"/>
        <v>0</v>
      </c>
      <c r="BA52" s="38">
        <f t="shared" si="16"/>
        <v>0</v>
      </c>
      <c r="BB52" s="76"/>
      <c r="BC52" s="76"/>
      <c r="BD52" s="77"/>
      <c r="BE52" s="50"/>
      <c r="BF52" s="41"/>
      <c r="BG52" s="41">
        <f t="shared" si="5"/>
        <v>0</v>
      </c>
      <c r="BH52" s="38">
        <f t="shared" si="17"/>
        <v>0</v>
      </c>
      <c r="BI52" s="76"/>
      <c r="BJ52" s="76"/>
      <c r="BK52" s="77"/>
      <c r="BL52" s="50"/>
      <c r="BM52" s="41"/>
      <c r="BN52" s="41"/>
      <c r="BO52" s="38"/>
      <c r="BP52" s="76"/>
      <c r="BQ52" s="76"/>
      <c r="BR52" s="77"/>
      <c r="BS52" s="92"/>
      <c r="BT52" s="93"/>
      <c r="BU52" s="93">
        <f t="shared" si="6"/>
        <v>0</v>
      </c>
      <c r="BV52" s="38">
        <f t="shared" si="18"/>
        <v>0</v>
      </c>
      <c r="BW52" s="76"/>
      <c r="BX52" s="76"/>
      <c r="BY52" s="77"/>
      <c r="BZ52" s="92"/>
      <c r="CA52" s="93"/>
      <c r="CB52" s="93">
        <f t="shared" si="7"/>
        <v>0</v>
      </c>
      <c r="CC52" s="38">
        <f t="shared" si="8"/>
        <v>0</v>
      </c>
      <c r="CD52" s="76"/>
      <c r="CE52" s="76"/>
      <c r="CF52" s="77"/>
      <c r="CG52" s="87"/>
      <c r="CH52" s="88"/>
      <c r="CI52" s="88">
        <f t="shared" si="9"/>
        <v>0</v>
      </c>
      <c r="CJ52" s="89">
        <f t="shared" si="10"/>
        <v>0</v>
      </c>
      <c r="CK52" s="76"/>
      <c r="CL52" s="76"/>
      <c r="CM52" s="77"/>
      <c r="CN52" s="87"/>
      <c r="CO52" s="88"/>
      <c r="CP52" s="88">
        <f t="shared" si="11"/>
        <v>0</v>
      </c>
      <c r="CQ52" s="89">
        <f t="shared" si="19"/>
        <v>0</v>
      </c>
      <c r="CR52" s="76"/>
      <c r="CS52" s="76"/>
      <c r="CT52" s="81"/>
      <c r="CU52" s="87"/>
      <c r="CV52" s="88"/>
      <c r="CW52" s="88">
        <f t="shared" si="12"/>
        <v>0</v>
      </c>
      <c r="CX52" s="89">
        <f t="shared" si="20"/>
        <v>0</v>
      </c>
      <c r="CY52" s="76"/>
      <c r="CZ52" s="76"/>
      <c r="DA52" s="81"/>
      <c r="DB52" s="90">
        <f t="shared" si="21"/>
        <v>0</v>
      </c>
      <c r="DC52" s="42">
        <f t="shared" si="21"/>
        <v>0</v>
      </c>
      <c r="DD52" s="42">
        <f t="shared" si="21"/>
        <v>0</v>
      </c>
      <c r="DE52" s="80">
        <f t="shared" si="22"/>
        <v>0</v>
      </c>
      <c r="DF52" s="80">
        <f t="shared" si="22"/>
        <v>0</v>
      </c>
      <c r="DG52" s="80">
        <f t="shared" si="22"/>
        <v>0</v>
      </c>
    </row>
    <row r="53" spans="2:111" s="8" customFormat="1" ht="20.100000000000001" customHeight="1">
      <c r="B53" s="13">
        <f t="shared" si="25"/>
        <v>47</v>
      </c>
      <c r="C53" s="14" t="e">
        <f>+#REF!</f>
        <v>#REF!</v>
      </c>
      <c r="D53" s="14" t="s">
        <v>18</v>
      </c>
      <c r="E53" s="96" t="e">
        <f>#REF!</f>
        <v>#REF!</v>
      </c>
      <c r="F53" s="16" t="e">
        <f>SUMIF(#REF!,$E53,#REF!)</f>
        <v>#REF!</v>
      </c>
      <c r="G53" s="16" t="e">
        <f>SUMIF(#REF!,$E53,#REF!)</f>
        <v>#REF!</v>
      </c>
      <c r="H53" s="17" t="e">
        <f t="shared" si="0"/>
        <v>#REF!</v>
      </c>
      <c r="I53" s="64" t="e">
        <f t="shared" si="26"/>
        <v>#REF!</v>
      </c>
      <c r="K53" s="92"/>
      <c r="L53" s="93"/>
      <c r="M53" s="41">
        <f t="shared" si="13"/>
        <v>0</v>
      </c>
      <c r="N53" s="38">
        <f t="shared" si="14"/>
        <v>0</v>
      </c>
      <c r="O53" s="76"/>
      <c r="P53" s="76"/>
      <c r="Q53" s="77"/>
      <c r="R53" s="50"/>
      <c r="S53" s="41"/>
      <c r="T53" s="41">
        <f t="shared" si="27"/>
        <v>0</v>
      </c>
      <c r="U53" s="38">
        <f t="shared" si="28"/>
        <v>0</v>
      </c>
      <c r="V53" s="76"/>
      <c r="W53" s="76"/>
      <c r="X53" s="77"/>
      <c r="Y53" s="50"/>
      <c r="Z53" s="41"/>
      <c r="AA53" s="41">
        <f t="shared" si="1"/>
        <v>0</v>
      </c>
      <c r="AB53" s="38">
        <f t="shared" si="29"/>
        <v>0</v>
      </c>
      <c r="AC53" s="50"/>
      <c r="AD53" s="41"/>
      <c r="AE53" s="41">
        <f t="shared" si="2"/>
        <v>0</v>
      </c>
      <c r="AF53" s="38">
        <f t="shared" si="30"/>
        <v>0</v>
      </c>
      <c r="AG53" s="76"/>
      <c r="AH53" s="76"/>
      <c r="AI53" s="76"/>
      <c r="AJ53" s="50"/>
      <c r="AK53" s="41"/>
      <c r="AL53" s="41">
        <f t="shared" si="3"/>
        <v>0</v>
      </c>
      <c r="AM53" s="38">
        <f t="shared" si="15"/>
        <v>0</v>
      </c>
      <c r="AN53" s="76"/>
      <c r="AO53" s="76"/>
      <c r="AP53" s="77"/>
      <c r="AQ53" s="50"/>
      <c r="AR53" s="41"/>
      <c r="AS53" s="41"/>
      <c r="AT53" s="38"/>
      <c r="AU53" s="76"/>
      <c r="AV53" s="76"/>
      <c r="AW53" s="77"/>
      <c r="AX53" s="50"/>
      <c r="AY53" s="41"/>
      <c r="AZ53" s="41">
        <f t="shared" si="4"/>
        <v>0</v>
      </c>
      <c r="BA53" s="38">
        <f t="shared" si="16"/>
        <v>0</v>
      </c>
      <c r="BB53" s="76"/>
      <c r="BC53" s="76"/>
      <c r="BD53" s="77"/>
      <c r="BE53" s="50"/>
      <c r="BF53" s="41"/>
      <c r="BG53" s="41">
        <f t="shared" si="5"/>
        <v>0</v>
      </c>
      <c r="BH53" s="38">
        <f t="shared" si="17"/>
        <v>0</v>
      </c>
      <c r="BI53" s="76"/>
      <c r="BJ53" s="76"/>
      <c r="BK53" s="77"/>
      <c r="BL53" s="50"/>
      <c r="BM53" s="41"/>
      <c r="BN53" s="41"/>
      <c r="BO53" s="38"/>
      <c r="BP53" s="76"/>
      <c r="BQ53" s="76"/>
      <c r="BR53" s="77"/>
      <c r="BS53" s="92"/>
      <c r="BT53" s="93"/>
      <c r="BU53" s="93">
        <f t="shared" si="6"/>
        <v>0</v>
      </c>
      <c r="BV53" s="38">
        <f t="shared" si="18"/>
        <v>0</v>
      </c>
      <c r="BW53" s="76"/>
      <c r="BX53" s="76"/>
      <c r="BY53" s="76"/>
      <c r="BZ53" s="92"/>
      <c r="CA53" s="93"/>
      <c r="CB53" s="93">
        <f t="shared" si="7"/>
        <v>0</v>
      </c>
      <c r="CC53" s="38">
        <f t="shared" si="8"/>
        <v>0</v>
      </c>
      <c r="CD53" s="76"/>
      <c r="CE53" s="76"/>
      <c r="CF53" s="77"/>
      <c r="CG53" s="87"/>
      <c r="CH53" s="88"/>
      <c r="CI53" s="88">
        <f t="shared" si="9"/>
        <v>0</v>
      </c>
      <c r="CJ53" s="89">
        <f t="shared" si="10"/>
        <v>0</v>
      </c>
      <c r="CK53" s="76"/>
      <c r="CL53" s="76"/>
      <c r="CM53" s="77"/>
      <c r="CN53" s="87"/>
      <c r="CO53" s="88"/>
      <c r="CP53" s="88">
        <f t="shared" si="11"/>
        <v>0</v>
      </c>
      <c r="CQ53" s="89">
        <f t="shared" si="19"/>
        <v>0</v>
      </c>
      <c r="CR53" s="76"/>
      <c r="CS53" s="76"/>
      <c r="CT53" s="81"/>
      <c r="CU53" s="87"/>
      <c r="CV53" s="88"/>
      <c r="CW53" s="88">
        <f t="shared" si="12"/>
        <v>0</v>
      </c>
      <c r="CX53" s="89">
        <f t="shared" si="20"/>
        <v>0</v>
      </c>
      <c r="CY53" s="76"/>
      <c r="CZ53" s="76"/>
      <c r="DA53" s="81"/>
      <c r="DB53" s="90">
        <f t="shared" si="21"/>
        <v>0</v>
      </c>
      <c r="DC53" s="42">
        <f t="shared" si="21"/>
        <v>0</v>
      </c>
      <c r="DD53" s="42">
        <f t="shared" si="21"/>
        <v>0</v>
      </c>
      <c r="DE53" s="80">
        <f t="shared" si="22"/>
        <v>0</v>
      </c>
      <c r="DF53" s="80">
        <f t="shared" si="22"/>
        <v>0</v>
      </c>
      <c r="DG53" s="80">
        <f t="shared" si="22"/>
        <v>0</v>
      </c>
    </row>
    <row r="54" spans="2:111" s="8" customFormat="1" ht="20.100000000000001" customHeight="1">
      <c r="B54" s="13">
        <f t="shared" si="25"/>
        <v>48</v>
      </c>
      <c r="C54" s="14" t="e">
        <f>+#REF!</f>
        <v>#REF!</v>
      </c>
      <c r="D54" s="14" t="s">
        <v>19</v>
      </c>
      <c r="E54" s="96" t="e">
        <f>#REF!</f>
        <v>#REF!</v>
      </c>
      <c r="F54" s="16" t="e">
        <f>SUMIF(#REF!,$E54,#REF!)</f>
        <v>#REF!</v>
      </c>
      <c r="G54" s="16" t="e">
        <f>SUMIF(#REF!,$E54,#REF!)</f>
        <v>#REF!</v>
      </c>
      <c r="H54" s="17" t="e">
        <f t="shared" si="0"/>
        <v>#REF!</v>
      </c>
      <c r="I54" s="64" t="e">
        <f t="shared" si="26"/>
        <v>#REF!</v>
      </c>
      <c r="K54" s="92"/>
      <c r="L54" s="93"/>
      <c r="M54" s="41">
        <f t="shared" si="13"/>
        <v>0</v>
      </c>
      <c r="N54" s="38">
        <f t="shared" si="14"/>
        <v>0</v>
      </c>
      <c r="O54" s="76"/>
      <c r="P54" s="76"/>
      <c r="Q54" s="77"/>
      <c r="R54" s="50"/>
      <c r="S54" s="41"/>
      <c r="T54" s="41">
        <f t="shared" si="27"/>
        <v>0</v>
      </c>
      <c r="U54" s="38">
        <f t="shared" si="28"/>
        <v>0</v>
      </c>
      <c r="V54" s="76"/>
      <c r="W54" s="76"/>
      <c r="X54" s="76"/>
      <c r="Y54" s="50"/>
      <c r="Z54" s="41"/>
      <c r="AA54" s="41">
        <f t="shared" si="1"/>
        <v>0</v>
      </c>
      <c r="AB54" s="38">
        <f t="shared" si="29"/>
        <v>0</v>
      </c>
      <c r="AC54" s="50"/>
      <c r="AD54" s="41"/>
      <c r="AE54" s="41">
        <f t="shared" si="2"/>
        <v>0</v>
      </c>
      <c r="AF54" s="38">
        <f t="shared" si="30"/>
        <v>0</v>
      </c>
      <c r="AG54" s="76"/>
      <c r="AH54" s="76"/>
      <c r="AI54" s="77"/>
      <c r="AJ54" s="50"/>
      <c r="AK54" s="41"/>
      <c r="AL54" s="41">
        <f t="shared" si="3"/>
        <v>0</v>
      </c>
      <c r="AM54" s="38">
        <f t="shared" si="15"/>
        <v>0</v>
      </c>
      <c r="AN54" s="76"/>
      <c r="AO54" s="76"/>
      <c r="AP54" s="76"/>
      <c r="AQ54" s="50"/>
      <c r="AR54" s="41"/>
      <c r="AS54" s="41"/>
      <c r="AT54" s="38"/>
      <c r="AU54" s="76"/>
      <c r="AV54" s="76"/>
      <c r="AW54" s="76"/>
      <c r="AX54" s="50"/>
      <c r="AY54" s="41"/>
      <c r="AZ54" s="41">
        <f t="shared" si="4"/>
        <v>0</v>
      </c>
      <c r="BA54" s="38">
        <f t="shared" si="16"/>
        <v>0</v>
      </c>
      <c r="BB54" s="76"/>
      <c r="BC54" s="76"/>
      <c r="BD54" s="77"/>
      <c r="BE54" s="50"/>
      <c r="BF54" s="41"/>
      <c r="BG54" s="41">
        <f t="shared" si="5"/>
        <v>0</v>
      </c>
      <c r="BH54" s="38">
        <f t="shared" si="17"/>
        <v>0</v>
      </c>
      <c r="BI54" s="76"/>
      <c r="BJ54" s="76"/>
      <c r="BK54" s="77"/>
      <c r="BL54" s="50"/>
      <c r="BM54" s="41"/>
      <c r="BN54" s="41"/>
      <c r="BO54" s="38"/>
      <c r="BP54" s="76"/>
      <c r="BQ54" s="76"/>
      <c r="BR54" s="77"/>
      <c r="BS54" s="92"/>
      <c r="BT54" s="93"/>
      <c r="BU54" s="93">
        <f t="shared" si="6"/>
        <v>0</v>
      </c>
      <c r="BV54" s="38">
        <f t="shared" si="18"/>
        <v>0</v>
      </c>
      <c r="BW54" s="76"/>
      <c r="BX54" s="76"/>
      <c r="BY54" s="77"/>
      <c r="BZ54" s="92"/>
      <c r="CA54" s="93"/>
      <c r="CB54" s="93">
        <f t="shared" si="7"/>
        <v>0</v>
      </c>
      <c r="CC54" s="38">
        <f t="shared" si="8"/>
        <v>0</v>
      </c>
      <c r="CD54" s="76"/>
      <c r="CE54" s="76"/>
      <c r="CF54" s="77"/>
      <c r="CG54" s="87"/>
      <c r="CH54" s="88"/>
      <c r="CI54" s="88">
        <f t="shared" si="9"/>
        <v>0</v>
      </c>
      <c r="CJ54" s="89">
        <f t="shared" si="10"/>
        <v>0</v>
      </c>
      <c r="CK54" s="76"/>
      <c r="CL54" s="76"/>
      <c r="CM54" s="77"/>
      <c r="CN54" s="87"/>
      <c r="CO54" s="88"/>
      <c r="CP54" s="88">
        <f t="shared" si="11"/>
        <v>0</v>
      </c>
      <c r="CQ54" s="89">
        <f t="shared" si="19"/>
        <v>0</v>
      </c>
      <c r="CR54" s="76"/>
      <c r="CS54" s="76"/>
      <c r="CT54" s="81"/>
      <c r="CU54" s="87"/>
      <c r="CV54" s="88"/>
      <c r="CW54" s="88">
        <f t="shared" si="12"/>
        <v>0</v>
      </c>
      <c r="CX54" s="89">
        <f t="shared" si="20"/>
        <v>0</v>
      </c>
      <c r="CY54" s="76"/>
      <c r="CZ54" s="76"/>
      <c r="DA54" s="81"/>
      <c r="DB54" s="90">
        <f t="shared" si="21"/>
        <v>0</v>
      </c>
      <c r="DC54" s="42">
        <f t="shared" si="21"/>
        <v>0</v>
      </c>
      <c r="DD54" s="42">
        <f t="shared" si="21"/>
        <v>0</v>
      </c>
      <c r="DE54" s="80">
        <f t="shared" si="22"/>
        <v>0</v>
      </c>
      <c r="DF54" s="80">
        <f t="shared" si="22"/>
        <v>0</v>
      </c>
      <c r="DG54" s="80">
        <f t="shared" si="22"/>
        <v>0</v>
      </c>
    </row>
    <row r="55" spans="2:111" s="8" customFormat="1" ht="20.100000000000001" customHeight="1">
      <c r="B55" s="13">
        <f t="shared" si="25"/>
        <v>49</v>
      </c>
      <c r="C55" s="14" t="e">
        <f>+#REF!</f>
        <v>#REF!</v>
      </c>
      <c r="D55" s="14" t="s">
        <v>19</v>
      </c>
      <c r="E55" s="96" t="e">
        <f>#REF!</f>
        <v>#REF!</v>
      </c>
      <c r="F55" s="16" t="e">
        <f>SUMIF(#REF!,$E55,#REF!)</f>
        <v>#REF!</v>
      </c>
      <c r="G55" s="16" t="e">
        <f>SUMIF(#REF!,$E55,#REF!)</f>
        <v>#REF!</v>
      </c>
      <c r="H55" s="17" t="e">
        <f t="shared" si="0"/>
        <v>#REF!</v>
      </c>
      <c r="I55" s="64" t="e">
        <f t="shared" si="26"/>
        <v>#REF!</v>
      </c>
      <c r="K55" s="92"/>
      <c r="L55" s="93"/>
      <c r="M55" s="41">
        <f t="shared" si="13"/>
        <v>0</v>
      </c>
      <c r="N55" s="38">
        <f t="shared" si="14"/>
        <v>0</v>
      </c>
      <c r="O55" s="76"/>
      <c r="P55" s="76"/>
      <c r="Q55" s="77"/>
      <c r="R55" s="50"/>
      <c r="S55" s="41"/>
      <c r="T55" s="41">
        <f t="shared" si="27"/>
        <v>0</v>
      </c>
      <c r="U55" s="38">
        <f t="shared" si="28"/>
        <v>0</v>
      </c>
      <c r="V55" s="76"/>
      <c r="W55" s="76"/>
      <c r="X55" s="77"/>
      <c r="Y55" s="50"/>
      <c r="Z55" s="41"/>
      <c r="AA55" s="41">
        <f t="shared" si="1"/>
        <v>0</v>
      </c>
      <c r="AB55" s="38">
        <f t="shared" si="29"/>
        <v>0</v>
      </c>
      <c r="AC55" s="50"/>
      <c r="AD55" s="41"/>
      <c r="AE55" s="41">
        <f t="shared" si="2"/>
        <v>0</v>
      </c>
      <c r="AF55" s="38">
        <f t="shared" si="30"/>
        <v>0</v>
      </c>
      <c r="AG55" s="76"/>
      <c r="AH55" s="76"/>
      <c r="AI55" s="77"/>
      <c r="AJ55" s="50"/>
      <c r="AK55" s="41"/>
      <c r="AL55" s="41">
        <f t="shared" si="3"/>
        <v>0</v>
      </c>
      <c r="AM55" s="38">
        <f t="shared" si="15"/>
        <v>0</v>
      </c>
      <c r="AN55" s="76"/>
      <c r="AO55" s="76"/>
      <c r="AP55" s="77"/>
      <c r="AQ55" s="50"/>
      <c r="AR55" s="41"/>
      <c r="AS55" s="41"/>
      <c r="AT55" s="38"/>
      <c r="AU55" s="76"/>
      <c r="AV55" s="76"/>
      <c r="AW55" s="77"/>
      <c r="AX55" s="50"/>
      <c r="AY55" s="41"/>
      <c r="AZ55" s="41">
        <f t="shared" si="4"/>
        <v>0</v>
      </c>
      <c r="BA55" s="38">
        <f t="shared" si="16"/>
        <v>0</v>
      </c>
      <c r="BB55" s="76"/>
      <c r="BC55" s="76"/>
      <c r="BD55" s="77"/>
      <c r="BE55" s="50"/>
      <c r="BF55" s="41"/>
      <c r="BG55" s="41">
        <f t="shared" si="5"/>
        <v>0</v>
      </c>
      <c r="BH55" s="38">
        <f t="shared" si="17"/>
        <v>0</v>
      </c>
      <c r="BI55" s="76"/>
      <c r="BJ55" s="76"/>
      <c r="BK55" s="77"/>
      <c r="BL55" s="50"/>
      <c r="BM55" s="41"/>
      <c r="BN55" s="41"/>
      <c r="BO55" s="38"/>
      <c r="BP55" s="76"/>
      <c r="BQ55" s="76"/>
      <c r="BR55" s="77"/>
      <c r="BS55" s="92"/>
      <c r="BT55" s="93"/>
      <c r="BU55" s="93">
        <f t="shared" si="6"/>
        <v>0</v>
      </c>
      <c r="BV55" s="38">
        <f t="shared" si="18"/>
        <v>0</v>
      </c>
      <c r="BW55" s="76"/>
      <c r="BX55" s="76"/>
      <c r="BY55" s="77"/>
      <c r="BZ55" s="92"/>
      <c r="CA55" s="93"/>
      <c r="CB55" s="93">
        <f t="shared" si="7"/>
        <v>0</v>
      </c>
      <c r="CC55" s="38">
        <f t="shared" si="8"/>
        <v>0</v>
      </c>
      <c r="CD55" s="76"/>
      <c r="CE55" s="76"/>
      <c r="CF55" s="77"/>
      <c r="CG55" s="87"/>
      <c r="CH55" s="88"/>
      <c r="CI55" s="88">
        <f t="shared" si="9"/>
        <v>0</v>
      </c>
      <c r="CJ55" s="89">
        <f t="shared" si="10"/>
        <v>0</v>
      </c>
      <c r="CK55" s="76"/>
      <c r="CL55" s="76"/>
      <c r="CM55" s="77"/>
      <c r="CN55" s="87"/>
      <c r="CO55" s="88"/>
      <c r="CP55" s="88">
        <f t="shared" si="11"/>
        <v>0</v>
      </c>
      <c r="CQ55" s="89">
        <f t="shared" si="19"/>
        <v>0</v>
      </c>
      <c r="CR55" s="76"/>
      <c r="CS55" s="76"/>
      <c r="CT55" s="81"/>
      <c r="CU55" s="87"/>
      <c r="CV55" s="88"/>
      <c r="CW55" s="88">
        <f t="shared" si="12"/>
        <v>0</v>
      </c>
      <c r="CX55" s="89">
        <f t="shared" si="20"/>
        <v>0</v>
      </c>
      <c r="CY55" s="76"/>
      <c r="CZ55" s="76"/>
      <c r="DA55" s="81"/>
      <c r="DB55" s="90">
        <f t="shared" si="21"/>
        <v>0</v>
      </c>
      <c r="DC55" s="42">
        <f t="shared" si="21"/>
        <v>0</v>
      </c>
      <c r="DD55" s="42">
        <f t="shared" si="21"/>
        <v>0</v>
      </c>
      <c r="DE55" s="80">
        <f t="shared" si="22"/>
        <v>0</v>
      </c>
      <c r="DF55" s="80">
        <f t="shared" si="22"/>
        <v>0</v>
      </c>
      <c r="DG55" s="80">
        <f t="shared" si="22"/>
        <v>0</v>
      </c>
    </row>
    <row r="56" spans="2:111" s="8" customFormat="1" ht="20.100000000000001" customHeight="1">
      <c r="B56" s="13">
        <f t="shared" si="25"/>
        <v>50</v>
      </c>
      <c r="C56" s="14" t="e">
        <f>+#REF!</f>
        <v>#REF!</v>
      </c>
      <c r="D56" s="14" t="s">
        <v>19</v>
      </c>
      <c r="E56" s="96" t="e">
        <f>#REF!</f>
        <v>#REF!</v>
      </c>
      <c r="F56" s="16" t="e">
        <f>SUMIF(#REF!,$E56,#REF!)</f>
        <v>#REF!</v>
      </c>
      <c r="G56" s="16" t="e">
        <f>SUMIF(#REF!,$E56,#REF!)</f>
        <v>#REF!</v>
      </c>
      <c r="H56" s="17" t="e">
        <f t="shared" si="0"/>
        <v>#REF!</v>
      </c>
      <c r="I56" s="64" t="e">
        <f t="shared" si="26"/>
        <v>#REF!</v>
      </c>
      <c r="K56" s="92"/>
      <c r="L56" s="93"/>
      <c r="M56" s="41">
        <f t="shared" si="13"/>
        <v>0</v>
      </c>
      <c r="N56" s="38">
        <f t="shared" si="14"/>
        <v>0</v>
      </c>
      <c r="O56" s="76"/>
      <c r="P56" s="76"/>
      <c r="Q56" s="76"/>
      <c r="R56" s="50"/>
      <c r="S56" s="41"/>
      <c r="T56" s="41">
        <f t="shared" si="27"/>
        <v>0</v>
      </c>
      <c r="U56" s="38">
        <f t="shared" si="28"/>
        <v>0</v>
      </c>
      <c r="V56" s="76"/>
      <c r="W56" s="76"/>
      <c r="X56" s="77"/>
      <c r="Y56" s="50"/>
      <c r="Z56" s="41"/>
      <c r="AA56" s="41">
        <f t="shared" si="1"/>
        <v>0</v>
      </c>
      <c r="AB56" s="38">
        <f t="shared" si="29"/>
        <v>0</v>
      </c>
      <c r="AC56" s="50"/>
      <c r="AD56" s="41"/>
      <c r="AE56" s="41">
        <f t="shared" si="2"/>
        <v>0</v>
      </c>
      <c r="AF56" s="38">
        <f t="shared" si="30"/>
        <v>0</v>
      </c>
      <c r="AG56" s="76"/>
      <c r="AH56" s="76"/>
      <c r="AI56" s="76"/>
      <c r="AJ56" s="50"/>
      <c r="AK56" s="41"/>
      <c r="AL56" s="41">
        <f t="shared" si="3"/>
        <v>0</v>
      </c>
      <c r="AM56" s="38">
        <f t="shared" si="15"/>
        <v>0</v>
      </c>
      <c r="AN56" s="76"/>
      <c r="AO56" s="76"/>
      <c r="AP56" s="77"/>
      <c r="AQ56" s="50"/>
      <c r="AR56" s="41"/>
      <c r="AS56" s="41"/>
      <c r="AT56" s="38"/>
      <c r="AU56" s="76"/>
      <c r="AV56" s="76"/>
      <c r="AW56" s="77"/>
      <c r="AX56" s="50"/>
      <c r="AY56" s="41"/>
      <c r="AZ56" s="41">
        <f t="shared" si="4"/>
        <v>0</v>
      </c>
      <c r="BA56" s="38">
        <f t="shared" si="16"/>
        <v>0</v>
      </c>
      <c r="BB56" s="76"/>
      <c r="BC56" s="76"/>
      <c r="BD56" s="77"/>
      <c r="BE56" s="50"/>
      <c r="BF56" s="41"/>
      <c r="BG56" s="41">
        <f t="shared" si="5"/>
        <v>0</v>
      </c>
      <c r="BH56" s="38">
        <f t="shared" si="17"/>
        <v>0</v>
      </c>
      <c r="BI56" s="76"/>
      <c r="BJ56" s="76"/>
      <c r="BK56" s="77"/>
      <c r="BL56" s="50"/>
      <c r="BM56" s="41"/>
      <c r="BN56" s="41"/>
      <c r="BO56" s="38"/>
      <c r="BP56" s="76"/>
      <c r="BQ56" s="76"/>
      <c r="BR56" s="77"/>
      <c r="BS56" s="92"/>
      <c r="BT56" s="93"/>
      <c r="BU56" s="93">
        <f t="shared" si="6"/>
        <v>0</v>
      </c>
      <c r="BV56" s="38">
        <f t="shared" si="18"/>
        <v>0</v>
      </c>
      <c r="BW56" s="76"/>
      <c r="BX56" s="76"/>
      <c r="BY56" s="76"/>
      <c r="BZ56" s="92"/>
      <c r="CA56" s="93"/>
      <c r="CB56" s="93">
        <f t="shared" si="7"/>
        <v>0</v>
      </c>
      <c r="CC56" s="38">
        <f t="shared" si="8"/>
        <v>0</v>
      </c>
      <c r="CD56" s="76"/>
      <c r="CE56" s="76"/>
      <c r="CF56" s="77"/>
      <c r="CG56" s="87"/>
      <c r="CH56" s="88"/>
      <c r="CI56" s="88">
        <f t="shared" si="9"/>
        <v>0</v>
      </c>
      <c r="CJ56" s="89">
        <f t="shared" si="10"/>
        <v>0</v>
      </c>
      <c r="CK56" s="76"/>
      <c r="CL56" s="76"/>
      <c r="CM56" s="77"/>
      <c r="CN56" s="87"/>
      <c r="CO56" s="88"/>
      <c r="CP56" s="88">
        <f t="shared" si="11"/>
        <v>0</v>
      </c>
      <c r="CQ56" s="89">
        <f t="shared" si="19"/>
        <v>0</v>
      </c>
      <c r="CR56" s="76"/>
      <c r="CS56" s="76"/>
      <c r="CT56" s="81"/>
      <c r="CU56" s="87"/>
      <c r="CV56" s="88"/>
      <c r="CW56" s="88">
        <f t="shared" si="12"/>
        <v>0</v>
      </c>
      <c r="CX56" s="89">
        <f t="shared" si="20"/>
        <v>0</v>
      </c>
      <c r="CY56" s="76"/>
      <c r="CZ56" s="76"/>
      <c r="DA56" s="81"/>
      <c r="DB56" s="90">
        <f t="shared" si="21"/>
        <v>0</v>
      </c>
      <c r="DC56" s="42">
        <f t="shared" si="21"/>
        <v>0</v>
      </c>
      <c r="DD56" s="42">
        <f t="shared" si="21"/>
        <v>0</v>
      </c>
      <c r="DE56" s="80">
        <f t="shared" si="22"/>
        <v>0</v>
      </c>
      <c r="DF56" s="80">
        <f t="shared" si="22"/>
        <v>0</v>
      </c>
      <c r="DG56" s="80">
        <f t="shared" si="22"/>
        <v>0</v>
      </c>
    </row>
    <row r="57" spans="2:111" s="8" customFormat="1" ht="20.100000000000001" customHeight="1">
      <c r="B57" s="13">
        <f t="shared" si="25"/>
        <v>51</v>
      </c>
      <c r="C57" s="14" t="e">
        <f>+#REF!</f>
        <v>#REF!</v>
      </c>
      <c r="D57" s="14" t="s">
        <v>19</v>
      </c>
      <c r="E57" s="96" t="e">
        <f>#REF!</f>
        <v>#REF!</v>
      </c>
      <c r="F57" s="16" t="e">
        <f>SUMIF(#REF!,$E57,#REF!)</f>
        <v>#REF!</v>
      </c>
      <c r="G57" s="16" t="e">
        <f>SUMIF(#REF!,$E57,#REF!)</f>
        <v>#REF!</v>
      </c>
      <c r="H57" s="17" t="e">
        <f>+G57+F57</f>
        <v>#REF!</v>
      </c>
      <c r="I57" s="64" t="e">
        <f t="shared" si="26"/>
        <v>#REF!</v>
      </c>
      <c r="K57" s="92"/>
      <c r="L57" s="93"/>
      <c r="M57" s="41">
        <f t="shared" si="13"/>
        <v>0</v>
      </c>
      <c r="N57" s="38">
        <f t="shared" si="14"/>
        <v>0</v>
      </c>
      <c r="O57" s="76"/>
      <c r="P57" s="76"/>
      <c r="Q57" s="77"/>
      <c r="R57" s="50"/>
      <c r="S57" s="41"/>
      <c r="T57" s="41">
        <f t="shared" si="27"/>
        <v>0</v>
      </c>
      <c r="U57" s="38">
        <f t="shared" si="28"/>
        <v>0</v>
      </c>
      <c r="V57" s="76"/>
      <c r="W57" s="76"/>
      <c r="X57" s="77"/>
      <c r="Y57" s="50"/>
      <c r="Z57" s="41"/>
      <c r="AA57" s="41">
        <f t="shared" si="1"/>
        <v>0</v>
      </c>
      <c r="AB57" s="38">
        <f t="shared" si="29"/>
        <v>0</v>
      </c>
      <c r="AC57" s="50"/>
      <c r="AD57" s="41"/>
      <c r="AE57" s="41">
        <f t="shared" si="2"/>
        <v>0</v>
      </c>
      <c r="AF57" s="38">
        <f t="shared" si="30"/>
        <v>0</v>
      </c>
      <c r="AG57" s="76"/>
      <c r="AH57" s="76"/>
      <c r="AI57" s="77"/>
      <c r="AJ57" s="50"/>
      <c r="AK57" s="41"/>
      <c r="AL57" s="41">
        <f t="shared" si="3"/>
        <v>0</v>
      </c>
      <c r="AM57" s="38">
        <f t="shared" si="15"/>
        <v>0</v>
      </c>
      <c r="AN57" s="76"/>
      <c r="AO57" s="76"/>
      <c r="AP57" s="77"/>
      <c r="AQ57" s="50"/>
      <c r="AR57" s="41"/>
      <c r="AS57" s="41"/>
      <c r="AT57" s="38"/>
      <c r="AU57" s="76"/>
      <c r="AV57" s="76"/>
      <c r="AW57" s="77"/>
      <c r="AX57" s="50"/>
      <c r="AY57" s="41"/>
      <c r="AZ57" s="41">
        <f t="shared" si="4"/>
        <v>0</v>
      </c>
      <c r="BA57" s="38">
        <f t="shared" si="16"/>
        <v>0</v>
      </c>
      <c r="BB57" s="76"/>
      <c r="BC57" s="76"/>
      <c r="BD57" s="77"/>
      <c r="BE57" s="50"/>
      <c r="BF57" s="41"/>
      <c r="BG57" s="41">
        <f t="shared" si="5"/>
        <v>0</v>
      </c>
      <c r="BH57" s="38">
        <f t="shared" si="17"/>
        <v>0</v>
      </c>
      <c r="BI57" s="76"/>
      <c r="BJ57" s="76"/>
      <c r="BK57" s="77"/>
      <c r="BL57" s="50"/>
      <c r="BM57" s="41"/>
      <c r="BN57" s="41"/>
      <c r="BO57" s="38"/>
      <c r="BP57" s="76"/>
      <c r="BQ57" s="76"/>
      <c r="BR57" s="77"/>
      <c r="BS57" s="92"/>
      <c r="BT57" s="93"/>
      <c r="BU57" s="93">
        <f t="shared" si="6"/>
        <v>0</v>
      </c>
      <c r="BV57" s="38">
        <f t="shared" si="18"/>
        <v>0</v>
      </c>
      <c r="BW57" s="76"/>
      <c r="BX57" s="76"/>
      <c r="BY57" s="77"/>
      <c r="BZ57" s="92"/>
      <c r="CA57" s="93"/>
      <c r="CB57" s="93">
        <f t="shared" si="7"/>
        <v>0</v>
      </c>
      <c r="CC57" s="38"/>
      <c r="CD57" s="76"/>
      <c r="CE57" s="76"/>
      <c r="CF57" s="77"/>
      <c r="CG57" s="87"/>
      <c r="CH57" s="88"/>
      <c r="CI57" s="88">
        <f t="shared" si="9"/>
        <v>0</v>
      </c>
      <c r="CJ57" s="89">
        <f t="shared" si="10"/>
        <v>0</v>
      </c>
      <c r="CK57" s="76"/>
      <c r="CL57" s="76"/>
      <c r="CM57" s="77"/>
      <c r="CN57" s="87"/>
      <c r="CO57" s="88"/>
      <c r="CP57" s="88">
        <f t="shared" si="11"/>
        <v>0</v>
      </c>
      <c r="CQ57" s="89">
        <f t="shared" si="19"/>
        <v>0</v>
      </c>
      <c r="CR57" s="76"/>
      <c r="CS57" s="76"/>
      <c r="CT57" s="81"/>
      <c r="CU57" s="87"/>
      <c r="CV57" s="88"/>
      <c r="CW57" s="88">
        <f t="shared" si="12"/>
        <v>0</v>
      </c>
      <c r="CX57" s="89">
        <f t="shared" si="20"/>
        <v>0</v>
      </c>
      <c r="CY57" s="76"/>
      <c r="CZ57" s="76"/>
      <c r="DA57" s="81"/>
      <c r="DB57" s="90">
        <f t="shared" si="21"/>
        <v>0</v>
      </c>
      <c r="DC57" s="42">
        <f t="shared" si="21"/>
        <v>0</v>
      </c>
      <c r="DD57" s="42">
        <f t="shared" si="21"/>
        <v>0</v>
      </c>
      <c r="DE57" s="80">
        <f t="shared" si="22"/>
        <v>0</v>
      </c>
      <c r="DF57" s="80">
        <f t="shared" si="22"/>
        <v>0</v>
      </c>
      <c r="DG57" s="80">
        <f t="shared" si="22"/>
        <v>0</v>
      </c>
    </row>
    <row r="58" spans="2:111" s="8" customFormat="1" ht="20.100000000000001" customHeight="1">
      <c r="B58" s="13">
        <f t="shared" si="25"/>
        <v>52</v>
      </c>
      <c r="C58" s="14" t="e">
        <f>+#REF!</f>
        <v>#REF!</v>
      </c>
      <c r="D58" s="14" t="s">
        <v>19</v>
      </c>
      <c r="E58" s="96" t="e">
        <f>#REF!</f>
        <v>#REF!</v>
      </c>
      <c r="F58" s="16" t="e">
        <f>SUMIF(#REF!,$E58,#REF!)</f>
        <v>#REF!</v>
      </c>
      <c r="G58" s="16" t="e">
        <f>SUMIF(#REF!,$E58,#REF!)</f>
        <v>#REF!</v>
      </c>
      <c r="H58" s="17" t="e">
        <f t="shared" si="0"/>
        <v>#REF!</v>
      </c>
      <c r="I58" s="64" t="e">
        <f t="shared" si="26"/>
        <v>#REF!</v>
      </c>
      <c r="K58" s="92"/>
      <c r="L58" s="93"/>
      <c r="M58" s="41">
        <f t="shared" si="13"/>
        <v>0</v>
      </c>
      <c r="N58" s="38">
        <f t="shared" si="14"/>
        <v>0</v>
      </c>
      <c r="O58" s="76"/>
      <c r="P58" s="76"/>
      <c r="Q58" s="77"/>
      <c r="R58" s="50"/>
      <c r="S58" s="41"/>
      <c r="T58" s="41">
        <f t="shared" si="27"/>
        <v>0</v>
      </c>
      <c r="U58" s="38">
        <f t="shared" si="28"/>
        <v>0</v>
      </c>
      <c r="V58" s="76"/>
      <c r="W58" s="76"/>
      <c r="X58" s="77"/>
      <c r="Y58" s="50"/>
      <c r="Z58" s="41"/>
      <c r="AA58" s="41">
        <f t="shared" si="1"/>
        <v>0</v>
      </c>
      <c r="AB58" s="38">
        <f t="shared" si="29"/>
        <v>0</v>
      </c>
      <c r="AC58" s="50"/>
      <c r="AD58" s="41"/>
      <c r="AE58" s="41">
        <f t="shared" si="2"/>
        <v>0</v>
      </c>
      <c r="AF58" s="38">
        <f t="shared" si="30"/>
        <v>0</v>
      </c>
      <c r="AG58" s="76"/>
      <c r="AH58" s="76"/>
      <c r="AI58" s="77"/>
      <c r="AJ58" s="50"/>
      <c r="AK58" s="41"/>
      <c r="AL58" s="41">
        <f t="shared" si="3"/>
        <v>0</v>
      </c>
      <c r="AM58" s="38">
        <f t="shared" si="15"/>
        <v>0</v>
      </c>
      <c r="AN58" s="76"/>
      <c r="AO58" s="76"/>
      <c r="AP58" s="77"/>
      <c r="AQ58" s="50"/>
      <c r="AR58" s="41"/>
      <c r="AS58" s="41"/>
      <c r="AT58" s="38"/>
      <c r="AU58" s="76"/>
      <c r="AV58" s="76"/>
      <c r="AW58" s="77"/>
      <c r="AX58" s="50"/>
      <c r="AY58" s="41"/>
      <c r="AZ58" s="41">
        <f t="shared" si="4"/>
        <v>0</v>
      </c>
      <c r="BA58" s="38">
        <f t="shared" si="16"/>
        <v>0</v>
      </c>
      <c r="BB58" s="76"/>
      <c r="BC58" s="76"/>
      <c r="BD58" s="77"/>
      <c r="BE58" s="50"/>
      <c r="BF58" s="41"/>
      <c r="BG58" s="41">
        <f t="shared" si="5"/>
        <v>0</v>
      </c>
      <c r="BH58" s="38">
        <f t="shared" si="17"/>
        <v>0</v>
      </c>
      <c r="BI58" s="76"/>
      <c r="BJ58" s="76"/>
      <c r="BK58" s="77"/>
      <c r="BL58" s="50"/>
      <c r="BM58" s="41"/>
      <c r="BN58" s="41"/>
      <c r="BO58" s="38"/>
      <c r="BP58" s="76"/>
      <c r="BQ58" s="76"/>
      <c r="BR58" s="77"/>
      <c r="BS58" s="92"/>
      <c r="BT58" s="93"/>
      <c r="BU58" s="93">
        <f t="shared" si="6"/>
        <v>0</v>
      </c>
      <c r="BV58" s="38">
        <f t="shared" si="18"/>
        <v>0</v>
      </c>
      <c r="BW58" s="76"/>
      <c r="BX58" s="76"/>
      <c r="BY58" s="77"/>
      <c r="BZ58" s="92"/>
      <c r="CA58" s="93"/>
      <c r="CB58" s="93">
        <f t="shared" si="7"/>
        <v>0</v>
      </c>
      <c r="CC58" s="38">
        <f t="shared" si="8"/>
        <v>0</v>
      </c>
      <c r="CD58" s="76"/>
      <c r="CE58" s="76"/>
      <c r="CF58" s="77"/>
      <c r="CG58" s="92"/>
      <c r="CH58" s="93"/>
      <c r="CI58" s="93">
        <f t="shared" si="9"/>
        <v>0</v>
      </c>
      <c r="CJ58" s="94">
        <f t="shared" si="10"/>
        <v>0</v>
      </c>
      <c r="CK58" s="93"/>
      <c r="CL58" s="93"/>
      <c r="CM58" s="95"/>
      <c r="CN58" s="92"/>
      <c r="CO58" s="93"/>
      <c r="CP58" s="93">
        <f t="shared" si="11"/>
        <v>0</v>
      </c>
      <c r="CQ58" s="94">
        <f t="shared" si="19"/>
        <v>0</v>
      </c>
      <c r="CR58" s="76"/>
      <c r="CS58" s="76"/>
      <c r="CT58" s="81"/>
      <c r="CU58" s="87"/>
      <c r="CV58" s="88"/>
      <c r="CW58" s="88">
        <f t="shared" si="12"/>
        <v>0</v>
      </c>
      <c r="CX58" s="89">
        <f t="shared" si="20"/>
        <v>0</v>
      </c>
      <c r="CY58" s="76"/>
      <c r="CZ58" s="76"/>
      <c r="DA58" s="81"/>
      <c r="DB58" s="90">
        <f t="shared" si="21"/>
        <v>0</v>
      </c>
      <c r="DC58" s="42">
        <f t="shared" si="21"/>
        <v>0</v>
      </c>
      <c r="DD58" s="42">
        <f t="shared" si="21"/>
        <v>0</v>
      </c>
      <c r="DE58" s="80">
        <f t="shared" si="22"/>
        <v>0</v>
      </c>
      <c r="DF58" s="80">
        <f t="shared" si="22"/>
        <v>0</v>
      </c>
      <c r="DG58" s="80">
        <f t="shared" si="22"/>
        <v>0</v>
      </c>
    </row>
    <row r="59" spans="2:111" s="8" customFormat="1" ht="20.100000000000001" customHeight="1">
      <c r="B59" s="13">
        <f t="shared" si="25"/>
        <v>53</v>
      </c>
      <c r="C59" s="14" t="e">
        <f>+#REF!</f>
        <v>#REF!</v>
      </c>
      <c r="D59" s="14" t="s">
        <v>19</v>
      </c>
      <c r="E59" s="96" t="e">
        <f>#REF!</f>
        <v>#REF!</v>
      </c>
      <c r="F59" s="16" t="e">
        <f>SUMIF(#REF!,$E59,#REF!)</f>
        <v>#REF!</v>
      </c>
      <c r="G59" s="16" t="e">
        <f>SUMIF(#REF!,$E59,#REF!)</f>
        <v>#REF!</v>
      </c>
      <c r="H59" s="17" t="e">
        <f t="shared" si="0"/>
        <v>#REF!</v>
      </c>
      <c r="I59" s="64" t="e">
        <f t="shared" si="26"/>
        <v>#REF!</v>
      </c>
      <c r="K59" s="92"/>
      <c r="L59" s="93"/>
      <c r="M59" s="41">
        <f t="shared" si="13"/>
        <v>0</v>
      </c>
      <c r="N59" s="38">
        <f t="shared" si="14"/>
        <v>0</v>
      </c>
      <c r="O59" s="76"/>
      <c r="P59" s="76"/>
      <c r="Q59" s="77"/>
      <c r="R59" s="50"/>
      <c r="S59" s="41"/>
      <c r="T59" s="41">
        <f t="shared" si="27"/>
        <v>0</v>
      </c>
      <c r="U59" s="38">
        <f t="shared" si="28"/>
        <v>0</v>
      </c>
      <c r="V59" s="76"/>
      <c r="W59" s="76"/>
      <c r="X59" s="77"/>
      <c r="Y59" s="50"/>
      <c r="Z59" s="41"/>
      <c r="AA59" s="41">
        <f t="shared" si="1"/>
        <v>0</v>
      </c>
      <c r="AB59" s="38">
        <f t="shared" si="29"/>
        <v>0</v>
      </c>
      <c r="AC59" s="50"/>
      <c r="AD59" s="41"/>
      <c r="AE59" s="41">
        <f t="shared" si="2"/>
        <v>0</v>
      </c>
      <c r="AF59" s="38">
        <f t="shared" si="30"/>
        <v>0</v>
      </c>
      <c r="AG59" s="76"/>
      <c r="AH59" s="76"/>
      <c r="AI59" s="77"/>
      <c r="AJ59" s="50"/>
      <c r="AK59" s="41"/>
      <c r="AL59" s="41">
        <f t="shared" si="3"/>
        <v>0</v>
      </c>
      <c r="AM59" s="38">
        <f t="shared" si="15"/>
        <v>0</v>
      </c>
      <c r="AN59" s="76"/>
      <c r="AO59" s="76"/>
      <c r="AP59" s="77"/>
      <c r="AQ59" s="50"/>
      <c r="AR59" s="41"/>
      <c r="AS59" s="41"/>
      <c r="AT59" s="38"/>
      <c r="AU59" s="76"/>
      <c r="AV59" s="76"/>
      <c r="AW59" s="77"/>
      <c r="AX59" s="50"/>
      <c r="AY59" s="41"/>
      <c r="AZ59" s="41">
        <f t="shared" si="4"/>
        <v>0</v>
      </c>
      <c r="BA59" s="38">
        <f t="shared" si="16"/>
        <v>0</v>
      </c>
      <c r="BB59" s="76"/>
      <c r="BC59" s="76"/>
      <c r="BD59" s="77"/>
      <c r="BE59" s="50"/>
      <c r="BF59" s="41"/>
      <c r="BG59" s="41">
        <f t="shared" si="5"/>
        <v>0</v>
      </c>
      <c r="BH59" s="38">
        <f t="shared" si="17"/>
        <v>0</v>
      </c>
      <c r="BI59" s="76"/>
      <c r="BJ59" s="76"/>
      <c r="BK59" s="77"/>
      <c r="BL59" s="50"/>
      <c r="BM59" s="41"/>
      <c r="BN59" s="41"/>
      <c r="BO59" s="38"/>
      <c r="BP59" s="76"/>
      <c r="BQ59" s="76"/>
      <c r="BR59" s="77"/>
      <c r="BS59" s="92"/>
      <c r="BT59" s="93"/>
      <c r="BU59" s="93">
        <f t="shared" si="6"/>
        <v>0</v>
      </c>
      <c r="BV59" s="38">
        <f t="shared" si="18"/>
        <v>0</v>
      </c>
      <c r="BW59" s="76"/>
      <c r="BX59" s="76"/>
      <c r="BY59" s="77"/>
      <c r="BZ59" s="92"/>
      <c r="CA59" s="93"/>
      <c r="CB59" s="93">
        <f t="shared" si="7"/>
        <v>0</v>
      </c>
      <c r="CC59" s="38">
        <f t="shared" si="8"/>
        <v>0</v>
      </c>
      <c r="CD59" s="76"/>
      <c r="CE59" s="76"/>
      <c r="CF59" s="77"/>
      <c r="CG59" s="87"/>
      <c r="CH59" s="88"/>
      <c r="CI59" s="88">
        <f t="shared" si="9"/>
        <v>0</v>
      </c>
      <c r="CJ59" s="89">
        <f t="shared" si="10"/>
        <v>0</v>
      </c>
      <c r="CK59" s="76"/>
      <c r="CL59" s="76"/>
      <c r="CM59" s="77"/>
      <c r="CN59" s="87"/>
      <c r="CO59" s="88"/>
      <c r="CP59" s="88">
        <f t="shared" si="11"/>
        <v>0</v>
      </c>
      <c r="CQ59" s="89">
        <f t="shared" si="19"/>
        <v>0</v>
      </c>
      <c r="CR59" s="76"/>
      <c r="CS59" s="76"/>
      <c r="CT59" s="81"/>
      <c r="CU59" s="87"/>
      <c r="CV59" s="88"/>
      <c r="CW59" s="88">
        <f t="shared" si="12"/>
        <v>0</v>
      </c>
      <c r="CX59" s="89">
        <f t="shared" si="20"/>
        <v>0</v>
      </c>
      <c r="CY59" s="76"/>
      <c r="CZ59" s="76"/>
      <c r="DA59" s="81"/>
      <c r="DB59" s="90">
        <f t="shared" si="21"/>
        <v>0</v>
      </c>
      <c r="DC59" s="42">
        <f t="shared" si="21"/>
        <v>0</v>
      </c>
      <c r="DD59" s="42">
        <f t="shared" si="21"/>
        <v>0</v>
      </c>
      <c r="DE59" s="80">
        <f t="shared" si="22"/>
        <v>0</v>
      </c>
      <c r="DF59" s="80">
        <f t="shared" si="22"/>
        <v>0</v>
      </c>
      <c r="DG59" s="80">
        <f t="shared" si="22"/>
        <v>0</v>
      </c>
    </row>
    <row r="60" spans="2:111" s="8" customFormat="1" ht="20.100000000000001" customHeight="1">
      <c r="B60" s="13">
        <f t="shared" si="25"/>
        <v>54</v>
      </c>
      <c r="C60" s="14" t="e">
        <f>+#REF!</f>
        <v>#REF!</v>
      </c>
      <c r="D60" s="14" t="s">
        <v>19</v>
      </c>
      <c r="E60" s="96" t="e">
        <f>#REF!</f>
        <v>#REF!</v>
      </c>
      <c r="F60" s="16" t="e">
        <f>SUMIF(#REF!,$E60,#REF!)</f>
        <v>#REF!</v>
      </c>
      <c r="G60" s="16" t="e">
        <f>SUMIF(#REF!,$E60,#REF!)</f>
        <v>#REF!</v>
      </c>
      <c r="H60" s="17" t="e">
        <f t="shared" si="0"/>
        <v>#REF!</v>
      </c>
      <c r="I60" s="64" t="e">
        <f t="shared" si="26"/>
        <v>#REF!</v>
      </c>
      <c r="K60" s="92"/>
      <c r="L60" s="93"/>
      <c r="M60" s="41">
        <f t="shared" si="13"/>
        <v>0</v>
      </c>
      <c r="N60" s="38">
        <f t="shared" si="14"/>
        <v>0</v>
      </c>
      <c r="O60" s="76"/>
      <c r="P60" s="76"/>
      <c r="Q60" s="76"/>
      <c r="R60" s="50"/>
      <c r="S60" s="41"/>
      <c r="T60" s="41">
        <f t="shared" si="27"/>
        <v>0</v>
      </c>
      <c r="U60" s="38">
        <f t="shared" si="28"/>
        <v>0</v>
      </c>
      <c r="V60" s="76"/>
      <c r="W60" s="76"/>
      <c r="X60" s="77"/>
      <c r="Y60" s="50"/>
      <c r="Z60" s="41"/>
      <c r="AA60" s="41">
        <f t="shared" si="1"/>
        <v>0</v>
      </c>
      <c r="AB60" s="38">
        <f t="shared" si="29"/>
        <v>0</v>
      </c>
      <c r="AC60" s="50"/>
      <c r="AD60" s="41"/>
      <c r="AE60" s="41">
        <f t="shared" si="2"/>
        <v>0</v>
      </c>
      <c r="AF60" s="38">
        <f t="shared" si="30"/>
        <v>0</v>
      </c>
      <c r="AG60" s="76"/>
      <c r="AH60" s="76"/>
      <c r="AI60" s="77"/>
      <c r="AJ60" s="50"/>
      <c r="AK60" s="41"/>
      <c r="AL60" s="41">
        <f t="shared" si="3"/>
        <v>0</v>
      </c>
      <c r="AM60" s="38">
        <f t="shared" si="15"/>
        <v>0</v>
      </c>
      <c r="AN60" s="76"/>
      <c r="AO60" s="76"/>
      <c r="AP60" s="77"/>
      <c r="AQ60" s="50"/>
      <c r="AR60" s="41"/>
      <c r="AS60" s="41"/>
      <c r="AT60" s="38"/>
      <c r="AU60" s="76"/>
      <c r="AV60" s="76"/>
      <c r="AW60" s="77"/>
      <c r="AX60" s="50"/>
      <c r="AY60" s="41"/>
      <c r="AZ60" s="41">
        <f t="shared" si="4"/>
        <v>0</v>
      </c>
      <c r="BA60" s="38">
        <f t="shared" si="16"/>
        <v>0</v>
      </c>
      <c r="BB60" s="76"/>
      <c r="BC60" s="76"/>
      <c r="BD60" s="76"/>
      <c r="BE60" s="50"/>
      <c r="BF60" s="41"/>
      <c r="BG60" s="41">
        <f t="shared" si="5"/>
        <v>0</v>
      </c>
      <c r="BH60" s="38">
        <f t="shared" si="17"/>
        <v>0</v>
      </c>
      <c r="BI60" s="76"/>
      <c r="BJ60" s="76"/>
      <c r="BK60" s="77"/>
      <c r="BL60" s="50"/>
      <c r="BM60" s="41"/>
      <c r="BN60" s="41"/>
      <c r="BO60" s="38"/>
      <c r="BP60" s="76"/>
      <c r="BQ60" s="76"/>
      <c r="BR60" s="77"/>
      <c r="BS60" s="92"/>
      <c r="BT60" s="93"/>
      <c r="BU60" s="93">
        <f t="shared" si="6"/>
        <v>0</v>
      </c>
      <c r="BV60" s="38">
        <f t="shared" si="18"/>
        <v>0</v>
      </c>
      <c r="BW60" s="76"/>
      <c r="BX60" s="76"/>
      <c r="BY60" s="77"/>
      <c r="BZ60" s="92"/>
      <c r="CA60" s="93"/>
      <c r="CB60" s="93">
        <f t="shared" si="7"/>
        <v>0</v>
      </c>
      <c r="CC60" s="38">
        <f t="shared" si="8"/>
        <v>0</v>
      </c>
      <c r="CD60" s="76"/>
      <c r="CE60" s="76"/>
      <c r="CF60" s="77"/>
      <c r="CG60" s="87"/>
      <c r="CH60" s="88"/>
      <c r="CI60" s="88">
        <f t="shared" si="9"/>
        <v>0</v>
      </c>
      <c r="CJ60" s="89">
        <f t="shared" si="10"/>
        <v>0</v>
      </c>
      <c r="CK60" s="76"/>
      <c r="CL60" s="76"/>
      <c r="CM60" s="77"/>
      <c r="CN60" s="87"/>
      <c r="CO60" s="88"/>
      <c r="CP60" s="88">
        <f t="shared" si="11"/>
        <v>0</v>
      </c>
      <c r="CQ60" s="89">
        <f t="shared" si="19"/>
        <v>0</v>
      </c>
      <c r="CR60" s="76"/>
      <c r="CS60" s="76"/>
      <c r="CT60" s="81"/>
      <c r="CU60" s="87"/>
      <c r="CV60" s="88"/>
      <c r="CW60" s="88">
        <f t="shared" si="12"/>
        <v>0</v>
      </c>
      <c r="CX60" s="89">
        <f t="shared" si="20"/>
        <v>0</v>
      </c>
      <c r="CY60" s="76"/>
      <c r="CZ60" s="76"/>
      <c r="DA60" s="81"/>
      <c r="DB60" s="90">
        <f t="shared" si="21"/>
        <v>0</v>
      </c>
      <c r="DC60" s="42">
        <f t="shared" si="21"/>
        <v>0</v>
      </c>
      <c r="DD60" s="42">
        <f t="shared" si="21"/>
        <v>0</v>
      </c>
      <c r="DE60" s="80">
        <f t="shared" si="22"/>
        <v>0</v>
      </c>
      <c r="DF60" s="80">
        <f t="shared" si="22"/>
        <v>0</v>
      </c>
      <c r="DG60" s="80">
        <f t="shared" si="22"/>
        <v>0</v>
      </c>
    </row>
    <row r="61" spans="2:111" s="8" customFormat="1" ht="20.100000000000001" customHeight="1">
      <c r="B61" s="13">
        <f t="shared" si="25"/>
        <v>55</v>
      </c>
      <c r="C61" s="14" t="e">
        <f>+#REF!</f>
        <v>#REF!</v>
      </c>
      <c r="D61" s="14" t="s">
        <v>19</v>
      </c>
      <c r="E61" s="96" t="e">
        <f>#REF!</f>
        <v>#REF!</v>
      </c>
      <c r="F61" s="16" t="e">
        <f>SUMIF(#REF!,$E61,#REF!)</f>
        <v>#REF!</v>
      </c>
      <c r="G61" s="16" t="e">
        <f>SUMIF(#REF!,$E61,#REF!)</f>
        <v>#REF!</v>
      </c>
      <c r="H61" s="17" t="e">
        <f t="shared" si="0"/>
        <v>#REF!</v>
      </c>
      <c r="I61" s="64" t="e">
        <f t="shared" si="26"/>
        <v>#REF!</v>
      </c>
      <c r="K61" s="92"/>
      <c r="L61" s="93"/>
      <c r="M61" s="41">
        <f t="shared" si="13"/>
        <v>0</v>
      </c>
      <c r="N61" s="38">
        <f t="shared" si="14"/>
        <v>0</v>
      </c>
      <c r="O61" s="76"/>
      <c r="P61" s="76"/>
      <c r="Q61" s="77"/>
      <c r="R61" s="50"/>
      <c r="S61" s="41"/>
      <c r="T61" s="41">
        <f t="shared" si="27"/>
        <v>0</v>
      </c>
      <c r="U61" s="38">
        <f t="shared" si="28"/>
        <v>0</v>
      </c>
      <c r="V61" s="76"/>
      <c r="W61" s="76"/>
      <c r="X61" s="77"/>
      <c r="Y61" s="50"/>
      <c r="Z61" s="41"/>
      <c r="AA61" s="41">
        <f t="shared" si="1"/>
        <v>0</v>
      </c>
      <c r="AB61" s="38">
        <f t="shared" si="29"/>
        <v>0</v>
      </c>
      <c r="AC61" s="50"/>
      <c r="AD61" s="41"/>
      <c r="AE61" s="41">
        <f t="shared" si="2"/>
        <v>0</v>
      </c>
      <c r="AF61" s="38">
        <f t="shared" si="30"/>
        <v>0</v>
      </c>
      <c r="AG61" s="76"/>
      <c r="AH61" s="76"/>
      <c r="AI61" s="77"/>
      <c r="AJ61" s="50"/>
      <c r="AK61" s="41"/>
      <c r="AL61" s="41">
        <f t="shared" si="3"/>
        <v>0</v>
      </c>
      <c r="AM61" s="38">
        <f t="shared" si="15"/>
        <v>0</v>
      </c>
      <c r="AN61" s="76"/>
      <c r="AO61" s="76"/>
      <c r="AP61" s="77"/>
      <c r="AQ61" s="50"/>
      <c r="AR61" s="41"/>
      <c r="AS61" s="41"/>
      <c r="AT61" s="38"/>
      <c r="AU61" s="76"/>
      <c r="AV61" s="76"/>
      <c r="AW61" s="77"/>
      <c r="AX61" s="50"/>
      <c r="AY61" s="41"/>
      <c r="AZ61" s="41">
        <f t="shared" si="4"/>
        <v>0</v>
      </c>
      <c r="BA61" s="38">
        <f t="shared" si="16"/>
        <v>0</v>
      </c>
      <c r="BB61" s="76"/>
      <c r="BC61" s="76"/>
      <c r="BD61" s="77"/>
      <c r="BE61" s="50"/>
      <c r="BF61" s="41"/>
      <c r="BG61" s="41">
        <f t="shared" si="5"/>
        <v>0</v>
      </c>
      <c r="BH61" s="38">
        <f t="shared" si="17"/>
        <v>0</v>
      </c>
      <c r="BI61" s="76"/>
      <c r="BJ61" s="76"/>
      <c r="BK61" s="77"/>
      <c r="BL61" s="50"/>
      <c r="BM61" s="41"/>
      <c r="BN61" s="41"/>
      <c r="BO61" s="38"/>
      <c r="BP61" s="76"/>
      <c r="BQ61" s="76"/>
      <c r="BR61" s="77"/>
      <c r="BS61" s="92"/>
      <c r="BT61" s="93"/>
      <c r="BU61" s="93">
        <f t="shared" si="6"/>
        <v>0</v>
      </c>
      <c r="BV61" s="38">
        <f t="shared" si="18"/>
        <v>0</v>
      </c>
      <c r="BW61" s="76"/>
      <c r="BX61" s="76"/>
      <c r="BY61" s="77"/>
      <c r="BZ61" s="92"/>
      <c r="CA61" s="93"/>
      <c r="CB61" s="93">
        <f t="shared" si="7"/>
        <v>0</v>
      </c>
      <c r="CC61" s="38">
        <f t="shared" si="8"/>
        <v>0</v>
      </c>
      <c r="CD61" s="76"/>
      <c r="CE61" s="76"/>
      <c r="CF61" s="77"/>
      <c r="CG61" s="87"/>
      <c r="CH61" s="88"/>
      <c r="CI61" s="88">
        <f t="shared" si="9"/>
        <v>0</v>
      </c>
      <c r="CJ61" s="89">
        <f t="shared" si="10"/>
        <v>0</v>
      </c>
      <c r="CK61" s="76"/>
      <c r="CL61" s="76"/>
      <c r="CM61" s="77"/>
      <c r="CN61" s="87"/>
      <c r="CO61" s="88"/>
      <c r="CP61" s="88">
        <f t="shared" si="11"/>
        <v>0</v>
      </c>
      <c r="CQ61" s="89">
        <f t="shared" si="19"/>
        <v>0</v>
      </c>
      <c r="CR61" s="76"/>
      <c r="CS61" s="76"/>
      <c r="CT61" s="81"/>
      <c r="CU61" s="87"/>
      <c r="CV61" s="88"/>
      <c r="CW61" s="88">
        <f t="shared" si="12"/>
        <v>0</v>
      </c>
      <c r="CX61" s="89">
        <f t="shared" si="20"/>
        <v>0</v>
      </c>
      <c r="CY61" s="76"/>
      <c r="CZ61" s="76"/>
      <c r="DA61" s="81"/>
      <c r="DB61" s="90">
        <f t="shared" si="21"/>
        <v>0</v>
      </c>
      <c r="DC61" s="42">
        <f t="shared" si="21"/>
        <v>0</v>
      </c>
      <c r="DD61" s="42">
        <f t="shared" si="21"/>
        <v>0</v>
      </c>
      <c r="DE61" s="80">
        <f t="shared" si="22"/>
        <v>0</v>
      </c>
      <c r="DF61" s="80">
        <f t="shared" si="22"/>
        <v>0</v>
      </c>
      <c r="DG61" s="80">
        <f t="shared" si="22"/>
        <v>0</v>
      </c>
    </row>
    <row r="62" spans="2:111" s="8" customFormat="1" ht="20.100000000000001" customHeight="1">
      <c r="B62" s="13">
        <f t="shared" si="25"/>
        <v>56</v>
      </c>
      <c r="C62" s="14" t="e">
        <f>+#REF!</f>
        <v>#REF!</v>
      </c>
      <c r="D62" s="14" t="s">
        <v>19</v>
      </c>
      <c r="E62" s="96" t="e">
        <f>#REF!</f>
        <v>#REF!</v>
      </c>
      <c r="F62" s="16" t="e">
        <f>SUMIF(#REF!,$E62,#REF!)</f>
        <v>#REF!</v>
      </c>
      <c r="G62" s="16" t="e">
        <f>SUMIF(#REF!,$E62,#REF!)</f>
        <v>#REF!</v>
      </c>
      <c r="H62" s="17" t="e">
        <f t="shared" si="0"/>
        <v>#REF!</v>
      </c>
      <c r="I62" s="64" t="e">
        <f t="shared" si="26"/>
        <v>#REF!</v>
      </c>
      <c r="K62" s="92"/>
      <c r="L62" s="93"/>
      <c r="M62" s="41">
        <f t="shared" si="13"/>
        <v>0</v>
      </c>
      <c r="N62" s="38">
        <f t="shared" si="14"/>
        <v>0</v>
      </c>
      <c r="O62" s="76"/>
      <c r="P62" s="76"/>
      <c r="Q62" s="77"/>
      <c r="R62" s="50"/>
      <c r="S62" s="41"/>
      <c r="T62" s="41">
        <f t="shared" si="27"/>
        <v>0</v>
      </c>
      <c r="U62" s="38">
        <f t="shared" si="28"/>
        <v>0</v>
      </c>
      <c r="V62" s="76"/>
      <c r="W62" s="76"/>
      <c r="X62" s="77"/>
      <c r="Y62" s="50"/>
      <c r="Z62" s="41"/>
      <c r="AA62" s="41">
        <f t="shared" si="1"/>
        <v>0</v>
      </c>
      <c r="AB62" s="38">
        <f t="shared" si="29"/>
        <v>0</v>
      </c>
      <c r="AC62" s="50"/>
      <c r="AD62" s="41"/>
      <c r="AE62" s="41">
        <f t="shared" si="2"/>
        <v>0</v>
      </c>
      <c r="AF62" s="38">
        <f t="shared" si="30"/>
        <v>0</v>
      </c>
      <c r="AG62" s="76"/>
      <c r="AH62" s="76"/>
      <c r="AI62" s="77"/>
      <c r="AJ62" s="50"/>
      <c r="AK62" s="41"/>
      <c r="AL62" s="41">
        <f t="shared" si="3"/>
        <v>0</v>
      </c>
      <c r="AM62" s="38">
        <f t="shared" si="15"/>
        <v>0</v>
      </c>
      <c r="AN62" s="76"/>
      <c r="AO62" s="76"/>
      <c r="AP62" s="77"/>
      <c r="AQ62" s="50"/>
      <c r="AR62" s="41"/>
      <c r="AS62" s="41"/>
      <c r="AT62" s="38"/>
      <c r="AU62" s="76"/>
      <c r="AV62" s="76"/>
      <c r="AW62" s="77"/>
      <c r="AX62" s="50"/>
      <c r="AY62" s="41"/>
      <c r="AZ62" s="41">
        <f t="shared" si="4"/>
        <v>0</v>
      </c>
      <c r="BA62" s="38">
        <f t="shared" si="16"/>
        <v>0</v>
      </c>
      <c r="BB62" s="76"/>
      <c r="BC62" s="76"/>
      <c r="BD62" s="77"/>
      <c r="BE62" s="50"/>
      <c r="BF62" s="41"/>
      <c r="BG62" s="41">
        <f t="shared" si="5"/>
        <v>0</v>
      </c>
      <c r="BH62" s="38">
        <f t="shared" si="17"/>
        <v>0</v>
      </c>
      <c r="BI62" s="76"/>
      <c r="BJ62" s="76"/>
      <c r="BK62" s="77"/>
      <c r="BL62" s="50"/>
      <c r="BM62" s="41"/>
      <c r="BN62" s="41"/>
      <c r="BO62" s="38"/>
      <c r="BP62" s="76"/>
      <c r="BQ62" s="76"/>
      <c r="BR62" s="77"/>
      <c r="BS62" s="92"/>
      <c r="BT62" s="93"/>
      <c r="BU62" s="93">
        <f t="shared" si="6"/>
        <v>0</v>
      </c>
      <c r="BV62" s="38">
        <f t="shared" si="18"/>
        <v>0</v>
      </c>
      <c r="BW62" s="76"/>
      <c r="BX62" s="76"/>
      <c r="BY62" s="77"/>
      <c r="BZ62" s="92"/>
      <c r="CA62" s="93"/>
      <c r="CB62" s="93">
        <f t="shared" si="7"/>
        <v>0</v>
      </c>
      <c r="CC62" s="38">
        <f t="shared" si="8"/>
        <v>0</v>
      </c>
      <c r="CD62" s="76"/>
      <c r="CE62" s="76"/>
      <c r="CF62" s="77"/>
      <c r="CG62" s="87"/>
      <c r="CH62" s="88"/>
      <c r="CI62" s="88">
        <f t="shared" si="9"/>
        <v>0</v>
      </c>
      <c r="CJ62" s="89">
        <f t="shared" si="10"/>
        <v>0</v>
      </c>
      <c r="CK62" s="76"/>
      <c r="CL62" s="76"/>
      <c r="CM62" s="77"/>
      <c r="CN62" s="87"/>
      <c r="CO62" s="88"/>
      <c r="CP62" s="88">
        <f t="shared" si="11"/>
        <v>0</v>
      </c>
      <c r="CQ62" s="89">
        <f t="shared" si="19"/>
        <v>0</v>
      </c>
      <c r="CR62" s="76"/>
      <c r="CS62" s="76"/>
      <c r="CT62" s="81"/>
      <c r="CU62" s="87"/>
      <c r="CV62" s="88"/>
      <c r="CW62" s="88">
        <f t="shared" si="12"/>
        <v>0</v>
      </c>
      <c r="CX62" s="89">
        <f t="shared" si="20"/>
        <v>0</v>
      </c>
      <c r="CY62" s="76"/>
      <c r="CZ62" s="76"/>
      <c r="DA62" s="81"/>
      <c r="DB62" s="90">
        <f t="shared" si="21"/>
        <v>0</v>
      </c>
      <c r="DC62" s="42">
        <f t="shared" si="21"/>
        <v>0</v>
      </c>
      <c r="DD62" s="42">
        <f t="shared" si="21"/>
        <v>0</v>
      </c>
      <c r="DE62" s="80">
        <f t="shared" si="22"/>
        <v>0</v>
      </c>
      <c r="DF62" s="80">
        <f t="shared" si="22"/>
        <v>0</v>
      </c>
      <c r="DG62" s="80">
        <f t="shared" si="22"/>
        <v>0</v>
      </c>
    </row>
    <row r="63" spans="2:111" s="8" customFormat="1" ht="20.100000000000001" customHeight="1">
      <c r="B63" s="13">
        <f t="shared" si="25"/>
        <v>57</v>
      </c>
      <c r="C63" s="14" t="e">
        <f>+#REF!</f>
        <v>#REF!</v>
      </c>
      <c r="D63" s="14" t="s">
        <v>19</v>
      </c>
      <c r="E63" s="96" t="e">
        <f>#REF!</f>
        <v>#REF!</v>
      </c>
      <c r="F63" s="16" t="e">
        <f>SUMIF(#REF!,$E63,#REF!)</f>
        <v>#REF!</v>
      </c>
      <c r="G63" s="16" t="e">
        <f>SUMIF(#REF!,$E63,#REF!)</f>
        <v>#REF!</v>
      </c>
      <c r="H63" s="17" t="e">
        <f t="shared" si="0"/>
        <v>#REF!</v>
      </c>
      <c r="I63" s="64" t="e">
        <f t="shared" si="26"/>
        <v>#REF!</v>
      </c>
      <c r="K63" s="92"/>
      <c r="L63" s="93"/>
      <c r="M63" s="41">
        <f t="shared" si="13"/>
        <v>0</v>
      </c>
      <c r="N63" s="38">
        <f t="shared" si="14"/>
        <v>0</v>
      </c>
      <c r="O63" s="76"/>
      <c r="P63" s="76"/>
      <c r="Q63" s="77"/>
      <c r="R63" s="50"/>
      <c r="S63" s="41"/>
      <c r="T63" s="41">
        <f t="shared" si="27"/>
        <v>0</v>
      </c>
      <c r="U63" s="38">
        <f t="shared" si="28"/>
        <v>0</v>
      </c>
      <c r="V63" s="76"/>
      <c r="W63" s="76"/>
      <c r="X63" s="76"/>
      <c r="Y63" s="50"/>
      <c r="Z63" s="41"/>
      <c r="AA63" s="41">
        <f t="shared" si="1"/>
        <v>0</v>
      </c>
      <c r="AB63" s="38">
        <f t="shared" si="29"/>
        <v>0</v>
      </c>
      <c r="AC63" s="50"/>
      <c r="AD63" s="41"/>
      <c r="AE63" s="41">
        <f t="shared" si="2"/>
        <v>0</v>
      </c>
      <c r="AF63" s="38">
        <f t="shared" si="30"/>
        <v>0</v>
      </c>
      <c r="AG63" s="76"/>
      <c r="AH63" s="76"/>
      <c r="AI63" s="77"/>
      <c r="AJ63" s="50"/>
      <c r="AK63" s="41"/>
      <c r="AL63" s="41">
        <f t="shared" si="3"/>
        <v>0</v>
      </c>
      <c r="AM63" s="38">
        <f t="shared" si="15"/>
        <v>0</v>
      </c>
      <c r="AN63" s="76"/>
      <c r="AO63" s="76"/>
      <c r="AP63" s="77"/>
      <c r="AQ63" s="50"/>
      <c r="AR63" s="41"/>
      <c r="AS63" s="41"/>
      <c r="AT63" s="38"/>
      <c r="AU63" s="76"/>
      <c r="AV63" s="76"/>
      <c r="AW63" s="77"/>
      <c r="AX63" s="50"/>
      <c r="AY63" s="41"/>
      <c r="AZ63" s="41">
        <f t="shared" si="4"/>
        <v>0</v>
      </c>
      <c r="BA63" s="38">
        <f t="shared" si="16"/>
        <v>0</v>
      </c>
      <c r="BB63" s="76"/>
      <c r="BC63" s="76"/>
      <c r="BD63" s="76"/>
      <c r="BE63" s="50"/>
      <c r="BF63" s="41"/>
      <c r="BG63" s="41">
        <f t="shared" si="5"/>
        <v>0</v>
      </c>
      <c r="BH63" s="38">
        <f t="shared" si="17"/>
        <v>0</v>
      </c>
      <c r="BI63" s="76"/>
      <c r="BJ63" s="76"/>
      <c r="BK63" s="76"/>
      <c r="BL63" s="50"/>
      <c r="BM63" s="41"/>
      <c r="BN63" s="41"/>
      <c r="BO63" s="38"/>
      <c r="BP63" s="76"/>
      <c r="BQ63" s="76"/>
      <c r="BR63" s="76"/>
      <c r="BS63" s="92"/>
      <c r="BT63" s="93"/>
      <c r="BU63" s="93">
        <f t="shared" si="6"/>
        <v>0</v>
      </c>
      <c r="BV63" s="38">
        <f t="shared" si="18"/>
        <v>0</v>
      </c>
      <c r="BW63" s="76"/>
      <c r="BX63" s="76"/>
      <c r="BY63" s="76"/>
      <c r="BZ63" s="92"/>
      <c r="CA63" s="93"/>
      <c r="CB63" s="93">
        <f t="shared" si="7"/>
        <v>0</v>
      </c>
      <c r="CC63" s="38">
        <f t="shared" si="8"/>
        <v>0</v>
      </c>
      <c r="CD63" s="76"/>
      <c r="CE63" s="76"/>
      <c r="CF63" s="77"/>
      <c r="CG63" s="87"/>
      <c r="CH63" s="88"/>
      <c r="CI63" s="88">
        <f t="shared" si="9"/>
        <v>0</v>
      </c>
      <c r="CJ63" s="89">
        <f t="shared" si="10"/>
        <v>0</v>
      </c>
      <c r="CK63" s="76"/>
      <c r="CL63" s="76"/>
      <c r="CM63" s="77"/>
      <c r="CN63" s="87"/>
      <c r="CO63" s="88"/>
      <c r="CP63" s="88">
        <f t="shared" si="11"/>
        <v>0</v>
      </c>
      <c r="CQ63" s="89">
        <f t="shared" si="19"/>
        <v>0</v>
      </c>
      <c r="CR63" s="76"/>
      <c r="CS63" s="76"/>
      <c r="CT63" s="81"/>
      <c r="CU63" s="87"/>
      <c r="CV63" s="88"/>
      <c r="CW63" s="88">
        <f t="shared" si="12"/>
        <v>0</v>
      </c>
      <c r="CX63" s="89">
        <f t="shared" si="20"/>
        <v>0</v>
      </c>
      <c r="CY63" s="76"/>
      <c r="CZ63" s="76"/>
      <c r="DA63" s="81"/>
      <c r="DB63" s="90">
        <f t="shared" si="21"/>
        <v>0</v>
      </c>
      <c r="DC63" s="42">
        <f t="shared" si="21"/>
        <v>0</v>
      </c>
      <c r="DD63" s="42">
        <f t="shared" si="21"/>
        <v>0</v>
      </c>
      <c r="DE63" s="80">
        <f t="shared" si="22"/>
        <v>0</v>
      </c>
      <c r="DF63" s="80">
        <f t="shared" si="22"/>
        <v>0</v>
      </c>
      <c r="DG63" s="80">
        <f t="shared" si="22"/>
        <v>0</v>
      </c>
    </row>
    <row r="64" spans="2:111" s="8" customFormat="1" ht="20.100000000000001" customHeight="1">
      <c r="B64" s="13">
        <f t="shared" si="25"/>
        <v>58</v>
      </c>
      <c r="C64" s="14" t="e">
        <f>+#REF!</f>
        <v>#REF!</v>
      </c>
      <c r="D64" s="14" t="s">
        <v>19</v>
      </c>
      <c r="E64" s="96" t="e">
        <f>#REF!</f>
        <v>#REF!</v>
      </c>
      <c r="F64" s="16" t="e">
        <f>SUMIF(#REF!,$E64,#REF!)</f>
        <v>#REF!</v>
      </c>
      <c r="G64" s="16" t="e">
        <f>SUMIF(#REF!,$E64,#REF!)</f>
        <v>#REF!</v>
      </c>
      <c r="H64" s="17" t="e">
        <f>+G64+F64</f>
        <v>#REF!</v>
      </c>
      <c r="I64" s="64" t="e">
        <f t="shared" si="26"/>
        <v>#REF!</v>
      </c>
      <c r="K64" s="92"/>
      <c r="L64" s="93"/>
      <c r="M64" s="41">
        <f t="shared" si="13"/>
        <v>0</v>
      </c>
      <c r="N64" s="38">
        <f t="shared" si="14"/>
        <v>0</v>
      </c>
      <c r="O64" s="76"/>
      <c r="P64" s="76"/>
      <c r="Q64" s="77"/>
      <c r="R64" s="50"/>
      <c r="S64" s="41"/>
      <c r="T64" s="41">
        <f t="shared" si="27"/>
        <v>0</v>
      </c>
      <c r="U64" s="38">
        <f t="shared" si="28"/>
        <v>0</v>
      </c>
      <c r="V64" s="76"/>
      <c r="W64" s="76"/>
      <c r="X64" s="77"/>
      <c r="Y64" s="50"/>
      <c r="Z64" s="41"/>
      <c r="AA64" s="41">
        <f t="shared" si="1"/>
        <v>0</v>
      </c>
      <c r="AB64" s="38">
        <f t="shared" si="29"/>
        <v>0</v>
      </c>
      <c r="AC64" s="50"/>
      <c r="AD64" s="41"/>
      <c r="AE64" s="41">
        <f t="shared" si="2"/>
        <v>0</v>
      </c>
      <c r="AF64" s="38">
        <f t="shared" si="30"/>
        <v>0</v>
      </c>
      <c r="AG64" s="76"/>
      <c r="AH64" s="76"/>
      <c r="AI64" s="77"/>
      <c r="AJ64" s="50"/>
      <c r="AK64" s="41"/>
      <c r="AL64" s="41">
        <f t="shared" si="3"/>
        <v>0</v>
      </c>
      <c r="AM64" s="38">
        <f t="shared" si="15"/>
        <v>0</v>
      </c>
      <c r="AN64" s="76"/>
      <c r="AO64" s="76"/>
      <c r="AP64" s="77"/>
      <c r="AQ64" s="50"/>
      <c r="AR64" s="41"/>
      <c r="AS64" s="41"/>
      <c r="AT64" s="38"/>
      <c r="AU64" s="76"/>
      <c r="AV64" s="76"/>
      <c r="AW64" s="77"/>
      <c r="AX64" s="50"/>
      <c r="AY64" s="41"/>
      <c r="AZ64" s="41">
        <f t="shared" si="4"/>
        <v>0</v>
      </c>
      <c r="BA64" s="38">
        <f t="shared" si="16"/>
        <v>0</v>
      </c>
      <c r="BB64" s="76"/>
      <c r="BC64" s="76"/>
      <c r="BD64" s="77"/>
      <c r="BE64" s="50"/>
      <c r="BF64" s="41"/>
      <c r="BG64" s="41">
        <f t="shared" si="5"/>
        <v>0</v>
      </c>
      <c r="BH64" s="38">
        <f t="shared" si="17"/>
        <v>0</v>
      </c>
      <c r="BI64" s="76"/>
      <c r="BJ64" s="76"/>
      <c r="BK64" s="77"/>
      <c r="BL64" s="50"/>
      <c r="BM64" s="41"/>
      <c r="BN64" s="41"/>
      <c r="BO64" s="38"/>
      <c r="BP64" s="76"/>
      <c r="BQ64" s="76"/>
      <c r="BR64" s="77"/>
      <c r="BS64" s="92"/>
      <c r="BT64" s="93"/>
      <c r="BU64" s="93">
        <f t="shared" si="6"/>
        <v>0</v>
      </c>
      <c r="BV64" s="38">
        <f t="shared" si="18"/>
        <v>0</v>
      </c>
      <c r="BW64" s="76"/>
      <c r="BX64" s="76"/>
      <c r="BY64" s="77"/>
      <c r="BZ64" s="92"/>
      <c r="CA64" s="93"/>
      <c r="CB64" s="93">
        <f t="shared" si="7"/>
        <v>0</v>
      </c>
      <c r="CC64" s="38">
        <f t="shared" si="8"/>
        <v>0</v>
      </c>
      <c r="CD64" s="76"/>
      <c r="CE64" s="76"/>
      <c r="CF64" s="77"/>
      <c r="CG64" s="87"/>
      <c r="CH64" s="88"/>
      <c r="CI64" s="88">
        <f t="shared" si="9"/>
        <v>0</v>
      </c>
      <c r="CJ64" s="89">
        <f t="shared" si="10"/>
        <v>0</v>
      </c>
      <c r="CK64" s="76"/>
      <c r="CL64" s="76"/>
      <c r="CM64" s="77"/>
      <c r="CN64" s="87"/>
      <c r="CO64" s="88"/>
      <c r="CP64" s="88">
        <f t="shared" si="11"/>
        <v>0</v>
      </c>
      <c r="CQ64" s="89">
        <f t="shared" si="19"/>
        <v>0</v>
      </c>
      <c r="CR64" s="76"/>
      <c r="CS64" s="76"/>
      <c r="CT64" s="81"/>
      <c r="CU64" s="87"/>
      <c r="CV64" s="88"/>
      <c r="CW64" s="88">
        <f t="shared" si="12"/>
        <v>0</v>
      </c>
      <c r="CX64" s="89">
        <f t="shared" si="20"/>
        <v>0</v>
      </c>
      <c r="CY64" s="76"/>
      <c r="CZ64" s="76"/>
      <c r="DA64" s="81"/>
      <c r="DB64" s="90">
        <f t="shared" si="21"/>
        <v>0</v>
      </c>
      <c r="DC64" s="42">
        <f t="shared" si="21"/>
        <v>0</v>
      </c>
      <c r="DD64" s="42">
        <f t="shared" si="21"/>
        <v>0</v>
      </c>
      <c r="DE64" s="80">
        <f t="shared" si="22"/>
        <v>0</v>
      </c>
      <c r="DF64" s="80">
        <f t="shared" si="22"/>
        <v>0</v>
      </c>
      <c r="DG64" s="80">
        <f t="shared" si="22"/>
        <v>0</v>
      </c>
    </row>
    <row r="65" spans="2:111" s="8" customFormat="1" ht="20.100000000000001" customHeight="1">
      <c r="B65" s="13">
        <f t="shared" si="25"/>
        <v>59</v>
      </c>
      <c r="C65" s="14" t="e">
        <f>+#REF!</f>
        <v>#REF!</v>
      </c>
      <c r="D65" s="14" t="s">
        <v>19</v>
      </c>
      <c r="E65" s="96" t="e">
        <f>#REF!</f>
        <v>#REF!</v>
      </c>
      <c r="F65" s="16" t="e">
        <f>SUMIF(#REF!,$E65,#REF!)</f>
        <v>#REF!</v>
      </c>
      <c r="G65" s="16" t="e">
        <f>SUMIF(#REF!,$E65,#REF!)</f>
        <v>#REF!</v>
      </c>
      <c r="H65" s="17" t="e">
        <f t="shared" si="0"/>
        <v>#REF!</v>
      </c>
      <c r="I65" s="64" t="e">
        <f t="shared" si="26"/>
        <v>#REF!</v>
      </c>
      <c r="K65" s="92"/>
      <c r="L65" s="93"/>
      <c r="M65" s="41">
        <f t="shared" si="13"/>
        <v>0</v>
      </c>
      <c r="N65" s="38">
        <f t="shared" si="14"/>
        <v>0</v>
      </c>
      <c r="O65" s="76"/>
      <c r="P65" s="76"/>
      <c r="Q65" s="77"/>
      <c r="R65" s="50"/>
      <c r="S65" s="41"/>
      <c r="T65" s="41">
        <f t="shared" si="27"/>
        <v>0</v>
      </c>
      <c r="U65" s="38">
        <f t="shared" si="28"/>
        <v>0</v>
      </c>
      <c r="V65" s="76"/>
      <c r="W65" s="76"/>
      <c r="X65" s="77"/>
      <c r="Y65" s="50"/>
      <c r="Z65" s="41"/>
      <c r="AA65" s="41">
        <f t="shared" si="1"/>
        <v>0</v>
      </c>
      <c r="AB65" s="38">
        <f t="shared" si="29"/>
        <v>0</v>
      </c>
      <c r="AC65" s="50"/>
      <c r="AD65" s="41"/>
      <c r="AE65" s="41">
        <f t="shared" si="2"/>
        <v>0</v>
      </c>
      <c r="AF65" s="38">
        <f t="shared" si="30"/>
        <v>0</v>
      </c>
      <c r="AG65" s="76"/>
      <c r="AH65" s="76"/>
      <c r="AI65" s="77"/>
      <c r="AJ65" s="50"/>
      <c r="AK65" s="41"/>
      <c r="AL65" s="41">
        <f t="shared" si="3"/>
        <v>0</v>
      </c>
      <c r="AM65" s="38">
        <f t="shared" si="15"/>
        <v>0</v>
      </c>
      <c r="AN65" s="76"/>
      <c r="AO65" s="76"/>
      <c r="AP65" s="77"/>
      <c r="AQ65" s="50"/>
      <c r="AR65" s="41"/>
      <c r="AS65" s="41"/>
      <c r="AT65" s="38"/>
      <c r="AU65" s="76"/>
      <c r="AV65" s="76"/>
      <c r="AW65" s="77"/>
      <c r="AX65" s="50"/>
      <c r="AY65" s="41"/>
      <c r="AZ65" s="41">
        <f t="shared" si="4"/>
        <v>0</v>
      </c>
      <c r="BA65" s="38">
        <f t="shared" si="16"/>
        <v>0</v>
      </c>
      <c r="BB65" s="76"/>
      <c r="BC65" s="76"/>
      <c r="BD65" s="77"/>
      <c r="BE65" s="50"/>
      <c r="BF65" s="41"/>
      <c r="BG65" s="41">
        <f t="shared" si="5"/>
        <v>0</v>
      </c>
      <c r="BH65" s="38">
        <f t="shared" si="17"/>
        <v>0</v>
      </c>
      <c r="BI65" s="76"/>
      <c r="BJ65" s="76"/>
      <c r="BK65" s="77"/>
      <c r="BL65" s="50"/>
      <c r="BM65" s="41"/>
      <c r="BN65" s="41"/>
      <c r="BO65" s="38"/>
      <c r="BP65" s="76"/>
      <c r="BQ65" s="76"/>
      <c r="BR65" s="77"/>
      <c r="BS65" s="92"/>
      <c r="BT65" s="93"/>
      <c r="BU65" s="93">
        <f t="shared" si="6"/>
        <v>0</v>
      </c>
      <c r="BV65" s="38">
        <f t="shared" si="18"/>
        <v>0</v>
      </c>
      <c r="BW65" s="76"/>
      <c r="BX65" s="76"/>
      <c r="BY65" s="77"/>
      <c r="BZ65" s="92"/>
      <c r="CA65" s="93"/>
      <c r="CB65" s="93">
        <f t="shared" si="7"/>
        <v>0</v>
      </c>
      <c r="CC65" s="38">
        <f t="shared" si="8"/>
        <v>0</v>
      </c>
      <c r="CD65" s="76"/>
      <c r="CE65" s="76"/>
      <c r="CF65" s="77"/>
      <c r="CG65" s="87"/>
      <c r="CH65" s="88"/>
      <c r="CI65" s="88">
        <f t="shared" si="9"/>
        <v>0</v>
      </c>
      <c r="CJ65" s="89">
        <f t="shared" si="10"/>
        <v>0</v>
      </c>
      <c r="CK65" s="76"/>
      <c r="CL65" s="76"/>
      <c r="CM65" s="77"/>
      <c r="CN65" s="87"/>
      <c r="CO65" s="88"/>
      <c r="CP65" s="88">
        <f t="shared" si="11"/>
        <v>0</v>
      </c>
      <c r="CQ65" s="89">
        <f t="shared" si="19"/>
        <v>0</v>
      </c>
      <c r="CR65" s="76"/>
      <c r="CS65" s="76"/>
      <c r="CT65" s="81"/>
      <c r="CU65" s="87"/>
      <c r="CV65" s="88"/>
      <c r="CW65" s="88">
        <f t="shared" si="12"/>
        <v>0</v>
      </c>
      <c r="CX65" s="89">
        <f t="shared" si="20"/>
        <v>0</v>
      </c>
      <c r="CY65" s="76"/>
      <c r="CZ65" s="76"/>
      <c r="DA65" s="81"/>
      <c r="DB65" s="90">
        <f t="shared" si="21"/>
        <v>0</v>
      </c>
      <c r="DC65" s="42">
        <f t="shared" si="21"/>
        <v>0</v>
      </c>
      <c r="DD65" s="42">
        <f t="shared" si="21"/>
        <v>0</v>
      </c>
      <c r="DE65" s="80">
        <f t="shared" si="22"/>
        <v>0</v>
      </c>
      <c r="DF65" s="80">
        <f t="shared" si="22"/>
        <v>0</v>
      </c>
      <c r="DG65" s="80">
        <f t="shared" si="22"/>
        <v>0</v>
      </c>
    </row>
    <row r="66" spans="2:111" s="8" customFormat="1" ht="20.100000000000001" customHeight="1">
      <c r="B66" s="13">
        <f t="shared" si="25"/>
        <v>60</v>
      </c>
      <c r="C66" s="14" t="e">
        <f>+#REF!</f>
        <v>#REF!</v>
      </c>
      <c r="D66" s="14" t="s">
        <v>19</v>
      </c>
      <c r="E66" s="96" t="e">
        <f>#REF!</f>
        <v>#REF!</v>
      </c>
      <c r="F66" s="16" t="e">
        <f>SUMIF(#REF!,$E66,#REF!)</f>
        <v>#REF!</v>
      </c>
      <c r="G66" s="16" t="e">
        <f>SUMIF(#REF!,$E66,#REF!)</f>
        <v>#REF!</v>
      </c>
      <c r="H66" s="17" t="e">
        <f t="shared" si="0"/>
        <v>#REF!</v>
      </c>
      <c r="I66" s="64" t="e">
        <f t="shared" si="26"/>
        <v>#REF!</v>
      </c>
      <c r="K66" s="92"/>
      <c r="L66" s="93"/>
      <c r="M66" s="41">
        <f t="shared" si="13"/>
        <v>0</v>
      </c>
      <c r="N66" s="38">
        <f t="shared" si="14"/>
        <v>0</v>
      </c>
      <c r="O66" s="76"/>
      <c r="P66" s="76"/>
      <c r="Q66" s="77"/>
      <c r="R66" s="50"/>
      <c r="S66" s="41"/>
      <c r="T66" s="41">
        <f t="shared" si="27"/>
        <v>0</v>
      </c>
      <c r="U66" s="38">
        <f t="shared" si="28"/>
        <v>0</v>
      </c>
      <c r="V66" s="76"/>
      <c r="W66" s="76"/>
      <c r="X66" s="77"/>
      <c r="Y66" s="50"/>
      <c r="Z66" s="41"/>
      <c r="AA66" s="41">
        <f t="shared" si="1"/>
        <v>0</v>
      </c>
      <c r="AB66" s="38">
        <f t="shared" si="29"/>
        <v>0</v>
      </c>
      <c r="AC66" s="50"/>
      <c r="AD66" s="41"/>
      <c r="AE66" s="41">
        <f t="shared" si="2"/>
        <v>0</v>
      </c>
      <c r="AF66" s="38">
        <f t="shared" si="30"/>
        <v>0</v>
      </c>
      <c r="AG66" s="76"/>
      <c r="AH66" s="76"/>
      <c r="AI66" s="77"/>
      <c r="AJ66" s="50"/>
      <c r="AK66" s="41"/>
      <c r="AL66" s="41">
        <f t="shared" si="3"/>
        <v>0</v>
      </c>
      <c r="AM66" s="38">
        <f t="shared" si="15"/>
        <v>0</v>
      </c>
      <c r="AN66" s="76"/>
      <c r="AO66" s="76"/>
      <c r="AP66" s="77"/>
      <c r="AQ66" s="50"/>
      <c r="AR66" s="41"/>
      <c r="AS66" s="41"/>
      <c r="AT66" s="38"/>
      <c r="AU66" s="76"/>
      <c r="AV66" s="76"/>
      <c r="AW66" s="77"/>
      <c r="AX66" s="50"/>
      <c r="AY66" s="41"/>
      <c r="AZ66" s="41">
        <f t="shared" si="4"/>
        <v>0</v>
      </c>
      <c r="BA66" s="38">
        <f t="shared" si="16"/>
        <v>0</v>
      </c>
      <c r="BB66" s="76"/>
      <c r="BC66" s="76"/>
      <c r="BD66" s="77"/>
      <c r="BE66" s="50"/>
      <c r="BF66" s="41"/>
      <c r="BG66" s="41">
        <f t="shared" si="5"/>
        <v>0</v>
      </c>
      <c r="BH66" s="38">
        <f t="shared" si="17"/>
        <v>0</v>
      </c>
      <c r="BI66" s="76"/>
      <c r="BJ66" s="76"/>
      <c r="BK66" s="77"/>
      <c r="BL66" s="50"/>
      <c r="BM66" s="41"/>
      <c r="BN66" s="41"/>
      <c r="BO66" s="38"/>
      <c r="BP66" s="76"/>
      <c r="BQ66" s="76"/>
      <c r="BR66" s="77"/>
      <c r="BS66" s="92"/>
      <c r="BT66" s="93"/>
      <c r="BU66" s="93">
        <f t="shared" si="6"/>
        <v>0</v>
      </c>
      <c r="BV66" s="38">
        <f t="shared" si="18"/>
        <v>0</v>
      </c>
      <c r="BW66" s="76"/>
      <c r="BX66" s="76"/>
      <c r="BY66" s="77"/>
      <c r="BZ66" s="92"/>
      <c r="CA66" s="93"/>
      <c r="CB66" s="93">
        <f t="shared" si="7"/>
        <v>0</v>
      </c>
      <c r="CC66" s="38">
        <f t="shared" si="8"/>
        <v>0</v>
      </c>
      <c r="CD66" s="76"/>
      <c r="CE66" s="76"/>
      <c r="CF66" s="77"/>
      <c r="CG66" s="87"/>
      <c r="CH66" s="88"/>
      <c r="CI66" s="88">
        <f t="shared" si="9"/>
        <v>0</v>
      </c>
      <c r="CJ66" s="89">
        <f t="shared" si="10"/>
        <v>0</v>
      </c>
      <c r="CK66" s="76"/>
      <c r="CL66" s="76"/>
      <c r="CM66" s="77"/>
      <c r="CN66" s="87"/>
      <c r="CO66" s="88"/>
      <c r="CP66" s="88">
        <f t="shared" si="11"/>
        <v>0</v>
      </c>
      <c r="CQ66" s="89">
        <f t="shared" si="19"/>
        <v>0</v>
      </c>
      <c r="CR66" s="76"/>
      <c r="CS66" s="76"/>
      <c r="CT66" s="81"/>
      <c r="CU66" s="87"/>
      <c r="CV66" s="88"/>
      <c r="CW66" s="88">
        <f t="shared" si="12"/>
        <v>0</v>
      </c>
      <c r="CX66" s="89">
        <f t="shared" si="20"/>
        <v>0</v>
      </c>
      <c r="CY66" s="76"/>
      <c r="CZ66" s="76"/>
      <c r="DA66" s="81"/>
      <c r="DB66" s="90">
        <f t="shared" si="21"/>
        <v>0</v>
      </c>
      <c r="DC66" s="42">
        <f t="shared" si="21"/>
        <v>0</v>
      </c>
      <c r="DD66" s="42">
        <f t="shared" si="21"/>
        <v>0</v>
      </c>
      <c r="DE66" s="80">
        <f t="shared" si="22"/>
        <v>0</v>
      </c>
      <c r="DF66" s="80">
        <f t="shared" si="22"/>
        <v>0</v>
      </c>
      <c r="DG66" s="80">
        <f t="shared" si="22"/>
        <v>0</v>
      </c>
    </row>
    <row r="67" spans="2:111" s="8" customFormat="1" ht="20.100000000000001" customHeight="1">
      <c r="B67" s="13">
        <f t="shared" si="25"/>
        <v>61</v>
      </c>
      <c r="C67" s="14" t="e">
        <f>+#REF!</f>
        <v>#REF!</v>
      </c>
      <c r="D67" s="14" t="s">
        <v>19</v>
      </c>
      <c r="E67" s="96" t="e">
        <f>#REF!</f>
        <v>#REF!</v>
      </c>
      <c r="F67" s="16" t="e">
        <f>SUMIF(#REF!,$E67,#REF!)</f>
        <v>#REF!</v>
      </c>
      <c r="G67" s="16" t="e">
        <f>SUMIF(#REF!,$E67,#REF!)</f>
        <v>#REF!</v>
      </c>
      <c r="H67" s="17" t="e">
        <f>+G67+F67</f>
        <v>#REF!</v>
      </c>
      <c r="I67" s="64" t="e">
        <f t="shared" si="26"/>
        <v>#REF!</v>
      </c>
      <c r="K67" s="92"/>
      <c r="L67" s="93"/>
      <c r="M67" s="41">
        <f t="shared" si="13"/>
        <v>0</v>
      </c>
      <c r="N67" s="38">
        <f t="shared" si="14"/>
        <v>0</v>
      </c>
      <c r="O67" s="76"/>
      <c r="P67" s="76"/>
      <c r="Q67" s="77"/>
      <c r="R67" s="50"/>
      <c r="S67" s="41"/>
      <c r="T67" s="41">
        <f t="shared" si="27"/>
        <v>0</v>
      </c>
      <c r="U67" s="38">
        <f t="shared" si="28"/>
        <v>0</v>
      </c>
      <c r="V67" s="76"/>
      <c r="W67" s="76"/>
      <c r="X67" s="77"/>
      <c r="Y67" s="50"/>
      <c r="Z67" s="41"/>
      <c r="AA67" s="41">
        <f t="shared" si="1"/>
        <v>0</v>
      </c>
      <c r="AB67" s="38">
        <f t="shared" si="29"/>
        <v>0</v>
      </c>
      <c r="AC67" s="50"/>
      <c r="AD67" s="41"/>
      <c r="AE67" s="41">
        <f t="shared" si="2"/>
        <v>0</v>
      </c>
      <c r="AF67" s="38">
        <f t="shared" si="30"/>
        <v>0</v>
      </c>
      <c r="AG67" s="76"/>
      <c r="AH67" s="76"/>
      <c r="AI67" s="77"/>
      <c r="AJ67" s="50"/>
      <c r="AK67" s="41"/>
      <c r="AL67" s="41">
        <f t="shared" si="3"/>
        <v>0</v>
      </c>
      <c r="AM67" s="38">
        <f t="shared" si="15"/>
        <v>0</v>
      </c>
      <c r="AN67" s="76"/>
      <c r="AO67" s="76"/>
      <c r="AP67" s="77"/>
      <c r="AQ67" s="50"/>
      <c r="AR67" s="41"/>
      <c r="AS67" s="41"/>
      <c r="AT67" s="38"/>
      <c r="AU67" s="76"/>
      <c r="AV67" s="76"/>
      <c r="AW67" s="77"/>
      <c r="AX67" s="50"/>
      <c r="AY67" s="41"/>
      <c r="AZ67" s="41">
        <f t="shared" si="4"/>
        <v>0</v>
      </c>
      <c r="BA67" s="38">
        <f t="shared" si="16"/>
        <v>0</v>
      </c>
      <c r="BB67" s="76"/>
      <c r="BC67" s="76"/>
      <c r="BD67" s="77"/>
      <c r="BE67" s="50"/>
      <c r="BF67" s="41"/>
      <c r="BG67" s="41">
        <f t="shared" si="5"/>
        <v>0</v>
      </c>
      <c r="BH67" s="38">
        <f t="shared" si="17"/>
        <v>0</v>
      </c>
      <c r="BI67" s="76"/>
      <c r="BJ67" s="76"/>
      <c r="BK67" s="77"/>
      <c r="BL67" s="50"/>
      <c r="BM67" s="41"/>
      <c r="BN67" s="41"/>
      <c r="BO67" s="38"/>
      <c r="BP67" s="76"/>
      <c r="BQ67" s="76"/>
      <c r="BR67" s="77"/>
      <c r="BS67" s="92"/>
      <c r="BT67" s="93"/>
      <c r="BU67" s="93">
        <f t="shared" si="6"/>
        <v>0</v>
      </c>
      <c r="BV67" s="38">
        <f t="shared" si="18"/>
        <v>0</v>
      </c>
      <c r="BW67" s="76"/>
      <c r="BX67" s="76"/>
      <c r="BY67" s="77"/>
      <c r="BZ67" s="92"/>
      <c r="CA67" s="93"/>
      <c r="CB67" s="93">
        <f t="shared" si="7"/>
        <v>0</v>
      </c>
      <c r="CC67" s="38">
        <f t="shared" si="8"/>
        <v>0</v>
      </c>
      <c r="CD67" s="76"/>
      <c r="CE67" s="76"/>
      <c r="CF67" s="77"/>
      <c r="CG67" s="87"/>
      <c r="CH67" s="88"/>
      <c r="CI67" s="88">
        <f t="shared" si="9"/>
        <v>0</v>
      </c>
      <c r="CJ67" s="89">
        <f t="shared" si="10"/>
        <v>0</v>
      </c>
      <c r="CK67" s="76"/>
      <c r="CL67" s="76"/>
      <c r="CM67" s="77"/>
      <c r="CN67" s="87"/>
      <c r="CO67" s="88"/>
      <c r="CP67" s="88">
        <f t="shared" si="11"/>
        <v>0</v>
      </c>
      <c r="CQ67" s="89">
        <f t="shared" si="19"/>
        <v>0</v>
      </c>
      <c r="CR67" s="76"/>
      <c r="CS67" s="76"/>
      <c r="CT67" s="81"/>
      <c r="CU67" s="87"/>
      <c r="CV67" s="88"/>
      <c r="CW67" s="88">
        <f t="shared" si="12"/>
        <v>0</v>
      </c>
      <c r="CX67" s="89">
        <f t="shared" si="20"/>
        <v>0</v>
      </c>
      <c r="CY67" s="76"/>
      <c r="CZ67" s="76"/>
      <c r="DA67" s="81"/>
      <c r="DB67" s="90">
        <f t="shared" si="21"/>
        <v>0</v>
      </c>
      <c r="DC67" s="42">
        <f t="shared" si="21"/>
        <v>0</v>
      </c>
      <c r="DD67" s="42">
        <f t="shared" si="21"/>
        <v>0</v>
      </c>
      <c r="DE67" s="80">
        <f t="shared" si="22"/>
        <v>0</v>
      </c>
      <c r="DF67" s="80">
        <f t="shared" si="22"/>
        <v>0</v>
      </c>
      <c r="DG67" s="80">
        <f t="shared" si="22"/>
        <v>0</v>
      </c>
    </row>
    <row r="68" spans="2:111" s="8" customFormat="1" ht="20.100000000000001" customHeight="1">
      <c r="B68" s="13">
        <f t="shared" si="25"/>
        <v>62</v>
      </c>
      <c r="C68" s="14" t="e">
        <f>+#REF!</f>
        <v>#REF!</v>
      </c>
      <c r="D68" s="14" t="s">
        <v>19</v>
      </c>
      <c r="E68" s="96" t="e">
        <f>#REF!</f>
        <v>#REF!</v>
      </c>
      <c r="F68" s="16" t="e">
        <f>SUMIF(#REF!,$E68,#REF!)</f>
        <v>#REF!</v>
      </c>
      <c r="G68" s="16" t="e">
        <f>SUMIF(#REF!,$E68,#REF!)</f>
        <v>#REF!</v>
      </c>
      <c r="H68" s="17" t="e">
        <f t="shared" si="0"/>
        <v>#REF!</v>
      </c>
      <c r="I68" s="64" t="e">
        <f t="shared" si="26"/>
        <v>#REF!</v>
      </c>
      <c r="K68" s="92"/>
      <c r="L68" s="93"/>
      <c r="M68" s="41">
        <f t="shared" si="13"/>
        <v>0</v>
      </c>
      <c r="N68" s="38">
        <f t="shared" si="14"/>
        <v>0</v>
      </c>
      <c r="O68" s="76"/>
      <c r="P68" s="76"/>
      <c r="Q68" s="76"/>
      <c r="R68" s="50"/>
      <c r="S68" s="41"/>
      <c r="T68" s="41">
        <f t="shared" si="27"/>
        <v>0</v>
      </c>
      <c r="U68" s="38">
        <f t="shared" si="28"/>
        <v>0</v>
      </c>
      <c r="V68" s="76"/>
      <c r="W68" s="76"/>
      <c r="X68" s="77"/>
      <c r="Y68" s="50"/>
      <c r="Z68" s="41"/>
      <c r="AA68" s="41">
        <f t="shared" si="1"/>
        <v>0</v>
      </c>
      <c r="AB68" s="38">
        <f t="shared" si="29"/>
        <v>0</v>
      </c>
      <c r="AC68" s="50"/>
      <c r="AD68" s="41"/>
      <c r="AE68" s="41">
        <f t="shared" si="2"/>
        <v>0</v>
      </c>
      <c r="AF68" s="38">
        <f t="shared" si="30"/>
        <v>0</v>
      </c>
      <c r="AG68" s="76"/>
      <c r="AH68" s="76"/>
      <c r="AI68" s="77"/>
      <c r="AJ68" s="50"/>
      <c r="AK68" s="41"/>
      <c r="AL68" s="41">
        <f t="shared" si="3"/>
        <v>0</v>
      </c>
      <c r="AM68" s="38">
        <f t="shared" si="15"/>
        <v>0</v>
      </c>
      <c r="AN68" s="76"/>
      <c r="AO68" s="76"/>
      <c r="AP68" s="77"/>
      <c r="AQ68" s="50"/>
      <c r="AR68" s="41"/>
      <c r="AS68" s="41"/>
      <c r="AT68" s="38"/>
      <c r="AU68" s="76"/>
      <c r="AV68" s="76"/>
      <c r="AW68" s="77"/>
      <c r="AX68" s="50"/>
      <c r="AY68" s="41"/>
      <c r="AZ68" s="41">
        <f t="shared" si="4"/>
        <v>0</v>
      </c>
      <c r="BA68" s="38">
        <f t="shared" si="16"/>
        <v>0</v>
      </c>
      <c r="BB68" s="76"/>
      <c r="BC68" s="76"/>
      <c r="BD68" s="76"/>
      <c r="BE68" s="50"/>
      <c r="BF68" s="41"/>
      <c r="BG68" s="41">
        <f t="shared" si="5"/>
        <v>0</v>
      </c>
      <c r="BH68" s="38">
        <f t="shared" si="17"/>
        <v>0</v>
      </c>
      <c r="BI68" s="76"/>
      <c r="BJ68" s="76"/>
      <c r="BK68" s="76"/>
      <c r="BL68" s="50"/>
      <c r="BM68" s="41"/>
      <c r="BN68" s="41"/>
      <c r="BO68" s="38"/>
      <c r="BP68" s="76"/>
      <c r="BQ68" s="76"/>
      <c r="BR68" s="77"/>
      <c r="BS68" s="92"/>
      <c r="BT68" s="93"/>
      <c r="BU68" s="93">
        <f t="shared" si="6"/>
        <v>0</v>
      </c>
      <c r="BV68" s="38">
        <f t="shared" si="18"/>
        <v>0</v>
      </c>
      <c r="BW68" s="76"/>
      <c r="BX68" s="76"/>
      <c r="BY68" s="77"/>
      <c r="BZ68" s="92"/>
      <c r="CA68" s="93"/>
      <c r="CB68" s="93">
        <f t="shared" si="7"/>
        <v>0</v>
      </c>
      <c r="CC68" s="38">
        <f t="shared" si="8"/>
        <v>0</v>
      </c>
      <c r="CD68" s="76"/>
      <c r="CE68" s="76"/>
      <c r="CF68" s="77"/>
      <c r="CG68" s="87"/>
      <c r="CH68" s="88"/>
      <c r="CI68" s="88">
        <f t="shared" si="9"/>
        <v>0</v>
      </c>
      <c r="CJ68" s="89">
        <f t="shared" si="10"/>
        <v>0</v>
      </c>
      <c r="CK68" s="76"/>
      <c r="CL68" s="76"/>
      <c r="CM68" s="77"/>
      <c r="CN68" s="87"/>
      <c r="CO68" s="88"/>
      <c r="CP68" s="88">
        <f t="shared" si="11"/>
        <v>0</v>
      </c>
      <c r="CQ68" s="89">
        <f t="shared" si="19"/>
        <v>0</v>
      </c>
      <c r="CR68" s="76"/>
      <c r="CS68" s="76"/>
      <c r="CT68" s="76"/>
      <c r="CU68" s="87"/>
      <c r="CV68" s="88"/>
      <c r="CW68" s="88">
        <f t="shared" si="12"/>
        <v>0</v>
      </c>
      <c r="CX68" s="89">
        <f t="shared" si="20"/>
        <v>0</v>
      </c>
      <c r="CY68" s="76"/>
      <c r="CZ68" s="76"/>
      <c r="DA68" s="81"/>
      <c r="DB68" s="90">
        <f t="shared" si="21"/>
        <v>0</v>
      </c>
      <c r="DC68" s="42">
        <f t="shared" si="21"/>
        <v>0</v>
      </c>
      <c r="DD68" s="42">
        <f t="shared" si="21"/>
        <v>0</v>
      </c>
      <c r="DE68" s="80">
        <f t="shared" si="22"/>
        <v>0</v>
      </c>
      <c r="DF68" s="80">
        <f t="shared" si="22"/>
        <v>0</v>
      </c>
      <c r="DG68" s="80">
        <f t="shared" si="22"/>
        <v>0</v>
      </c>
    </row>
    <row r="69" spans="2:111" s="8" customFormat="1" ht="20.100000000000001" customHeight="1">
      <c r="B69" s="13">
        <f t="shared" si="25"/>
        <v>63</v>
      </c>
      <c r="C69" s="14" t="e">
        <f>+#REF!</f>
        <v>#REF!</v>
      </c>
      <c r="D69" s="14" t="s">
        <v>19</v>
      </c>
      <c r="E69" s="96" t="e">
        <f>#REF!</f>
        <v>#REF!</v>
      </c>
      <c r="F69" s="16" t="e">
        <f>SUMIF(#REF!,$E69,#REF!)</f>
        <v>#REF!</v>
      </c>
      <c r="G69" s="16" t="e">
        <f>SUMIF(#REF!,$E69,#REF!)</f>
        <v>#REF!</v>
      </c>
      <c r="H69" s="17" t="e">
        <f t="shared" si="0"/>
        <v>#REF!</v>
      </c>
      <c r="I69" s="64" t="e">
        <f t="shared" si="26"/>
        <v>#REF!</v>
      </c>
      <c r="K69" s="92"/>
      <c r="L69" s="93"/>
      <c r="M69" s="41">
        <f t="shared" si="13"/>
        <v>0</v>
      </c>
      <c r="N69" s="38">
        <f t="shared" si="14"/>
        <v>0</v>
      </c>
      <c r="O69" s="76"/>
      <c r="P69" s="76"/>
      <c r="Q69" s="77"/>
      <c r="R69" s="50"/>
      <c r="S69" s="41"/>
      <c r="T69" s="41">
        <f t="shared" si="27"/>
        <v>0</v>
      </c>
      <c r="U69" s="38">
        <f t="shared" si="28"/>
        <v>0</v>
      </c>
      <c r="V69" s="76"/>
      <c r="W69" s="76"/>
      <c r="X69" s="77"/>
      <c r="Y69" s="50"/>
      <c r="Z69" s="41"/>
      <c r="AA69" s="41">
        <f t="shared" si="1"/>
        <v>0</v>
      </c>
      <c r="AB69" s="38">
        <f t="shared" si="29"/>
        <v>0</v>
      </c>
      <c r="AC69" s="50"/>
      <c r="AD69" s="41"/>
      <c r="AE69" s="41">
        <f t="shared" si="2"/>
        <v>0</v>
      </c>
      <c r="AF69" s="38">
        <f t="shared" si="30"/>
        <v>0</v>
      </c>
      <c r="AG69" s="76"/>
      <c r="AH69" s="76"/>
      <c r="AI69" s="77"/>
      <c r="AJ69" s="50"/>
      <c r="AK69" s="41"/>
      <c r="AL69" s="41">
        <f t="shared" si="3"/>
        <v>0</v>
      </c>
      <c r="AM69" s="38">
        <f t="shared" si="15"/>
        <v>0</v>
      </c>
      <c r="AN69" s="76"/>
      <c r="AO69" s="76"/>
      <c r="AP69" s="77"/>
      <c r="AQ69" s="50"/>
      <c r="AR69" s="41"/>
      <c r="AS69" s="41"/>
      <c r="AT69" s="38"/>
      <c r="AU69" s="76"/>
      <c r="AV69" s="76"/>
      <c r="AW69" s="77"/>
      <c r="AX69" s="50"/>
      <c r="AY69" s="41"/>
      <c r="AZ69" s="41">
        <f t="shared" si="4"/>
        <v>0</v>
      </c>
      <c r="BA69" s="38">
        <f t="shared" si="16"/>
        <v>0</v>
      </c>
      <c r="BB69" s="76"/>
      <c r="BC69" s="76"/>
      <c r="BD69" s="77"/>
      <c r="BE69" s="50"/>
      <c r="BF69" s="41"/>
      <c r="BG69" s="41">
        <f t="shared" si="5"/>
        <v>0</v>
      </c>
      <c r="BH69" s="38">
        <f t="shared" si="17"/>
        <v>0</v>
      </c>
      <c r="BI69" s="76"/>
      <c r="BJ69" s="76"/>
      <c r="BK69" s="77"/>
      <c r="BL69" s="50"/>
      <c r="BM69" s="41"/>
      <c r="BN69" s="41"/>
      <c r="BO69" s="38"/>
      <c r="BP69" s="76"/>
      <c r="BQ69" s="76"/>
      <c r="BR69" s="77"/>
      <c r="BS69" s="92"/>
      <c r="BT69" s="93"/>
      <c r="BU69" s="93">
        <f t="shared" si="6"/>
        <v>0</v>
      </c>
      <c r="BV69" s="38">
        <f t="shared" si="18"/>
        <v>0</v>
      </c>
      <c r="BW69" s="76"/>
      <c r="BX69" s="76"/>
      <c r="BY69" s="77"/>
      <c r="BZ69" s="92"/>
      <c r="CA69" s="93"/>
      <c r="CB69" s="93">
        <f t="shared" si="7"/>
        <v>0</v>
      </c>
      <c r="CC69" s="38">
        <f t="shared" si="8"/>
        <v>0</v>
      </c>
      <c r="CD69" s="76"/>
      <c r="CE69" s="76"/>
      <c r="CF69" s="77"/>
      <c r="CG69" s="87"/>
      <c r="CH69" s="88"/>
      <c r="CI69" s="88">
        <f t="shared" si="9"/>
        <v>0</v>
      </c>
      <c r="CJ69" s="89">
        <f t="shared" si="10"/>
        <v>0</v>
      </c>
      <c r="CK69" s="76"/>
      <c r="CL69" s="76"/>
      <c r="CM69" s="77"/>
      <c r="CN69" s="87"/>
      <c r="CO69" s="88"/>
      <c r="CP69" s="88">
        <f t="shared" si="11"/>
        <v>0</v>
      </c>
      <c r="CQ69" s="89">
        <f t="shared" si="19"/>
        <v>0</v>
      </c>
      <c r="CR69" s="76"/>
      <c r="CS69" s="76"/>
      <c r="CT69" s="81"/>
      <c r="CU69" s="87"/>
      <c r="CV69" s="88"/>
      <c r="CW69" s="88">
        <f t="shared" si="12"/>
        <v>0</v>
      </c>
      <c r="CX69" s="89">
        <f t="shared" si="20"/>
        <v>0</v>
      </c>
      <c r="CY69" s="76"/>
      <c r="CZ69" s="76"/>
      <c r="DA69" s="81"/>
      <c r="DB69" s="90">
        <f t="shared" ref="DB69:DD122" si="31">L69+S69+Z69+AD69+AK69+AY69+BF69+BT69+CA69+CH69+CO69+CV69</f>
        <v>0</v>
      </c>
      <c r="DC69" s="42">
        <f t="shared" si="31"/>
        <v>0</v>
      </c>
      <c r="DD69" s="42">
        <f t="shared" si="31"/>
        <v>0</v>
      </c>
      <c r="DE69" s="80">
        <f t="shared" ref="DE69:DG122" si="32">O69+V69+AG69+AN69+BB69+BI69+BW69+CD69+CK69+CR69+CY69</f>
        <v>0</v>
      </c>
      <c r="DF69" s="80">
        <f t="shared" si="32"/>
        <v>0</v>
      </c>
      <c r="DG69" s="80">
        <f t="shared" si="32"/>
        <v>0</v>
      </c>
    </row>
    <row r="70" spans="2:111" s="8" customFormat="1" ht="20.100000000000001" customHeight="1">
      <c r="B70" s="13">
        <f t="shared" si="25"/>
        <v>64</v>
      </c>
      <c r="C70" s="14" t="e">
        <f>+#REF!</f>
        <v>#REF!</v>
      </c>
      <c r="D70" s="14" t="s">
        <v>19</v>
      </c>
      <c r="E70" s="96" t="e">
        <f>#REF!</f>
        <v>#REF!</v>
      </c>
      <c r="F70" s="16" t="e">
        <f>SUMIF(#REF!,$E70,#REF!)</f>
        <v>#REF!</v>
      </c>
      <c r="G70" s="16" t="e">
        <f>SUMIF(#REF!,$E70,#REF!)</f>
        <v>#REF!</v>
      </c>
      <c r="H70" s="17" t="e">
        <f t="shared" si="0"/>
        <v>#REF!</v>
      </c>
      <c r="I70" s="64" t="e">
        <f t="shared" si="26"/>
        <v>#REF!</v>
      </c>
      <c r="K70" s="92"/>
      <c r="L70" s="93"/>
      <c r="M70" s="41">
        <f t="shared" si="13"/>
        <v>0</v>
      </c>
      <c r="N70" s="38">
        <f t="shared" si="14"/>
        <v>0</v>
      </c>
      <c r="O70" s="76"/>
      <c r="P70" s="76"/>
      <c r="Q70" s="77"/>
      <c r="R70" s="50"/>
      <c r="S70" s="41"/>
      <c r="T70" s="41">
        <f t="shared" si="27"/>
        <v>0</v>
      </c>
      <c r="U70" s="38">
        <f t="shared" si="28"/>
        <v>0</v>
      </c>
      <c r="V70" s="76"/>
      <c r="W70" s="76"/>
      <c r="X70" s="77"/>
      <c r="Y70" s="50"/>
      <c r="Z70" s="41"/>
      <c r="AA70" s="41">
        <f t="shared" si="1"/>
        <v>0</v>
      </c>
      <c r="AB70" s="38">
        <f t="shared" si="29"/>
        <v>0</v>
      </c>
      <c r="AC70" s="50"/>
      <c r="AD70" s="41"/>
      <c r="AE70" s="41">
        <f t="shared" si="2"/>
        <v>0</v>
      </c>
      <c r="AF70" s="38">
        <f t="shared" si="30"/>
        <v>0</v>
      </c>
      <c r="AG70" s="76"/>
      <c r="AH70" s="76"/>
      <c r="AI70" s="77"/>
      <c r="AJ70" s="50"/>
      <c r="AK70" s="41"/>
      <c r="AL70" s="41">
        <f t="shared" si="3"/>
        <v>0</v>
      </c>
      <c r="AM70" s="38">
        <f t="shared" si="15"/>
        <v>0</v>
      </c>
      <c r="AN70" s="76"/>
      <c r="AO70" s="76"/>
      <c r="AP70" s="76"/>
      <c r="AQ70" s="50"/>
      <c r="AR70" s="41"/>
      <c r="AS70" s="41"/>
      <c r="AT70" s="38"/>
      <c r="AU70" s="76"/>
      <c r="AV70" s="76"/>
      <c r="AW70" s="76"/>
      <c r="AX70" s="50"/>
      <c r="AY70" s="41"/>
      <c r="AZ70" s="41">
        <f t="shared" si="4"/>
        <v>0</v>
      </c>
      <c r="BA70" s="38">
        <f t="shared" si="16"/>
        <v>0</v>
      </c>
      <c r="BB70" s="76"/>
      <c r="BC70" s="76"/>
      <c r="BD70" s="77"/>
      <c r="BE70" s="50"/>
      <c r="BF70" s="41"/>
      <c r="BG70" s="41">
        <f t="shared" si="5"/>
        <v>0</v>
      </c>
      <c r="BH70" s="38">
        <f t="shared" si="17"/>
        <v>0</v>
      </c>
      <c r="BI70" s="76"/>
      <c r="BJ70" s="76"/>
      <c r="BK70" s="77"/>
      <c r="BL70" s="50"/>
      <c r="BM70" s="41"/>
      <c r="BN70" s="41"/>
      <c r="BO70" s="38"/>
      <c r="BP70" s="76"/>
      <c r="BQ70" s="76"/>
      <c r="BR70" s="77"/>
      <c r="BS70" s="92"/>
      <c r="BT70" s="93"/>
      <c r="BU70" s="93">
        <f t="shared" si="6"/>
        <v>0</v>
      </c>
      <c r="BV70" s="38">
        <f t="shared" si="18"/>
        <v>0</v>
      </c>
      <c r="BW70" s="76"/>
      <c r="BX70" s="76"/>
      <c r="BY70" s="77"/>
      <c r="BZ70" s="92"/>
      <c r="CA70" s="93"/>
      <c r="CB70" s="93">
        <f t="shared" si="7"/>
        <v>0</v>
      </c>
      <c r="CC70" s="38">
        <f t="shared" si="8"/>
        <v>0</v>
      </c>
      <c r="CD70" s="76"/>
      <c r="CE70" s="76"/>
      <c r="CF70" s="77"/>
      <c r="CG70" s="87"/>
      <c r="CH70" s="88"/>
      <c r="CI70" s="88">
        <f t="shared" si="9"/>
        <v>0</v>
      </c>
      <c r="CJ70" s="89">
        <f t="shared" si="10"/>
        <v>0</v>
      </c>
      <c r="CK70" s="76"/>
      <c r="CL70" s="76"/>
      <c r="CM70" s="77"/>
      <c r="CN70" s="87"/>
      <c r="CO70" s="88"/>
      <c r="CP70" s="88">
        <f t="shared" si="11"/>
        <v>0</v>
      </c>
      <c r="CQ70" s="89">
        <f t="shared" si="19"/>
        <v>0</v>
      </c>
      <c r="CR70" s="76"/>
      <c r="CS70" s="76"/>
      <c r="CT70" s="81"/>
      <c r="CU70" s="87"/>
      <c r="CV70" s="88"/>
      <c r="CW70" s="88">
        <f t="shared" si="12"/>
        <v>0</v>
      </c>
      <c r="CX70" s="89">
        <f t="shared" si="20"/>
        <v>0</v>
      </c>
      <c r="CY70" s="76"/>
      <c r="CZ70" s="76"/>
      <c r="DA70" s="81"/>
      <c r="DB70" s="90">
        <f t="shared" si="31"/>
        <v>0</v>
      </c>
      <c r="DC70" s="42">
        <f t="shared" si="31"/>
        <v>0</v>
      </c>
      <c r="DD70" s="42">
        <f t="shared" si="31"/>
        <v>0</v>
      </c>
      <c r="DE70" s="80">
        <f t="shared" si="32"/>
        <v>0</v>
      </c>
      <c r="DF70" s="80">
        <f t="shared" si="32"/>
        <v>0</v>
      </c>
      <c r="DG70" s="80">
        <f t="shared" si="32"/>
        <v>0</v>
      </c>
    </row>
    <row r="71" spans="2:111" s="8" customFormat="1" ht="20.100000000000001" customHeight="1">
      <c r="B71" s="13">
        <f t="shared" si="25"/>
        <v>65</v>
      </c>
      <c r="C71" s="14" t="e">
        <f>+#REF!</f>
        <v>#REF!</v>
      </c>
      <c r="D71" s="14" t="s">
        <v>19</v>
      </c>
      <c r="E71" s="96" t="e">
        <f>#REF!</f>
        <v>#REF!</v>
      </c>
      <c r="F71" s="16" t="e">
        <f>SUMIF(#REF!,$E71,#REF!)</f>
        <v>#REF!</v>
      </c>
      <c r="G71" s="16" t="e">
        <f>SUMIF(#REF!,$E71,#REF!)</f>
        <v>#REF!</v>
      </c>
      <c r="H71" s="17" t="e">
        <f t="shared" ref="H71:H81" si="33">+G71+F71</f>
        <v>#REF!</v>
      </c>
      <c r="I71" s="64" t="e">
        <f t="shared" si="26"/>
        <v>#REF!</v>
      </c>
      <c r="K71" s="92"/>
      <c r="L71" s="93"/>
      <c r="M71" s="41">
        <f t="shared" si="13"/>
        <v>0</v>
      </c>
      <c r="N71" s="38">
        <f t="shared" si="14"/>
        <v>0</v>
      </c>
      <c r="O71" s="76"/>
      <c r="P71" s="76"/>
      <c r="Q71" s="76"/>
      <c r="R71" s="50"/>
      <c r="S71" s="41"/>
      <c r="T71" s="41">
        <f t="shared" si="27"/>
        <v>0</v>
      </c>
      <c r="U71" s="38">
        <f t="shared" si="28"/>
        <v>0</v>
      </c>
      <c r="V71" s="76"/>
      <c r="W71" s="76"/>
      <c r="X71" s="77"/>
      <c r="Y71" s="50"/>
      <c r="Z71" s="41"/>
      <c r="AA71" s="41">
        <f t="shared" si="1"/>
        <v>0</v>
      </c>
      <c r="AB71" s="38">
        <f t="shared" si="29"/>
        <v>0</v>
      </c>
      <c r="AC71" s="50"/>
      <c r="AD71" s="41"/>
      <c r="AE71" s="41">
        <f t="shared" ref="AE71:AE131" si="34">(AD71/1.18)/2+((AD71/1.18)*0.18)</f>
        <v>0</v>
      </c>
      <c r="AF71" s="38">
        <f t="shared" si="30"/>
        <v>0</v>
      </c>
      <c r="AG71" s="76"/>
      <c r="AH71" s="76"/>
      <c r="AI71" s="77"/>
      <c r="AJ71" s="50"/>
      <c r="AK71" s="41"/>
      <c r="AL71" s="41">
        <f t="shared" si="3"/>
        <v>0</v>
      </c>
      <c r="AM71" s="38">
        <f t="shared" si="15"/>
        <v>0</v>
      </c>
      <c r="AN71" s="76"/>
      <c r="AO71" s="76"/>
      <c r="AP71" s="77"/>
      <c r="AQ71" s="50"/>
      <c r="AR71" s="41"/>
      <c r="AS71" s="41"/>
      <c r="AT71" s="38"/>
      <c r="AU71" s="76"/>
      <c r="AV71" s="76"/>
      <c r="AW71" s="77"/>
      <c r="AX71" s="50"/>
      <c r="AY71" s="41"/>
      <c r="AZ71" s="41">
        <f t="shared" si="4"/>
        <v>0</v>
      </c>
      <c r="BA71" s="38">
        <f t="shared" si="16"/>
        <v>0</v>
      </c>
      <c r="BB71" s="76"/>
      <c r="BC71" s="76"/>
      <c r="BD71" s="77"/>
      <c r="BE71" s="50"/>
      <c r="BF71" s="41"/>
      <c r="BG71" s="41">
        <f t="shared" ref="BG71:BG131" si="35">(BF71/1.18)/2+((BF71/1.18)*0.18)</f>
        <v>0</v>
      </c>
      <c r="BH71" s="38">
        <f t="shared" si="17"/>
        <v>0</v>
      </c>
      <c r="BI71" s="76"/>
      <c r="BJ71" s="76"/>
      <c r="BK71" s="77"/>
      <c r="BL71" s="50"/>
      <c r="BM71" s="41"/>
      <c r="BN71" s="41"/>
      <c r="BO71" s="38"/>
      <c r="BP71" s="76"/>
      <c r="BQ71" s="76"/>
      <c r="BR71" s="77"/>
      <c r="BS71" s="92"/>
      <c r="BT71" s="93"/>
      <c r="BU71" s="93">
        <f t="shared" ref="BU71:BU131" si="36">(BT71/1.18)/2+((BT71/1.18)*0.18)</f>
        <v>0</v>
      </c>
      <c r="BV71" s="38">
        <f t="shared" si="18"/>
        <v>0</v>
      </c>
      <c r="BW71" s="76"/>
      <c r="BX71" s="76"/>
      <c r="BY71" s="77"/>
      <c r="BZ71" s="92"/>
      <c r="CA71" s="93"/>
      <c r="CB71" s="93">
        <f t="shared" ref="CB71:CB131" si="37">(CA71/1.18)/2+((CA71/1.18)*0.18)</f>
        <v>0</v>
      </c>
      <c r="CC71" s="38">
        <f t="shared" ref="CC71:CC130" si="38">(CA71/1.18)/2</f>
        <v>0</v>
      </c>
      <c r="CD71" s="76"/>
      <c r="CE71" s="76"/>
      <c r="CF71" s="77"/>
      <c r="CG71" s="87"/>
      <c r="CH71" s="88"/>
      <c r="CI71" s="88">
        <f t="shared" ref="CI71:CI131" si="39">(CH71/1.18)/2+((CH71/1.18)*0.18)</f>
        <v>0</v>
      </c>
      <c r="CJ71" s="89">
        <f t="shared" ref="CJ71:CJ131" si="40">(CH71/1.18)/2</f>
        <v>0</v>
      </c>
      <c r="CK71" s="76"/>
      <c r="CL71" s="76"/>
      <c r="CM71" s="77"/>
      <c r="CN71" s="87"/>
      <c r="CO71" s="88"/>
      <c r="CP71" s="88">
        <f t="shared" ref="CP71:CP131" si="41">(CO71/1.18)/2+((CO71/1.18)*0.18)</f>
        <v>0</v>
      </c>
      <c r="CQ71" s="89">
        <f t="shared" si="19"/>
        <v>0</v>
      </c>
      <c r="CR71" s="76"/>
      <c r="CS71" s="76"/>
      <c r="CT71" s="81"/>
      <c r="CU71" s="87"/>
      <c r="CV71" s="88"/>
      <c r="CW71" s="88">
        <f t="shared" ref="CW71:CW131" si="42">(CV71/1.18)/2+((CV71/1.18)*0.18)</f>
        <v>0</v>
      </c>
      <c r="CX71" s="89">
        <f t="shared" si="20"/>
        <v>0</v>
      </c>
      <c r="CY71" s="76"/>
      <c r="CZ71" s="76"/>
      <c r="DA71" s="81"/>
      <c r="DB71" s="90">
        <f t="shared" si="31"/>
        <v>0</v>
      </c>
      <c r="DC71" s="42">
        <f t="shared" si="31"/>
        <v>0</v>
      </c>
      <c r="DD71" s="42">
        <f t="shared" si="31"/>
        <v>0</v>
      </c>
      <c r="DE71" s="80">
        <f t="shared" si="32"/>
        <v>0</v>
      </c>
      <c r="DF71" s="80">
        <f t="shared" si="32"/>
        <v>0</v>
      </c>
      <c r="DG71" s="80">
        <f t="shared" si="32"/>
        <v>0</v>
      </c>
    </row>
    <row r="72" spans="2:111" s="8" customFormat="1" ht="20.100000000000001" customHeight="1">
      <c r="B72" s="13">
        <f t="shared" si="25"/>
        <v>66</v>
      </c>
      <c r="C72" s="14" t="e">
        <f>+#REF!</f>
        <v>#REF!</v>
      </c>
      <c r="D72" s="14" t="s">
        <v>19</v>
      </c>
      <c r="E72" s="96" t="e">
        <f>#REF!</f>
        <v>#REF!</v>
      </c>
      <c r="F72" s="16" t="e">
        <f>SUMIF(#REF!,$E72,#REF!)</f>
        <v>#REF!</v>
      </c>
      <c r="G72" s="16" t="e">
        <f>SUMIF(#REF!,$E72,#REF!)</f>
        <v>#REF!</v>
      </c>
      <c r="H72" s="17" t="e">
        <f t="shared" si="33"/>
        <v>#REF!</v>
      </c>
      <c r="I72" s="64" t="e">
        <f t="shared" si="26"/>
        <v>#REF!</v>
      </c>
      <c r="K72" s="92"/>
      <c r="L72" s="93"/>
      <c r="M72" s="41">
        <f t="shared" ref="M72:M132" si="43">(L72/1.18)/2+((L72/1.18)*0.18)</f>
        <v>0</v>
      </c>
      <c r="N72" s="38">
        <f t="shared" ref="N72:N132" si="44">(L72/1.18)/2</f>
        <v>0</v>
      </c>
      <c r="O72" s="76"/>
      <c r="P72" s="76"/>
      <c r="Q72" s="77"/>
      <c r="R72" s="50"/>
      <c r="S72" s="41"/>
      <c r="T72" s="41">
        <f t="shared" si="27"/>
        <v>0</v>
      </c>
      <c r="U72" s="38">
        <f t="shared" si="28"/>
        <v>0</v>
      </c>
      <c r="V72" s="76"/>
      <c r="W72" s="76"/>
      <c r="X72" s="77"/>
      <c r="Y72" s="50"/>
      <c r="Z72" s="41"/>
      <c r="AA72" s="41">
        <f t="shared" si="1"/>
        <v>0</v>
      </c>
      <c r="AB72" s="38">
        <f t="shared" si="29"/>
        <v>0</v>
      </c>
      <c r="AC72" s="50"/>
      <c r="AD72" s="41"/>
      <c r="AE72" s="41">
        <f t="shared" si="34"/>
        <v>0</v>
      </c>
      <c r="AF72" s="38">
        <f t="shared" si="30"/>
        <v>0</v>
      </c>
      <c r="AG72" s="76"/>
      <c r="AH72" s="76"/>
      <c r="AI72" s="77"/>
      <c r="AJ72" s="50"/>
      <c r="AK72" s="41"/>
      <c r="AL72" s="41">
        <f t="shared" si="3"/>
        <v>0</v>
      </c>
      <c r="AM72" s="38">
        <f t="shared" ref="AM72:AM132" si="45">(AK72/1.18)/2</f>
        <v>0</v>
      </c>
      <c r="AN72" s="76"/>
      <c r="AO72" s="76"/>
      <c r="AP72" s="77"/>
      <c r="AQ72" s="50"/>
      <c r="AR72" s="41"/>
      <c r="AS72" s="41"/>
      <c r="AT72" s="38"/>
      <c r="AU72" s="76"/>
      <c r="AV72" s="76"/>
      <c r="AW72" s="77"/>
      <c r="AX72" s="50"/>
      <c r="AY72" s="41"/>
      <c r="AZ72" s="41">
        <f t="shared" si="4"/>
        <v>0</v>
      </c>
      <c r="BA72" s="38">
        <f t="shared" ref="BA72:BA132" si="46">(AY72/1.18)/2</f>
        <v>0</v>
      </c>
      <c r="BB72" s="76"/>
      <c r="BC72" s="76"/>
      <c r="BD72" s="77"/>
      <c r="BE72" s="50"/>
      <c r="BF72" s="41"/>
      <c r="BG72" s="41">
        <f t="shared" si="35"/>
        <v>0</v>
      </c>
      <c r="BH72" s="38">
        <f t="shared" ref="BH72:BH132" si="47">(BF72/1.18)/2</f>
        <v>0</v>
      </c>
      <c r="BI72" s="76"/>
      <c r="BJ72" s="76"/>
      <c r="BK72" s="77"/>
      <c r="BL72" s="50"/>
      <c r="BM72" s="41"/>
      <c r="BN72" s="41"/>
      <c r="BO72" s="38"/>
      <c r="BP72" s="76"/>
      <c r="BQ72" s="76"/>
      <c r="BR72" s="77"/>
      <c r="BS72" s="92"/>
      <c r="BT72" s="93"/>
      <c r="BU72" s="93">
        <f t="shared" si="36"/>
        <v>0</v>
      </c>
      <c r="BV72" s="38">
        <f t="shared" ref="BV72:BV132" si="48">(BT72/1.18)/2</f>
        <v>0</v>
      </c>
      <c r="BW72" s="76"/>
      <c r="BX72" s="76"/>
      <c r="BY72" s="77"/>
      <c r="BZ72" s="92"/>
      <c r="CA72" s="93"/>
      <c r="CB72" s="93">
        <f t="shared" si="37"/>
        <v>0</v>
      </c>
      <c r="CC72" s="38">
        <f t="shared" si="38"/>
        <v>0</v>
      </c>
      <c r="CD72" s="76"/>
      <c r="CE72" s="76"/>
      <c r="CF72" s="77"/>
      <c r="CG72" s="87"/>
      <c r="CH72" s="88"/>
      <c r="CI72" s="88">
        <f t="shared" si="39"/>
        <v>0</v>
      </c>
      <c r="CJ72" s="89">
        <f t="shared" si="40"/>
        <v>0</v>
      </c>
      <c r="CK72" s="76"/>
      <c r="CL72" s="76"/>
      <c r="CM72" s="77"/>
      <c r="CN72" s="87"/>
      <c r="CO72" s="88"/>
      <c r="CP72" s="88">
        <f t="shared" si="41"/>
        <v>0</v>
      </c>
      <c r="CQ72" s="89">
        <f t="shared" ref="CQ72:CQ132" si="49">(CO72/1.18)/2</f>
        <v>0</v>
      </c>
      <c r="CR72" s="76"/>
      <c r="CS72" s="76"/>
      <c r="CT72" s="81"/>
      <c r="CU72" s="87"/>
      <c r="CV72" s="88"/>
      <c r="CW72" s="88">
        <f t="shared" si="42"/>
        <v>0</v>
      </c>
      <c r="CX72" s="89">
        <f t="shared" ref="CX72:CX132" si="50">(CV72/1.18)/2</f>
        <v>0</v>
      </c>
      <c r="CY72" s="76"/>
      <c r="CZ72" s="76"/>
      <c r="DA72" s="81"/>
      <c r="DB72" s="90">
        <f t="shared" si="31"/>
        <v>0</v>
      </c>
      <c r="DC72" s="42">
        <f t="shared" si="31"/>
        <v>0</v>
      </c>
      <c r="DD72" s="42">
        <f t="shared" si="31"/>
        <v>0</v>
      </c>
      <c r="DE72" s="80">
        <f t="shared" si="32"/>
        <v>0</v>
      </c>
      <c r="DF72" s="80">
        <f t="shared" si="32"/>
        <v>0</v>
      </c>
      <c r="DG72" s="80">
        <f t="shared" si="32"/>
        <v>0</v>
      </c>
    </row>
    <row r="73" spans="2:111" s="8" customFormat="1" ht="20.100000000000001" customHeight="1">
      <c r="B73" s="13">
        <f t="shared" si="25"/>
        <v>67</v>
      </c>
      <c r="C73" s="14" t="e">
        <f>+#REF!</f>
        <v>#REF!</v>
      </c>
      <c r="D73" s="14" t="s">
        <v>19</v>
      </c>
      <c r="E73" s="96" t="e">
        <f>#REF!</f>
        <v>#REF!</v>
      </c>
      <c r="F73" s="16" t="e">
        <f>SUMIF(#REF!,$E73,#REF!)</f>
        <v>#REF!</v>
      </c>
      <c r="G73" s="16" t="e">
        <f>SUMIF(#REF!,$E73,#REF!)</f>
        <v>#REF!</v>
      </c>
      <c r="H73" s="17" t="e">
        <f t="shared" si="33"/>
        <v>#REF!</v>
      </c>
      <c r="I73" s="64" t="e">
        <f t="shared" si="26"/>
        <v>#REF!</v>
      </c>
      <c r="K73" s="92"/>
      <c r="L73" s="93"/>
      <c r="M73" s="41">
        <f t="shared" si="43"/>
        <v>0</v>
      </c>
      <c r="N73" s="38">
        <f t="shared" si="44"/>
        <v>0</v>
      </c>
      <c r="O73" s="76"/>
      <c r="P73" s="76"/>
      <c r="Q73" s="77"/>
      <c r="R73" s="50"/>
      <c r="S73" s="41"/>
      <c r="T73" s="41">
        <f t="shared" si="27"/>
        <v>0</v>
      </c>
      <c r="U73" s="38">
        <f t="shared" si="28"/>
        <v>0</v>
      </c>
      <c r="V73" s="76"/>
      <c r="W73" s="76"/>
      <c r="X73" s="77"/>
      <c r="Y73" s="50"/>
      <c r="Z73" s="41"/>
      <c r="AA73" s="41">
        <f t="shared" si="1"/>
        <v>0</v>
      </c>
      <c r="AB73" s="38">
        <f t="shared" si="29"/>
        <v>0</v>
      </c>
      <c r="AC73" s="50"/>
      <c r="AD73" s="41"/>
      <c r="AE73" s="41">
        <f t="shared" si="34"/>
        <v>0</v>
      </c>
      <c r="AF73" s="38">
        <f t="shared" si="30"/>
        <v>0</v>
      </c>
      <c r="AG73" s="76"/>
      <c r="AH73" s="76"/>
      <c r="AI73" s="77"/>
      <c r="AJ73" s="50"/>
      <c r="AK73" s="41"/>
      <c r="AL73" s="41">
        <f t="shared" si="3"/>
        <v>0</v>
      </c>
      <c r="AM73" s="38">
        <f t="shared" si="45"/>
        <v>0</v>
      </c>
      <c r="AN73" s="76"/>
      <c r="AO73" s="76"/>
      <c r="AP73" s="77"/>
      <c r="AQ73" s="50"/>
      <c r="AR73" s="41"/>
      <c r="AS73" s="41"/>
      <c r="AT73" s="38"/>
      <c r="AU73" s="76"/>
      <c r="AV73" s="76"/>
      <c r="AW73" s="77"/>
      <c r="AX73" s="50"/>
      <c r="AY73" s="41"/>
      <c r="AZ73" s="41">
        <f t="shared" si="4"/>
        <v>0</v>
      </c>
      <c r="BA73" s="38">
        <f t="shared" si="46"/>
        <v>0</v>
      </c>
      <c r="BB73" s="76"/>
      <c r="BC73" s="76"/>
      <c r="BD73" s="77"/>
      <c r="BE73" s="50"/>
      <c r="BF73" s="41"/>
      <c r="BG73" s="41">
        <f t="shared" si="35"/>
        <v>0</v>
      </c>
      <c r="BH73" s="38">
        <f t="shared" si="47"/>
        <v>0</v>
      </c>
      <c r="BI73" s="76"/>
      <c r="BJ73" s="76"/>
      <c r="BK73" s="77"/>
      <c r="BL73" s="50"/>
      <c r="BM73" s="41"/>
      <c r="BN73" s="41"/>
      <c r="BO73" s="38"/>
      <c r="BP73" s="76"/>
      <c r="BQ73" s="76"/>
      <c r="BR73" s="77"/>
      <c r="BS73" s="92"/>
      <c r="BT73" s="93"/>
      <c r="BU73" s="93">
        <f t="shared" si="36"/>
        <v>0</v>
      </c>
      <c r="BV73" s="38">
        <f t="shared" si="48"/>
        <v>0</v>
      </c>
      <c r="BW73" s="76"/>
      <c r="BX73" s="76"/>
      <c r="BY73" s="77"/>
      <c r="BZ73" s="92"/>
      <c r="CA73" s="93"/>
      <c r="CB73" s="93">
        <f t="shared" si="37"/>
        <v>0</v>
      </c>
      <c r="CC73" s="38">
        <f t="shared" si="38"/>
        <v>0</v>
      </c>
      <c r="CD73" s="76"/>
      <c r="CE73" s="76"/>
      <c r="CF73" s="77"/>
      <c r="CG73" s="87"/>
      <c r="CH73" s="88"/>
      <c r="CI73" s="88">
        <f t="shared" si="39"/>
        <v>0</v>
      </c>
      <c r="CJ73" s="89">
        <f t="shared" si="40"/>
        <v>0</v>
      </c>
      <c r="CK73" s="76"/>
      <c r="CL73" s="76"/>
      <c r="CM73" s="77"/>
      <c r="CN73" s="87"/>
      <c r="CO73" s="88"/>
      <c r="CP73" s="88">
        <f t="shared" si="41"/>
        <v>0</v>
      </c>
      <c r="CQ73" s="89">
        <f t="shared" si="49"/>
        <v>0</v>
      </c>
      <c r="CR73" s="76"/>
      <c r="CS73" s="76"/>
      <c r="CT73" s="81"/>
      <c r="CU73" s="87"/>
      <c r="CV73" s="88"/>
      <c r="CW73" s="88">
        <f t="shared" si="42"/>
        <v>0</v>
      </c>
      <c r="CX73" s="89">
        <f t="shared" si="50"/>
        <v>0</v>
      </c>
      <c r="CY73" s="76"/>
      <c r="CZ73" s="76"/>
      <c r="DA73" s="81"/>
      <c r="DB73" s="90">
        <f t="shared" si="31"/>
        <v>0</v>
      </c>
      <c r="DC73" s="42">
        <f t="shared" si="31"/>
        <v>0</v>
      </c>
      <c r="DD73" s="42">
        <f t="shared" si="31"/>
        <v>0</v>
      </c>
      <c r="DE73" s="80">
        <f t="shared" si="32"/>
        <v>0</v>
      </c>
      <c r="DF73" s="80">
        <f t="shared" si="32"/>
        <v>0</v>
      </c>
      <c r="DG73" s="80">
        <f t="shared" si="32"/>
        <v>0</v>
      </c>
    </row>
    <row r="74" spans="2:111" s="8" customFormat="1" ht="20.100000000000001" customHeight="1">
      <c r="B74" s="13">
        <f t="shared" ref="B74:B139" si="51">B73+1</f>
        <v>68</v>
      </c>
      <c r="C74" s="14" t="e">
        <f>+#REF!</f>
        <v>#REF!</v>
      </c>
      <c r="D74" s="14" t="s">
        <v>19</v>
      </c>
      <c r="E74" s="96" t="e">
        <f>#REF!</f>
        <v>#REF!</v>
      </c>
      <c r="F74" s="16" t="e">
        <f>SUMIF(#REF!,$E74,#REF!)</f>
        <v>#REF!</v>
      </c>
      <c r="G74" s="16" t="e">
        <f>SUMIF(#REF!,$E74,#REF!)</f>
        <v>#REF!</v>
      </c>
      <c r="H74" s="17" t="e">
        <f t="shared" si="33"/>
        <v>#REF!</v>
      </c>
      <c r="I74" s="64" t="e">
        <f t="shared" si="26"/>
        <v>#REF!</v>
      </c>
      <c r="K74" s="92"/>
      <c r="L74" s="93"/>
      <c r="M74" s="41">
        <f t="shared" si="43"/>
        <v>0</v>
      </c>
      <c r="N74" s="38">
        <f t="shared" si="44"/>
        <v>0</v>
      </c>
      <c r="O74" s="76"/>
      <c r="P74" s="76"/>
      <c r="Q74" s="77"/>
      <c r="R74" s="50"/>
      <c r="S74" s="41"/>
      <c r="T74" s="41">
        <f t="shared" ref="T74:T134" si="52">(S74/1.18)/2+((S74/1.18)*0.18)</f>
        <v>0</v>
      </c>
      <c r="U74" s="38">
        <f t="shared" ref="U74:U134" si="53">(S74/1.18)/2</f>
        <v>0</v>
      </c>
      <c r="V74" s="76"/>
      <c r="W74" s="76"/>
      <c r="X74" s="77"/>
      <c r="Y74" s="50"/>
      <c r="Z74" s="41"/>
      <c r="AA74" s="41">
        <f t="shared" si="1"/>
        <v>0</v>
      </c>
      <c r="AB74" s="38">
        <f t="shared" ref="AB74:AB134" si="54">(Z74/1.18)/2</f>
        <v>0</v>
      </c>
      <c r="AC74" s="50"/>
      <c r="AD74" s="41"/>
      <c r="AE74" s="41">
        <f t="shared" si="34"/>
        <v>0</v>
      </c>
      <c r="AF74" s="38">
        <f t="shared" ref="AF74:AF134" si="55">(AD74/1.18)/2</f>
        <v>0</v>
      </c>
      <c r="AG74" s="76"/>
      <c r="AH74" s="76"/>
      <c r="AI74" s="77"/>
      <c r="AJ74" s="50"/>
      <c r="AK74" s="41"/>
      <c r="AL74" s="41">
        <f t="shared" si="3"/>
        <v>0</v>
      </c>
      <c r="AM74" s="38">
        <f t="shared" si="45"/>
        <v>0</v>
      </c>
      <c r="AN74" s="76"/>
      <c r="AO74" s="76"/>
      <c r="AP74" s="77"/>
      <c r="AQ74" s="50"/>
      <c r="AR74" s="41"/>
      <c r="AS74" s="41"/>
      <c r="AT74" s="38"/>
      <c r="AU74" s="76"/>
      <c r="AV74" s="76"/>
      <c r="AW74" s="77"/>
      <c r="AX74" s="50"/>
      <c r="AY74" s="41"/>
      <c r="AZ74" s="41">
        <f t="shared" si="4"/>
        <v>0</v>
      </c>
      <c r="BA74" s="38">
        <f t="shared" si="46"/>
        <v>0</v>
      </c>
      <c r="BB74" s="76"/>
      <c r="BC74" s="76"/>
      <c r="BD74" s="77"/>
      <c r="BE74" s="50"/>
      <c r="BF74" s="41"/>
      <c r="BG74" s="41">
        <f t="shared" si="35"/>
        <v>0</v>
      </c>
      <c r="BH74" s="38">
        <f t="shared" si="47"/>
        <v>0</v>
      </c>
      <c r="BI74" s="76"/>
      <c r="BJ74" s="76"/>
      <c r="BK74" s="77"/>
      <c r="BL74" s="50"/>
      <c r="BM74" s="41"/>
      <c r="BN74" s="41"/>
      <c r="BO74" s="38"/>
      <c r="BP74" s="76"/>
      <c r="BQ74" s="76"/>
      <c r="BR74" s="77"/>
      <c r="BS74" s="92"/>
      <c r="BT74" s="93"/>
      <c r="BU74" s="93">
        <f t="shared" si="36"/>
        <v>0</v>
      </c>
      <c r="BV74" s="38">
        <f t="shared" si="48"/>
        <v>0</v>
      </c>
      <c r="BW74" s="76"/>
      <c r="BX74" s="76"/>
      <c r="BY74" s="77"/>
      <c r="BZ74" s="92"/>
      <c r="CA74" s="93"/>
      <c r="CB74" s="93">
        <f t="shared" si="37"/>
        <v>0</v>
      </c>
      <c r="CC74" s="38">
        <f t="shared" si="38"/>
        <v>0</v>
      </c>
      <c r="CD74" s="76"/>
      <c r="CE74" s="76"/>
      <c r="CF74" s="77"/>
      <c r="CG74" s="87"/>
      <c r="CH74" s="88"/>
      <c r="CI74" s="88">
        <f t="shared" si="39"/>
        <v>0</v>
      </c>
      <c r="CJ74" s="89">
        <f t="shared" si="40"/>
        <v>0</v>
      </c>
      <c r="CK74" s="76"/>
      <c r="CL74" s="76"/>
      <c r="CM74" s="77"/>
      <c r="CN74" s="87"/>
      <c r="CO74" s="88"/>
      <c r="CP74" s="88">
        <f t="shared" si="41"/>
        <v>0</v>
      </c>
      <c r="CQ74" s="89">
        <f t="shared" si="49"/>
        <v>0</v>
      </c>
      <c r="CR74" s="76"/>
      <c r="CS74" s="76"/>
      <c r="CT74" s="81"/>
      <c r="CU74" s="87"/>
      <c r="CV74" s="88"/>
      <c r="CW74" s="88">
        <f t="shared" si="42"/>
        <v>0</v>
      </c>
      <c r="CX74" s="89">
        <f t="shared" si="50"/>
        <v>0</v>
      </c>
      <c r="CY74" s="76"/>
      <c r="CZ74" s="76"/>
      <c r="DA74" s="81"/>
      <c r="DB74" s="90">
        <f t="shared" si="31"/>
        <v>0</v>
      </c>
      <c r="DC74" s="42">
        <f t="shared" si="31"/>
        <v>0</v>
      </c>
      <c r="DD74" s="42">
        <f t="shared" si="31"/>
        <v>0</v>
      </c>
      <c r="DE74" s="80">
        <f t="shared" si="32"/>
        <v>0</v>
      </c>
      <c r="DF74" s="80">
        <f t="shared" si="32"/>
        <v>0</v>
      </c>
      <c r="DG74" s="80">
        <f t="shared" si="32"/>
        <v>0</v>
      </c>
    </row>
    <row r="75" spans="2:111" s="8" customFormat="1" ht="20.100000000000001" customHeight="1">
      <c r="B75" s="13">
        <f t="shared" si="51"/>
        <v>69</v>
      </c>
      <c r="C75" s="14" t="e">
        <f>+#REF!</f>
        <v>#REF!</v>
      </c>
      <c r="D75" s="14" t="s">
        <v>19</v>
      </c>
      <c r="E75" s="96" t="e">
        <f>#REF!</f>
        <v>#REF!</v>
      </c>
      <c r="F75" s="16" t="e">
        <f>SUMIF(#REF!,$E75,#REF!)</f>
        <v>#REF!</v>
      </c>
      <c r="G75" s="16" t="e">
        <f>SUMIF(#REF!,$E75,#REF!)</f>
        <v>#REF!</v>
      </c>
      <c r="H75" s="17" t="e">
        <f t="shared" si="33"/>
        <v>#REF!</v>
      </c>
      <c r="I75" s="64" t="e">
        <f t="shared" si="26"/>
        <v>#REF!</v>
      </c>
      <c r="K75" s="92"/>
      <c r="L75" s="93"/>
      <c r="M75" s="41">
        <f t="shared" si="43"/>
        <v>0</v>
      </c>
      <c r="N75" s="38">
        <f t="shared" si="44"/>
        <v>0</v>
      </c>
      <c r="O75" s="76"/>
      <c r="P75" s="76"/>
      <c r="Q75" s="77"/>
      <c r="R75" s="50"/>
      <c r="S75" s="41"/>
      <c r="T75" s="41">
        <f t="shared" si="52"/>
        <v>0</v>
      </c>
      <c r="U75" s="38">
        <f t="shared" si="53"/>
        <v>0</v>
      </c>
      <c r="V75" s="76"/>
      <c r="W75" s="76"/>
      <c r="X75" s="77"/>
      <c r="Y75" s="50"/>
      <c r="Z75" s="41"/>
      <c r="AA75" s="41">
        <f t="shared" si="1"/>
        <v>0</v>
      </c>
      <c r="AB75" s="38">
        <f t="shared" si="54"/>
        <v>0</v>
      </c>
      <c r="AC75" s="50"/>
      <c r="AD75" s="41"/>
      <c r="AE75" s="41">
        <f t="shared" si="34"/>
        <v>0</v>
      </c>
      <c r="AF75" s="38">
        <f t="shared" si="55"/>
        <v>0</v>
      </c>
      <c r="AG75" s="76"/>
      <c r="AH75" s="76"/>
      <c r="AI75" s="77"/>
      <c r="AJ75" s="50"/>
      <c r="AK75" s="41"/>
      <c r="AL75" s="41">
        <f t="shared" si="3"/>
        <v>0</v>
      </c>
      <c r="AM75" s="38">
        <f t="shared" si="45"/>
        <v>0</v>
      </c>
      <c r="AN75" s="76"/>
      <c r="AO75" s="76"/>
      <c r="AP75" s="77"/>
      <c r="AQ75" s="50"/>
      <c r="AR75" s="41"/>
      <c r="AS75" s="41"/>
      <c r="AT75" s="38"/>
      <c r="AU75" s="76"/>
      <c r="AV75" s="76"/>
      <c r="AW75" s="77"/>
      <c r="AX75" s="50"/>
      <c r="AY75" s="41"/>
      <c r="AZ75" s="41">
        <f t="shared" si="4"/>
        <v>0</v>
      </c>
      <c r="BA75" s="38">
        <f t="shared" si="46"/>
        <v>0</v>
      </c>
      <c r="BB75" s="76"/>
      <c r="BC75" s="76"/>
      <c r="BD75" s="77"/>
      <c r="BE75" s="50"/>
      <c r="BF75" s="41"/>
      <c r="BG75" s="41">
        <f t="shared" si="35"/>
        <v>0</v>
      </c>
      <c r="BH75" s="38">
        <f t="shared" si="47"/>
        <v>0</v>
      </c>
      <c r="BI75" s="76"/>
      <c r="BJ75" s="76"/>
      <c r="BK75" s="77"/>
      <c r="BL75" s="50"/>
      <c r="BM75" s="41"/>
      <c r="BN75" s="41"/>
      <c r="BO75" s="38"/>
      <c r="BP75" s="76"/>
      <c r="BQ75" s="76"/>
      <c r="BR75" s="77"/>
      <c r="BS75" s="92"/>
      <c r="BT75" s="93"/>
      <c r="BU75" s="93">
        <f t="shared" si="36"/>
        <v>0</v>
      </c>
      <c r="BV75" s="38">
        <f t="shared" si="48"/>
        <v>0</v>
      </c>
      <c r="BW75" s="76"/>
      <c r="BX75" s="76"/>
      <c r="BY75" s="77"/>
      <c r="BZ75" s="92"/>
      <c r="CA75" s="93"/>
      <c r="CB75" s="93">
        <f t="shared" si="37"/>
        <v>0</v>
      </c>
      <c r="CC75" s="38">
        <f t="shared" si="38"/>
        <v>0</v>
      </c>
      <c r="CD75" s="76"/>
      <c r="CE75" s="76"/>
      <c r="CF75" s="77"/>
      <c r="CG75" s="87"/>
      <c r="CH75" s="88"/>
      <c r="CI75" s="88">
        <f t="shared" si="39"/>
        <v>0</v>
      </c>
      <c r="CJ75" s="89">
        <f t="shared" si="40"/>
        <v>0</v>
      </c>
      <c r="CK75" s="76"/>
      <c r="CL75" s="76"/>
      <c r="CM75" s="77"/>
      <c r="CN75" s="87"/>
      <c r="CO75" s="88"/>
      <c r="CP75" s="88">
        <f t="shared" si="41"/>
        <v>0</v>
      </c>
      <c r="CQ75" s="89">
        <f t="shared" si="49"/>
        <v>0</v>
      </c>
      <c r="CR75" s="76"/>
      <c r="CS75" s="76"/>
      <c r="CT75" s="81"/>
      <c r="CU75" s="87"/>
      <c r="CV75" s="88"/>
      <c r="CW75" s="88">
        <f t="shared" si="42"/>
        <v>0</v>
      </c>
      <c r="CX75" s="89">
        <f t="shared" si="50"/>
        <v>0</v>
      </c>
      <c r="CY75" s="76"/>
      <c r="CZ75" s="76"/>
      <c r="DA75" s="81"/>
      <c r="DB75" s="90">
        <f t="shared" si="31"/>
        <v>0</v>
      </c>
      <c r="DC75" s="42">
        <f t="shared" si="31"/>
        <v>0</v>
      </c>
      <c r="DD75" s="42">
        <f t="shared" si="31"/>
        <v>0</v>
      </c>
      <c r="DE75" s="80">
        <f t="shared" si="32"/>
        <v>0</v>
      </c>
      <c r="DF75" s="80">
        <f t="shared" si="32"/>
        <v>0</v>
      </c>
      <c r="DG75" s="80">
        <f t="shared" si="32"/>
        <v>0</v>
      </c>
    </row>
    <row r="76" spans="2:111" s="8" customFormat="1" ht="20.100000000000001" customHeight="1">
      <c r="B76" s="13">
        <f t="shared" si="51"/>
        <v>70</v>
      </c>
      <c r="C76" s="14" t="e">
        <f>+#REF!</f>
        <v>#REF!</v>
      </c>
      <c r="D76" s="14" t="s">
        <v>19</v>
      </c>
      <c r="E76" s="96" t="e">
        <f>#REF!</f>
        <v>#REF!</v>
      </c>
      <c r="F76" s="16" t="e">
        <f>SUMIF(#REF!,$E76,#REF!)</f>
        <v>#REF!</v>
      </c>
      <c r="G76" s="16" t="e">
        <f>SUMIF(#REF!,$E76,#REF!)</f>
        <v>#REF!</v>
      </c>
      <c r="H76" s="17" t="e">
        <f t="shared" si="33"/>
        <v>#REF!</v>
      </c>
      <c r="I76" s="64" t="e">
        <f t="shared" si="26"/>
        <v>#REF!</v>
      </c>
      <c r="K76" s="92"/>
      <c r="L76" s="93"/>
      <c r="M76" s="41">
        <f t="shared" si="43"/>
        <v>0</v>
      </c>
      <c r="N76" s="38">
        <f t="shared" si="44"/>
        <v>0</v>
      </c>
      <c r="O76" s="76"/>
      <c r="P76" s="76"/>
      <c r="Q76" s="77"/>
      <c r="R76" s="50"/>
      <c r="S76" s="41"/>
      <c r="T76" s="41">
        <f t="shared" si="52"/>
        <v>0</v>
      </c>
      <c r="U76" s="38">
        <f t="shared" si="53"/>
        <v>0</v>
      </c>
      <c r="V76" s="76"/>
      <c r="W76" s="76"/>
      <c r="X76" s="77"/>
      <c r="Y76" s="50"/>
      <c r="Z76" s="41"/>
      <c r="AA76" s="41">
        <f t="shared" si="1"/>
        <v>0</v>
      </c>
      <c r="AB76" s="38">
        <f t="shared" si="54"/>
        <v>0</v>
      </c>
      <c r="AC76" s="50"/>
      <c r="AD76" s="41"/>
      <c r="AE76" s="41">
        <f t="shared" si="34"/>
        <v>0</v>
      </c>
      <c r="AF76" s="38">
        <f t="shared" si="55"/>
        <v>0</v>
      </c>
      <c r="AG76" s="76"/>
      <c r="AH76" s="76"/>
      <c r="AI76" s="77"/>
      <c r="AJ76" s="50"/>
      <c r="AK76" s="41"/>
      <c r="AL76" s="41">
        <f t="shared" si="3"/>
        <v>0</v>
      </c>
      <c r="AM76" s="38">
        <f t="shared" si="45"/>
        <v>0</v>
      </c>
      <c r="AN76" s="76"/>
      <c r="AO76" s="76"/>
      <c r="AP76" s="77"/>
      <c r="AQ76" s="50"/>
      <c r="AR76" s="41"/>
      <c r="AS76" s="41"/>
      <c r="AT76" s="38"/>
      <c r="AU76" s="76"/>
      <c r="AV76" s="76"/>
      <c r="AW76" s="77"/>
      <c r="AX76" s="50"/>
      <c r="AY76" s="41"/>
      <c r="AZ76" s="41">
        <f t="shared" si="4"/>
        <v>0</v>
      </c>
      <c r="BA76" s="38">
        <f t="shared" si="46"/>
        <v>0</v>
      </c>
      <c r="BB76" s="76"/>
      <c r="BC76" s="76"/>
      <c r="BD76" s="76"/>
      <c r="BE76" s="50"/>
      <c r="BF76" s="41"/>
      <c r="BG76" s="41">
        <f t="shared" si="35"/>
        <v>0</v>
      </c>
      <c r="BH76" s="38">
        <f t="shared" si="47"/>
        <v>0</v>
      </c>
      <c r="BI76" s="76"/>
      <c r="BJ76" s="76"/>
      <c r="BK76" s="77"/>
      <c r="BL76" s="50"/>
      <c r="BM76" s="41"/>
      <c r="BN76" s="41"/>
      <c r="BO76" s="38"/>
      <c r="BP76" s="76"/>
      <c r="BQ76" s="76"/>
      <c r="BR76" s="77"/>
      <c r="BS76" s="92"/>
      <c r="BT76" s="93"/>
      <c r="BU76" s="93">
        <f t="shared" si="36"/>
        <v>0</v>
      </c>
      <c r="BV76" s="38">
        <f t="shared" si="48"/>
        <v>0</v>
      </c>
      <c r="BW76" s="76"/>
      <c r="BX76" s="76"/>
      <c r="BY76" s="77"/>
      <c r="BZ76" s="92"/>
      <c r="CA76" s="93"/>
      <c r="CB76" s="93">
        <f t="shared" si="37"/>
        <v>0</v>
      </c>
      <c r="CC76" s="38">
        <f t="shared" si="38"/>
        <v>0</v>
      </c>
      <c r="CD76" s="76"/>
      <c r="CE76" s="76"/>
      <c r="CF76" s="77"/>
      <c r="CG76" s="87"/>
      <c r="CH76" s="88"/>
      <c r="CI76" s="88">
        <f t="shared" si="39"/>
        <v>0</v>
      </c>
      <c r="CJ76" s="89">
        <f t="shared" si="40"/>
        <v>0</v>
      </c>
      <c r="CK76" s="76"/>
      <c r="CL76" s="76"/>
      <c r="CM76" s="77"/>
      <c r="CN76" s="87"/>
      <c r="CO76" s="88"/>
      <c r="CP76" s="88">
        <f t="shared" si="41"/>
        <v>0</v>
      </c>
      <c r="CQ76" s="89">
        <f t="shared" si="49"/>
        <v>0</v>
      </c>
      <c r="CR76" s="76"/>
      <c r="CS76" s="76"/>
      <c r="CT76" s="81"/>
      <c r="CU76" s="87"/>
      <c r="CV76" s="88"/>
      <c r="CW76" s="88">
        <f t="shared" si="42"/>
        <v>0</v>
      </c>
      <c r="CX76" s="89">
        <f t="shared" si="50"/>
        <v>0</v>
      </c>
      <c r="CY76" s="76"/>
      <c r="CZ76" s="76"/>
      <c r="DA76" s="81"/>
      <c r="DB76" s="90">
        <f t="shared" si="31"/>
        <v>0</v>
      </c>
      <c r="DC76" s="42">
        <f t="shared" si="31"/>
        <v>0</v>
      </c>
      <c r="DD76" s="42">
        <f t="shared" si="31"/>
        <v>0</v>
      </c>
      <c r="DE76" s="80">
        <f t="shared" si="32"/>
        <v>0</v>
      </c>
      <c r="DF76" s="80">
        <f t="shared" si="32"/>
        <v>0</v>
      </c>
      <c r="DG76" s="80">
        <f t="shared" si="32"/>
        <v>0</v>
      </c>
    </row>
    <row r="77" spans="2:111" s="8" customFormat="1" ht="20.100000000000001" customHeight="1">
      <c r="B77" s="13">
        <f t="shared" si="51"/>
        <v>71</v>
      </c>
      <c r="C77" s="14" t="e">
        <f>+#REF!</f>
        <v>#REF!</v>
      </c>
      <c r="D77" s="14" t="s">
        <v>19</v>
      </c>
      <c r="E77" s="96" t="e">
        <f>#REF!</f>
        <v>#REF!</v>
      </c>
      <c r="F77" s="16" t="e">
        <f>SUMIF(#REF!,$E77,#REF!)</f>
        <v>#REF!</v>
      </c>
      <c r="G77" s="16" t="e">
        <f>SUMIF(#REF!,$E77,#REF!)</f>
        <v>#REF!</v>
      </c>
      <c r="H77" s="17" t="e">
        <f t="shared" si="33"/>
        <v>#REF!</v>
      </c>
      <c r="I77" s="64" t="e">
        <f t="shared" si="26"/>
        <v>#REF!</v>
      </c>
      <c r="K77" s="92"/>
      <c r="L77" s="93"/>
      <c r="M77" s="41">
        <f t="shared" si="43"/>
        <v>0</v>
      </c>
      <c r="N77" s="38">
        <f t="shared" si="44"/>
        <v>0</v>
      </c>
      <c r="O77" s="76"/>
      <c r="P77" s="76"/>
      <c r="Q77" s="76"/>
      <c r="R77" s="50"/>
      <c r="S77" s="41"/>
      <c r="T77" s="41">
        <f t="shared" si="52"/>
        <v>0</v>
      </c>
      <c r="U77" s="38">
        <f t="shared" si="53"/>
        <v>0</v>
      </c>
      <c r="V77" s="76"/>
      <c r="W77" s="76"/>
      <c r="X77" s="77"/>
      <c r="Y77" s="50"/>
      <c r="Z77" s="41"/>
      <c r="AA77" s="41">
        <f t="shared" si="1"/>
        <v>0</v>
      </c>
      <c r="AB77" s="38">
        <f t="shared" si="54"/>
        <v>0</v>
      </c>
      <c r="AC77" s="50"/>
      <c r="AD77" s="41"/>
      <c r="AE77" s="41">
        <f t="shared" si="34"/>
        <v>0</v>
      </c>
      <c r="AF77" s="38">
        <f t="shared" si="55"/>
        <v>0</v>
      </c>
      <c r="AG77" s="76"/>
      <c r="AH77" s="76"/>
      <c r="AI77" s="77"/>
      <c r="AJ77" s="50"/>
      <c r="AK77" s="41"/>
      <c r="AL77" s="41">
        <f t="shared" si="3"/>
        <v>0</v>
      </c>
      <c r="AM77" s="38">
        <f t="shared" si="45"/>
        <v>0</v>
      </c>
      <c r="AN77" s="76"/>
      <c r="AO77" s="76"/>
      <c r="AP77" s="76"/>
      <c r="AQ77" s="50"/>
      <c r="AR77" s="41"/>
      <c r="AS77" s="41"/>
      <c r="AT77" s="38"/>
      <c r="AU77" s="76"/>
      <c r="AV77" s="76"/>
      <c r="AW77" s="76"/>
      <c r="AX77" s="50"/>
      <c r="AY77" s="41"/>
      <c r="AZ77" s="41">
        <f t="shared" si="4"/>
        <v>0</v>
      </c>
      <c r="BA77" s="38">
        <f t="shared" si="46"/>
        <v>0</v>
      </c>
      <c r="BB77" s="76"/>
      <c r="BC77" s="76"/>
      <c r="BD77" s="77"/>
      <c r="BE77" s="50"/>
      <c r="BF77" s="41"/>
      <c r="BG77" s="41">
        <f t="shared" si="35"/>
        <v>0</v>
      </c>
      <c r="BH77" s="38">
        <f t="shared" si="47"/>
        <v>0</v>
      </c>
      <c r="BI77" s="76"/>
      <c r="BJ77" s="76"/>
      <c r="BK77" s="77"/>
      <c r="BL77" s="50"/>
      <c r="BM77" s="41"/>
      <c r="BN77" s="41"/>
      <c r="BO77" s="38"/>
      <c r="BP77" s="76"/>
      <c r="BQ77" s="76"/>
      <c r="BR77" s="77"/>
      <c r="BS77" s="92"/>
      <c r="BT77" s="93"/>
      <c r="BU77" s="93">
        <f t="shared" si="36"/>
        <v>0</v>
      </c>
      <c r="BV77" s="38">
        <f t="shared" si="48"/>
        <v>0</v>
      </c>
      <c r="BW77" s="76"/>
      <c r="BX77" s="76"/>
      <c r="BY77" s="76"/>
      <c r="BZ77" s="92"/>
      <c r="CA77" s="93"/>
      <c r="CB77" s="93">
        <f t="shared" si="37"/>
        <v>0</v>
      </c>
      <c r="CC77" s="38">
        <f t="shared" si="38"/>
        <v>0</v>
      </c>
      <c r="CD77" s="76"/>
      <c r="CE77" s="76"/>
      <c r="CF77" s="77"/>
      <c r="CG77" s="87"/>
      <c r="CH77" s="88"/>
      <c r="CI77" s="88">
        <f t="shared" si="39"/>
        <v>0</v>
      </c>
      <c r="CJ77" s="89">
        <f t="shared" si="40"/>
        <v>0</v>
      </c>
      <c r="CK77" s="76"/>
      <c r="CL77" s="76"/>
      <c r="CM77" s="77"/>
      <c r="CN77" s="87"/>
      <c r="CO77" s="88"/>
      <c r="CP77" s="88">
        <f t="shared" si="41"/>
        <v>0</v>
      </c>
      <c r="CQ77" s="89">
        <f t="shared" si="49"/>
        <v>0</v>
      </c>
      <c r="CR77" s="76"/>
      <c r="CS77" s="76"/>
      <c r="CT77" s="81"/>
      <c r="CU77" s="87"/>
      <c r="CV77" s="88"/>
      <c r="CW77" s="88">
        <f t="shared" si="42"/>
        <v>0</v>
      </c>
      <c r="CX77" s="89">
        <f t="shared" si="50"/>
        <v>0</v>
      </c>
      <c r="CY77" s="76"/>
      <c r="CZ77" s="76"/>
      <c r="DA77" s="81"/>
      <c r="DB77" s="90">
        <f t="shared" si="31"/>
        <v>0</v>
      </c>
      <c r="DC77" s="42">
        <f t="shared" si="31"/>
        <v>0</v>
      </c>
      <c r="DD77" s="42">
        <f t="shared" si="31"/>
        <v>0</v>
      </c>
      <c r="DE77" s="80">
        <f t="shared" si="32"/>
        <v>0</v>
      </c>
      <c r="DF77" s="80">
        <f t="shared" si="32"/>
        <v>0</v>
      </c>
      <c r="DG77" s="80">
        <f t="shared" si="32"/>
        <v>0</v>
      </c>
    </row>
    <row r="78" spans="2:111" s="8" customFormat="1" ht="20.100000000000001" customHeight="1">
      <c r="B78" s="13">
        <f t="shared" si="51"/>
        <v>72</v>
      </c>
      <c r="C78" s="14" t="e">
        <f>+#REF!</f>
        <v>#REF!</v>
      </c>
      <c r="D78" s="14" t="s">
        <v>19</v>
      </c>
      <c r="E78" s="96" t="e">
        <f>#REF!</f>
        <v>#REF!</v>
      </c>
      <c r="F78" s="16" t="e">
        <f>SUMIF(#REF!,$E78,#REF!)</f>
        <v>#REF!</v>
      </c>
      <c r="G78" s="16" t="e">
        <f>SUMIF(#REF!,$E78,#REF!)</f>
        <v>#REF!</v>
      </c>
      <c r="H78" s="17" t="e">
        <f t="shared" si="33"/>
        <v>#REF!</v>
      </c>
      <c r="I78" s="64" t="e">
        <f t="shared" si="26"/>
        <v>#REF!</v>
      </c>
      <c r="K78" s="92"/>
      <c r="L78" s="93"/>
      <c r="M78" s="41">
        <f t="shared" si="43"/>
        <v>0</v>
      </c>
      <c r="N78" s="38">
        <f t="shared" si="44"/>
        <v>0</v>
      </c>
      <c r="O78" s="76"/>
      <c r="P78" s="76"/>
      <c r="Q78" s="77"/>
      <c r="R78" s="50"/>
      <c r="S78" s="41"/>
      <c r="T78" s="41">
        <f t="shared" si="52"/>
        <v>0</v>
      </c>
      <c r="U78" s="38">
        <f t="shared" si="53"/>
        <v>0</v>
      </c>
      <c r="V78" s="76"/>
      <c r="W78" s="76"/>
      <c r="X78" s="76"/>
      <c r="Y78" s="50"/>
      <c r="Z78" s="41"/>
      <c r="AA78" s="41">
        <f t="shared" si="1"/>
        <v>0</v>
      </c>
      <c r="AB78" s="38">
        <f t="shared" si="54"/>
        <v>0</v>
      </c>
      <c r="AC78" s="50"/>
      <c r="AD78" s="41"/>
      <c r="AE78" s="41">
        <f t="shared" si="34"/>
        <v>0</v>
      </c>
      <c r="AF78" s="38">
        <f t="shared" si="55"/>
        <v>0</v>
      </c>
      <c r="AG78" s="76"/>
      <c r="AH78" s="76"/>
      <c r="AI78" s="76"/>
      <c r="AJ78" s="50"/>
      <c r="AK78" s="41"/>
      <c r="AL78" s="41">
        <f t="shared" si="3"/>
        <v>0</v>
      </c>
      <c r="AM78" s="38">
        <f t="shared" si="45"/>
        <v>0</v>
      </c>
      <c r="AN78" s="76"/>
      <c r="AO78" s="76"/>
      <c r="AP78" s="77"/>
      <c r="AQ78" s="50"/>
      <c r="AR78" s="41"/>
      <c r="AS78" s="41"/>
      <c r="AT78" s="38"/>
      <c r="AU78" s="76"/>
      <c r="AV78" s="76"/>
      <c r="AW78" s="77"/>
      <c r="AX78" s="50"/>
      <c r="AY78" s="41"/>
      <c r="AZ78" s="41">
        <f t="shared" si="4"/>
        <v>0</v>
      </c>
      <c r="BA78" s="38">
        <f t="shared" si="46"/>
        <v>0</v>
      </c>
      <c r="BB78" s="76"/>
      <c r="BC78" s="76"/>
      <c r="BD78" s="77"/>
      <c r="BE78" s="50"/>
      <c r="BF78" s="41"/>
      <c r="BG78" s="41">
        <f t="shared" si="35"/>
        <v>0</v>
      </c>
      <c r="BH78" s="38">
        <f t="shared" si="47"/>
        <v>0</v>
      </c>
      <c r="BI78" s="76"/>
      <c r="BJ78" s="76"/>
      <c r="BK78" s="77"/>
      <c r="BL78" s="50"/>
      <c r="BM78" s="41"/>
      <c r="BN78" s="41"/>
      <c r="BO78" s="38"/>
      <c r="BP78" s="76"/>
      <c r="BQ78" s="76"/>
      <c r="BR78" s="77"/>
      <c r="BS78" s="92"/>
      <c r="BT78" s="93"/>
      <c r="BU78" s="93">
        <f t="shared" si="36"/>
        <v>0</v>
      </c>
      <c r="BV78" s="38">
        <f t="shared" si="48"/>
        <v>0</v>
      </c>
      <c r="BW78" s="76"/>
      <c r="BX78" s="76"/>
      <c r="BY78" s="77"/>
      <c r="BZ78" s="92"/>
      <c r="CA78" s="93"/>
      <c r="CB78" s="93">
        <f t="shared" si="37"/>
        <v>0</v>
      </c>
      <c r="CC78" s="38">
        <f t="shared" si="38"/>
        <v>0</v>
      </c>
      <c r="CD78" s="76"/>
      <c r="CE78" s="76"/>
      <c r="CF78" s="77"/>
      <c r="CG78" s="87"/>
      <c r="CH78" s="88"/>
      <c r="CI78" s="88">
        <f t="shared" si="39"/>
        <v>0</v>
      </c>
      <c r="CJ78" s="89">
        <f t="shared" si="40"/>
        <v>0</v>
      </c>
      <c r="CK78" s="76"/>
      <c r="CL78" s="76"/>
      <c r="CM78" s="77"/>
      <c r="CN78" s="87"/>
      <c r="CO78" s="88"/>
      <c r="CP78" s="88">
        <f t="shared" si="41"/>
        <v>0</v>
      </c>
      <c r="CQ78" s="89">
        <f t="shared" si="49"/>
        <v>0</v>
      </c>
      <c r="CR78" s="76"/>
      <c r="CS78" s="76"/>
      <c r="CT78" s="81"/>
      <c r="CU78" s="87"/>
      <c r="CV78" s="88"/>
      <c r="CW78" s="88">
        <f t="shared" si="42"/>
        <v>0</v>
      </c>
      <c r="CX78" s="89">
        <f t="shared" si="50"/>
        <v>0</v>
      </c>
      <c r="CY78" s="76"/>
      <c r="CZ78" s="76"/>
      <c r="DA78" s="81"/>
      <c r="DB78" s="90">
        <f t="shared" si="31"/>
        <v>0</v>
      </c>
      <c r="DC78" s="42">
        <f t="shared" si="31"/>
        <v>0</v>
      </c>
      <c r="DD78" s="42">
        <f t="shared" si="31"/>
        <v>0</v>
      </c>
      <c r="DE78" s="80">
        <f t="shared" si="32"/>
        <v>0</v>
      </c>
      <c r="DF78" s="80">
        <f t="shared" si="32"/>
        <v>0</v>
      </c>
      <c r="DG78" s="80">
        <f t="shared" si="32"/>
        <v>0</v>
      </c>
    </row>
    <row r="79" spans="2:111" s="8" customFormat="1" ht="20.100000000000001" customHeight="1">
      <c r="B79" s="13">
        <f t="shared" si="51"/>
        <v>73</v>
      </c>
      <c r="C79" s="14" t="e">
        <f>+#REF!</f>
        <v>#REF!</v>
      </c>
      <c r="D79" s="14" t="s">
        <v>19</v>
      </c>
      <c r="E79" s="96" t="e">
        <f>#REF!</f>
        <v>#REF!</v>
      </c>
      <c r="F79" s="16" t="e">
        <f>SUMIF(#REF!,$E79,#REF!)</f>
        <v>#REF!</v>
      </c>
      <c r="G79" s="16" t="e">
        <f>SUMIF(#REF!,$E79,#REF!)</f>
        <v>#REF!</v>
      </c>
      <c r="H79" s="17" t="e">
        <f t="shared" si="33"/>
        <v>#REF!</v>
      </c>
      <c r="I79" s="64" t="e">
        <f t="shared" si="26"/>
        <v>#REF!</v>
      </c>
      <c r="K79" s="92"/>
      <c r="L79" s="93"/>
      <c r="M79" s="41">
        <f t="shared" si="43"/>
        <v>0</v>
      </c>
      <c r="N79" s="38">
        <f t="shared" si="44"/>
        <v>0</v>
      </c>
      <c r="O79" s="76"/>
      <c r="P79" s="76"/>
      <c r="Q79" s="76"/>
      <c r="R79" s="50"/>
      <c r="S79" s="41"/>
      <c r="T79" s="41">
        <f t="shared" si="52"/>
        <v>0</v>
      </c>
      <c r="U79" s="38">
        <f t="shared" si="53"/>
        <v>0</v>
      </c>
      <c r="V79" s="76"/>
      <c r="W79" s="76"/>
      <c r="X79" s="76"/>
      <c r="Y79" s="50"/>
      <c r="Z79" s="41"/>
      <c r="AA79" s="41">
        <f t="shared" si="1"/>
        <v>0</v>
      </c>
      <c r="AB79" s="38">
        <f t="shared" si="54"/>
        <v>0</v>
      </c>
      <c r="AC79" s="50"/>
      <c r="AD79" s="41"/>
      <c r="AE79" s="41">
        <f t="shared" si="34"/>
        <v>0</v>
      </c>
      <c r="AF79" s="38">
        <f t="shared" si="55"/>
        <v>0</v>
      </c>
      <c r="AG79" s="76"/>
      <c r="AH79" s="76"/>
      <c r="AI79" s="76"/>
      <c r="AJ79" s="50"/>
      <c r="AK79" s="41"/>
      <c r="AL79" s="41">
        <f t="shared" si="3"/>
        <v>0</v>
      </c>
      <c r="AM79" s="38">
        <f t="shared" si="45"/>
        <v>0</v>
      </c>
      <c r="AN79" s="76"/>
      <c r="AO79" s="76"/>
      <c r="AP79" s="76"/>
      <c r="AQ79" s="50"/>
      <c r="AR79" s="41"/>
      <c r="AS79" s="41"/>
      <c r="AT79" s="38"/>
      <c r="AU79" s="76"/>
      <c r="AV79" s="76"/>
      <c r="AW79" s="76"/>
      <c r="AX79" s="50"/>
      <c r="AY79" s="41"/>
      <c r="AZ79" s="41">
        <f t="shared" si="4"/>
        <v>0</v>
      </c>
      <c r="BA79" s="38">
        <f t="shared" si="46"/>
        <v>0</v>
      </c>
      <c r="BB79" s="76"/>
      <c r="BC79" s="76"/>
      <c r="BD79" s="77"/>
      <c r="BE79" s="50"/>
      <c r="BF79" s="41"/>
      <c r="BG79" s="41">
        <f t="shared" si="35"/>
        <v>0</v>
      </c>
      <c r="BH79" s="38">
        <f t="shared" si="47"/>
        <v>0</v>
      </c>
      <c r="BI79" s="76"/>
      <c r="BJ79" s="76"/>
      <c r="BK79" s="77"/>
      <c r="BL79" s="50"/>
      <c r="BM79" s="41"/>
      <c r="BN79" s="41"/>
      <c r="BO79" s="38"/>
      <c r="BP79" s="76"/>
      <c r="BQ79" s="76"/>
      <c r="BR79" s="77"/>
      <c r="BS79" s="92"/>
      <c r="BT79" s="93"/>
      <c r="BU79" s="93">
        <f t="shared" si="36"/>
        <v>0</v>
      </c>
      <c r="BV79" s="38">
        <f t="shared" si="48"/>
        <v>0</v>
      </c>
      <c r="BW79" s="76"/>
      <c r="BX79" s="76"/>
      <c r="BY79" s="76"/>
      <c r="BZ79" s="92"/>
      <c r="CA79" s="93"/>
      <c r="CB79" s="93">
        <f t="shared" si="37"/>
        <v>0</v>
      </c>
      <c r="CC79" s="38">
        <f t="shared" si="38"/>
        <v>0</v>
      </c>
      <c r="CD79" s="76"/>
      <c r="CE79" s="76"/>
      <c r="CF79" s="77"/>
      <c r="CG79" s="87"/>
      <c r="CH79" s="88"/>
      <c r="CI79" s="88">
        <f t="shared" si="39"/>
        <v>0</v>
      </c>
      <c r="CJ79" s="89">
        <f t="shared" si="40"/>
        <v>0</v>
      </c>
      <c r="CK79" s="76"/>
      <c r="CL79" s="76"/>
      <c r="CM79" s="77"/>
      <c r="CN79" s="87"/>
      <c r="CO79" s="88"/>
      <c r="CP79" s="88">
        <f t="shared" si="41"/>
        <v>0</v>
      </c>
      <c r="CQ79" s="89">
        <f t="shared" si="49"/>
        <v>0</v>
      </c>
      <c r="CR79" s="76"/>
      <c r="CS79" s="76"/>
      <c r="CT79" s="81"/>
      <c r="CU79" s="87"/>
      <c r="CV79" s="88"/>
      <c r="CW79" s="88">
        <f t="shared" si="42"/>
        <v>0</v>
      </c>
      <c r="CX79" s="89">
        <f t="shared" si="50"/>
        <v>0</v>
      </c>
      <c r="CY79" s="76"/>
      <c r="CZ79" s="76"/>
      <c r="DA79" s="81"/>
      <c r="DB79" s="90">
        <f t="shared" si="31"/>
        <v>0</v>
      </c>
      <c r="DC79" s="42">
        <f t="shared" si="31"/>
        <v>0</v>
      </c>
      <c r="DD79" s="42">
        <f t="shared" si="31"/>
        <v>0</v>
      </c>
      <c r="DE79" s="80">
        <f t="shared" si="32"/>
        <v>0</v>
      </c>
      <c r="DF79" s="80">
        <f t="shared" si="32"/>
        <v>0</v>
      </c>
      <c r="DG79" s="80">
        <f t="shared" si="32"/>
        <v>0</v>
      </c>
    </row>
    <row r="80" spans="2:111" s="8" customFormat="1" ht="20.100000000000001" customHeight="1">
      <c r="B80" s="13">
        <f t="shared" si="51"/>
        <v>74</v>
      </c>
      <c r="C80" s="14" t="e">
        <f>+#REF!</f>
        <v>#REF!</v>
      </c>
      <c r="D80" s="14" t="s">
        <v>19</v>
      </c>
      <c r="E80" s="96" t="e">
        <f>#REF!</f>
        <v>#REF!</v>
      </c>
      <c r="F80" s="16" t="e">
        <f>SUMIF(#REF!,$E80,#REF!)</f>
        <v>#REF!</v>
      </c>
      <c r="G80" s="16" t="e">
        <f>SUMIF(#REF!,$E80,#REF!)</f>
        <v>#REF!</v>
      </c>
      <c r="H80" s="17" t="e">
        <f t="shared" si="33"/>
        <v>#REF!</v>
      </c>
      <c r="I80" s="64" t="e">
        <f t="shared" si="26"/>
        <v>#REF!</v>
      </c>
      <c r="K80" s="92"/>
      <c r="L80" s="93"/>
      <c r="M80" s="41">
        <f t="shared" si="43"/>
        <v>0</v>
      </c>
      <c r="N80" s="38">
        <f t="shared" si="44"/>
        <v>0</v>
      </c>
      <c r="O80" s="76"/>
      <c r="P80" s="76"/>
      <c r="Q80" s="77"/>
      <c r="R80" s="50"/>
      <c r="S80" s="41"/>
      <c r="T80" s="41">
        <f t="shared" si="52"/>
        <v>0</v>
      </c>
      <c r="U80" s="38">
        <f t="shared" si="53"/>
        <v>0</v>
      </c>
      <c r="V80" s="76"/>
      <c r="W80" s="76"/>
      <c r="X80" s="77"/>
      <c r="Y80" s="50"/>
      <c r="Z80" s="41"/>
      <c r="AA80" s="41">
        <f t="shared" si="1"/>
        <v>0</v>
      </c>
      <c r="AB80" s="38">
        <f t="shared" si="54"/>
        <v>0</v>
      </c>
      <c r="AC80" s="50"/>
      <c r="AD80" s="41"/>
      <c r="AE80" s="41">
        <f t="shared" si="34"/>
        <v>0</v>
      </c>
      <c r="AF80" s="38">
        <f t="shared" si="55"/>
        <v>0</v>
      </c>
      <c r="AG80" s="76"/>
      <c r="AH80" s="76"/>
      <c r="AI80" s="77"/>
      <c r="AJ80" s="50"/>
      <c r="AK80" s="41"/>
      <c r="AL80" s="41">
        <f t="shared" si="3"/>
        <v>0</v>
      </c>
      <c r="AM80" s="38">
        <f t="shared" si="45"/>
        <v>0</v>
      </c>
      <c r="AN80" s="76"/>
      <c r="AO80" s="76"/>
      <c r="AP80" s="77"/>
      <c r="AQ80" s="50"/>
      <c r="AR80" s="41"/>
      <c r="AS80" s="41"/>
      <c r="AT80" s="38"/>
      <c r="AU80" s="76"/>
      <c r="AV80" s="76"/>
      <c r="AW80" s="77"/>
      <c r="AX80" s="50"/>
      <c r="AY80" s="41"/>
      <c r="AZ80" s="41">
        <f t="shared" si="4"/>
        <v>0</v>
      </c>
      <c r="BA80" s="38">
        <f t="shared" si="46"/>
        <v>0</v>
      </c>
      <c r="BB80" s="76"/>
      <c r="BC80" s="76"/>
      <c r="BD80" s="77"/>
      <c r="BE80" s="50"/>
      <c r="BF80" s="41"/>
      <c r="BG80" s="41">
        <f t="shared" si="35"/>
        <v>0</v>
      </c>
      <c r="BH80" s="38">
        <f t="shared" si="47"/>
        <v>0</v>
      </c>
      <c r="BI80" s="76"/>
      <c r="BJ80" s="76"/>
      <c r="BK80" s="77"/>
      <c r="BL80" s="50"/>
      <c r="BM80" s="41"/>
      <c r="BN80" s="41"/>
      <c r="BO80" s="38"/>
      <c r="BP80" s="76"/>
      <c r="BQ80" s="76"/>
      <c r="BR80" s="77"/>
      <c r="BS80" s="92"/>
      <c r="BT80" s="93"/>
      <c r="BU80" s="93">
        <f t="shared" si="36"/>
        <v>0</v>
      </c>
      <c r="BV80" s="38">
        <f t="shared" si="48"/>
        <v>0</v>
      </c>
      <c r="BW80" s="76"/>
      <c r="BX80" s="76"/>
      <c r="BY80" s="77"/>
      <c r="BZ80" s="92"/>
      <c r="CA80" s="93"/>
      <c r="CB80" s="93">
        <f t="shared" si="37"/>
        <v>0</v>
      </c>
      <c r="CC80" s="38">
        <f t="shared" si="38"/>
        <v>0</v>
      </c>
      <c r="CD80" s="76"/>
      <c r="CE80" s="76"/>
      <c r="CF80" s="77"/>
      <c r="CG80" s="87"/>
      <c r="CH80" s="88"/>
      <c r="CI80" s="88">
        <f t="shared" si="39"/>
        <v>0</v>
      </c>
      <c r="CJ80" s="89">
        <f t="shared" si="40"/>
        <v>0</v>
      </c>
      <c r="CK80" s="76"/>
      <c r="CL80" s="76"/>
      <c r="CM80" s="77"/>
      <c r="CN80" s="87"/>
      <c r="CO80" s="88"/>
      <c r="CP80" s="88">
        <f t="shared" si="41"/>
        <v>0</v>
      </c>
      <c r="CQ80" s="89">
        <f t="shared" si="49"/>
        <v>0</v>
      </c>
      <c r="CR80" s="76"/>
      <c r="CS80" s="76"/>
      <c r="CT80" s="81"/>
      <c r="CU80" s="87"/>
      <c r="CV80" s="88"/>
      <c r="CW80" s="88">
        <f t="shared" si="42"/>
        <v>0</v>
      </c>
      <c r="CX80" s="89">
        <f t="shared" si="50"/>
        <v>0</v>
      </c>
      <c r="CY80" s="76"/>
      <c r="CZ80" s="76"/>
      <c r="DA80" s="81"/>
      <c r="DB80" s="90">
        <f t="shared" si="31"/>
        <v>0</v>
      </c>
      <c r="DC80" s="42">
        <f t="shared" si="31"/>
        <v>0</v>
      </c>
      <c r="DD80" s="42">
        <f t="shared" si="31"/>
        <v>0</v>
      </c>
      <c r="DE80" s="80">
        <f t="shared" si="32"/>
        <v>0</v>
      </c>
      <c r="DF80" s="80">
        <f t="shared" si="32"/>
        <v>0</v>
      </c>
      <c r="DG80" s="80">
        <f t="shared" si="32"/>
        <v>0</v>
      </c>
    </row>
    <row r="81" spans="2:111" s="8" customFormat="1" ht="20.100000000000001" customHeight="1">
      <c r="B81" s="13">
        <f t="shared" si="51"/>
        <v>75</v>
      </c>
      <c r="C81" s="14" t="e">
        <f>+#REF!</f>
        <v>#REF!</v>
      </c>
      <c r="D81" s="14" t="s">
        <v>19</v>
      </c>
      <c r="E81" s="96" t="e">
        <f>#REF!</f>
        <v>#REF!</v>
      </c>
      <c r="F81" s="16" t="e">
        <f>SUMIF(#REF!,$E81,#REF!)</f>
        <v>#REF!</v>
      </c>
      <c r="G81" s="16" t="e">
        <f>SUMIF(#REF!,$E81,#REF!)</f>
        <v>#REF!</v>
      </c>
      <c r="H81" s="17" t="e">
        <f t="shared" si="33"/>
        <v>#REF!</v>
      </c>
      <c r="I81" s="64" t="e">
        <f t="shared" si="26"/>
        <v>#REF!</v>
      </c>
      <c r="K81" s="92"/>
      <c r="L81" s="93"/>
      <c r="M81" s="41">
        <f t="shared" si="43"/>
        <v>0</v>
      </c>
      <c r="N81" s="38">
        <f t="shared" si="44"/>
        <v>0</v>
      </c>
      <c r="O81" s="76"/>
      <c r="P81" s="76"/>
      <c r="Q81" s="77"/>
      <c r="R81" s="50"/>
      <c r="S81" s="41"/>
      <c r="T81" s="41">
        <f t="shared" si="52"/>
        <v>0</v>
      </c>
      <c r="U81" s="38">
        <f t="shared" si="53"/>
        <v>0</v>
      </c>
      <c r="V81" s="76"/>
      <c r="W81" s="76"/>
      <c r="X81" s="77"/>
      <c r="Y81" s="50"/>
      <c r="Z81" s="41"/>
      <c r="AA81" s="41">
        <f t="shared" si="1"/>
        <v>0</v>
      </c>
      <c r="AB81" s="38">
        <f t="shared" si="54"/>
        <v>0</v>
      </c>
      <c r="AC81" s="50"/>
      <c r="AD81" s="41"/>
      <c r="AE81" s="41">
        <f t="shared" si="34"/>
        <v>0</v>
      </c>
      <c r="AF81" s="38">
        <f t="shared" si="55"/>
        <v>0</v>
      </c>
      <c r="AG81" s="76"/>
      <c r="AH81" s="76"/>
      <c r="AI81" s="77"/>
      <c r="AJ81" s="50"/>
      <c r="AK81" s="41"/>
      <c r="AL81" s="41">
        <f t="shared" si="3"/>
        <v>0</v>
      </c>
      <c r="AM81" s="38">
        <f t="shared" si="45"/>
        <v>0</v>
      </c>
      <c r="AN81" s="76"/>
      <c r="AO81" s="76"/>
      <c r="AP81" s="77"/>
      <c r="AQ81" s="50"/>
      <c r="AR81" s="41"/>
      <c r="AS81" s="41"/>
      <c r="AT81" s="38"/>
      <c r="AU81" s="76"/>
      <c r="AV81" s="76"/>
      <c r="AW81" s="77"/>
      <c r="AX81" s="50"/>
      <c r="AY81" s="41"/>
      <c r="AZ81" s="41">
        <f>AY81/2</f>
        <v>0</v>
      </c>
      <c r="BA81" s="38">
        <f>AY81/2</f>
        <v>0</v>
      </c>
      <c r="BB81" s="76"/>
      <c r="BC81" s="76"/>
      <c r="BD81" s="77"/>
      <c r="BE81" s="50"/>
      <c r="BF81" s="41"/>
      <c r="BG81" s="41">
        <f>BF81/2</f>
        <v>0</v>
      </c>
      <c r="BH81" s="38">
        <f>BF81/2</f>
        <v>0</v>
      </c>
      <c r="BI81" s="76"/>
      <c r="BJ81" s="76"/>
      <c r="BK81" s="76"/>
      <c r="BL81" s="50"/>
      <c r="BM81" s="41"/>
      <c r="BN81" s="41">
        <f>BM81/2</f>
        <v>0</v>
      </c>
      <c r="BO81" s="38">
        <f>BM81/2</f>
        <v>0</v>
      </c>
      <c r="BP81" s="76"/>
      <c r="BQ81" s="76"/>
      <c r="BR81" s="76"/>
      <c r="BS81" s="92"/>
      <c r="BT81" s="93"/>
      <c r="BU81" s="93">
        <f>BT81/2</f>
        <v>0</v>
      </c>
      <c r="BV81" s="38">
        <f>BT81/2</f>
        <v>0</v>
      </c>
      <c r="BW81" s="76"/>
      <c r="BX81" s="76"/>
      <c r="BY81" s="76"/>
      <c r="BZ81" s="92"/>
      <c r="CA81" s="93"/>
      <c r="CB81" s="93">
        <f t="shared" si="37"/>
        <v>0</v>
      </c>
      <c r="CC81" s="38">
        <f t="shared" si="38"/>
        <v>0</v>
      </c>
      <c r="CD81" s="76"/>
      <c r="CE81" s="76"/>
      <c r="CF81" s="77"/>
      <c r="CG81" s="87"/>
      <c r="CH81" s="88"/>
      <c r="CI81" s="88">
        <f t="shared" si="39"/>
        <v>0</v>
      </c>
      <c r="CJ81" s="89">
        <f t="shared" si="40"/>
        <v>0</v>
      </c>
      <c r="CK81" s="76"/>
      <c r="CL81" s="76"/>
      <c r="CM81" s="77"/>
      <c r="CN81" s="87"/>
      <c r="CO81" s="88"/>
      <c r="CP81" s="88">
        <f t="shared" si="41"/>
        <v>0</v>
      </c>
      <c r="CQ81" s="89">
        <f t="shared" si="49"/>
        <v>0</v>
      </c>
      <c r="CR81" s="76"/>
      <c r="CS81" s="76"/>
      <c r="CT81" s="81"/>
      <c r="CU81" s="87"/>
      <c r="CV81" s="88"/>
      <c r="CW81" s="88">
        <f t="shared" si="42"/>
        <v>0</v>
      </c>
      <c r="CX81" s="89">
        <f t="shared" si="50"/>
        <v>0</v>
      </c>
      <c r="CY81" s="76"/>
      <c r="CZ81" s="76"/>
      <c r="DA81" s="81"/>
      <c r="DB81" s="90">
        <f>L81+S81+Z81+AD81+AK81+AY81+BF81+BT81+CA81+CH81+CO81+CV81+BM81</f>
        <v>0</v>
      </c>
      <c r="DC81" s="42">
        <f>M81+T81+AA81+AE81+AL81+AZ81+BG81+BU81+CB81+CI81+CP81+CW81+BN81</f>
        <v>0</v>
      </c>
      <c r="DD81" s="42">
        <f>N81+U81+AB81+AF81+AM81+BA81+BH81+BV81+CC81+CJ81+CQ81+CX81+BO81</f>
        <v>0</v>
      </c>
      <c r="DE81" s="80">
        <f>O81+V81+AG81+AN81+BB81+BI81+BW81+CD81+CK81+CR81+CY81+BP81</f>
        <v>0</v>
      </c>
      <c r="DF81" s="80">
        <f>P81+W81+AH81+AO81+BC81+BJ81+BX81+CE81+CL81+CS81+CZ81+BQ81</f>
        <v>0</v>
      </c>
      <c r="DG81" s="80">
        <f>Q81+X81+AI81+AP81+BD81+BK81+BY81+CF81+CM81+CT81+DA81+BR81</f>
        <v>0</v>
      </c>
    </row>
    <row r="82" spans="2:111" s="8" customFormat="1" ht="20.100000000000001" customHeight="1">
      <c r="B82" s="13">
        <f t="shared" si="51"/>
        <v>76</v>
      </c>
      <c r="C82" s="14" t="e">
        <f>+#REF!</f>
        <v>#REF!</v>
      </c>
      <c r="D82" s="14" t="s">
        <v>19</v>
      </c>
      <c r="E82" s="96" t="e">
        <f>#REF!</f>
        <v>#REF!</v>
      </c>
      <c r="F82" s="16" t="e">
        <f>SUMIF(#REF!,$E82,#REF!)</f>
        <v>#REF!</v>
      </c>
      <c r="G82" s="16" t="e">
        <f>SUMIF(#REF!,$E82,#REF!)</f>
        <v>#REF!</v>
      </c>
      <c r="H82" s="17" t="e">
        <f t="shared" ref="H82:H141" si="56">+G82+F82</f>
        <v>#REF!</v>
      </c>
      <c r="I82" s="64" t="e">
        <f t="shared" si="26"/>
        <v>#REF!</v>
      </c>
      <c r="K82" s="92"/>
      <c r="L82" s="93"/>
      <c r="M82" s="41">
        <f t="shared" si="43"/>
        <v>0</v>
      </c>
      <c r="N82" s="38">
        <f t="shared" si="44"/>
        <v>0</v>
      </c>
      <c r="O82" s="76"/>
      <c r="P82" s="76"/>
      <c r="Q82" s="77"/>
      <c r="R82" s="50"/>
      <c r="S82" s="41"/>
      <c r="T82" s="41">
        <f t="shared" si="52"/>
        <v>0</v>
      </c>
      <c r="U82" s="38">
        <f t="shared" si="53"/>
        <v>0</v>
      </c>
      <c r="V82" s="76"/>
      <c r="W82" s="76"/>
      <c r="X82" s="77"/>
      <c r="Y82" s="50"/>
      <c r="Z82" s="41"/>
      <c r="AA82" s="41">
        <f t="shared" si="1"/>
        <v>0</v>
      </c>
      <c r="AB82" s="38">
        <f t="shared" si="54"/>
        <v>0</v>
      </c>
      <c r="AC82" s="50"/>
      <c r="AD82" s="41"/>
      <c r="AE82" s="41">
        <f t="shared" si="34"/>
        <v>0</v>
      </c>
      <c r="AF82" s="38">
        <f t="shared" si="55"/>
        <v>0</v>
      </c>
      <c r="AG82" s="76"/>
      <c r="AH82" s="76"/>
      <c r="AI82" s="77"/>
      <c r="AJ82" s="50"/>
      <c r="AK82" s="41"/>
      <c r="AL82" s="41">
        <f t="shared" si="3"/>
        <v>0</v>
      </c>
      <c r="AM82" s="38">
        <f t="shared" si="45"/>
        <v>0</v>
      </c>
      <c r="AN82" s="76"/>
      <c r="AO82" s="76"/>
      <c r="AP82" s="77"/>
      <c r="AQ82" s="50"/>
      <c r="AR82" s="41"/>
      <c r="AS82" s="41"/>
      <c r="AT82" s="38"/>
      <c r="AU82" s="76"/>
      <c r="AV82" s="76"/>
      <c r="AW82" s="77"/>
      <c r="AX82" s="50"/>
      <c r="AY82" s="41"/>
      <c r="AZ82" s="41">
        <f t="shared" ref="AZ82:AZ141" si="57">(AY82/1.18)/2+((AY82/1.18)*0.18)</f>
        <v>0</v>
      </c>
      <c r="BA82" s="38">
        <f t="shared" si="46"/>
        <v>0</v>
      </c>
      <c r="BB82" s="76"/>
      <c r="BC82" s="76"/>
      <c r="BD82" s="77"/>
      <c r="BE82" s="50"/>
      <c r="BF82" s="41"/>
      <c r="BG82" s="41">
        <f t="shared" si="35"/>
        <v>0</v>
      </c>
      <c r="BH82" s="38">
        <f t="shared" si="47"/>
        <v>0</v>
      </c>
      <c r="BI82" s="76"/>
      <c r="BJ82" s="76"/>
      <c r="BK82" s="77"/>
      <c r="BL82" s="50"/>
      <c r="BM82" s="41"/>
      <c r="BN82" s="41"/>
      <c r="BO82" s="38"/>
      <c r="BP82" s="76"/>
      <c r="BQ82" s="76"/>
      <c r="BR82" s="77"/>
      <c r="BS82" s="92"/>
      <c r="BT82" s="93"/>
      <c r="BU82" s="93">
        <f t="shared" si="36"/>
        <v>0</v>
      </c>
      <c r="BV82" s="38">
        <f t="shared" si="48"/>
        <v>0</v>
      </c>
      <c r="BW82" s="76"/>
      <c r="BX82" s="76"/>
      <c r="BY82" s="77"/>
      <c r="BZ82" s="92"/>
      <c r="CA82" s="93"/>
      <c r="CB82" s="93">
        <f t="shared" si="37"/>
        <v>0</v>
      </c>
      <c r="CC82" s="38">
        <f t="shared" si="38"/>
        <v>0</v>
      </c>
      <c r="CD82" s="76"/>
      <c r="CE82" s="76"/>
      <c r="CF82" s="77"/>
      <c r="CG82" s="87"/>
      <c r="CH82" s="88"/>
      <c r="CI82" s="88">
        <f t="shared" si="39"/>
        <v>0</v>
      </c>
      <c r="CJ82" s="89">
        <f t="shared" si="40"/>
        <v>0</v>
      </c>
      <c r="CK82" s="76"/>
      <c r="CL82" s="76"/>
      <c r="CM82" s="77"/>
      <c r="CN82" s="87"/>
      <c r="CO82" s="88"/>
      <c r="CP82" s="88">
        <f t="shared" si="41"/>
        <v>0</v>
      </c>
      <c r="CQ82" s="89">
        <f t="shared" si="49"/>
        <v>0</v>
      </c>
      <c r="CR82" s="76"/>
      <c r="CS82" s="76"/>
      <c r="CT82" s="81"/>
      <c r="CU82" s="87"/>
      <c r="CV82" s="88"/>
      <c r="CW82" s="88">
        <f t="shared" si="42"/>
        <v>0</v>
      </c>
      <c r="CX82" s="89">
        <f t="shared" si="50"/>
        <v>0</v>
      </c>
      <c r="CY82" s="76"/>
      <c r="CZ82" s="76"/>
      <c r="DA82" s="81"/>
      <c r="DB82" s="90">
        <f t="shared" si="31"/>
        <v>0</v>
      </c>
      <c r="DC82" s="42">
        <f t="shared" si="31"/>
        <v>0</v>
      </c>
      <c r="DD82" s="42">
        <f t="shared" si="31"/>
        <v>0</v>
      </c>
      <c r="DE82" s="80">
        <f t="shared" si="32"/>
        <v>0</v>
      </c>
      <c r="DF82" s="80">
        <f t="shared" si="32"/>
        <v>0</v>
      </c>
      <c r="DG82" s="80">
        <f t="shared" si="32"/>
        <v>0</v>
      </c>
    </row>
    <row r="83" spans="2:111" s="8" customFormat="1" ht="20.100000000000001" customHeight="1">
      <c r="B83" s="13">
        <f t="shared" si="51"/>
        <v>77</v>
      </c>
      <c r="C83" s="14" t="e">
        <f>+#REF!</f>
        <v>#REF!</v>
      </c>
      <c r="D83" s="14" t="s">
        <v>19</v>
      </c>
      <c r="E83" s="96" t="e">
        <f>#REF!</f>
        <v>#REF!</v>
      </c>
      <c r="F83" s="16" t="e">
        <f>SUMIF(#REF!,$E83,#REF!)</f>
        <v>#REF!</v>
      </c>
      <c r="G83" s="16" t="e">
        <f>SUMIF(#REF!,$E83,#REF!)</f>
        <v>#REF!</v>
      </c>
      <c r="H83" s="17" t="e">
        <f>+G83+F83</f>
        <v>#REF!</v>
      </c>
      <c r="I83" s="64" t="e">
        <f t="shared" si="26"/>
        <v>#REF!</v>
      </c>
      <c r="K83" s="92"/>
      <c r="L83" s="93"/>
      <c r="M83" s="41">
        <f t="shared" si="43"/>
        <v>0</v>
      </c>
      <c r="N83" s="38">
        <f t="shared" si="44"/>
        <v>0</v>
      </c>
      <c r="O83" s="76"/>
      <c r="P83" s="76"/>
      <c r="Q83" s="77"/>
      <c r="R83" s="50"/>
      <c r="S83" s="41"/>
      <c r="T83" s="41">
        <f t="shared" si="52"/>
        <v>0</v>
      </c>
      <c r="U83" s="38">
        <f t="shared" si="53"/>
        <v>0</v>
      </c>
      <c r="V83" s="76"/>
      <c r="W83" s="76"/>
      <c r="X83" s="77"/>
      <c r="Y83" s="50"/>
      <c r="Z83" s="41"/>
      <c r="AA83" s="41">
        <f t="shared" si="1"/>
        <v>0</v>
      </c>
      <c r="AB83" s="38">
        <f t="shared" si="54"/>
        <v>0</v>
      </c>
      <c r="AC83" s="50"/>
      <c r="AD83" s="41"/>
      <c r="AE83" s="41">
        <f t="shared" si="34"/>
        <v>0</v>
      </c>
      <c r="AF83" s="38">
        <f t="shared" si="55"/>
        <v>0</v>
      </c>
      <c r="AG83" s="76"/>
      <c r="AH83" s="76"/>
      <c r="AI83" s="77"/>
      <c r="AJ83" s="50"/>
      <c r="AK83" s="41"/>
      <c r="AL83" s="41">
        <f t="shared" si="3"/>
        <v>0</v>
      </c>
      <c r="AM83" s="38">
        <f t="shared" si="45"/>
        <v>0</v>
      </c>
      <c r="AN83" s="76"/>
      <c r="AO83" s="76"/>
      <c r="AP83" s="77"/>
      <c r="AQ83" s="50"/>
      <c r="AR83" s="41"/>
      <c r="AS83" s="41"/>
      <c r="AT83" s="38"/>
      <c r="AU83" s="76"/>
      <c r="AV83" s="76"/>
      <c r="AW83" s="77"/>
      <c r="AX83" s="50"/>
      <c r="AY83" s="41"/>
      <c r="AZ83" s="41">
        <f t="shared" si="57"/>
        <v>0</v>
      </c>
      <c r="BA83" s="38">
        <f t="shared" si="46"/>
        <v>0</v>
      </c>
      <c r="BB83" s="76"/>
      <c r="BC83" s="76"/>
      <c r="BD83" s="77"/>
      <c r="BE83" s="50"/>
      <c r="BF83" s="41"/>
      <c r="BG83" s="41">
        <f t="shared" si="35"/>
        <v>0</v>
      </c>
      <c r="BH83" s="38">
        <f t="shared" si="47"/>
        <v>0</v>
      </c>
      <c r="BI83" s="76"/>
      <c r="BJ83" s="76"/>
      <c r="BK83" s="77"/>
      <c r="BL83" s="50"/>
      <c r="BM83" s="41"/>
      <c r="BN83" s="41"/>
      <c r="BO83" s="38"/>
      <c r="BP83" s="76"/>
      <c r="BQ83" s="76"/>
      <c r="BR83" s="77"/>
      <c r="BS83" s="92"/>
      <c r="BT83" s="93"/>
      <c r="BU83" s="93">
        <f t="shared" si="36"/>
        <v>0</v>
      </c>
      <c r="BV83" s="38">
        <f t="shared" si="48"/>
        <v>0</v>
      </c>
      <c r="BW83" s="76"/>
      <c r="BX83" s="76"/>
      <c r="BY83" s="77"/>
      <c r="BZ83" s="92"/>
      <c r="CA83" s="93"/>
      <c r="CB83" s="93">
        <f t="shared" si="37"/>
        <v>0</v>
      </c>
      <c r="CC83" s="38">
        <f t="shared" si="38"/>
        <v>0</v>
      </c>
      <c r="CD83" s="76"/>
      <c r="CE83" s="76"/>
      <c r="CF83" s="77"/>
      <c r="CG83" s="87"/>
      <c r="CH83" s="88"/>
      <c r="CI83" s="88">
        <f t="shared" si="39"/>
        <v>0</v>
      </c>
      <c r="CJ83" s="89">
        <f t="shared" si="40"/>
        <v>0</v>
      </c>
      <c r="CK83" s="76"/>
      <c r="CL83" s="76"/>
      <c r="CM83" s="77"/>
      <c r="CN83" s="87"/>
      <c r="CO83" s="88"/>
      <c r="CP83" s="88">
        <f t="shared" si="41"/>
        <v>0</v>
      </c>
      <c r="CQ83" s="89">
        <f t="shared" si="49"/>
        <v>0</v>
      </c>
      <c r="CR83" s="76"/>
      <c r="CS83" s="76"/>
      <c r="CT83" s="81"/>
      <c r="CU83" s="87"/>
      <c r="CV83" s="88"/>
      <c r="CW83" s="88">
        <f t="shared" si="42"/>
        <v>0</v>
      </c>
      <c r="CX83" s="89">
        <f t="shared" si="50"/>
        <v>0</v>
      </c>
      <c r="CY83" s="76"/>
      <c r="CZ83" s="76"/>
      <c r="DA83" s="81"/>
      <c r="DB83" s="90">
        <f t="shared" si="31"/>
        <v>0</v>
      </c>
      <c r="DC83" s="42">
        <f t="shared" si="31"/>
        <v>0</v>
      </c>
      <c r="DD83" s="42">
        <f t="shared" si="31"/>
        <v>0</v>
      </c>
      <c r="DE83" s="80">
        <f t="shared" si="32"/>
        <v>0</v>
      </c>
      <c r="DF83" s="80">
        <f t="shared" si="32"/>
        <v>0</v>
      </c>
      <c r="DG83" s="80">
        <f t="shared" si="32"/>
        <v>0</v>
      </c>
    </row>
    <row r="84" spans="2:111" s="8" customFormat="1" ht="20.100000000000001" customHeight="1">
      <c r="B84" s="13">
        <f t="shared" si="51"/>
        <v>78</v>
      </c>
      <c r="C84" s="14" t="e">
        <f>+#REF!</f>
        <v>#REF!</v>
      </c>
      <c r="D84" s="14" t="s">
        <v>19</v>
      </c>
      <c r="E84" s="96" t="e">
        <f>#REF!</f>
        <v>#REF!</v>
      </c>
      <c r="F84" s="16" t="e">
        <f>SUMIF(#REF!,$E84,#REF!)</f>
        <v>#REF!</v>
      </c>
      <c r="G84" s="16" t="e">
        <f>SUMIF(#REF!,$E84,#REF!)</f>
        <v>#REF!</v>
      </c>
      <c r="H84" s="17" t="e">
        <f t="shared" si="56"/>
        <v>#REF!</v>
      </c>
      <c r="I84" s="64" t="e">
        <f t="shared" si="26"/>
        <v>#REF!</v>
      </c>
      <c r="K84" s="92"/>
      <c r="L84" s="93"/>
      <c r="M84" s="41">
        <f t="shared" si="43"/>
        <v>0</v>
      </c>
      <c r="N84" s="38">
        <f t="shared" si="44"/>
        <v>0</v>
      </c>
      <c r="O84" s="76"/>
      <c r="P84" s="76"/>
      <c r="Q84" s="77"/>
      <c r="R84" s="50"/>
      <c r="S84" s="41"/>
      <c r="T84" s="41">
        <f t="shared" si="52"/>
        <v>0</v>
      </c>
      <c r="U84" s="38">
        <f t="shared" si="53"/>
        <v>0</v>
      </c>
      <c r="V84" s="76"/>
      <c r="W84" s="76"/>
      <c r="X84" s="77"/>
      <c r="Y84" s="50"/>
      <c r="Z84" s="41"/>
      <c r="AA84" s="41">
        <f t="shared" si="1"/>
        <v>0</v>
      </c>
      <c r="AB84" s="38">
        <f t="shared" si="54"/>
        <v>0</v>
      </c>
      <c r="AC84" s="50"/>
      <c r="AD84" s="41"/>
      <c r="AE84" s="41">
        <f t="shared" si="34"/>
        <v>0</v>
      </c>
      <c r="AF84" s="38">
        <f t="shared" si="55"/>
        <v>0</v>
      </c>
      <c r="AG84" s="76"/>
      <c r="AH84" s="76"/>
      <c r="AI84" s="77"/>
      <c r="AJ84" s="50"/>
      <c r="AK84" s="41"/>
      <c r="AL84" s="41">
        <f t="shared" si="3"/>
        <v>0</v>
      </c>
      <c r="AM84" s="38">
        <f t="shared" si="45"/>
        <v>0</v>
      </c>
      <c r="AN84" s="76"/>
      <c r="AO84" s="76"/>
      <c r="AP84" s="77"/>
      <c r="AQ84" s="50"/>
      <c r="AR84" s="41"/>
      <c r="AS84" s="41"/>
      <c r="AT84" s="38"/>
      <c r="AU84" s="76"/>
      <c r="AV84" s="76"/>
      <c r="AW84" s="77"/>
      <c r="AX84" s="50"/>
      <c r="AY84" s="41"/>
      <c r="AZ84" s="41">
        <f t="shared" si="57"/>
        <v>0</v>
      </c>
      <c r="BA84" s="38">
        <f t="shared" si="46"/>
        <v>0</v>
      </c>
      <c r="BB84" s="76"/>
      <c r="BC84" s="76"/>
      <c r="BD84" s="77"/>
      <c r="BE84" s="50"/>
      <c r="BF84" s="41"/>
      <c r="BG84" s="41">
        <f t="shared" si="35"/>
        <v>0</v>
      </c>
      <c r="BH84" s="38">
        <f t="shared" si="47"/>
        <v>0</v>
      </c>
      <c r="BI84" s="76"/>
      <c r="BJ84" s="76"/>
      <c r="BK84" s="77"/>
      <c r="BL84" s="50"/>
      <c r="BM84" s="41"/>
      <c r="BN84" s="41"/>
      <c r="BO84" s="38"/>
      <c r="BP84" s="76"/>
      <c r="BQ84" s="76"/>
      <c r="BR84" s="77"/>
      <c r="BS84" s="92"/>
      <c r="BT84" s="93"/>
      <c r="BU84" s="93">
        <f t="shared" si="36"/>
        <v>0</v>
      </c>
      <c r="BV84" s="38">
        <f t="shared" si="48"/>
        <v>0</v>
      </c>
      <c r="BW84" s="76"/>
      <c r="BX84" s="76"/>
      <c r="BY84" s="77"/>
      <c r="BZ84" s="92"/>
      <c r="CA84" s="93"/>
      <c r="CB84" s="93">
        <f t="shared" si="37"/>
        <v>0</v>
      </c>
      <c r="CC84" s="38">
        <f t="shared" si="38"/>
        <v>0</v>
      </c>
      <c r="CD84" s="76"/>
      <c r="CE84" s="76"/>
      <c r="CF84" s="77"/>
      <c r="CG84" s="87"/>
      <c r="CH84" s="88"/>
      <c r="CI84" s="88">
        <f t="shared" si="39"/>
        <v>0</v>
      </c>
      <c r="CJ84" s="89">
        <f t="shared" si="40"/>
        <v>0</v>
      </c>
      <c r="CK84" s="76"/>
      <c r="CL84" s="76"/>
      <c r="CM84" s="77"/>
      <c r="CN84" s="87"/>
      <c r="CO84" s="88"/>
      <c r="CP84" s="88">
        <f t="shared" si="41"/>
        <v>0</v>
      </c>
      <c r="CQ84" s="89">
        <f t="shared" si="49"/>
        <v>0</v>
      </c>
      <c r="CR84" s="76"/>
      <c r="CS84" s="76"/>
      <c r="CT84" s="81"/>
      <c r="CU84" s="87"/>
      <c r="CV84" s="88"/>
      <c r="CW84" s="88">
        <f t="shared" si="42"/>
        <v>0</v>
      </c>
      <c r="CX84" s="89">
        <f t="shared" si="50"/>
        <v>0</v>
      </c>
      <c r="CY84" s="76"/>
      <c r="CZ84" s="76"/>
      <c r="DA84" s="81"/>
      <c r="DB84" s="90">
        <f t="shared" si="31"/>
        <v>0</v>
      </c>
      <c r="DC84" s="42">
        <f t="shared" si="31"/>
        <v>0</v>
      </c>
      <c r="DD84" s="42">
        <f t="shared" si="31"/>
        <v>0</v>
      </c>
      <c r="DE84" s="80">
        <f t="shared" si="32"/>
        <v>0</v>
      </c>
      <c r="DF84" s="80">
        <f t="shared" si="32"/>
        <v>0</v>
      </c>
      <c r="DG84" s="80">
        <f t="shared" si="32"/>
        <v>0</v>
      </c>
    </row>
    <row r="85" spans="2:111" s="8" customFormat="1" ht="20.100000000000001" customHeight="1">
      <c r="B85" s="13">
        <f t="shared" si="51"/>
        <v>79</v>
      </c>
      <c r="C85" s="14" t="e">
        <f>+#REF!</f>
        <v>#REF!</v>
      </c>
      <c r="D85" s="14" t="s">
        <v>19</v>
      </c>
      <c r="E85" s="96" t="e">
        <f>#REF!</f>
        <v>#REF!</v>
      </c>
      <c r="F85" s="16" t="e">
        <f>SUMIF(#REF!,$E85,#REF!)</f>
        <v>#REF!</v>
      </c>
      <c r="G85" s="16" t="e">
        <f>SUMIF(#REF!,$E85,#REF!)</f>
        <v>#REF!</v>
      </c>
      <c r="H85" s="17" t="e">
        <f t="shared" si="56"/>
        <v>#REF!</v>
      </c>
      <c r="I85" s="64" t="e">
        <f t="shared" si="26"/>
        <v>#REF!</v>
      </c>
      <c r="K85" s="92"/>
      <c r="L85" s="93"/>
      <c r="M85" s="41">
        <f t="shared" si="43"/>
        <v>0</v>
      </c>
      <c r="N85" s="38">
        <f t="shared" si="44"/>
        <v>0</v>
      </c>
      <c r="O85" s="76"/>
      <c r="P85" s="76"/>
      <c r="Q85" s="77"/>
      <c r="R85" s="50"/>
      <c r="S85" s="41"/>
      <c r="T85" s="41">
        <f t="shared" si="52"/>
        <v>0</v>
      </c>
      <c r="U85" s="38">
        <f t="shared" si="53"/>
        <v>0</v>
      </c>
      <c r="V85" s="76"/>
      <c r="W85" s="76"/>
      <c r="X85" s="77"/>
      <c r="Y85" s="50"/>
      <c r="Z85" s="41"/>
      <c r="AA85" s="41">
        <f t="shared" si="1"/>
        <v>0</v>
      </c>
      <c r="AB85" s="38">
        <f t="shared" si="54"/>
        <v>0</v>
      </c>
      <c r="AC85" s="50"/>
      <c r="AD85" s="41"/>
      <c r="AE85" s="41">
        <f t="shared" si="34"/>
        <v>0</v>
      </c>
      <c r="AF85" s="38">
        <f t="shared" si="55"/>
        <v>0</v>
      </c>
      <c r="AG85" s="76"/>
      <c r="AH85" s="76"/>
      <c r="AI85" s="77"/>
      <c r="AJ85" s="50"/>
      <c r="AK85" s="41"/>
      <c r="AL85" s="41">
        <f t="shared" si="3"/>
        <v>0</v>
      </c>
      <c r="AM85" s="38">
        <f t="shared" si="45"/>
        <v>0</v>
      </c>
      <c r="AN85" s="76"/>
      <c r="AO85" s="76"/>
      <c r="AP85" s="77"/>
      <c r="AQ85" s="50"/>
      <c r="AR85" s="41"/>
      <c r="AS85" s="41"/>
      <c r="AT85" s="38"/>
      <c r="AU85" s="76"/>
      <c r="AV85" s="76"/>
      <c r="AW85" s="77"/>
      <c r="AX85" s="50"/>
      <c r="AY85" s="41"/>
      <c r="AZ85" s="41">
        <f t="shared" si="57"/>
        <v>0</v>
      </c>
      <c r="BA85" s="38">
        <f t="shared" si="46"/>
        <v>0</v>
      </c>
      <c r="BB85" s="76"/>
      <c r="BC85" s="76"/>
      <c r="BD85" s="77"/>
      <c r="BE85" s="50"/>
      <c r="BF85" s="41"/>
      <c r="BG85" s="41">
        <f t="shared" si="35"/>
        <v>0</v>
      </c>
      <c r="BH85" s="38">
        <f t="shared" si="47"/>
        <v>0</v>
      </c>
      <c r="BI85" s="76"/>
      <c r="BJ85" s="76"/>
      <c r="BK85" s="77"/>
      <c r="BL85" s="50"/>
      <c r="BM85" s="41"/>
      <c r="BN85" s="41"/>
      <c r="BO85" s="38"/>
      <c r="BP85" s="76"/>
      <c r="BQ85" s="76"/>
      <c r="BR85" s="77"/>
      <c r="BS85" s="92"/>
      <c r="BT85" s="93"/>
      <c r="BU85" s="93">
        <f t="shared" si="36"/>
        <v>0</v>
      </c>
      <c r="BV85" s="38">
        <f t="shared" si="48"/>
        <v>0</v>
      </c>
      <c r="BW85" s="76"/>
      <c r="BX85" s="76"/>
      <c r="BY85" s="77"/>
      <c r="BZ85" s="92"/>
      <c r="CA85" s="93"/>
      <c r="CB85" s="93">
        <f t="shared" si="37"/>
        <v>0</v>
      </c>
      <c r="CC85" s="38">
        <f t="shared" si="38"/>
        <v>0</v>
      </c>
      <c r="CD85" s="76"/>
      <c r="CE85" s="76"/>
      <c r="CF85" s="77"/>
      <c r="CG85" s="87"/>
      <c r="CH85" s="88"/>
      <c r="CI85" s="88">
        <f t="shared" si="39"/>
        <v>0</v>
      </c>
      <c r="CJ85" s="89">
        <f t="shared" si="40"/>
        <v>0</v>
      </c>
      <c r="CK85" s="76"/>
      <c r="CL85" s="76"/>
      <c r="CM85" s="77"/>
      <c r="CN85" s="87"/>
      <c r="CO85" s="88"/>
      <c r="CP85" s="88">
        <f t="shared" si="41"/>
        <v>0</v>
      </c>
      <c r="CQ85" s="89">
        <f t="shared" si="49"/>
        <v>0</v>
      </c>
      <c r="CR85" s="76"/>
      <c r="CS85" s="76"/>
      <c r="CT85" s="81"/>
      <c r="CU85" s="87"/>
      <c r="CV85" s="88"/>
      <c r="CW85" s="88">
        <f t="shared" si="42"/>
        <v>0</v>
      </c>
      <c r="CX85" s="89">
        <f t="shared" si="50"/>
        <v>0</v>
      </c>
      <c r="CY85" s="76"/>
      <c r="CZ85" s="76"/>
      <c r="DA85" s="81"/>
      <c r="DB85" s="90">
        <f t="shared" si="31"/>
        <v>0</v>
      </c>
      <c r="DC85" s="42">
        <f t="shared" si="31"/>
        <v>0</v>
      </c>
      <c r="DD85" s="42">
        <f t="shared" si="31"/>
        <v>0</v>
      </c>
      <c r="DE85" s="80">
        <f t="shared" si="32"/>
        <v>0</v>
      </c>
      <c r="DF85" s="80">
        <f t="shared" si="32"/>
        <v>0</v>
      </c>
      <c r="DG85" s="80">
        <f t="shared" si="32"/>
        <v>0</v>
      </c>
    </row>
    <row r="86" spans="2:111" s="8" customFormat="1" ht="20.100000000000001" customHeight="1">
      <c r="B86" s="13">
        <f t="shared" si="51"/>
        <v>80</v>
      </c>
      <c r="C86" s="14" t="e">
        <f>+#REF!</f>
        <v>#REF!</v>
      </c>
      <c r="D86" s="14" t="s">
        <v>19</v>
      </c>
      <c r="E86" s="96" t="e">
        <f>#REF!</f>
        <v>#REF!</v>
      </c>
      <c r="F86" s="16" t="e">
        <f>SUMIF(#REF!,$E86,#REF!)</f>
        <v>#REF!</v>
      </c>
      <c r="G86" s="16" t="e">
        <f>SUMIF(#REF!,$E86,#REF!)</f>
        <v>#REF!</v>
      </c>
      <c r="H86" s="17" t="e">
        <f>+G86+F86</f>
        <v>#REF!</v>
      </c>
      <c r="I86" s="64" t="e">
        <f t="shared" si="26"/>
        <v>#REF!</v>
      </c>
      <c r="K86" s="92"/>
      <c r="L86" s="93"/>
      <c r="M86" s="41">
        <f t="shared" si="43"/>
        <v>0</v>
      </c>
      <c r="N86" s="38">
        <f t="shared" si="44"/>
        <v>0</v>
      </c>
      <c r="O86" s="76"/>
      <c r="P86" s="76"/>
      <c r="Q86" s="77"/>
      <c r="R86" s="50"/>
      <c r="S86" s="41"/>
      <c r="T86" s="41">
        <f t="shared" si="52"/>
        <v>0</v>
      </c>
      <c r="U86" s="38">
        <f t="shared" si="53"/>
        <v>0</v>
      </c>
      <c r="V86" s="76"/>
      <c r="W86" s="76"/>
      <c r="X86" s="77"/>
      <c r="Y86" s="50"/>
      <c r="Z86" s="41"/>
      <c r="AA86" s="41">
        <f t="shared" si="1"/>
        <v>0</v>
      </c>
      <c r="AB86" s="38">
        <f t="shared" si="54"/>
        <v>0</v>
      </c>
      <c r="AC86" s="50"/>
      <c r="AD86" s="41"/>
      <c r="AE86" s="41">
        <f t="shared" si="34"/>
        <v>0</v>
      </c>
      <c r="AF86" s="38">
        <f t="shared" si="55"/>
        <v>0</v>
      </c>
      <c r="AG86" s="76"/>
      <c r="AH86" s="76"/>
      <c r="AI86" s="77"/>
      <c r="AJ86" s="50"/>
      <c r="AK86" s="41"/>
      <c r="AL86" s="41">
        <f t="shared" si="3"/>
        <v>0</v>
      </c>
      <c r="AM86" s="38">
        <f t="shared" si="45"/>
        <v>0</v>
      </c>
      <c r="AN86" s="76"/>
      <c r="AO86" s="76"/>
      <c r="AP86" s="77"/>
      <c r="AQ86" s="50"/>
      <c r="AR86" s="41"/>
      <c r="AS86" s="41"/>
      <c r="AT86" s="38"/>
      <c r="AU86" s="76"/>
      <c r="AV86" s="76"/>
      <c r="AW86" s="77"/>
      <c r="AX86" s="50"/>
      <c r="AY86" s="41"/>
      <c r="AZ86" s="41">
        <f t="shared" si="57"/>
        <v>0</v>
      </c>
      <c r="BA86" s="38">
        <f t="shared" si="46"/>
        <v>0</v>
      </c>
      <c r="BB86" s="76"/>
      <c r="BC86" s="76"/>
      <c r="BD86" s="77"/>
      <c r="BE86" s="50"/>
      <c r="BF86" s="41"/>
      <c r="BG86" s="41">
        <f t="shared" si="35"/>
        <v>0</v>
      </c>
      <c r="BH86" s="38">
        <f t="shared" si="47"/>
        <v>0</v>
      </c>
      <c r="BI86" s="76"/>
      <c r="BJ86" s="76"/>
      <c r="BK86" s="77"/>
      <c r="BL86" s="50"/>
      <c r="BM86" s="41"/>
      <c r="BN86" s="41"/>
      <c r="BO86" s="38"/>
      <c r="BP86" s="76"/>
      <c r="BQ86" s="76"/>
      <c r="BR86" s="77"/>
      <c r="BS86" s="92"/>
      <c r="BT86" s="93"/>
      <c r="BU86" s="93">
        <f t="shared" si="36"/>
        <v>0</v>
      </c>
      <c r="BV86" s="38">
        <f t="shared" si="48"/>
        <v>0</v>
      </c>
      <c r="BW86" s="76"/>
      <c r="BX86" s="76"/>
      <c r="BY86" s="77"/>
      <c r="BZ86" s="92"/>
      <c r="CA86" s="93"/>
      <c r="CB86" s="93">
        <f t="shared" si="37"/>
        <v>0</v>
      </c>
      <c r="CC86" s="38">
        <f t="shared" si="38"/>
        <v>0</v>
      </c>
      <c r="CD86" s="76"/>
      <c r="CE86" s="76"/>
      <c r="CF86" s="77"/>
      <c r="CG86" s="87"/>
      <c r="CH86" s="88"/>
      <c r="CI86" s="88">
        <f t="shared" si="39"/>
        <v>0</v>
      </c>
      <c r="CJ86" s="89">
        <f t="shared" si="40"/>
        <v>0</v>
      </c>
      <c r="CK86" s="76"/>
      <c r="CL86" s="76"/>
      <c r="CM86" s="77"/>
      <c r="CN86" s="87"/>
      <c r="CO86" s="88"/>
      <c r="CP86" s="88">
        <f t="shared" si="41"/>
        <v>0</v>
      </c>
      <c r="CQ86" s="89">
        <f t="shared" si="49"/>
        <v>0</v>
      </c>
      <c r="CR86" s="76"/>
      <c r="CS86" s="76"/>
      <c r="CT86" s="81"/>
      <c r="CU86" s="87"/>
      <c r="CV86" s="88"/>
      <c r="CW86" s="88">
        <f t="shared" si="42"/>
        <v>0</v>
      </c>
      <c r="CX86" s="89">
        <f t="shared" si="50"/>
        <v>0</v>
      </c>
      <c r="CY86" s="76"/>
      <c r="CZ86" s="76"/>
      <c r="DA86" s="81"/>
      <c r="DB86" s="90">
        <f t="shared" si="31"/>
        <v>0</v>
      </c>
      <c r="DC86" s="42">
        <f t="shared" si="31"/>
        <v>0</v>
      </c>
      <c r="DD86" s="42">
        <f t="shared" si="31"/>
        <v>0</v>
      </c>
      <c r="DE86" s="80">
        <f t="shared" si="32"/>
        <v>0</v>
      </c>
      <c r="DF86" s="80">
        <f t="shared" si="32"/>
        <v>0</v>
      </c>
      <c r="DG86" s="80">
        <f t="shared" si="32"/>
        <v>0</v>
      </c>
    </row>
    <row r="87" spans="2:111" s="8" customFormat="1" ht="20.100000000000001" customHeight="1">
      <c r="B87" s="13">
        <f t="shared" si="51"/>
        <v>81</v>
      </c>
      <c r="C87" s="14" t="e">
        <f>+#REF!</f>
        <v>#REF!</v>
      </c>
      <c r="D87" s="14" t="s">
        <v>19</v>
      </c>
      <c r="E87" s="96" t="e">
        <f>#REF!</f>
        <v>#REF!</v>
      </c>
      <c r="F87" s="16" t="e">
        <f>SUMIF(#REF!,$E87,#REF!)</f>
        <v>#REF!</v>
      </c>
      <c r="G87" s="16" t="e">
        <f>SUMIF(#REF!,$E87,#REF!)</f>
        <v>#REF!</v>
      </c>
      <c r="H87" s="17" t="e">
        <f>+G87+F87</f>
        <v>#REF!</v>
      </c>
      <c r="I87" s="64" t="e">
        <f t="shared" si="26"/>
        <v>#REF!</v>
      </c>
      <c r="K87" s="92"/>
      <c r="L87" s="93"/>
      <c r="M87" s="41">
        <f t="shared" si="43"/>
        <v>0</v>
      </c>
      <c r="N87" s="38">
        <f t="shared" si="44"/>
        <v>0</v>
      </c>
      <c r="O87" s="76"/>
      <c r="P87" s="76"/>
      <c r="Q87" s="77"/>
      <c r="R87" s="50"/>
      <c r="S87" s="41"/>
      <c r="T87" s="41">
        <f t="shared" si="52"/>
        <v>0</v>
      </c>
      <c r="U87" s="38">
        <f t="shared" si="53"/>
        <v>0</v>
      </c>
      <c r="V87" s="76"/>
      <c r="W87" s="76"/>
      <c r="X87" s="77"/>
      <c r="Y87" s="50"/>
      <c r="Z87" s="41"/>
      <c r="AA87" s="41">
        <f t="shared" si="1"/>
        <v>0</v>
      </c>
      <c r="AB87" s="38">
        <f t="shared" si="54"/>
        <v>0</v>
      </c>
      <c r="AC87" s="50"/>
      <c r="AD87" s="41"/>
      <c r="AE87" s="41">
        <f t="shared" si="34"/>
        <v>0</v>
      </c>
      <c r="AF87" s="38">
        <f t="shared" si="55"/>
        <v>0</v>
      </c>
      <c r="AG87" s="76"/>
      <c r="AH87" s="76"/>
      <c r="AI87" s="77"/>
      <c r="AJ87" s="50"/>
      <c r="AK87" s="41"/>
      <c r="AL87" s="41">
        <f t="shared" si="3"/>
        <v>0</v>
      </c>
      <c r="AM87" s="38">
        <f t="shared" si="45"/>
        <v>0</v>
      </c>
      <c r="AN87" s="76"/>
      <c r="AO87" s="76"/>
      <c r="AP87" s="77"/>
      <c r="AQ87" s="50"/>
      <c r="AR87" s="41"/>
      <c r="AS87" s="41"/>
      <c r="AT87" s="38"/>
      <c r="AU87" s="76"/>
      <c r="AV87" s="76"/>
      <c r="AW87" s="77"/>
      <c r="AX87" s="50"/>
      <c r="AY87" s="41"/>
      <c r="AZ87" s="41">
        <f t="shared" si="57"/>
        <v>0</v>
      </c>
      <c r="BA87" s="38">
        <f t="shared" si="46"/>
        <v>0</v>
      </c>
      <c r="BB87" s="76"/>
      <c r="BC87" s="76"/>
      <c r="BD87" s="77"/>
      <c r="BE87" s="50"/>
      <c r="BF87" s="41"/>
      <c r="BG87" s="41">
        <f t="shared" si="35"/>
        <v>0</v>
      </c>
      <c r="BH87" s="38">
        <f t="shared" si="47"/>
        <v>0</v>
      </c>
      <c r="BI87" s="76"/>
      <c r="BJ87" s="76"/>
      <c r="BK87" s="77"/>
      <c r="BL87" s="50"/>
      <c r="BM87" s="41"/>
      <c r="BN87" s="41"/>
      <c r="BO87" s="38"/>
      <c r="BP87" s="76"/>
      <c r="BQ87" s="76"/>
      <c r="BR87" s="77"/>
      <c r="BS87" s="92"/>
      <c r="BT87" s="93"/>
      <c r="BU87" s="93">
        <f t="shared" si="36"/>
        <v>0</v>
      </c>
      <c r="BV87" s="38">
        <f t="shared" si="48"/>
        <v>0</v>
      </c>
      <c r="BW87" s="76"/>
      <c r="BX87" s="76"/>
      <c r="BY87" s="77"/>
      <c r="BZ87" s="92"/>
      <c r="CA87" s="93"/>
      <c r="CB87" s="93">
        <f t="shared" si="37"/>
        <v>0</v>
      </c>
      <c r="CC87" s="38">
        <f t="shared" si="38"/>
        <v>0</v>
      </c>
      <c r="CD87" s="76"/>
      <c r="CE87" s="76"/>
      <c r="CF87" s="77"/>
      <c r="CG87" s="87"/>
      <c r="CH87" s="88"/>
      <c r="CI87" s="88">
        <f t="shared" si="39"/>
        <v>0</v>
      </c>
      <c r="CJ87" s="89">
        <f t="shared" si="40"/>
        <v>0</v>
      </c>
      <c r="CK87" s="76"/>
      <c r="CL87" s="76"/>
      <c r="CM87" s="77"/>
      <c r="CN87" s="87"/>
      <c r="CO87" s="88"/>
      <c r="CP87" s="88">
        <f t="shared" si="41"/>
        <v>0</v>
      </c>
      <c r="CQ87" s="89">
        <f t="shared" si="49"/>
        <v>0</v>
      </c>
      <c r="CR87" s="76"/>
      <c r="CS87" s="76"/>
      <c r="CT87" s="81"/>
      <c r="CU87" s="87"/>
      <c r="CV87" s="88"/>
      <c r="CW87" s="88">
        <f t="shared" si="42"/>
        <v>0</v>
      </c>
      <c r="CX87" s="89">
        <f t="shared" si="50"/>
        <v>0</v>
      </c>
      <c r="CY87" s="76"/>
      <c r="CZ87" s="76"/>
      <c r="DA87" s="81"/>
      <c r="DB87" s="90">
        <f t="shared" si="31"/>
        <v>0</v>
      </c>
      <c r="DC87" s="42">
        <f t="shared" si="31"/>
        <v>0</v>
      </c>
      <c r="DD87" s="42">
        <f t="shared" si="31"/>
        <v>0</v>
      </c>
      <c r="DE87" s="80">
        <f t="shared" si="32"/>
        <v>0</v>
      </c>
      <c r="DF87" s="80">
        <f t="shared" si="32"/>
        <v>0</v>
      </c>
      <c r="DG87" s="80">
        <f t="shared" si="32"/>
        <v>0</v>
      </c>
    </row>
    <row r="88" spans="2:111" s="8" customFormat="1" ht="20.100000000000001" customHeight="1">
      <c r="B88" s="13">
        <f t="shared" si="51"/>
        <v>82</v>
      </c>
      <c r="C88" s="14" t="e">
        <f>+#REF!</f>
        <v>#REF!</v>
      </c>
      <c r="D88" s="14" t="s">
        <v>19</v>
      </c>
      <c r="E88" s="96" t="e">
        <f>#REF!</f>
        <v>#REF!</v>
      </c>
      <c r="F88" s="16" t="e">
        <f>SUMIF(#REF!,$E88,#REF!)</f>
        <v>#REF!</v>
      </c>
      <c r="G88" s="16" t="e">
        <f>SUMIF(#REF!,$E88,#REF!)</f>
        <v>#REF!</v>
      </c>
      <c r="H88" s="17" t="e">
        <f t="shared" si="56"/>
        <v>#REF!</v>
      </c>
      <c r="I88" s="64" t="e">
        <f t="shared" si="26"/>
        <v>#REF!</v>
      </c>
      <c r="K88" s="92"/>
      <c r="L88" s="93"/>
      <c r="M88" s="41">
        <f t="shared" si="43"/>
        <v>0</v>
      </c>
      <c r="N88" s="38">
        <f t="shared" si="44"/>
        <v>0</v>
      </c>
      <c r="O88" s="76"/>
      <c r="P88" s="76"/>
      <c r="Q88" s="77"/>
      <c r="R88" s="50"/>
      <c r="S88" s="41"/>
      <c r="T88" s="41">
        <f t="shared" si="52"/>
        <v>0</v>
      </c>
      <c r="U88" s="38">
        <f t="shared" si="53"/>
        <v>0</v>
      </c>
      <c r="V88" s="76"/>
      <c r="W88" s="76"/>
      <c r="X88" s="77"/>
      <c r="Y88" s="50"/>
      <c r="Z88" s="41"/>
      <c r="AA88" s="41">
        <f t="shared" si="1"/>
        <v>0</v>
      </c>
      <c r="AB88" s="38">
        <f t="shared" si="54"/>
        <v>0</v>
      </c>
      <c r="AC88" s="50"/>
      <c r="AD88" s="41"/>
      <c r="AE88" s="41">
        <f t="shared" si="34"/>
        <v>0</v>
      </c>
      <c r="AF88" s="38">
        <f t="shared" si="55"/>
        <v>0</v>
      </c>
      <c r="AG88" s="76"/>
      <c r="AH88" s="76"/>
      <c r="AI88" s="77"/>
      <c r="AJ88" s="50"/>
      <c r="AK88" s="41"/>
      <c r="AL88" s="41">
        <f t="shared" si="3"/>
        <v>0</v>
      </c>
      <c r="AM88" s="38">
        <f t="shared" si="45"/>
        <v>0</v>
      </c>
      <c r="AN88" s="76"/>
      <c r="AO88" s="76"/>
      <c r="AP88" s="77"/>
      <c r="AQ88" s="50"/>
      <c r="AR88" s="41"/>
      <c r="AS88" s="41"/>
      <c r="AT88" s="38"/>
      <c r="AU88" s="76"/>
      <c r="AV88" s="76"/>
      <c r="AW88" s="77"/>
      <c r="AX88" s="50"/>
      <c r="AY88" s="41"/>
      <c r="AZ88" s="41">
        <f t="shared" si="57"/>
        <v>0</v>
      </c>
      <c r="BA88" s="38">
        <f t="shared" si="46"/>
        <v>0</v>
      </c>
      <c r="BB88" s="76"/>
      <c r="BC88" s="76"/>
      <c r="BD88" s="77"/>
      <c r="BE88" s="50"/>
      <c r="BF88" s="41"/>
      <c r="BG88" s="41">
        <f t="shared" si="35"/>
        <v>0</v>
      </c>
      <c r="BH88" s="38">
        <f t="shared" si="47"/>
        <v>0</v>
      </c>
      <c r="BI88" s="76"/>
      <c r="BJ88" s="76"/>
      <c r="BK88" s="77"/>
      <c r="BL88" s="50"/>
      <c r="BM88" s="41"/>
      <c r="BN88" s="41"/>
      <c r="BO88" s="38"/>
      <c r="BP88" s="76"/>
      <c r="BQ88" s="76"/>
      <c r="BR88" s="77"/>
      <c r="BS88" s="92"/>
      <c r="BT88" s="93"/>
      <c r="BU88" s="93">
        <f t="shared" si="36"/>
        <v>0</v>
      </c>
      <c r="BV88" s="38">
        <f t="shared" si="48"/>
        <v>0</v>
      </c>
      <c r="BW88" s="76"/>
      <c r="BX88" s="76"/>
      <c r="BY88" s="77"/>
      <c r="BZ88" s="92"/>
      <c r="CA88" s="93"/>
      <c r="CB88" s="93">
        <f t="shared" si="37"/>
        <v>0</v>
      </c>
      <c r="CC88" s="38">
        <f t="shared" si="38"/>
        <v>0</v>
      </c>
      <c r="CD88" s="76"/>
      <c r="CE88" s="76"/>
      <c r="CF88" s="77"/>
      <c r="CG88" s="87"/>
      <c r="CH88" s="88"/>
      <c r="CI88" s="88">
        <f t="shared" si="39"/>
        <v>0</v>
      </c>
      <c r="CJ88" s="89">
        <f t="shared" si="40"/>
        <v>0</v>
      </c>
      <c r="CK88" s="76"/>
      <c r="CL88" s="76"/>
      <c r="CM88" s="77"/>
      <c r="CN88" s="87"/>
      <c r="CO88" s="88"/>
      <c r="CP88" s="88">
        <f t="shared" si="41"/>
        <v>0</v>
      </c>
      <c r="CQ88" s="89">
        <f t="shared" si="49"/>
        <v>0</v>
      </c>
      <c r="CR88" s="76"/>
      <c r="CS88" s="76"/>
      <c r="CT88" s="81"/>
      <c r="CU88" s="87"/>
      <c r="CV88" s="88"/>
      <c r="CW88" s="88">
        <f t="shared" si="42"/>
        <v>0</v>
      </c>
      <c r="CX88" s="89">
        <f t="shared" si="50"/>
        <v>0</v>
      </c>
      <c r="CY88" s="76"/>
      <c r="CZ88" s="76"/>
      <c r="DA88" s="81"/>
      <c r="DB88" s="90">
        <f t="shared" si="31"/>
        <v>0</v>
      </c>
      <c r="DC88" s="42">
        <f t="shared" si="31"/>
        <v>0</v>
      </c>
      <c r="DD88" s="42">
        <f t="shared" si="31"/>
        <v>0</v>
      </c>
      <c r="DE88" s="80">
        <f t="shared" si="32"/>
        <v>0</v>
      </c>
      <c r="DF88" s="80">
        <f t="shared" si="32"/>
        <v>0</v>
      </c>
      <c r="DG88" s="80">
        <f t="shared" si="32"/>
        <v>0</v>
      </c>
    </row>
    <row r="89" spans="2:111" s="8" customFormat="1" ht="20.100000000000001" customHeight="1">
      <c r="B89" s="13">
        <f t="shared" si="51"/>
        <v>83</v>
      </c>
      <c r="C89" s="14" t="e">
        <f>+#REF!</f>
        <v>#REF!</v>
      </c>
      <c r="D89" s="14" t="s">
        <v>19</v>
      </c>
      <c r="E89" s="96" t="e">
        <f>#REF!</f>
        <v>#REF!</v>
      </c>
      <c r="F89" s="16" t="e">
        <f>SUMIF(#REF!,$E89,#REF!)</f>
        <v>#REF!</v>
      </c>
      <c r="G89" s="16" t="e">
        <f>SUMIF(#REF!,$E89,#REF!)</f>
        <v>#REF!</v>
      </c>
      <c r="H89" s="17" t="e">
        <f t="shared" si="56"/>
        <v>#REF!</v>
      </c>
      <c r="I89" s="64" t="e">
        <f t="shared" si="26"/>
        <v>#REF!</v>
      </c>
      <c r="K89" s="92"/>
      <c r="L89" s="93"/>
      <c r="M89" s="41">
        <f t="shared" si="43"/>
        <v>0</v>
      </c>
      <c r="N89" s="38">
        <f t="shared" si="44"/>
        <v>0</v>
      </c>
      <c r="O89" s="76"/>
      <c r="P89" s="76"/>
      <c r="Q89" s="76"/>
      <c r="R89" s="50"/>
      <c r="S89" s="41"/>
      <c r="T89" s="41">
        <f t="shared" si="52"/>
        <v>0</v>
      </c>
      <c r="U89" s="38">
        <f t="shared" si="53"/>
        <v>0</v>
      </c>
      <c r="V89" s="76"/>
      <c r="W89" s="76"/>
      <c r="X89" s="77"/>
      <c r="Y89" s="50"/>
      <c r="Z89" s="41"/>
      <c r="AA89" s="41">
        <f t="shared" si="1"/>
        <v>0</v>
      </c>
      <c r="AB89" s="38">
        <f t="shared" si="54"/>
        <v>0</v>
      </c>
      <c r="AC89" s="50"/>
      <c r="AD89" s="41"/>
      <c r="AE89" s="41">
        <f t="shared" si="34"/>
        <v>0</v>
      </c>
      <c r="AF89" s="38">
        <f t="shared" si="55"/>
        <v>0</v>
      </c>
      <c r="AG89" s="76"/>
      <c r="AH89" s="76"/>
      <c r="AI89" s="77"/>
      <c r="AJ89" s="50"/>
      <c r="AK89" s="41"/>
      <c r="AL89" s="41">
        <f t="shared" si="3"/>
        <v>0</v>
      </c>
      <c r="AM89" s="38">
        <f t="shared" si="45"/>
        <v>0</v>
      </c>
      <c r="AN89" s="76"/>
      <c r="AO89" s="76"/>
      <c r="AP89" s="77"/>
      <c r="AQ89" s="50"/>
      <c r="AR89" s="41"/>
      <c r="AS89" s="41"/>
      <c r="AT89" s="38"/>
      <c r="AU89" s="76"/>
      <c r="AV89" s="76"/>
      <c r="AW89" s="77"/>
      <c r="AX89" s="50"/>
      <c r="AY89" s="41"/>
      <c r="AZ89" s="41">
        <f t="shared" si="57"/>
        <v>0</v>
      </c>
      <c r="BA89" s="38">
        <f t="shared" si="46"/>
        <v>0</v>
      </c>
      <c r="BB89" s="76"/>
      <c r="BC89" s="76"/>
      <c r="BD89" s="77"/>
      <c r="BE89" s="50"/>
      <c r="BF89" s="41"/>
      <c r="BG89" s="41">
        <f t="shared" si="35"/>
        <v>0</v>
      </c>
      <c r="BH89" s="38">
        <f t="shared" si="47"/>
        <v>0</v>
      </c>
      <c r="BI89" s="76"/>
      <c r="BJ89" s="76"/>
      <c r="BK89" s="77"/>
      <c r="BL89" s="50"/>
      <c r="BM89" s="41"/>
      <c r="BN89" s="41"/>
      <c r="BO89" s="38"/>
      <c r="BP89" s="76"/>
      <c r="BQ89" s="76"/>
      <c r="BR89" s="77"/>
      <c r="BS89" s="92"/>
      <c r="BT89" s="93"/>
      <c r="BU89" s="93">
        <f t="shared" si="36"/>
        <v>0</v>
      </c>
      <c r="BV89" s="38">
        <f t="shared" si="48"/>
        <v>0</v>
      </c>
      <c r="BW89" s="76"/>
      <c r="BX89" s="76"/>
      <c r="BY89" s="77"/>
      <c r="BZ89" s="92"/>
      <c r="CA89" s="93"/>
      <c r="CB89" s="93">
        <f t="shared" si="37"/>
        <v>0</v>
      </c>
      <c r="CC89" s="38">
        <f t="shared" si="38"/>
        <v>0</v>
      </c>
      <c r="CD89" s="76"/>
      <c r="CE89" s="76"/>
      <c r="CF89" s="77"/>
      <c r="CG89" s="87"/>
      <c r="CH89" s="88"/>
      <c r="CI89" s="88">
        <f t="shared" si="39"/>
        <v>0</v>
      </c>
      <c r="CJ89" s="89">
        <f t="shared" si="40"/>
        <v>0</v>
      </c>
      <c r="CK89" s="76"/>
      <c r="CL89" s="76"/>
      <c r="CM89" s="77"/>
      <c r="CN89" s="87"/>
      <c r="CO89" s="88"/>
      <c r="CP89" s="88">
        <f t="shared" si="41"/>
        <v>0</v>
      </c>
      <c r="CQ89" s="89">
        <f t="shared" si="49"/>
        <v>0</v>
      </c>
      <c r="CR89" s="76"/>
      <c r="CS89" s="76"/>
      <c r="CT89" s="81"/>
      <c r="CU89" s="87"/>
      <c r="CV89" s="88"/>
      <c r="CW89" s="88">
        <f t="shared" si="42"/>
        <v>0</v>
      </c>
      <c r="CX89" s="89">
        <f t="shared" si="50"/>
        <v>0</v>
      </c>
      <c r="CY89" s="76"/>
      <c r="CZ89" s="76"/>
      <c r="DA89" s="81"/>
      <c r="DB89" s="90">
        <f t="shared" si="31"/>
        <v>0</v>
      </c>
      <c r="DC89" s="42">
        <f t="shared" si="31"/>
        <v>0</v>
      </c>
      <c r="DD89" s="42">
        <f t="shared" si="31"/>
        <v>0</v>
      </c>
      <c r="DE89" s="80">
        <f t="shared" si="32"/>
        <v>0</v>
      </c>
      <c r="DF89" s="80">
        <f t="shared" si="32"/>
        <v>0</v>
      </c>
      <c r="DG89" s="80">
        <f t="shared" si="32"/>
        <v>0</v>
      </c>
    </row>
    <row r="90" spans="2:111" s="8" customFormat="1" ht="20.100000000000001" customHeight="1">
      <c r="B90" s="13">
        <f t="shared" si="51"/>
        <v>84</v>
      </c>
      <c r="C90" s="14" t="e">
        <f>+#REF!</f>
        <v>#REF!</v>
      </c>
      <c r="D90" s="14" t="s">
        <v>19</v>
      </c>
      <c r="E90" s="96" t="e">
        <f>#REF!</f>
        <v>#REF!</v>
      </c>
      <c r="F90" s="16" t="e">
        <f>SUMIF(#REF!,$E90,#REF!)</f>
        <v>#REF!</v>
      </c>
      <c r="G90" s="16" t="e">
        <f>SUMIF(#REF!,$E90,#REF!)</f>
        <v>#REF!</v>
      </c>
      <c r="H90" s="17" t="e">
        <f t="shared" si="56"/>
        <v>#REF!</v>
      </c>
      <c r="I90" s="64" t="e">
        <f t="shared" si="26"/>
        <v>#REF!</v>
      </c>
      <c r="K90" s="92"/>
      <c r="L90" s="93"/>
      <c r="M90" s="41">
        <f t="shared" si="43"/>
        <v>0</v>
      </c>
      <c r="N90" s="38">
        <f t="shared" si="44"/>
        <v>0</v>
      </c>
      <c r="O90" s="76"/>
      <c r="P90" s="76"/>
      <c r="Q90" s="76"/>
      <c r="R90" s="50"/>
      <c r="S90" s="41"/>
      <c r="T90" s="41">
        <f t="shared" si="52"/>
        <v>0</v>
      </c>
      <c r="U90" s="38">
        <f t="shared" si="53"/>
        <v>0</v>
      </c>
      <c r="V90" s="76"/>
      <c r="W90" s="76"/>
      <c r="X90" s="77"/>
      <c r="Y90" s="50"/>
      <c r="Z90" s="41"/>
      <c r="AA90" s="41">
        <f t="shared" si="1"/>
        <v>0</v>
      </c>
      <c r="AB90" s="38">
        <f t="shared" si="54"/>
        <v>0</v>
      </c>
      <c r="AC90" s="50"/>
      <c r="AD90" s="41"/>
      <c r="AE90" s="41">
        <f t="shared" si="34"/>
        <v>0</v>
      </c>
      <c r="AF90" s="38">
        <f t="shared" si="55"/>
        <v>0</v>
      </c>
      <c r="AG90" s="76"/>
      <c r="AH90" s="76"/>
      <c r="AI90" s="77"/>
      <c r="AJ90" s="50"/>
      <c r="AK90" s="41"/>
      <c r="AL90" s="41">
        <f t="shared" si="3"/>
        <v>0</v>
      </c>
      <c r="AM90" s="38">
        <f t="shared" si="45"/>
        <v>0</v>
      </c>
      <c r="AN90" s="76"/>
      <c r="AO90" s="76"/>
      <c r="AP90" s="77"/>
      <c r="AQ90" s="50"/>
      <c r="AR90" s="41"/>
      <c r="AS90" s="41"/>
      <c r="AT90" s="38"/>
      <c r="AU90" s="76"/>
      <c r="AV90" s="76"/>
      <c r="AW90" s="77"/>
      <c r="AX90" s="50"/>
      <c r="AY90" s="41"/>
      <c r="AZ90" s="41">
        <f t="shared" si="57"/>
        <v>0</v>
      </c>
      <c r="BA90" s="38">
        <f t="shared" si="46"/>
        <v>0</v>
      </c>
      <c r="BB90" s="76"/>
      <c r="BC90" s="76"/>
      <c r="BD90" s="77"/>
      <c r="BE90" s="50"/>
      <c r="BF90" s="41"/>
      <c r="BG90" s="41">
        <f t="shared" si="35"/>
        <v>0</v>
      </c>
      <c r="BH90" s="38">
        <f t="shared" si="47"/>
        <v>0</v>
      </c>
      <c r="BI90" s="76"/>
      <c r="BJ90" s="76"/>
      <c r="BK90" s="77"/>
      <c r="BL90" s="50"/>
      <c r="BM90" s="41"/>
      <c r="BN90" s="41"/>
      <c r="BO90" s="38"/>
      <c r="BP90" s="76"/>
      <c r="BQ90" s="76"/>
      <c r="BR90" s="77"/>
      <c r="BS90" s="92"/>
      <c r="BT90" s="93"/>
      <c r="BU90" s="93">
        <f t="shared" si="36"/>
        <v>0</v>
      </c>
      <c r="BV90" s="38">
        <f t="shared" si="48"/>
        <v>0</v>
      </c>
      <c r="BW90" s="76"/>
      <c r="BX90" s="76"/>
      <c r="BY90" s="77"/>
      <c r="BZ90" s="92"/>
      <c r="CA90" s="93"/>
      <c r="CB90" s="93">
        <f t="shared" si="37"/>
        <v>0</v>
      </c>
      <c r="CC90" s="38">
        <f t="shared" si="38"/>
        <v>0</v>
      </c>
      <c r="CD90" s="76"/>
      <c r="CE90" s="76"/>
      <c r="CF90" s="77"/>
      <c r="CG90" s="87"/>
      <c r="CH90" s="88"/>
      <c r="CI90" s="88">
        <f t="shared" si="39"/>
        <v>0</v>
      </c>
      <c r="CJ90" s="89">
        <f t="shared" si="40"/>
        <v>0</v>
      </c>
      <c r="CK90" s="76"/>
      <c r="CL90" s="76"/>
      <c r="CM90" s="77"/>
      <c r="CN90" s="87"/>
      <c r="CO90" s="88"/>
      <c r="CP90" s="88">
        <f t="shared" si="41"/>
        <v>0</v>
      </c>
      <c r="CQ90" s="89">
        <f t="shared" si="49"/>
        <v>0</v>
      </c>
      <c r="CR90" s="76"/>
      <c r="CS90" s="76"/>
      <c r="CT90" s="81"/>
      <c r="CU90" s="87"/>
      <c r="CV90" s="88"/>
      <c r="CW90" s="88">
        <f t="shared" si="42"/>
        <v>0</v>
      </c>
      <c r="CX90" s="89">
        <f t="shared" si="50"/>
        <v>0</v>
      </c>
      <c r="CY90" s="76"/>
      <c r="CZ90" s="76"/>
      <c r="DA90" s="81"/>
      <c r="DB90" s="90">
        <f t="shared" si="31"/>
        <v>0</v>
      </c>
      <c r="DC90" s="42">
        <f t="shared" si="31"/>
        <v>0</v>
      </c>
      <c r="DD90" s="42">
        <f t="shared" si="31"/>
        <v>0</v>
      </c>
      <c r="DE90" s="80">
        <f t="shared" si="32"/>
        <v>0</v>
      </c>
      <c r="DF90" s="80">
        <f t="shared" si="32"/>
        <v>0</v>
      </c>
      <c r="DG90" s="80">
        <f t="shared" si="32"/>
        <v>0</v>
      </c>
    </row>
    <row r="91" spans="2:111" s="8" customFormat="1" ht="20.100000000000001" customHeight="1">
      <c r="B91" s="13">
        <f t="shared" si="51"/>
        <v>85</v>
      </c>
      <c r="C91" s="14" t="e">
        <f>+#REF!</f>
        <v>#REF!</v>
      </c>
      <c r="D91" s="14" t="s">
        <v>19</v>
      </c>
      <c r="E91" s="96" t="e">
        <f>#REF!</f>
        <v>#REF!</v>
      </c>
      <c r="F91" s="16" t="e">
        <f>SUMIF(#REF!,$E91,#REF!)</f>
        <v>#REF!</v>
      </c>
      <c r="G91" s="16" t="e">
        <f>SUMIF(#REF!,$E91,#REF!)</f>
        <v>#REF!</v>
      </c>
      <c r="H91" s="17" t="e">
        <f>+G91+F91</f>
        <v>#REF!</v>
      </c>
      <c r="I91" s="64" t="e">
        <f t="shared" si="26"/>
        <v>#REF!</v>
      </c>
      <c r="K91" s="92"/>
      <c r="L91" s="93"/>
      <c r="M91" s="41">
        <f t="shared" si="43"/>
        <v>0</v>
      </c>
      <c r="N91" s="38">
        <f t="shared" si="44"/>
        <v>0</v>
      </c>
      <c r="O91" s="76"/>
      <c r="P91" s="76"/>
      <c r="Q91" s="77"/>
      <c r="R91" s="50"/>
      <c r="S91" s="41"/>
      <c r="T91" s="41">
        <f t="shared" si="52"/>
        <v>0</v>
      </c>
      <c r="U91" s="38">
        <f t="shared" si="53"/>
        <v>0</v>
      </c>
      <c r="V91" s="76"/>
      <c r="W91" s="76"/>
      <c r="X91" s="77"/>
      <c r="Y91" s="50"/>
      <c r="Z91" s="41"/>
      <c r="AA91" s="41">
        <f t="shared" si="1"/>
        <v>0</v>
      </c>
      <c r="AB91" s="38">
        <f t="shared" si="54"/>
        <v>0</v>
      </c>
      <c r="AC91" s="50"/>
      <c r="AD91" s="41"/>
      <c r="AE91" s="41">
        <f t="shared" si="34"/>
        <v>0</v>
      </c>
      <c r="AF91" s="38">
        <f t="shared" si="55"/>
        <v>0</v>
      </c>
      <c r="AG91" s="76"/>
      <c r="AH91" s="76"/>
      <c r="AI91" s="77"/>
      <c r="AJ91" s="50"/>
      <c r="AK91" s="41"/>
      <c r="AL91" s="41">
        <f t="shared" si="3"/>
        <v>0</v>
      </c>
      <c r="AM91" s="38">
        <f t="shared" si="45"/>
        <v>0</v>
      </c>
      <c r="AN91" s="76"/>
      <c r="AO91" s="76"/>
      <c r="AP91" s="77"/>
      <c r="AQ91" s="50"/>
      <c r="AR91" s="41"/>
      <c r="AS91" s="41"/>
      <c r="AT91" s="38"/>
      <c r="AU91" s="76"/>
      <c r="AV91" s="76"/>
      <c r="AW91" s="77"/>
      <c r="AX91" s="50"/>
      <c r="AY91" s="41"/>
      <c r="AZ91" s="41">
        <f t="shared" si="57"/>
        <v>0</v>
      </c>
      <c r="BA91" s="38">
        <f t="shared" si="46"/>
        <v>0</v>
      </c>
      <c r="BB91" s="76"/>
      <c r="BC91" s="76"/>
      <c r="BD91" s="77"/>
      <c r="BE91" s="50"/>
      <c r="BF91" s="41"/>
      <c r="BG91" s="41">
        <f t="shared" si="35"/>
        <v>0</v>
      </c>
      <c r="BH91" s="38">
        <f t="shared" si="47"/>
        <v>0</v>
      </c>
      <c r="BI91" s="76"/>
      <c r="BJ91" s="76"/>
      <c r="BK91" s="77"/>
      <c r="BL91" s="50"/>
      <c r="BM91" s="41"/>
      <c r="BN91" s="41"/>
      <c r="BO91" s="38"/>
      <c r="BP91" s="76"/>
      <c r="BQ91" s="76"/>
      <c r="BR91" s="77"/>
      <c r="BS91" s="92"/>
      <c r="BT91" s="93"/>
      <c r="BU91" s="93">
        <f t="shared" si="36"/>
        <v>0</v>
      </c>
      <c r="BV91" s="38">
        <f t="shared" si="48"/>
        <v>0</v>
      </c>
      <c r="BW91" s="76"/>
      <c r="BX91" s="76"/>
      <c r="BY91" s="77"/>
      <c r="BZ91" s="92"/>
      <c r="CA91" s="93"/>
      <c r="CB91" s="93">
        <f t="shared" si="37"/>
        <v>0</v>
      </c>
      <c r="CC91" s="38">
        <f t="shared" si="38"/>
        <v>0</v>
      </c>
      <c r="CD91" s="76"/>
      <c r="CE91" s="76"/>
      <c r="CF91" s="77"/>
      <c r="CG91" s="87"/>
      <c r="CH91" s="88"/>
      <c r="CI91" s="88">
        <f t="shared" si="39"/>
        <v>0</v>
      </c>
      <c r="CJ91" s="89">
        <f t="shared" si="40"/>
        <v>0</v>
      </c>
      <c r="CK91" s="76"/>
      <c r="CL91" s="76"/>
      <c r="CM91" s="77"/>
      <c r="CN91" s="87"/>
      <c r="CO91" s="88"/>
      <c r="CP91" s="88">
        <f t="shared" si="41"/>
        <v>0</v>
      </c>
      <c r="CQ91" s="89">
        <f t="shared" si="49"/>
        <v>0</v>
      </c>
      <c r="CR91" s="76"/>
      <c r="CS91" s="76"/>
      <c r="CT91" s="81"/>
      <c r="CU91" s="87"/>
      <c r="CV91" s="88"/>
      <c r="CW91" s="88">
        <f t="shared" si="42"/>
        <v>0</v>
      </c>
      <c r="CX91" s="89">
        <f t="shared" si="50"/>
        <v>0</v>
      </c>
      <c r="CY91" s="76"/>
      <c r="CZ91" s="76"/>
      <c r="DA91" s="81"/>
      <c r="DB91" s="90">
        <f t="shared" si="31"/>
        <v>0</v>
      </c>
      <c r="DC91" s="42">
        <f t="shared" si="31"/>
        <v>0</v>
      </c>
      <c r="DD91" s="42">
        <f t="shared" si="31"/>
        <v>0</v>
      </c>
      <c r="DE91" s="80">
        <f t="shared" si="32"/>
        <v>0</v>
      </c>
      <c r="DF91" s="80">
        <f t="shared" si="32"/>
        <v>0</v>
      </c>
      <c r="DG91" s="80">
        <f t="shared" si="32"/>
        <v>0</v>
      </c>
    </row>
    <row r="92" spans="2:111" s="8" customFormat="1" ht="20.100000000000001" customHeight="1">
      <c r="B92" s="13">
        <f t="shared" si="51"/>
        <v>86</v>
      </c>
      <c r="C92" s="14" t="e">
        <f>+#REF!</f>
        <v>#REF!</v>
      </c>
      <c r="D92" s="14" t="s">
        <v>19</v>
      </c>
      <c r="E92" s="96" t="e">
        <f>#REF!</f>
        <v>#REF!</v>
      </c>
      <c r="F92" s="16" t="e">
        <f>SUMIF(#REF!,$E92,#REF!)</f>
        <v>#REF!</v>
      </c>
      <c r="G92" s="16" t="e">
        <f>SUMIF(#REF!,$E92,#REF!)</f>
        <v>#REF!</v>
      </c>
      <c r="H92" s="17" t="e">
        <f t="shared" si="56"/>
        <v>#REF!</v>
      </c>
      <c r="I92" s="64" t="e">
        <f t="shared" si="26"/>
        <v>#REF!</v>
      </c>
      <c r="K92" s="92"/>
      <c r="L92" s="93"/>
      <c r="M92" s="41">
        <f t="shared" si="43"/>
        <v>0</v>
      </c>
      <c r="N92" s="38">
        <f t="shared" si="44"/>
        <v>0</v>
      </c>
      <c r="O92" s="76"/>
      <c r="P92" s="76"/>
      <c r="Q92" s="77"/>
      <c r="R92" s="50"/>
      <c r="S92" s="41"/>
      <c r="T92" s="41">
        <f t="shared" si="52"/>
        <v>0</v>
      </c>
      <c r="U92" s="38">
        <f t="shared" si="53"/>
        <v>0</v>
      </c>
      <c r="V92" s="76"/>
      <c r="W92" s="76"/>
      <c r="X92" s="77"/>
      <c r="Y92" s="50"/>
      <c r="Z92" s="41"/>
      <c r="AA92" s="41">
        <f t="shared" si="1"/>
        <v>0</v>
      </c>
      <c r="AB92" s="38">
        <f t="shared" si="54"/>
        <v>0</v>
      </c>
      <c r="AC92" s="50"/>
      <c r="AD92" s="41"/>
      <c r="AE92" s="41">
        <f t="shared" si="34"/>
        <v>0</v>
      </c>
      <c r="AF92" s="38">
        <f t="shared" si="55"/>
        <v>0</v>
      </c>
      <c r="AG92" s="76"/>
      <c r="AH92" s="76"/>
      <c r="AI92" s="77"/>
      <c r="AJ92" s="50"/>
      <c r="AK92" s="41"/>
      <c r="AL92" s="41">
        <f t="shared" si="3"/>
        <v>0</v>
      </c>
      <c r="AM92" s="38">
        <f t="shared" si="45"/>
        <v>0</v>
      </c>
      <c r="AN92" s="76"/>
      <c r="AO92" s="76"/>
      <c r="AP92" s="77"/>
      <c r="AQ92" s="50"/>
      <c r="AR92" s="41"/>
      <c r="AS92" s="41"/>
      <c r="AT92" s="38"/>
      <c r="AU92" s="76"/>
      <c r="AV92" s="76"/>
      <c r="AW92" s="77"/>
      <c r="AX92" s="50"/>
      <c r="AY92" s="41"/>
      <c r="AZ92" s="41">
        <f t="shared" si="57"/>
        <v>0</v>
      </c>
      <c r="BA92" s="38">
        <f t="shared" si="46"/>
        <v>0</v>
      </c>
      <c r="BB92" s="76"/>
      <c r="BC92" s="76"/>
      <c r="BD92" s="77"/>
      <c r="BE92" s="50"/>
      <c r="BF92" s="41"/>
      <c r="BG92" s="41">
        <f t="shared" si="35"/>
        <v>0</v>
      </c>
      <c r="BH92" s="38">
        <f t="shared" si="47"/>
        <v>0</v>
      </c>
      <c r="BI92" s="76"/>
      <c r="BJ92" s="76"/>
      <c r="BK92" s="77"/>
      <c r="BL92" s="50"/>
      <c r="BM92" s="41"/>
      <c r="BN92" s="41"/>
      <c r="BO92" s="38"/>
      <c r="BP92" s="76"/>
      <c r="BQ92" s="76"/>
      <c r="BR92" s="77"/>
      <c r="BS92" s="92"/>
      <c r="BT92" s="93"/>
      <c r="BU92" s="93">
        <f t="shared" si="36"/>
        <v>0</v>
      </c>
      <c r="BV92" s="38">
        <f t="shared" si="48"/>
        <v>0</v>
      </c>
      <c r="BW92" s="76"/>
      <c r="BX92" s="76"/>
      <c r="BY92" s="77"/>
      <c r="BZ92" s="92"/>
      <c r="CA92" s="93"/>
      <c r="CB92" s="93">
        <f t="shared" si="37"/>
        <v>0</v>
      </c>
      <c r="CC92" s="38">
        <f t="shared" si="38"/>
        <v>0</v>
      </c>
      <c r="CD92" s="76"/>
      <c r="CE92" s="76"/>
      <c r="CF92" s="77"/>
      <c r="CG92" s="87"/>
      <c r="CH92" s="88"/>
      <c r="CI92" s="88">
        <f t="shared" si="39"/>
        <v>0</v>
      </c>
      <c r="CJ92" s="89">
        <f t="shared" si="40"/>
        <v>0</v>
      </c>
      <c r="CK92" s="76"/>
      <c r="CL92" s="76"/>
      <c r="CM92" s="77"/>
      <c r="CN92" s="87"/>
      <c r="CO92" s="88"/>
      <c r="CP92" s="88">
        <f t="shared" si="41"/>
        <v>0</v>
      </c>
      <c r="CQ92" s="89">
        <f t="shared" si="49"/>
        <v>0</v>
      </c>
      <c r="CR92" s="76"/>
      <c r="CS92" s="76"/>
      <c r="CT92" s="81"/>
      <c r="CU92" s="87"/>
      <c r="CV92" s="88"/>
      <c r="CW92" s="88">
        <f t="shared" si="42"/>
        <v>0</v>
      </c>
      <c r="CX92" s="89">
        <f t="shared" si="50"/>
        <v>0</v>
      </c>
      <c r="CY92" s="76"/>
      <c r="CZ92" s="76"/>
      <c r="DA92" s="81"/>
      <c r="DB92" s="90">
        <f t="shared" si="31"/>
        <v>0</v>
      </c>
      <c r="DC92" s="42">
        <f t="shared" si="31"/>
        <v>0</v>
      </c>
      <c r="DD92" s="42">
        <f t="shared" si="31"/>
        <v>0</v>
      </c>
      <c r="DE92" s="80">
        <f t="shared" si="32"/>
        <v>0</v>
      </c>
      <c r="DF92" s="80">
        <f t="shared" si="32"/>
        <v>0</v>
      </c>
      <c r="DG92" s="80">
        <f t="shared" si="32"/>
        <v>0</v>
      </c>
    </row>
    <row r="93" spans="2:111" s="8" customFormat="1" ht="20.100000000000001" customHeight="1">
      <c r="B93" s="13">
        <f t="shared" si="51"/>
        <v>87</v>
      </c>
      <c r="C93" s="14" t="e">
        <f>+#REF!</f>
        <v>#REF!</v>
      </c>
      <c r="D93" s="14" t="s">
        <v>19</v>
      </c>
      <c r="E93" s="96" t="e">
        <f>#REF!</f>
        <v>#REF!</v>
      </c>
      <c r="F93" s="16" t="e">
        <f>SUMIF(#REF!,$E93,#REF!)</f>
        <v>#REF!</v>
      </c>
      <c r="G93" s="16" t="e">
        <f>SUMIF(#REF!,$E93,#REF!)</f>
        <v>#REF!</v>
      </c>
      <c r="H93" s="17" t="e">
        <f t="shared" si="56"/>
        <v>#REF!</v>
      </c>
      <c r="I93" s="64" t="e">
        <f t="shared" si="26"/>
        <v>#REF!</v>
      </c>
      <c r="K93" s="92"/>
      <c r="L93" s="93"/>
      <c r="M93" s="41">
        <f t="shared" si="43"/>
        <v>0</v>
      </c>
      <c r="N93" s="38">
        <f t="shared" si="44"/>
        <v>0</v>
      </c>
      <c r="O93" s="76"/>
      <c r="P93" s="76"/>
      <c r="Q93" s="77"/>
      <c r="R93" s="50"/>
      <c r="S93" s="41"/>
      <c r="T93" s="41">
        <f t="shared" si="52"/>
        <v>0</v>
      </c>
      <c r="U93" s="38">
        <f t="shared" si="53"/>
        <v>0</v>
      </c>
      <c r="V93" s="76"/>
      <c r="W93" s="76"/>
      <c r="X93" s="77"/>
      <c r="Y93" s="50"/>
      <c r="Z93" s="41"/>
      <c r="AA93" s="41">
        <f t="shared" si="1"/>
        <v>0</v>
      </c>
      <c r="AB93" s="38">
        <f t="shared" si="54"/>
        <v>0</v>
      </c>
      <c r="AC93" s="50"/>
      <c r="AD93" s="41"/>
      <c r="AE93" s="41">
        <f t="shared" si="34"/>
        <v>0</v>
      </c>
      <c r="AF93" s="38">
        <f t="shared" si="55"/>
        <v>0</v>
      </c>
      <c r="AG93" s="76"/>
      <c r="AH93" s="76"/>
      <c r="AI93" s="77"/>
      <c r="AJ93" s="50"/>
      <c r="AK93" s="41"/>
      <c r="AL93" s="41">
        <f t="shared" si="3"/>
        <v>0</v>
      </c>
      <c r="AM93" s="38">
        <f t="shared" si="45"/>
        <v>0</v>
      </c>
      <c r="AN93" s="76"/>
      <c r="AO93" s="76"/>
      <c r="AP93" s="77"/>
      <c r="AQ93" s="50"/>
      <c r="AR93" s="41"/>
      <c r="AS93" s="41"/>
      <c r="AT93" s="38"/>
      <c r="AU93" s="76"/>
      <c r="AV93" s="76"/>
      <c r="AW93" s="77"/>
      <c r="AX93" s="50"/>
      <c r="AY93" s="41"/>
      <c r="AZ93" s="41">
        <f t="shared" si="57"/>
        <v>0</v>
      </c>
      <c r="BA93" s="38">
        <f t="shared" si="46"/>
        <v>0</v>
      </c>
      <c r="BB93" s="76"/>
      <c r="BC93" s="76"/>
      <c r="BD93" s="77"/>
      <c r="BE93" s="50"/>
      <c r="BF93" s="41"/>
      <c r="BG93" s="41">
        <f t="shared" si="35"/>
        <v>0</v>
      </c>
      <c r="BH93" s="38">
        <f t="shared" si="47"/>
        <v>0</v>
      </c>
      <c r="BI93" s="76"/>
      <c r="BJ93" s="76"/>
      <c r="BK93" s="77"/>
      <c r="BL93" s="50"/>
      <c r="BM93" s="41"/>
      <c r="BN93" s="41"/>
      <c r="BO93" s="38"/>
      <c r="BP93" s="76"/>
      <c r="BQ93" s="76"/>
      <c r="BR93" s="77"/>
      <c r="BS93" s="92"/>
      <c r="BT93" s="93"/>
      <c r="BU93" s="93">
        <f t="shared" si="36"/>
        <v>0</v>
      </c>
      <c r="BV93" s="38">
        <f t="shared" si="48"/>
        <v>0</v>
      </c>
      <c r="BW93" s="76"/>
      <c r="BX93" s="76"/>
      <c r="BY93" s="77"/>
      <c r="BZ93" s="92"/>
      <c r="CA93" s="93"/>
      <c r="CB93" s="93">
        <f t="shared" si="37"/>
        <v>0</v>
      </c>
      <c r="CC93" s="38">
        <f t="shared" si="38"/>
        <v>0</v>
      </c>
      <c r="CD93" s="76"/>
      <c r="CE93" s="76"/>
      <c r="CF93" s="77"/>
      <c r="CG93" s="87"/>
      <c r="CH93" s="88"/>
      <c r="CI93" s="88">
        <f t="shared" si="39"/>
        <v>0</v>
      </c>
      <c r="CJ93" s="89">
        <f t="shared" si="40"/>
        <v>0</v>
      </c>
      <c r="CK93" s="76"/>
      <c r="CL93" s="76"/>
      <c r="CM93" s="77"/>
      <c r="CN93" s="87"/>
      <c r="CO93" s="88"/>
      <c r="CP93" s="88">
        <f t="shared" si="41"/>
        <v>0</v>
      </c>
      <c r="CQ93" s="89">
        <f t="shared" si="49"/>
        <v>0</v>
      </c>
      <c r="CR93" s="76"/>
      <c r="CS93" s="76"/>
      <c r="CT93" s="81"/>
      <c r="CU93" s="87"/>
      <c r="CV93" s="88"/>
      <c r="CW93" s="88">
        <f t="shared" si="42"/>
        <v>0</v>
      </c>
      <c r="CX93" s="89">
        <f t="shared" si="50"/>
        <v>0</v>
      </c>
      <c r="CY93" s="76"/>
      <c r="CZ93" s="76"/>
      <c r="DA93" s="81"/>
      <c r="DB93" s="90">
        <f t="shared" si="31"/>
        <v>0</v>
      </c>
      <c r="DC93" s="42">
        <f t="shared" si="31"/>
        <v>0</v>
      </c>
      <c r="DD93" s="42">
        <f t="shared" si="31"/>
        <v>0</v>
      </c>
      <c r="DE93" s="80">
        <f t="shared" si="32"/>
        <v>0</v>
      </c>
      <c r="DF93" s="80">
        <f t="shared" si="32"/>
        <v>0</v>
      </c>
      <c r="DG93" s="80">
        <f t="shared" si="32"/>
        <v>0</v>
      </c>
    </row>
    <row r="94" spans="2:111" s="8" customFormat="1" ht="20.100000000000001" customHeight="1">
      <c r="B94" s="13">
        <f t="shared" si="51"/>
        <v>88</v>
      </c>
      <c r="C94" s="14" t="e">
        <f>+#REF!</f>
        <v>#REF!</v>
      </c>
      <c r="D94" s="14" t="s">
        <v>19</v>
      </c>
      <c r="E94" s="96" t="e">
        <f>#REF!</f>
        <v>#REF!</v>
      </c>
      <c r="F94" s="16" t="e">
        <f>SUMIF(#REF!,$E94,#REF!)</f>
        <v>#REF!</v>
      </c>
      <c r="G94" s="16" t="e">
        <f>SUMIF(#REF!,$E94,#REF!)</f>
        <v>#REF!</v>
      </c>
      <c r="H94" s="17" t="e">
        <f t="shared" si="56"/>
        <v>#REF!</v>
      </c>
      <c r="I94" s="64" t="e">
        <f t="shared" si="26"/>
        <v>#REF!</v>
      </c>
      <c r="K94" s="92"/>
      <c r="L94" s="93"/>
      <c r="M94" s="41">
        <f t="shared" si="43"/>
        <v>0</v>
      </c>
      <c r="N94" s="38">
        <f t="shared" si="44"/>
        <v>0</v>
      </c>
      <c r="O94" s="76"/>
      <c r="P94" s="76"/>
      <c r="Q94" s="77"/>
      <c r="R94" s="50"/>
      <c r="S94" s="41"/>
      <c r="T94" s="41">
        <f t="shared" si="52"/>
        <v>0</v>
      </c>
      <c r="U94" s="38">
        <f t="shared" si="53"/>
        <v>0</v>
      </c>
      <c r="V94" s="76"/>
      <c r="W94" s="76"/>
      <c r="X94" s="77"/>
      <c r="Y94" s="50"/>
      <c r="Z94" s="41"/>
      <c r="AA94" s="41">
        <f t="shared" si="1"/>
        <v>0</v>
      </c>
      <c r="AB94" s="38">
        <f t="shared" si="54"/>
        <v>0</v>
      </c>
      <c r="AC94" s="50"/>
      <c r="AD94" s="41"/>
      <c r="AE94" s="41">
        <f t="shared" si="34"/>
        <v>0</v>
      </c>
      <c r="AF94" s="38">
        <f t="shared" si="55"/>
        <v>0</v>
      </c>
      <c r="AG94" s="76"/>
      <c r="AH94" s="76"/>
      <c r="AI94" s="77"/>
      <c r="AJ94" s="50"/>
      <c r="AK94" s="41"/>
      <c r="AL94" s="41">
        <f t="shared" si="3"/>
        <v>0</v>
      </c>
      <c r="AM94" s="38">
        <f t="shared" si="45"/>
        <v>0</v>
      </c>
      <c r="AN94" s="76"/>
      <c r="AO94" s="76"/>
      <c r="AP94" s="77"/>
      <c r="AQ94" s="50"/>
      <c r="AR94" s="41"/>
      <c r="AS94" s="41"/>
      <c r="AT94" s="38"/>
      <c r="AU94" s="76"/>
      <c r="AV94" s="76"/>
      <c r="AW94" s="77"/>
      <c r="AX94" s="50"/>
      <c r="AY94" s="41"/>
      <c r="AZ94" s="41">
        <f t="shared" si="57"/>
        <v>0</v>
      </c>
      <c r="BA94" s="38">
        <f t="shared" si="46"/>
        <v>0</v>
      </c>
      <c r="BB94" s="76"/>
      <c r="BC94" s="76"/>
      <c r="BD94" s="77"/>
      <c r="BE94" s="50"/>
      <c r="BF94" s="41"/>
      <c r="BG94" s="41">
        <f t="shared" si="35"/>
        <v>0</v>
      </c>
      <c r="BH94" s="38">
        <f t="shared" si="47"/>
        <v>0</v>
      </c>
      <c r="BI94" s="76"/>
      <c r="BJ94" s="76"/>
      <c r="BK94" s="77"/>
      <c r="BL94" s="50"/>
      <c r="BM94" s="41"/>
      <c r="BN94" s="41"/>
      <c r="BO94" s="38"/>
      <c r="BP94" s="76"/>
      <c r="BQ94" s="76"/>
      <c r="BR94" s="77"/>
      <c r="BS94" s="92"/>
      <c r="BT94" s="93"/>
      <c r="BU94" s="93">
        <f t="shared" si="36"/>
        <v>0</v>
      </c>
      <c r="BV94" s="38">
        <f t="shared" si="48"/>
        <v>0</v>
      </c>
      <c r="BW94" s="76"/>
      <c r="BX94" s="76"/>
      <c r="BY94" s="77"/>
      <c r="BZ94" s="92"/>
      <c r="CA94" s="93"/>
      <c r="CB94" s="93">
        <f t="shared" si="37"/>
        <v>0</v>
      </c>
      <c r="CC94" s="38">
        <f t="shared" si="38"/>
        <v>0</v>
      </c>
      <c r="CD94" s="76"/>
      <c r="CE94" s="76"/>
      <c r="CF94" s="77"/>
      <c r="CG94" s="87"/>
      <c r="CH94" s="88"/>
      <c r="CI94" s="88">
        <f t="shared" si="39"/>
        <v>0</v>
      </c>
      <c r="CJ94" s="89">
        <f t="shared" si="40"/>
        <v>0</v>
      </c>
      <c r="CK94" s="76"/>
      <c r="CL94" s="76"/>
      <c r="CM94" s="77"/>
      <c r="CN94" s="87"/>
      <c r="CO94" s="88"/>
      <c r="CP94" s="88">
        <f t="shared" si="41"/>
        <v>0</v>
      </c>
      <c r="CQ94" s="89">
        <f t="shared" si="49"/>
        <v>0</v>
      </c>
      <c r="CR94" s="76"/>
      <c r="CS94" s="76"/>
      <c r="CT94" s="81"/>
      <c r="CU94" s="87"/>
      <c r="CV94" s="88"/>
      <c r="CW94" s="88">
        <f t="shared" si="42"/>
        <v>0</v>
      </c>
      <c r="CX94" s="89">
        <f t="shared" si="50"/>
        <v>0</v>
      </c>
      <c r="CY94" s="76"/>
      <c r="CZ94" s="76"/>
      <c r="DA94" s="81"/>
      <c r="DB94" s="90">
        <f t="shared" si="31"/>
        <v>0</v>
      </c>
      <c r="DC94" s="42">
        <f t="shared" si="31"/>
        <v>0</v>
      </c>
      <c r="DD94" s="42">
        <f t="shared" si="31"/>
        <v>0</v>
      </c>
      <c r="DE94" s="80">
        <f t="shared" si="32"/>
        <v>0</v>
      </c>
      <c r="DF94" s="80">
        <f t="shared" si="32"/>
        <v>0</v>
      </c>
      <c r="DG94" s="80">
        <f t="shared" si="32"/>
        <v>0</v>
      </c>
    </row>
    <row r="95" spans="2:111" s="8" customFormat="1" ht="20.100000000000001" customHeight="1">
      <c r="B95" s="13">
        <f t="shared" si="51"/>
        <v>89</v>
      </c>
      <c r="C95" s="14" t="e">
        <f>+#REF!</f>
        <v>#REF!</v>
      </c>
      <c r="D95" s="14" t="s">
        <v>19</v>
      </c>
      <c r="E95" s="96" t="e">
        <f>#REF!</f>
        <v>#REF!</v>
      </c>
      <c r="F95" s="16" t="e">
        <f>SUMIF(#REF!,$E95,#REF!)</f>
        <v>#REF!</v>
      </c>
      <c r="G95" s="16" t="e">
        <f>SUMIF(#REF!,$E95,#REF!)</f>
        <v>#REF!</v>
      </c>
      <c r="H95" s="17" t="e">
        <f t="shared" si="56"/>
        <v>#REF!</v>
      </c>
      <c r="I95" s="64" t="e">
        <f t="shared" si="26"/>
        <v>#REF!</v>
      </c>
      <c r="K95" s="92"/>
      <c r="L95" s="93"/>
      <c r="M95" s="41">
        <f t="shared" si="43"/>
        <v>0</v>
      </c>
      <c r="N95" s="38">
        <f t="shared" si="44"/>
        <v>0</v>
      </c>
      <c r="O95" s="76"/>
      <c r="P95" s="76"/>
      <c r="Q95" s="77"/>
      <c r="R95" s="50"/>
      <c r="S95" s="41"/>
      <c r="T95" s="41">
        <f t="shared" si="52"/>
        <v>0</v>
      </c>
      <c r="U95" s="38">
        <f t="shared" si="53"/>
        <v>0</v>
      </c>
      <c r="V95" s="76"/>
      <c r="W95" s="76"/>
      <c r="X95" s="77"/>
      <c r="Y95" s="50"/>
      <c r="Z95" s="41"/>
      <c r="AA95" s="41">
        <f t="shared" si="1"/>
        <v>0</v>
      </c>
      <c r="AB95" s="38">
        <f t="shared" si="54"/>
        <v>0</v>
      </c>
      <c r="AC95" s="50"/>
      <c r="AD95" s="41"/>
      <c r="AE95" s="41">
        <f t="shared" si="34"/>
        <v>0</v>
      </c>
      <c r="AF95" s="38">
        <f t="shared" si="55"/>
        <v>0</v>
      </c>
      <c r="AG95" s="76"/>
      <c r="AH95" s="76"/>
      <c r="AI95" s="77"/>
      <c r="AJ95" s="50"/>
      <c r="AK95" s="41"/>
      <c r="AL95" s="41">
        <f t="shared" si="3"/>
        <v>0</v>
      </c>
      <c r="AM95" s="38">
        <f t="shared" si="45"/>
        <v>0</v>
      </c>
      <c r="AN95" s="76"/>
      <c r="AO95" s="76"/>
      <c r="AP95" s="77"/>
      <c r="AQ95" s="50"/>
      <c r="AR95" s="41"/>
      <c r="AS95" s="41"/>
      <c r="AT95" s="38"/>
      <c r="AU95" s="76"/>
      <c r="AV95" s="76"/>
      <c r="AW95" s="77"/>
      <c r="AX95" s="50"/>
      <c r="AY95" s="41"/>
      <c r="AZ95" s="41">
        <f t="shared" si="57"/>
        <v>0</v>
      </c>
      <c r="BA95" s="38">
        <f t="shared" si="46"/>
        <v>0</v>
      </c>
      <c r="BB95" s="76"/>
      <c r="BC95" s="76"/>
      <c r="BD95" s="77"/>
      <c r="BE95" s="50"/>
      <c r="BF95" s="41"/>
      <c r="BG95" s="41">
        <f t="shared" si="35"/>
        <v>0</v>
      </c>
      <c r="BH95" s="38">
        <f t="shared" si="47"/>
        <v>0</v>
      </c>
      <c r="BI95" s="76"/>
      <c r="BJ95" s="76"/>
      <c r="BK95" s="77"/>
      <c r="BL95" s="50"/>
      <c r="BM95" s="41"/>
      <c r="BN95" s="41"/>
      <c r="BO95" s="38"/>
      <c r="BP95" s="76"/>
      <c r="BQ95" s="76"/>
      <c r="BR95" s="77"/>
      <c r="BS95" s="92"/>
      <c r="BT95" s="93"/>
      <c r="BU95" s="93">
        <f t="shared" si="36"/>
        <v>0</v>
      </c>
      <c r="BV95" s="38">
        <f t="shared" si="48"/>
        <v>0</v>
      </c>
      <c r="BW95" s="76"/>
      <c r="BX95" s="76"/>
      <c r="BY95" s="77"/>
      <c r="BZ95" s="92"/>
      <c r="CA95" s="93"/>
      <c r="CB95" s="93">
        <f t="shared" si="37"/>
        <v>0</v>
      </c>
      <c r="CC95" s="38">
        <f t="shared" si="38"/>
        <v>0</v>
      </c>
      <c r="CD95" s="76"/>
      <c r="CE95" s="76"/>
      <c r="CF95" s="77"/>
      <c r="CG95" s="87"/>
      <c r="CH95" s="88"/>
      <c r="CI95" s="88">
        <f t="shared" si="39"/>
        <v>0</v>
      </c>
      <c r="CJ95" s="89">
        <f t="shared" si="40"/>
        <v>0</v>
      </c>
      <c r="CK95" s="76"/>
      <c r="CL95" s="76"/>
      <c r="CM95" s="77"/>
      <c r="CN95" s="87"/>
      <c r="CO95" s="88"/>
      <c r="CP95" s="88">
        <f t="shared" si="41"/>
        <v>0</v>
      </c>
      <c r="CQ95" s="89">
        <f t="shared" si="49"/>
        <v>0</v>
      </c>
      <c r="CR95" s="76"/>
      <c r="CS95" s="76"/>
      <c r="CT95" s="81"/>
      <c r="CU95" s="87"/>
      <c r="CV95" s="88"/>
      <c r="CW95" s="88">
        <f t="shared" si="42"/>
        <v>0</v>
      </c>
      <c r="CX95" s="89">
        <f t="shared" si="50"/>
        <v>0</v>
      </c>
      <c r="CY95" s="76"/>
      <c r="CZ95" s="76"/>
      <c r="DA95" s="81"/>
      <c r="DB95" s="90">
        <f t="shared" si="31"/>
        <v>0</v>
      </c>
      <c r="DC95" s="42">
        <f t="shared" si="31"/>
        <v>0</v>
      </c>
      <c r="DD95" s="42">
        <f t="shared" si="31"/>
        <v>0</v>
      </c>
      <c r="DE95" s="80">
        <f t="shared" si="32"/>
        <v>0</v>
      </c>
      <c r="DF95" s="80">
        <f t="shared" si="32"/>
        <v>0</v>
      </c>
      <c r="DG95" s="80">
        <f t="shared" si="32"/>
        <v>0</v>
      </c>
    </row>
    <row r="96" spans="2:111" s="8" customFormat="1" ht="20.100000000000001" customHeight="1">
      <c r="B96" s="13">
        <f t="shared" si="51"/>
        <v>90</v>
      </c>
      <c r="C96" s="14" t="e">
        <f>+#REF!</f>
        <v>#REF!</v>
      </c>
      <c r="D96" s="14" t="s">
        <v>19</v>
      </c>
      <c r="E96" s="96" t="e">
        <f>#REF!</f>
        <v>#REF!</v>
      </c>
      <c r="F96" s="16" t="e">
        <f>SUMIF(#REF!,$E96,#REF!)</f>
        <v>#REF!</v>
      </c>
      <c r="G96" s="16" t="e">
        <f>SUMIF(#REF!,$E96,#REF!)</f>
        <v>#REF!</v>
      </c>
      <c r="H96" s="17" t="e">
        <f t="shared" si="56"/>
        <v>#REF!</v>
      </c>
      <c r="I96" s="64" t="e">
        <f t="shared" si="26"/>
        <v>#REF!</v>
      </c>
      <c r="K96" s="92"/>
      <c r="L96" s="93"/>
      <c r="M96" s="41">
        <f t="shared" si="43"/>
        <v>0</v>
      </c>
      <c r="N96" s="38">
        <f t="shared" si="44"/>
        <v>0</v>
      </c>
      <c r="O96" s="76"/>
      <c r="P96" s="76"/>
      <c r="Q96" s="77"/>
      <c r="R96" s="50"/>
      <c r="S96" s="41"/>
      <c r="T96" s="41">
        <f t="shared" si="52"/>
        <v>0</v>
      </c>
      <c r="U96" s="38">
        <f t="shared" si="53"/>
        <v>0</v>
      </c>
      <c r="V96" s="76"/>
      <c r="W96" s="76"/>
      <c r="X96" s="77"/>
      <c r="Y96" s="50"/>
      <c r="Z96" s="41"/>
      <c r="AA96" s="41">
        <f t="shared" si="1"/>
        <v>0</v>
      </c>
      <c r="AB96" s="38">
        <f t="shared" si="54"/>
        <v>0</v>
      </c>
      <c r="AC96" s="50"/>
      <c r="AD96" s="41"/>
      <c r="AE96" s="41">
        <f t="shared" si="34"/>
        <v>0</v>
      </c>
      <c r="AF96" s="38">
        <f t="shared" si="55"/>
        <v>0</v>
      </c>
      <c r="AG96" s="76"/>
      <c r="AH96" s="76"/>
      <c r="AI96" s="76"/>
      <c r="AJ96" s="50"/>
      <c r="AK96" s="41"/>
      <c r="AL96" s="41">
        <f t="shared" si="3"/>
        <v>0</v>
      </c>
      <c r="AM96" s="38">
        <f t="shared" si="45"/>
        <v>0</v>
      </c>
      <c r="AN96" s="76"/>
      <c r="AO96" s="76"/>
      <c r="AP96" s="76"/>
      <c r="AQ96" s="50"/>
      <c r="AR96" s="41"/>
      <c r="AS96" s="41"/>
      <c r="AT96" s="38"/>
      <c r="AU96" s="76"/>
      <c r="AV96" s="76"/>
      <c r="AW96" s="77"/>
      <c r="AX96" s="50"/>
      <c r="AY96" s="41"/>
      <c r="AZ96" s="41">
        <f t="shared" si="57"/>
        <v>0</v>
      </c>
      <c r="BA96" s="38">
        <f t="shared" si="46"/>
        <v>0</v>
      </c>
      <c r="BB96" s="76"/>
      <c r="BC96" s="76"/>
      <c r="BD96" s="77"/>
      <c r="BE96" s="50"/>
      <c r="BF96" s="41"/>
      <c r="BG96" s="41">
        <f t="shared" si="35"/>
        <v>0</v>
      </c>
      <c r="BH96" s="38">
        <f t="shared" si="47"/>
        <v>0</v>
      </c>
      <c r="BI96" s="76"/>
      <c r="BJ96" s="76"/>
      <c r="BK96" s="77"/>
      <c r="BL96" s="50"/>
      <c r="BM96" s="41"/>
      <c r="BN96" s="41"/>
      <c r="BO96" s="38"/>
      <c r="BP96" s="76"/>
      <c r="BQ96" s="76"/>
      <c r="BR96" s="77"/>
      <c r="BS96" s="92"/>
      <c r="BT96" s="93"/>
      <c r="BU96" s="93">
        <f t="shared" si="36"/>
        <v>0</v>
      </c>
      <c r="BV96" s="38">
        <f t="shared" si="48"/>
        <v>0</v>
      </c>
      <c r="BW96" s="76"/>
      <c r="BX96" s="76"/>
      <c r="BY96" s="77"/>
      <c r="BZ96" s="92"/>
      <c r="CA96" s="93"/>
      <c r="CB96" s="93">
        <f t="shared" si="37"/>
        <v>0</v>
      </c>
      <c r="CC96" s="38">
        <f t="shared" si="38"/>
        <v>0</v>
      </c>
      <c r="CD96" s="76"/>
      <c r="CE96" s="76"/>
      <c r="CF96" s="77"/>
      <c r="CG96" s="87"/>
      <c r="CH96" s="88"/>
      <c r="CI96" s="88">
        <f t="shared" si="39"/>
        <v>0</v>
      </c>
      <c r="CJ96" s="89">
        <f t="shared" si="40"/>
        <v>0</v>
      </c>
      <c r="CK96" s="76"/>
      <c r="CL96" s="76"/>
      <c r="CM96" s="77"/>
      <c r="CN96" s="87"/>
      <c r="CO96" s="88"/>
      <c r="CP96" s="88">
        <f t="shared" si="41"/>
        <v>0</v>
      </c>
      <c r="CQ96" s="89">
        <f t="shared" si="49"/>
        <v>0</v>
      </c>
      <c r="CR96" s="76"/>
      <c r="CS96" s="76"/>
      <c r="CT96" s="81"/>
      <c r="CU96" s="87"/>
      <c r="CV96" s="88"/>
      <c r="CW96" s="88">
        <f t="shared" si="42"/>
        <v>0</v>
      </c>
      <c r="CX96" s="89">
        <f t="shared" si="50"/>
        <v>0</v>
      </c>
      <c r="CY96" s="76"/>
      <c r="CZ96" s="76"/>
      <c r="DA96" s="81"/>
      <c r="DB96" s="90">
        <f t="shared" si="31"/>
        <v>0</v>
      </c>
      <c r="DC96" s="42">
        <f t="shared" si="31"/>
        <v>0</v>
      </c>
      <c r="DD96" s="42">
        <f t="shared" si="31"/>
        <v>0</v>
      </c>
      <c r="DE96" s="80">
        <f t="shared" si="32"/>
        <v>0</v>
      </c>
      <c r="DF96" s="80">
        <f t="shared" si="32"/>
        <v>0</v>
      </c>
      <c r="DG96" s="80">
        <f t="shared" si="32"/>
        <v>0</v>
      </c>
    </row>
    <row r="97" spans="2:111" s="8" customFormat="1" ht="20.100000000000001" customHeight="1">
      <c r="B97" s="13">
        <f t="shared" si="51"/>
        <v>91</v>
      </c>
      <c r="C97" s="14" t="e">
        <f>+#REF!</f>
        <v>#REF!</v>
      </c>
      <c r="D97" s="14" t="s">
        <v>19</v>
      </c>
      <c r="E97" s="96" t="e">
        <f>#REF!</f>
        <v>#REF!</v>
      </c>
      <c r="F97" s="16" t="e">
        <f>SUMIF(#REF!,$E97,#REF!)</f>
        <v>#REF!</v>
      </c>
      <c r="G97" s="16" t="e">
        <f>SUMIF(#REF!,$E97,#REF!)</f>
        <v>#REF!</v>
      </c>
      <c r="H97" s="17" t="e">
        <f t="shared" si="56"/>
        <v>#REF!</v>
      </c>
      <c r="I97" s="64" t="e">
        <f t="shared" si="26"/>
        <v>#REF!</v>
      </c>
      <c r="K97" s="92"/>
      <c r="L97" s="93"/>
      <c r="M97" s="41">
        <f t="shared" si="43"/>
        <v>0</v>
      </c>
      <c r="N97" s="38">
        <f t="shared" si="44"/>
        <v>0</v>
      </c>
      <c r="O97" s="76"/>
      <c r="P97" s="76"/>
      <c r="Q97" s="76"/>
      <c r="R97" s="50"/>
      <c r="S97" s="41"/>
      <c r="T97" s="41">
        <f t="shared" si="52"/>
        <v>0</v>
      </c>
      <c r="U97" s="38">
        <f t="shared" si="53"/>
        <v>0</v>
      </c>
      <c r="V97" s="76"/>
      <c r="W97" s="76"/>
      <c r="X97" s="76"/>
      <c r="Y97" s="50"/>
      <c r="Z97" s="41"/>
      <c r="AA97" s="41">
        <f t="shared" si="1"/>
        <v>0</v>
      </c>
      <c r="AB97" s="38">
        <f t="shared" si="54"/>
        <v>0</v>
      </c>
      <c r="AC97" s="50"/>
      <c r="AD97" s="41"/>
      <c r="AE97" s="41">
        <f t="shared" si="34"/>
        <v>0</v>
      </c>
      <c r="AF97" s="38">
        <f t="shared" si="55"/>
        <v>0</v>
      </c>
      <c r="AG97" s="76"/>
      <c r="AH97" s="76"/>
      <c r="AI97" s="77"/>
      <c r="AJ97" s="50"/>
      <c r="AK97" s="41"/>
      <c r="AL97" s="41">
        <f t="shared" si="3"/>
        <v>0</v>
      </c>
      <c r="AM97" s="38">
        <f t="shared" si="45"/>
        <v>0</v>
      </c>
      <c r="AN97" s="76"/>
      <c r="AO97" s="76"/>
      <c r="AP97" s="76"/>
      <c r="AQ97" s="50"/>
      <c r="AR97" s="41"/>
      <c r="AS97" s="41"/>
      <c r="AT97" s="38"/>
      <c r="AU97" s="76"/>
      <c r="AV97" s="76"/>
      <c r="AW97" s="76"/>
      <c r="AX97" s="50"/>
      <c r="AY97" s="41"/>
      <c r="AZ97" s="41">
        <f t="shared" si="57"/>
        <v>0</v>
      </c>
      <c r="BA97" s="38">
        <f t="shared" si="46"/>
        <v>0</v>
      </c>
      <c r="BB97" s="76"/>
      <c r="BC97" s="76"/>
      <c r="BD97" s="76"/>
      <c r="BE97" s="50"/>
      <c r="BF97" s="41"/>
      <c r="BG97" s="41">
        <f t="shared" si="35"/>
        <v>0</v>
      </c>
      <c r="BH97" s="38">
        <f t="shared" si="47"/>
        <v>0</v>
      </c>
      <c r="BI97" s="76"/>
      <c r="BJ97" s="76"/>
      <c r="BK97" s="77"/>
      <c r="BL97" s="50"/>
      <c r="BM97" s="41"/>
      <c r="BN97" s="41"/>
      <c r="BO97" s="38"/>
      <c r="BP97" s="76"/>
      <c r="BQ97" s="76"/>
      <c r="BR97" s="77"/>
      <c r="BS97" s="92"/>
      <c r="BT97" s="93"/>
      <c r="BU97" s="93">
        <f t="shared" si="36"/>
        <v>0</v>
      </c>
      <c r="BV97" s="38">
        <f t="shared" si="48"/>
        <v>0</v>
      </c>
      <c r="BW97" s="76"/>
      <c r="BX97" s="76"/>
      <c r="BY97" s="77"/>
      <c r="BZ97" s="92"/>
      <c r="CA97" s="93"/>
      <c r="CB97" s="93">
        <f t="shared" si="37"/>
        <v>0</v>
      </c>
      <c r="CC97" s="38">
        <f t="shared" si="38"/>
        <v>0</v>
      </c>
      <c r="CD97" s="76"/>
      <c r="CE97" s="76"/>
      <c r="CF97" s="77"/>
      <c r="CG97" s="87"/>
      <c r="CH97" s="88"/>
      <c r="CI97" s="88">
        <f t="shared" si="39"/>
        <v>0</v>
      </c>
      <c r="CJ97" s="89">
        <f t="shared" si="40"/>
        <v>0</v>
      </c>
      <c r="CK97" s="76"/>
      <c r="CL97" s="76"/>
      <c r="CM97" s="77"/>
      <c r="CN97" s="87"/>
      <c r="CO97" s="88"/>
      <c r="CP97" s="88">
        <f t="shared" si="41"/>
        <v>0</v>
      </c>
      <c r="CQ97" s="89">
        <f t="shared" si="49"/>
        <v>0</v>
      </c>
      <c r="CR97" s="76"/>
      <c r="CS97" s="76"/>
      <c r="CT97" s="81"/>
      <c r="CU97" s="87"/>
      <c r="CV97" s="88"/>
      <c r="CW97" s="88">
        <f t="shared" si="42"/>
        <v>0</v>
      </c>
      <c r="CX97" s="89">
        <f t="shared" si="50"/>
        <v>0</v>
      </c>
      <c r="CY97" s="76"/>
      <c r="CZ97" s="76"/>
      <c r="DA97" s="81"/>
      <c r="DB97" s="90">
        <f t="shared" si="31"/>
        <v>0</v>
      </c>
      <c r="DC97" s="42">
        <f t="shared" si="31"/>
        <v>0</v>
      </c>
      <c r="DD97" s="42">
        <f t="shared" si="31"/>
        <v>0</v>
      </c>
      <c r="DE97" s="80">
        <f t="shared" si="32"/>
        <v>0</v>
      </c>
      <c r="DF97" s="80">
        <f t="shared" si="32"/>
        <v>0</v>
      </c>
      <c r="DG97" s="80">
        <f t="shared" si="32"/>
        <v>0</v>
      </c>
    </row>
    <row r="98" spans="2:111" s="8" customFormat="1" ht="20.100000000000001" customHeight="1">
      <c r="B98" s="13">
        <f t="shared" si="51"/>
        <v>92</v>
      </c>
      <c r="C98" s="14" t="e">
        <f>+#REF!</f>
        <v>#REF!</v>
      </c>
      <c r="D98" s="14" t="s">
        <v>19</v>
      </c>
      <c r="E98" s="96" t="e">
        <f>#REF!</f>
        <v>#REF!</v>
      </c>
      <c r="F98" s="16" t="e">
        <f>SUMIF(#REF!,$E98,#REF!)</f>
        <v>#REF!</v>
      </c>
      <c r="G98" s="16" t="e">
        <f>SUMIF(#REF!,$E98,#REF!)</f>
        <v>#REF!</v>
      </c>
      <c r="H98" s="17" t="e">
        <f t="shared" si="56"/>
        <v>#REF!</v>
      </c>
      <c r="I98" s="64" t="e">
        <f t="shared" si="26"/>
        <v>#REF!</v>
      </c>
      <c r="K98" s="92"/>
      <c r="L98" s="93"/>
      <c r="M98" s="41">
        <f t="shared" si="43"/>
        <v>0</v>
      </c>
      <c r="N98" s="38">
        <f t="shared" si="44"/>
        <v>0</v>
      </c>
      <c r="O98" s="76"/>
      <c r="P98" s="76"/>
      <c r="Q98" s="77"/>
      <c r="R98" s="50"/>
      <c r="S98" s="41"/>
      <c r="T98" s="41">
        <f t="shared" si="52"/>
        <v>0</v>
      </c>
      <c r="U98" s="38">
        <f t="shared" si="53"/>
        <v>0</v>
      </c>
      <c r="V98" s="76"/>
      <c r="W98" s="76"/>
      <c r="X98" s="77"/>
      <c r="Y98" s="50"/>
      <c r="Z98" s="41"/>
      <c r="AA98" s="41">
        <f t="shared" si="1"/>
        <v>0</v>
      </c>
      <c r="AB98" s="38">
        <f t="shared" si="54"/>
        <v>0</v>
      </c>
      <c r="AC98" s="50"/>
      <c r="AD98" s="41"/>
      <c r="AE98" s="41">
        <f t="shared" si="34"/>
        <v>0</v>
      </c>
      <c r="AF98" s="38">
        <f t="shared" si="55"/>
        <v>0</v>
      </c>
      <c r="AG98" s="76"/>
      <c r="AH98" s="76"/>
      <c r="AI98" s="77"/>
      <c r="AJ98" s="50"/>
      <c r="AK98" s="41"/>
      <c r="AL98" s="41">
        <f t="shared" si="3"/>
        <v>0</v>
      </c>
      <c r="AM98" s="38">
        <f t="shared" si="45"/>
        <v>0</v>
      </c>
      <c r="AN98" s="76"/>
      <c r="AO98" s="76"/>
      <c r="AP98" s="77"/>
      <c r="AQ98" s="50"/>
      <c r="AR98" s="41"/>
      <c r="AS98" s="41"/>
      <c r="AT98" s="38"/>
      <c r="AU98" s="76"/>
      <c r="AV98" s="76"/>
      <c r="AW98" s="77"/>
      <c r="AX98" s="50"/>
      <c r="AY98" s="41"/>
      <c r="AZ98" s="41">
        <f t="shared" si="57"/>
        <v>0</v>
      </c>
      <c r="BA98" s="38">
        <f t="shared" si="46"/>
        <v>0</v>
      </c>
      <c r="BB98" s="76"/>
      <c r="BC98" s="76"/>
      <c r="BD98" s="76"/>
      <c r="BE98" s="50"/>
      <c r="BF98" s="41"/>
      <c r="BG98" s="41">
        <f t="shared" si="35"/>
        <v>0</v>
      </c>
      <c r="BH98" s="38">
        <f t="shared" si="47"/>
        <v>0</v>
      </c>
      <c r="BI98" s="76"/>
      <c r="BJ98" s="76"/>
      <c r="BK98" s="77"/>
      <c r="BL98" s="50"/>
      <c r="BM98" s="41"/>
      <c r="BN98" s="41"/>
      <c r="BO98" s="38"/>
      <c r="BP98" s="76"/>
      <c r="BQ98" s="76"/>
      <c r="BR98" s="77"/>
      <c r="BS98" s="92"/>
      <c r="BT98" s="93"/>
      <c r="BU98" s="93">
        <f t="shared" si="36"/>
        <v>0</v>
      </c>
      <c r="BV98" s="38">
        <f t="shared" si="48"/>
        <v>0</v>
      </c>
      <c r="BW98" s="76"/>
      <c r="BX98" s="76"/>
      <c r="BY98" s="77"/>
      <c r="BZ98" s="92"/>
      <c r="CA98" s="93"/>
      <c r="CB98" s="93">
        <f t="shared" si="37"/>
        <v>0</v>
      </c>
      <c r="CC98" s="38">
        <f t="shared" si="38"/>
        <v>0</v>
      </c>
      <c r="CD98" s="76"/>
      <c r="CE98" s="76"/>
      <c r="CF98" s="77"/>
      <c r="CG98" s="87"/>
      <c r="CH98" s="88"/>
      <c r="CI98" s="88">
        <f t="shared" si="39"/>
        <v>0</v>
      </c>
      <c r="CJ98" s="89">
        <f t="shared" si="40"/>
        <v>0</v>
      </c>
      <c r="CK98" s="76"/>
      <c r="CL98" s="76"/>
      <c r="CM98" s="77"/>
      <c r="CN98" s="87"/>
      <c r="CO98" s="88"/>
      <c r="CP98" s="88">
        <f t="shared" si="41"/>
        <v>0</v>
      </c>
      <c r="CQ98" s="89">
        <f t="shared" si="49"/>
        <v>0</v>
      </c>
      <c r="CR98" s="76"/>
      <c r="CS98" s="76"/>
      <c r="CT98" s="81"/>
      <c r="CU98" s="87"/>
      <c r="CV98" s="88"/>
      <c r="CW98" s="88">
        <f t="shared" si="42"/>
        <v>0</v>
      </c>
      <c r="CX98" s="89">
        <f t="shared" si="50"/>
        <v>0</v>
      </c>
      <c r="CY98" s="76"/>
      <c r="CZ98" s="76"/>
      <c r="DA98" s="81"/>
      <c r="DB98" s="90">
        <f t="shared" si="31"/>
        <v>0</v>
      </c>
      <c r="DC98" s="42">
        <f t="shared" si="31"/>
        <v>0</v>
      </c>
      <c r="DD98" s="42">
        <f t="shared" si="31"/>
        <v>0</v>
      </c>
      <c r="DE98" s="80">
        <f t="shared" si="32"/>
        <v>0</v>
      </c>
      <c r="DF98" s="80">
        <f t="shared" si="32"/>
        <v>0</v>
      </c>
      <c r="DG98" s="80">
        <f t="shared" si="32"/>
        <v>0</v>
      </c>
    </row>
    <row r="99" spans="2:111" s="8" customFormat="1" ht="20.100000000000001" customHeight="1">
      <c r="B99" s="13">
        <f t="shared" si="51"/>
        <v>93</v>
      </c>
      <c r="C99" s="14" t="e">
        <f>+#REF!</f>
        <v>#REF!</v>
      </c>
      <c r="D99" s="14" t="s">
        <v>19</v>
      </c>
      <c r="E99" s="96" t="e">
        <f>#REF!</f>
        <v>#REF!</v>
      </c>
      <c r="F99" s="16" t="e">
        <f>SUMIF(#REF!,$E99,#REF!)</f>
        <v>#REF!</v>
      </c>
      <c r="G99" s="16" t="e">
        <f>SUMIF(#REF!,$E99,#REF!)</f>
        <v>#REF!</v>
      </c>
      <c r="H99" s="17" t="e">
        <f>+G99+F99</f>
        <v>#REF!</v>
      </c>
      <c r="I99" s="64" t="e">
        <f t="shared" si="26"/>
        <v>#REF!</v>
      </c>
      <c r="K99" s="92"/>
      <c r="L99" s="93"/>
      <c r="M99" s="41">
        <f t="shared" si="43"/>
        <v>0</v>
      </c>
      <c r="N99" s="38">
        <f t="shared" si="44"/>
        <v>0</v>
      </c>
      <c r="O99" s="76"/>
      <c r="P99" s="76"/>
      <c r="Q99" s="77"/>
      <c r="R99" s="50"/>
      <c r="S99" s="41"/>
      <c r="T99" s="41">
        <f t="shared" si="52"/>
        <v>0</v>
      </c>
      <c r="U99" s="38">
        <f t="shared" si="53"/>
        <v>0</v>
      </c>
      <c r="V99" s="76"/>
      <c r="W99" s="76"/>
      <c r="X99" s="77"/>
      <c r="Y99" s="50"/>
      <c r="Z99" s="41"/>
      <c r="AA99" s="41">
        <f t="shared" si="1"/>
        <v>0</v>
      </c>
      <c r="AB99" s="38">
        <f t="shared" si="54"/>
        <v>0</v>
      </c>
      <c r="AC99" s="50"/>
      <c r="AD99" s="41"/>
      <c r="AE99" s="41">
        <f t="shared" si="34"/>
        <v>0</v>
      </c>
      <c r="AF99" s="38">
        <f t="shared" si="55"/>
        <v>0</v>
      </c>
      <c r="AG99" s="76"/>
      <c r="AH99" s="76"/>
      <c r="AI99" s="77"/>
      <c r="AJ99" s="50"/>
      <c r="AK99" s="41"/>
      <c r="AL99" s="41">
        <f t="shared" si="3"/>
        <v>0</v>
      </c>
      <c r="AM99" s="38">
        <f t="shared" si="45"/>
        <v>0</v>
      </c>
      <c r="AN99" s="76"/>
      <c r="AO99" s="76"/>
      <c r="AP99" s="77"/>
      <c r="AQ99" s="50"/>
      <c r="AR99" s="41"/>
      <c r="AS99" s="41"/>
      <c r="AT99" s="38"/>
      <c r="AU99" s="76"/>
      <c r="AV99" s="76"/>
      <c r="AW99" s="77"/>
      <c r="AX99" s="50"/>
      <c r="AY99" s="41"/>
      <c r="AZ99" s="41">
        <f t="shared" si="57"/>
        <v>0</v>
      </c>
      <c r="BA99" s="38">
        <f t="shared" si="46"/>
        <v>0</v>
      </c>
      <c r="BB99" s="76"/>
      <c r="BC99" s="76"/>
      <c r="BD99" s="77"/>
      <c r="BE99" s="50"/>
      <c r="BF99" s="41"/>
      <c r="BG99" s="41">
        <f t="shared" si="35"/>
        <v>0</v>
      </c>
      <c r="BH99" s="38">
        <f t="shared" si="47"/>
        <v>0</v>
      </c>
      <c r="BI99" s="76"/>
      <c r="BJ99" s="76"/>
      <c r="BK99" s="77"/>
      <c r="BL99" s="50"/>
      <c r="BM99" s="41"/>
      <c r="BN99" s="41"/>
      <c r="BO99" s="38"/>
      <c r="BP99" s="76"/>
      <c r="BQ99" s="76"/>
      <c r="BR99" s="77"/>
      <c r="BS99" s="92"/>
      <c r="BT99" s="93"/>
      <c r="BU99" s="93">
        <f t="shared" si="36"/>
        <v>0</v>
      </c>
      <c r="BV99" s="38">
        <f t="shared" si="48"/>
        <v>0</v>
      </c>
      <c r="BW99" s="76"/>
      <c r="BX99" s="76"/>
      <c r="BY99" s="77"/>
      <c r="BZ99" s="92"/>
      <c r="CA99" s="93"/>
      <c r="CB99" s="93">
        <f t="shared" si="37"/>
        <v>0</v>
      </c>
      <c r="CC99" s="38">
        <f t="shared" si="38"/>
        <v>0</v>
      </c>
      <c r="CD99" s="76"/>
      <c r="CE99" s="76"/>
      <c r="CF99" s="77"/>
      <c r="CG99" s="87"/>
      <c r="CH99" s="88"/>
      <c r="CI99" s="88">
        <f t="shared" si="39"/>
        <v>0</v>
      </c>
      <c r="CJ99" s="89">
        <f t="shared" si="40"/>
        <v>0</v>
      </c>
      <c r="CK99" s="76"/>
      <c r="CL99" s="76"/>
      <c r="CM99" s="77"/>
      <c r="CN99" s="87"/>
      <c r="CO99" s="88"/>
      <c r="CP99" s="88">
        <f t="shared" si="41"/>
        <v>0</v>
      </c>
      <c r="CQ99" s="89">
        <f t="shared" si="49"/>
        <v>0</v>
      </c>
      <c r="CR99" s="76"/>
      <c r="CS99" s="76"/>
      <c r="CT99" s="81"/>
      <c r="CU99" s="87"/>
      <c r="CV99" s="88"/>
      <c r="CW99" s="88">
        <f t="shared" si="42"/>
        <v>0</v>
      </c>
      <c r="CX99" s="89">
        <f t="shared" si="50"/>
        <v>0</v>
      </c>
      <c r="CY99" s="76"/>
      <c r="CZ99" s="76"/>
      <c r="DA99" s="81"/>
      <c r="DB99" s="90">
        <f t="shared" si="31"/>
        <v>0</v>
      </c>
      <c r="DC99" s="42">
        <f t="shared" si="31"/>
        <v>0</v>
      </c>
      <c r="DD99" s="42">
        <f t="shared" si="31"/>
        <v>0</v>
      </c>
      <c r="DE99" s="80">
        <f t="shared" si="32"/>
        <v>0</v>
      </c>
      <c r="DF99" s="80">
        <f t="shared" si="32"/>
        <v>0</v>
      </c>
      <c r="DG99" s="80">
        <f t="shared" si="32"/>
        <v>0</v>
      </c>
    </row>
    <row r="100" spans="2:111" s="8" customFormat="1" ht="20.100000000000001" customHeight="1">
      <c r="B100" s="13">
        <f t="shared" si="51"/>
        <v>94</v>
      </c>
      <c r="C100" s="14" t="e">
        <f>+#REF!</f>
        <v>#REF!</v>
      </c>
      <c r="D100" s="14" t="s">
        <v>19</v>
      </c>
      <c r="E100" s="96" t="e">
        <f>#REF!</f>
        <v>#REF!</v>
      </c>
      <c r="F100" s="16" t="e">
        <f>SUMIF(#REF!,$E100,#REF!)</f>
        <v>#REF!</v>
      </c>
      <c r="G100" s="16" t="e">
        <f>SUMIF(#REF!,$E100,#REF!)</f>
        <v>#REF!</v>
      </c>
      <c r="H100" s="17" t="e">
        <f t="shared" si="56"/>
        <v>#REF!</v>
      </c>
      <c r="I100" s="64" t="e">
        <f t="shared" si="26"/>
        <v>#REF!</v>
      </c>
      <c r="K100" s="92"/>
      <c r="L100" s="93"/>
      <c r="M100" s="41">
        <f t="shared" si="43"/>
        <v>0</v>
      </c>
      <c r="N100" s="38">
        <f t="shared" si="44"/>
        <v>0</v>
      </c>
      <c r="O100" s="76"/>
      <c r="P100" s="76"/>
      <c r="Q100" s="77"/>
      <c r="R100" s="50"/>
      <c r="S100" s="41"/>
      <c r="T100" s="41">
        <f t="shared" si="52"/>
        <v>0</v>
      </c>
      <c r="U100" s="38">
        <f t="shared" si="53"/>
        <v>0</v>
      </c>
      <c r="V100" s="76"/>
      <c r="W100" s="76"/>
      <c r="X100" s="77"/>
      <c r="Y100" s="50"/>
      <c r="Z100" s="41"/>
      <c r="AA100" s="41">
        <f t="shared" si="1"/>
        <v>0</v>
      </c>
      <c r="AB100" s="38">
        <f t="shared" si="54"/>
        <v>0</v>
      </c>
      <c r="AC100" s="50"/>
      <c r="AD100" s="41"/>
      <c r="AE100" s="41">
        <f t="shared" si="34"/>
        <v>0</v>
      </c>
      <c r="AF100" s="38">
        <f t="shared" si="55"/>
        <v>0</v>
      </c>
      <c r="AG100" s="76"/>
      <c r="AH100" s="76"/>
      <c r="AI100" s="77"/>
      <c r="AJ100" s="50"/>
      <c r="AK100" s="41"/>
      <c r="AL100" s="41">
        <f t="shared" si="3"/>
        <v>0</v>
      </c>
      <c r="AM100" s="38">
        <f t="shared" si="45"/>
        <v>0</v>
      </c>
      <c r="AN100" s="76"/>
      <c r="AO100" s="76"/>
      <c r="AP100" s="77"/>
      <c r="AQ100" s="50"/>
      <c r="AR100" s="41"/>
      <c r="AS100" s="41"/>
      <c r="AT100" s="38"/>
      <c r="AU100" s="76"/>
      <c r="AV100" s="76"/>
      <c r="AW100" s="77"/>
      <c r="AX100" s="50"/>
      <c r="AY100" s="41"/>
      <c r="AZ100" s="41">
        <f t="shared" si="57"/>
        <v>0</v>
      </c>
      <c r="BA100" s="38">
        <f t="shared" si="46"/>
        <v>0</v>
      </c>
      <c r="BB100" s="76"/>
      <c r="BC100" s="76"/>
      <c r="BD100" s="77"/>
      <c r="BE100" s="50"/>
      <c r="BF100" s="41"/>
      <c r="BG100" s="41">
        <f t="shared" si="35"/>
        <v>0</v>
      </c>
      <c r="BH100" s="38">
        <f t="shared" si="47"/>
        <v>0</v>
      </c>
      <c r="BI100" s="76"/>
      <c r="BJ100" s="76"/>
      <c r="BK100" s="77"/>
      <c r="BL100" s="50"/>
      <c r="BM100" s="41"/>
      <c r="BN100" s="41"/>
      <c r="BO100" s="38"/>
      <c r="BP100" s="76"/>
      <c r="BQ100" s="76"/>
      <c r="BR100" s="77"/>
      <c r="BS100" s="92"/>
      <c r="BT100" s="93"/>
      <c r="BU100" s="93">
        <f t="shared" si="36"/>
        <v>0</v>
      </c>
      <c r="BV100" s="38">
        <f t="shared" si="48"/>
        <v>0</v>
      </c>
      <c r="BW100" s="76"/>
      <c r="BX100" s="76"/>
      <c r="BY100" s="77"/>
      <c r="BZ100" s="92"/>
      <c r="CA100" s="93"/>
      <c r="CB100" s="93">
        <f t="shared" si="37"/>
        <v>0</v>
      </c>
      <c r="CC100" s="38">
        <f t="shared" si="38"/>
        <v>0</v>
      </c>
      <c r="CD100" s="76"/>
      <c r="CE100" s="76"/>
      <c r="CF100" s="77"/>
      <c r="CG100" s="87"/>
      <c r="CH100" s="88"/>
      <c r="CI100" s="88">
        <f t="shared" si="39"/>
        <v>0</v>
      </c>
      <c r="CJ100" s="89">
        <f t="shared" si="40"/>
        <v>0</v>
      </c>
      <c r="CK100" s="76"/>
      <c r="CL100" s="76"/>
      <c r="CM100" s="77"/>
      <c r="CN100" s="87"/>
      <c r="CO100" s="88"/>
      <c r="CP100" s="88">
        <f t="shared" si="41"/>
        <v>0</v>
      </c>
      <c r="CQ100" s="89">
        <f t="shared" si="49"/>
        <v>0</v>
      </c>
      <c r="CR100" s="76"/>
      <c r="CS100" s="76"/>
      <c r="CT100" s="81"/>
      <c r="CU100" s="87"/>
      <c r="CV100" s="88"/>
      <c r="CW100" s="88">
        <f t="shared" si="42"/>
        <v>0</v>
      </c>
      <c r="CX100" s="89">
        <f t="shared" si="50"/>
        <v>0</v>
      </c>
      <c r="CY100" s="76"/>
      <c r="CZ100" s="76"/>
      <c r="DA100" s="81"/>
      <c r="DB100" s="90">
        <f t="shared" si="31"/>
        <v>0</v>
      </c>
      <c r="DC100" s="42">
        <f t="shared" si="31"/>
        <v>0</v>
      </c>
      <c r="DD100" s="42">
        <f t="shared" si="31"/>
        <v>0</v>
      </c>
      <c r="DE100" s="80">
        <f t="shared" si="32"/>
        <v>0</v>
      </c>
      <c r="DF100" s="80">
        <f t="shared" si="32"/>
        <v>0</v>
      </c>
      <c r="DG100" s="80">
        <f t="shared" si="32"/>
        <v>0</v>
      </c>
    </row>
    <row r="101" spans="2:111" s="8" customFormat="1" ht="20.100000000000001" customHeight="1">
      <c r="B101" s="13">
        <f t="shared" si="51"/>
        <v>95</v>
      </c>
      <c r="C101" s="14" t="e">
        <f>+#REF!</f>
        <v>#REF!</v>
      </c>
      <c r="D101" s="14" t="s">
        <v>19</v>
      </c>
      <c r="E101" s="96" t="e">
        <f>#REF!</f>
        <v>#REF!</v>
      </c>
      <c r="F101" s="16" t="e">
        <f>SUMIF(#REF!,$E101,#REF!)</f>
        <v>#REF!</v>
      </c>
      <c r="G101" s="16" t="e">
        <f>SUMIF(#REF!,$E101,#REF!)</f>
        <v>#REF!</v>
      </c>
      <c r="H101" s="17" t="e">
        <f t="shared" si="56"/>
        <v>#REF!</v>
      </c>
      <c r="I101" s="64" t="e">
        <f t="shared" si="26"/>
        <v>#REF!</v>
      </c>
      <c r="K101" s="92"/>
      <c r="L101" s="93"/>
      <c r="M101" s="41">
        <f t="shared" si="43"/>
        <v>0</v>
      </c>
      <c r="N101" s="38">
        <f t="shared" si="44"/>
        <v>0</v>
      </c>
      <c r="O101" s="76"/>
      <c r="P101" s="76"/>
      <c r="Q101" s="77"/>
      <c r="R101" s="50"/>
      <c r="S101" s="41"/>
      <c r="T101" s="41">
        <f t="shared" si="52"/>
        <v>0</v>
      </c>
      <c r="U101" s="38">
        <f t="shared" si="53"/>
        <v>0</v>
      </c>
      <c r="V101" s="76"/>
      <c r="W101" s="76"/>
      <c r="X101" s="77"/>
      <c r="Y101" s="50"/>
      <c r="Z101" s="41"/>
      <c r="AA101" s="41">
        <f>Z101/2</f>
        <v>0</v>
      </c>
      <c r="AB101" s="38">
        <f>Z101/2</f>
        <v>0</v>
      </c>
      <c r="AC101" s="50"/>
      <c r="AD101" s="41"/>
      <c r="AE101" s="41">
        <f t="shared" si="34"/>
        <v>0</v>
      </c>
      <c r="AF101" s="38">
        <f t="shared" si="55"/>
        <v>0</v>
      </c>
      <c r="AG101" s="76"/>
      <c r="AH101" s="76"/>
      <c r="AI101" s="76"/>
      <c r="AJ101" s="50"/>
      <c r="AK101" s="41"/>
      <c r="AL101" s="41">
        <f t="shared" si="3"/>
        <v>0</v>
      </c>
      <c r="AM101" s="38">
        <f t="shared" si="45"/>
        <v>0</v>
      </c>
      <c r="AN101" s="76"/>
      <c r="AO101" s="76"/>
      <c r="AP101" s="77"/>
      <c r="AQ101" s="50"/>
      <c r="AR101" s="41"/>
      <c r="AS101" s="41"/>
      <c r="AT101" s="38"/>
      <c r="AU101" s="76"/>
      <c r="AV101" s="76"/>
      <c r="AW101" s="77"/>
      <c r="AX101" s="50"/>
      <c r="AY101" s="41"/>
      <c r="AZ101" s="41">
        <f t="shared" si="57"/>
        <v>0</v>
      </c>
      <c r="BA101" s="38">
        <f t="shared" si="46"/>
        <v>0</v>
      </c>
      <c r="BB101" s="76"/>
      <c r="BC101" s="76"/>
      <c r="BD101" s="77"/>
      <c r="BE101" s="50"/>
      <c r="BF101" s="41"/>
      <c r="BG101" s="41">
        <f t="shared" si="35"/>
        <v>0</v>
      </c>
      <c r="BH101" s="38">
        <f t="shared" si="47"/>
        <v>0</v>
      </c>
      <c r="BI101" s="76"/>
      <c r="BJ101" s="76"/>
      <c r="BK101" s="77"/>
      <c r="BL101" s="50"/>
      <c r="BM101" s="41"/>
      <c r="BN101" s="41"/>
      <c r="BO101" s="38"/>
      <c r="BP101" s="76"/>
      <c r="BQ101" s="76"/>
      <c r="BR101" s="77"/>
      <c r="BS101" s="92"/>
      <c r="BT101" s="93"/>
      <c r="BU101" s="93">
        <f t="shared" si="36"/>
        <v>0</v>
      </c>
      <c r="BV101" s="38">
        <f t="shared" si="48"/>
        <v>0</v>
      </c>
      <c r="BW101" s="76"/>
      <c r="BX101" s="76"/>
      <c r="BY101" s="77"/>
      <c r="BZ101" s="92"/>
      <c r="CA101" s="93"/>
      <c r="CB101" s="93">
        <f t="shared" si="37"/>
        <v>0</v>
      </c>
      <c r="CC101" s="38">
        <f t="shared" si="38"/>
        <v>0</v>
      </c>
      <c r="CD101" s="76"/>
      <c r="CE101" s="76"/>
      <c r="CF101" s="77"/>
      <c r="CG101" s="87"/>
      <c r="CH101" s="88"/>
      <c r="CI101" s="88">
        <f t="shared" si="39"/>
        <v>0</v>
      </c>
      <c r="CJ101" s="89">
        <f t="shared" si="40"/>
        <v>0</v>
      </c>
      <c r="CK101" s="76"/>
      <c r="CL101" s="76"/>
      <c r="CM101" s="77"/>
      <c r="CN101" s="87"/>
      <c r="CO101" s="88"/>
      <c r="CP101" s="88">
        <f t="shared" si="41"/>
        <v>0</v>
      </c>
      <c r="CQ101" s="89">
        <f t="shared" si="49"/>
        <v>0</v>
      </c>
      <c r="CR101" s="76"/>
      <c r="CS101" s="76"/>
      <c r="CT101" s="81"/>
      <c r="CU101" s="87"/>
      <c r="CV101" s="88"/>
      <c r="CW101" s="88">
        <f t="shared" si="42"/>
        <v>0</v>
      </c>
      <c r="CX101" s="89">
        <f t="shared" si="50"/>
        <v>0</v>
      </c>
      <c r="CY101" s="76"/>
      <c r="CZ101" s="76"/>
      <c r="DA101" s="81"/>
      <c r="DB101" s="90">
        <f t="shared" si="31"/>
        <v>0</v>
      </c>
      <c r="DC101" s="42">
        <f t="shared" si="31"/>
        <v>0</v>
      </c>
      <c r="DD101" s="42">
        <f t="shared" si="31"/>
        <v>0</v>
      </c>
      <c r="DE101" s="80">
        <f t="shared" si="32"/>
        <v>0</v>
      </c>
      <c r="DF101" s="80">
        <f t="shared" si="32"/>
        <v>0</v>
      </c>
      <c r="DG101" s="80">
        <f t="shared" si="32"/>
        <v>0</v>
      </c>
    </row>
    <row r="102" spans="2:111" s="8" customFormat="1" ht="20.100000000000001" customHeight="1">
      <c r="B102" s="13">
        <f t="shared" si="51"/>
        <v>96</v>
      </c>
      <c r="C102" s="14" t="e">
        <f>+#REF!</f>
        <v>#REF!</v>
      </c>
      <c r="D102" s="14" t="s">
        <v>19</v>
      </c>
      <c r="E102" s="96" t="e">
        <f>#REF!</f>
        <v>#REF!</v>
      </c>
      <c r="F102" s="16" t="e">
        <f>SUMIF(#REF!,$E102,#REF!)</f>
        <v>#REF!</v>
      </c>
      <c r="G102" s="16" t="e">
        <f>SUMIF(#REF!,$E102,#REF!)</f>
        <v>#REF!</v>
      </c>
      <c r="H102" s="17" t="e">
        <f>+G102+F102</f>
        <v>#REF!</v>
      </c>
      <c r="I102" s="64" t="e">
        <f t="shared" si="26"/>
        <v>#REF!</v>
      </c>
      <c r="K102" s="92"/>
      <c r="L102" s="93"/>
      <c r="M102" s="41">
        <f t="shared" si="43"/>
        <v>0</v>
      </c>
      <c r="N102" s="38">
        <f t="shared" si="44"/>
        <v>0</v>
      </c>
      <c r="O102" s="76"/>
      <c r="P102" s="76"/>
      <c r="Q102" s="81"/>
      <c r="R102" s="50"/>
      <c r="S102" s="41"/>
      <c r="T102" s="41">
        <f t="shared" si="52"/>
        <v>0</v>
      </c>
      <c r="U102" s="38">
        <f t="shared" si="53"/>
        <v>0</v>
      </c>
      <c r="V102" s="76"/>
      <c r="W102" s="76"/>
      <c r="X102" s="77"/>
      <c r="Y102" s="50"/>
      <c r="Z102" s="41"/>
      <c r="AA102" s="41">
        <f t="shared" si="1"/>
        <v>0</v>
      </c>
      <c r="AB102" s="38">
        <f t="shared" si="54"/>
        <v>0</v>
      </c>
      <c r="AC102" s="50"/>
      <c r="AD102" s="41"/>
      <c r="AE102" s="41">
        <f t="shared" si="34"/>
        <v>0</v>
      </c>
      <c r="AF102" s="38">
        <f t="shared" si="55"/>
        <v>0</v>
      </c>
      <c r="AG102" s="76"/>
      <c r="AH102" s="76"/>
      <c r="AI102" s="77"/>
      <c r="AJ102" s="50"/>
      <c r="AK102" s="41"/>
      <c r="AL102" s="41">
        <f t="shared" ref="AL102:AL161" si="58">(AK102/1.18)/2+((AK102/1.18)*0.18)</f>
        <v>0</v>
      </c>
      <c r="AM102" s="38">
        <f t="shared" si="45"/>
        <v>0</v>
      </c>
      <c r="AN102" s="76"/>
      <c r="AO102" s="76"/>
      <c r="AP102" s="77"/>
      <c r="AQ102" s="50"/>
      <c r="AR102" s="41"/>
      <c r="AS102" s="41"/>
      <c r="AT102" s="38"/>
      <c r="AU102" s="76"/>
      <c r="AV102" s="76"/>
      <c r="AW102" s="77"/>
      <c r="AX102" s="50"/>
      <c r="AY102" s="41"/>
      <c r="AZ102" s="41">
        <f t="shared" si="57"/>
        <v>0</v>
      </c>
      <c r="BA102" s="38">
        <f t="shared" si="46"/>
        <v>0</v>
      </c>
      <c r="BB102" s="76"/>
      <c r="BC102" s="76"/>
      <c r="BD102" s="77"/>
      <c r="BE102" s="50"/>
      <c r="BF102" s="41"/>
      <c r="BG102" s="41">
        <f t="shared" si="35"/>
        <v>0</v>
      </c>
      <c r="BH102" s="38">
        <f t="shared" si="47"/>
        <v>0</v>
      </c>
      <c r="BI102" s="76"/>
      <c r="BJ102" s="76"/>
      <c r="BK102" s="77"/>
      <c r="BL102" s="50"/>
      <c r="BM102" s="41"/>
      <c r="BN102" s="41"/>
      <c r="BO102" s="38"/>
      <c r="BP102" s="76"/>
      <c r="BQ102" s="76"/>
      <c r="BR102" s="77"/>
      <c r="BS102" s="92"/>
      <c r="BT102" s="93"/>
      <c r="BU102" s="93">
        <f t="shared" si="36"/>
        <v>0</v>
      </c>
      <c r="BV102" s="38">
        <f t="shared" si="48"/>
        <v>0</v>
      </c>
      <c r="BW102" s="76"/>
      <c r="BX102" s="76"/>
      <c r="BY102" s="77"/>
      <c r="BZ102" s="92"/>
      <c r="CA102" s="93"/>
      <c r="CB102" s="93">
        <f t="shared" si="37"/>
        <v>0</v>
      </c>
      <c r="CC102" s="38">
        <f t="shared" si="38"/>
        <v>0</v>
      </c>
      <c r="CD102" s="76"/>
      <c r="CE102" s="76"/>
      <c r="CF102" s="77"/>
      <c r="CG102" s="87"/>
      <c r="CH102" s="88"/>
      <c r="CI102" s="88">
        <f t="shared" si="39"/>
        <v>0</v>
      </c>
      <c r="CJ102" s="89">
        <f t="shared" si="40"/>
        <v>0</v>
      </c>
      <c r="CK102" s="76"/>
      <c r="CL102" s="76"/>
      <c r="CM102" s="77"/>
      <c r="CN102" s="87"/>
      <c r="CO102" s="88"/>
      <c r="CP102" s="88">
        <f t="shared" si="41"/>
        <v>0</v>
      </c>
      <c r="CQ102" s="89">
        <f t="shared" si="49"/>
        <v>0</v>
      </c>
      <c r="CR102" s="76"/>
      <c r="CS102" s="76"/>
      <c r="CT102" s="81"/>
      <c r="CU102" s="87"/>
      <c r="CV102" s="88"/>
      <c r="CW102" s="88">
        <f t="shared" si="42"/>
        <v>0</v>
      </c>
      <c r="CX102" s="89">
        <f t="shared" si="50"/>
        <v>0</v>
      </c>
      <c r="CY102" s="76"/>
      <c r="CZ102" s="76"/>
      <c r="DA102" s="81"/>
      <c r="DB102" s="90">
        <f t="shared" si="31"/>
        <v>0</v>
      </c>
      <c r="DC102" s="42">
        <f t="shared" si="31"/>
        <v>0</v>
      </c>
      <c r="DD102" s="42">
        <f t="shared" si="31"/>
        <v>0</v>
      </c>
      <c r="DE102" s="80">
        <f t="shared" si="32"/>
        <v>0</v>
      </c>
      <c r="DF102" s="80">
        <f t="shared" si="32"/>
        <v>0</v>
      </c>
      <c r="DG102" s="80">
        <f t="shared" si="32"/>
        <v>0</v>
      </c>
    </row>
    <row r="103" spans="2:111" s="8" customFormat="1" ht="20.100000000000001" customHeight="1">
      <c r="B103" s="13">
        <f t="shared" si="51"/>
        <v>97</v>
      </c>
      <c r="C103" s="14" t="e">
        <f>+#REF!</f>
        <v>#REF!</v>
      </c>
      <c r="D103" s="14" t="s">
        <v>19</v>
      </c>
      <c r="E103" s="96" t="e">
        <f>#REF!</f>
        <v>#REF!</v>
      </c>
      <c r="F103" s="16" t="e">
        <f>SUMIF(#REF!,$E103,#REF!)</f>
        <v>#REF!</v>
      </c>
      <c r="G103" s="16" t="e">
        <f>SUMIF(#REF!,$E103,#REF!)</f>
        <v>#REF!</v>
      </c>
      <c r="H103" s="17" t="e">
        <f>+G103+F103</f>
        <v>#REF!</v>
      </c>
      <c r="I103" s="64" t="e">
        <f t="shared" si="26"/>
        <v>#REF!</v>
      </c>
      <c r="K103" s="92"/>
      <c r="L103" s="93"/>
      <c r="M103" s="41">
        <f t="shared" si="43"/>
        <v>0</v>
      </c>
      <c r="N103" s="38">
        <f t="shared" si="44"/>
        <v>0</v>
      </c>
      <c r="O103" s="76"/>
      <c r="P103" s="76"/>
      <c r="Q103" s="81"/>
      <c r="R103" s="50"/>
      <c r="S103" s="41"/>
      <c r="T103" s="41">
        <f t="shared" si="52"/>
        <v>0</v>
      </c>
      <c r="U103" s="38">
        <f t="shared" si="53"/>
        <v>0</v>
      </c>
      <c r="V103" s="76"/>
      <c r="W103" s="76"/>
      <c r="X103" s="77"/>
      <c r="Y103" s="50"/>
      <c r="Z103" s="41"/>
      <c r="AA103" s="41">
        <f t="shared" si="1"/>
        <v>0</v>
      </c>
      <c r="AB103" s="38">
        <f t="shared" si="54"/>
        <v>0</v>
      </c>
      <c r="AC103" s="50"/>
      <c r="AD103" s="41"/>
      <c r="AE103" s="41">
        <f t="shared" si="34"/>
        <v>0</v>
      </c>
      <c r="AF103" s="38">
        <f t="shared" si="55"/>
        <v>0</v>
      </c>
      <c r="AG103" s="76"/>
      <c r="AH103" s="76"/>
      <c r="AI103" s="77"/>
      <c r="AJ103" s="50"/>
      <c r="AK103" s="41"/>
      <c r="AL103" s="41">
        <f t="shared" si="58"/>
        <v>0</v>
      </c>
      <c r="AM103" s="38">
        <f t="shared" si="45"/>
        <v>0</v>
      </c>
      <c r="AN103" s="76"/>
      <c r="AO103" s="76"/>
      <c r="AP103" s="77"/>
      <c r="AQ103" s="50"/>
      <c r="AR103" s="41"/>
      <c r="AS103" s="41"/>
      <c r="AT103" s="38"/>
      <c r="AU103" s="76"/>
      <c r="AV103" s="76"/>
      <c r="AW103" s="77"/>
      <c r="AX103" s="50"/>
      <c r="AY103" s="41"/>
      <c r="AZ103" s="41">
        <f t="shared" si="57"/>
        <v>0</v>
      </c>
      <c r="BA103" s="38">
        <f t="shared" si="46"/>
        <v>0</v>
      </c>
      <c r="BB103" s="76"/>
      <c r="BC103" s="76"/>
      <c r="BD103" s="77"/>
      <c r="BE103" s="50"/>
      <c r="BF103" s="41"/>
      <c r="BG103" s="41">
        <f t="shared" si="35"/>
        <v>0</v>
      </c>
      <c r="BH103" s="38">
        <f t="shared" si="47"/>
        <v>0</v>
      </c>
      <c r="BI103" s="76"/>
      <c r="BJ103" s="76"/>
      <c r="BK103" s="77"/>
      <c r="BL103" s="50"/>
      <c r="BM103" s="41"/>
      <c r="BN103" s="41"/>
      <c r="BO103" s="38"/>
      <c r="BP103" s="76"/>
      <c r="BQ103" s="76"/>
      <c r="BR103" s="77"/>
      <c r="BS103" s="92"/>
      <c r="BT103" s="93"/>
      <c r="BU103" s="93">
        <f t="shared" si="36"/>
        <v>0</v>
      </c>
      <c r="BV103" s="38">
        <f t="shared" si="48"/>
        <v>0</v>
      </c>
      <c r="BW103" s="76"/>
      <c r="BX103" s="76"/>
      <c r="BY103" s="77"/>
      <c r="BZ103" s="92"/>
      <c r="CA103" s="93"/>
      <c r="CB103" s="93">
        <f t="shared" si="37"/>
        <v>0</v>
      </c>
      <c r="CC103" s="38"/>
      <c r="CD103" s="76"/>
      <c r="CE103" s="76"/>
      <c r="CF103" s="77"/>
      <c r="CG103" s="87"/>
      <c r="CH103" s="88"/>
      <c r="CI103" s="88">
        <f t="shared" si="39"/>
        <v>0</v>
      </c>
      <c r="CJ103" s="89">
        <f t="shared" si="40"/>
        <v>0</v>
      </c>
      <c r="CK103" s="76"/>
      <c r="CL103" s="76"/>
      <c r="CM103" s="77"/>
      <c r="CN103" s="87"/>
      <c r="CO103" s="88"/>
      <c r="CP103" s="88">
        <f t="shared" si="41"/>
        <v>0</v>
      </c>
      <c r="CQ103" s="89">
        <f t="shared" si="49"/>
        <v>0</v>
      </c>
      <c r="CR103" s="76"/>
      <c r="CS103" s="76"/>
      <c r="CT103" s="81"/>
      <c r="CU103" s="87"/>
      <c r="CV103" s="88"/>
      <c r="CW103" s="88">
        <f t="shared" si="42"/>
        <v>0</v>
      </c>
      <c r="CX103" s="89">
        <f t="shared" si="50"/>
        <v>0</v>
      </c>
      <c r="CY103" s="76"/>
      <c r="CZ103" s="76"/>
      <c r="DA103" s="81"/>
      <c r="DB103" s="90">
        <f t="shared" si="31"/>
        <v>0</v>
      </c>
      <c r="DC103" s="42">
        <f t="shared" si="31"/>
        <v>0</v>
      </c>
      <c r="DD103" s="42">
        <f t="shared" si="31"/>
        <v>0</v>
      </c>
      <c r="DE103" s="80">
        <f t="shared" si="32"/>
        <v>0</v>
      </c>
      <c r="DF103" s="80">
        <f t="shared" si="32"/>
        <v>0</v>
      </c>
      <c r="DG103" s="80">
        <f t="shared" si="32"/>
        <v>0</v>
      </c>
    </row>
    <row r="104" spans="2:111" s="8" customFormat="1" ht="20.100000000000001" customHeight="1">
      <c r="B104" s="13">
        <f t="shared" si="51"/>
        <v>98</v>
      </c>
      <c r="C104" s="14" t="e">
        <f>+#REF!</f>
        <v>#REF!</v>
      </c>
      <c r="D104" s="14" t="s">
        <v>19</v>
      </c>
      <c r="E104" s="96" t="e">
        <f>#REF!</f>
        <v>#REF!</v>
      </c>
      <c r="F104" s="16" t="e">
        <f>SUMIF(#REF!,$E104,#REF!)</f>
        <v>#REF!</v>
      </c>
      <c r="G104" s="16" t="e">
        <f>SUMIF(#REF!,$E104,#REF!)</f>
        <v>#REF!</v>
      </c>
      <c r="H104" s="17" t="e">
        <f>+G104+F104</f>
        <v>#REF!</v>
      </c>
      <c r="I104" s="64" t="e">
        <f t="shared" si="26"/>
        <v>#REF!</v>
      </c>
      <c r="K104" s="92"/>
      <c r="L104" s="93"/>
      <c r="M104" s="41">
        <f t="shared" si="43"/>
        <v>0</v>
      </c>
      <c r="N104" s="38">
        <f t="shared" si="44"/>
        <v>0</v>
      </c>
      <c r="O104" s="76"/>
      <c r="P104" s="76"/>
      <c r="Q104" s="81"/>
      <c r="R104" s="50"/>
      <c r="S104" s="41"/>
      <c r="T104" s="41">
        <f t="shared" si="52"/>
        <v>0</v>
      </c>
      <c r="U104" s="38">
        <f t="shared" si="53"/>
        <v>0</v>
      </c>
      <c r="V104" s="76"/>
      <c r="W104" s="76"/>
      <c r="X104" s="77"/>
      <c r="Y104" s="50"/>
      <c r="Z104" s="41"/>
      <c r="AA104" s="41">
        <f t="shared" si="1"/>
        <v>0</v>
      </c>
      <c r="AB104" s="38">
        <f t="shared" si="54"/>
        <v>0</v>
      </c>
      <c r="AC104" s="50"/>
      <c r="AD104" s="41"/>
      <c r="AE104" s="41">
        <f t="shared" si="34"/>
        <v>0</v>
      </c>
      <c r="AF104" s="38">
        <f t="shared" si="55"/>
        <v>0</v>
      </c>
      <c r="AG104" s="76"/>
      <c r="AH104" s="76"/>
      <c r="AI104" s="77"/>
      <c r="AJ104" s="50"/>
      <c r="AK104" s="41"/>
      <c r="AL104" s="41">
        <f t="shared" si="58"/>
        <v>0</v>
      </c>
      <c r="AM104" s="38">
        <f t="shared" si="45"/>
        <v>0</v>
      </c>
      <c r="AN104" s="76"/>
      <c r="AO104" s="76"/>
      <c r="AP104" s="77"/>
      <c r="AQ104" s="50"/>
      <c r="AR104" s="41"/>
      <c r="AS104" s="41"/>
      <c r="AT104" s="38"/>
      <c r="AU104" s="76"/>
      <c r="AV104" s="76"/>
      <c r="AW104" s="77"/>
      <c r="AX104" s="50"/>
      <c r="AY104" s="41"/>
      <c r="AZ104" s="41">
        <f t="shared" si="57"/>
        <v>0</v>
      </c>
      <c r="BA104" s="38">
        <f t="shared" si="46"/>
        <v>0</v>
      </c>
      <c r="BB104" s="76"/>
      <c r="BC104" s="76"/>
      <c r="BD104" s="77"/>
      <c r="BE104" s="50"/>
      <c r="BF104" s="41"/>
      <c r="BG104" s="41">
        <f t="shared" si="35"/>
        <v>0</v>
      </c>
      <c r="BH104" s="38">
        <f t="shared" si="47"/>
        <v>0</v>
      </c>
      <c r="BI104" s="76"/>
      <c r="BJ104" s="76"/>
      <c r="BK104" s="77"/>
      <c r="BL104" s="50"/>
      <c r="BM104" s="41"/>
      <c r="BN104" s="41"/>
      <c r="BO104" s="38"/>
      <c r="BP104" s="76"/>
      <c r="BQ104" s="76"/>
      <c r="BR104" s="77"/>
      <c r="BS104" s="92"/>
      <c r="BT104" s="93"/>
      <c r="BU104" s="93">
        <f t="shared" si="36"/>
        <v>0</v>
      </c>
      <c r="BV104" s="38">
        <f t="shared" si="48"/>
        <v>0</v>
      </c>
      <c r="BW104" s="76"/>
      <c r="BX104" s="76"/>
      <c r="BY104" s="77"/>
      <c r="BZ104" s="92"/>
      <c r="CA104" s="93"/>
      <c r="CB104" s="93">
        <f t="shared" si="37"/>
        <v>0</v>
      </c>
      <c r="CC104" s="38">
        <f t="shared" si="38"/>
        <v>0</v>
      </c>
      <c r="CD104" s="76"/>
      <c r="CE104" s="76"/>
      <c r="CF104" s="77"/>
      <c r="CG104" s="87"/>
      <c r="CH104" s="88"/>
      <c r="CI104" s="88">
        <f t="shared" si="39"/>
        <v>0</v>
      </c>
      <c r="CJ104" s="89">
        <f t="shared" si="40"/>
        <v>0</v>
      </c>
      <c r="CK104" s="76"/>
      <c r="CL104" s="76"/>
      <c r="CM104" s="77"/>
      <c r="CN104" s="87"/>
      <c r="CO104" s="88"/>
      <c r="CP104" s="88">
        <f t="shared" si="41"/>
        <v>0</v>
      </c>
      <c r="CQ104" s="89">
        <f t="shared" si="49"/>
        <v>0</v>
      </c>
      <c r="CR104" s="76"/>
      <c r="CS104" s="76"/>
      <c r="CT104" s="81"/>
      <c r="CU104" s="87"/>
      <c r="CV104" s="88"/>
      <c r="CW104" s="88">
        <f t="shared" si="42"/>
        <v>0</v>
      </c>
      <c r="CX104" s="89">
        <f t="shared" si="50"/>
        <v>0</v>
      </c>
      <c r="CY104" s="76"/>
      <c r="CZ104" s="76"/>
      <c r="DA104" s="81"/>
      <c r="DB104" s="90">
        <f t="shared" si="31"/>
        <v>0</v>
      </c>
      <c r="DC104" s="42">
        <f t="shared" si="31"/>
        <v>0</v>
      </c>
      <c r="DD104" s="42">
        <f t="shared" si="31"/>
        <v>0</v>
      </c>
      <c r="DE104" s="80">
        <f t="shared" si="32"/>
        <v>0</v>
      </c>
      <c r="DF104" s="80">
        <f t="shared" si="32"/>
        <v>0</v>
      </c>
      <c r="DG104" s="80">
        <f t="shared" si="32"/>
        <v>0</v>
      </c>
    </row>
    <row r="105" spans="2:111" s="8" customFormat="1" ht="20.100000000000001" customHeight="1">
      <c r="B105" s="13">
        <f t="shared" si="51"/>
        <v>99</v>
      </c>
      <c r="C105" s="14" t="e">
        <f>+#REF!</f>
        <v>#REF!</v>
      </c>
      <c r="D105" s="14" t="s">
        <v>19</v>
      </c>
      <c r="E105" s="96" t="e">
        <f>#REF!</f>
        <v>#REF!</v>
      </c>
      <c r="F105" s="16" t="e">
        <f>SUMIF(#REF!,$E105,#REF!)</f>
        <v>#REF!</v>
      </c>
      <c r="G105" s="16" t="e">
        <f>SUMIF(#REF!,$E105,#REF!)</f>
        <v>#REF!</v>
      </c>
      <c r="H105" s="17" t="e">
        <f t="shared" si="56"/>
        <v>#REF!</v>
      </c>
      <c r="I105" s="64" t="e">
        <f t="shared" si="26"/>
        <v>#REF!</v>
      </c>
      <c r="K105" s="92"/>
      <c r="L105" s="93"/>
      <c r="M105" s="41">
        <f t="shared" si="43"/>
        <v>0</v>
      </c>
      <c r="N105" s="38">
        <f t="shared" si="44"/>
        <v>0</v>
      </c>
      <c r="O105" s="76"/>
      <c r="P105" s="76"/>
      <c r="Q105" s="81"/>
      <c r="R105" s="50"/>
      <c r="S105" s="41"/>
      <c r="T105" s="41">
        <f t="shared" si="52"/>
        <v>0</v>
      </c>
      <c r="U105" s="38">
        <f t="shared" si="53"/>
        <v>0</v>
      </c>
      <c r="V105" s="76"/>
      <c r="W105" s="76"/>
      <c r="X105" s="77"/>
      <c r="Y105" s="50"/>
      <c r="Z105" s="41"/>
      <c r="AA105" s="41">
        <f t="shared" si="1"/>
        <v>0</v>
      </c>
      <c r="AB105" s="38">
        <f t="shared" si="54"/>
        <v>0</v>
      </c>
      <c r="AC105" s="50"/>
      <c r="AD105" s="41"/>
      <c r="AE105" s="41">
        <f t="shared" si="34"/>
        <v>0</v>
      </c>
      <c r="AF105" s="38">
        <f t="shared" si="55"/>
        <v>0</v>
      </c>
      <c r="AG105" s="76"/>
      <c r="AH105" s="76"/>
      <c r="AI105" s="77"/>
      <c r="AJ105" s="50"/>
      <c r="AK105" s="41"/>
      <c r="AL105" s="41">
        <f t="shared" si="58"/>
        <v>0</v>
      </c>
      <c r="AM105" s="38">
        <f t="shared" si="45"/>
        <v>0</v>
      </c>
      <c r="AN105" s="76"/>
      <c r="AO105" s="76"/>
      <c r="AP105" s="77"/>
      <c r="AQ105" s="50"/>
      <c r="AR105" s="41"/>
      <c r="AS105" s="41"/>
      <c r="AT105" s="38"/>
      <c r="AU105" s="76"/>
      <c r="AV105" s="76"/>
      <c r="AW105" s="77"/>
      <c r="AX105" s="50"/>
      <c r="AY105" s="41"/>
      <c r="AZ105" s="41">
        <f t="shared" si="57"/>
        <v>0</v>
      </c>
      <c r="BA105" s="38">
        <f t="shared" si="46"/>
        <v>0</v>
      </c>
      <c r="BB105" s="76"/>
      <c r="BC105" s="76"/>
      <c r="BD105" s="77"/>
      <c r="BE105" s="50"/>
      <c r="BF105" s="41"/>
      <c r="BG105" s="41">
        <f t="shared" si="35"/>
        <v>0</v>
      </c>
      <c r="BH105" s="38">
        <f t="shared" si="47"/>
        <v>0</v>
      </c>
      <c r="BI105" s="76"/>
      <c r="BJ105" s="76"/>
      <c r="BK105" s="77"/>
      <c r="BL105" s="50"/>
      <c r="BM105" s="41"/>
      <c r="BN105" s="41"/>
      <c r="BO105" s="38"/>
      <c r="BP105" s="76"/>
      <c r="BQ105" s="76"/>
      <c r="BR105" s="77"/>
      <c r="BS105" s="92"/>
      <c r="BT105" s="93"/>
      <c r="BU105" s="93">
        <f t="shared" si="36"/>
        <v>0</v>
      </c>
      <c r="BV105" s="38">
        <f t="shared" si="48"/>
        <v>0</v>
      </c>
      <c r="BW105" s="76"/>
      <c r="BX105" s="76"/>
      <c r="BY105" s="77"/>
      <c r="BZ105" s="92"/>
      <c r="CA105" s="93"/>
      <c r="CB105" s="93">
        <f t="shared" si="37"/>
        <v>0</v>
      </c>
      <c r="CC105" s="38">
        <f t="shared" si="38"/>
        <v>0</v>
      </c>
      <c r="CD105" s="76"/>
      <c r="CE105" s="76"/>
      <c r="CF105" s="77"/>
      <c r="CG105" s="87"/>
      <c r="CH105" s="88"/>
      <c r="CI105" s="88">
        <f t="shared" si="39"/>
        <v>0</v>
      </c>
      <c r="CJ105" s="89">
        <f t="shared" si="40"/>
        <v>0</v>
      </c>
      <c r="CK105" s="76"/>
      <c r="CL105" s="76"/>
      <c r="CM105" s="77"/>
      <c r="CN105" s="87"/>
      <c r="CO105" s="88"/>
      <c r="CP105" s="88">
        <f t="shared" si="41"/>
        <v>0</v>
      </c>
      <c r="CQ105" s="89">
        <f t="shared" si="49"/>
        <v>0</v>
      </c>
      <c r="CR105" s="76"/>
      <c r="CS105" s="76"/>
      <c r="CT105" s="81"/>
      <c r="CU105" s="87"/>
      <c r="CV105" s="88"/>
      <c r="CW105" s="88">
        <f t="shared" si="42"/>
        <v>0</v>
      </c>
      <c r="CX105" s="89">
        <f t="shared" si="50"/>
        <v>0</v>
      </c>
      <c r="CY105" s="76"/>
      <c r="CZ105" s="76"/>
      <c r="DA105" s="81"/>
      <c r="DB105" s="90">
        <f t="shared" si="31"/>
        <v>0</v>
      </c>
      <c r="DC105" s="42">
        <f t="shared" si="31"/>
        <v>0</v>
      </c>
      <c r="DD105" s="42">
        <f t="shared" si="31"/>
        <v>0</v>
      </c>
      <c r="DE105" s="80">
        <f t="shared" si="32"/>
        <v>0</v>
      </c>
      <c r="DF105" s="80">
        <f t="shared" si="32"/>
        <v>0</v>
      </c>
      <c r="DG105" s="80">
        <f t="shared" si="32"/>
        <v>0</v>
      </c>
    </row>
    <row r="106" spans="2:111" s="8" customFormat="1" ht="20.100000000000001" customHeight="1">
      <c r="B106" s="13">
        <f t="shared" si="51"/>
        <v>100</v>
      </c>
      <c r="C106" s="14" t="e">
        <f>+#REF!</f>
        <v>#REF!</v>
      </c>
      <c r="D106" s="14" t="s">
        <v>19</v>
      </c>
      <c r="E106" s="96" t="e">
        <f>#REF!</f>
        <v>#REF!</v>
      </c>
      <c r="F106" s="16" t="e">
        <f>SUMIF(#REF!,$E106,#REF!)</f>
        <v>#REF!</v>
      </c>
      <c r="G106" s="16" t="e">
        <f>SUMIF(#REF!,$E106,#REF!)</f>
        <v>#REF!</v>
      </c>
      <c r="H106" s="17" t="e">
        <f t="shared" si="56"/>
        <v>#REF!</v>
      </c>
      <c r="I106" s="64" t="e">
        <f t="shared" si="26"/>
        <v>#REF!</v>
      </c>
      <c r="K106" s="92"/>
      <c r="L106" s="93"/>
      <c r="M106" s="41">
        <f t="shared" si="43"/>
        <v>0</v>
      </c>
      <c r="N106" s="38">
        <f t="shared" si="44"/>
        <v>0</v>
      </c>
      <c r="O106" s="76"/>
      <c r="P106" s="76"/>
      <c r="Q106" s="76"/>
      <c r="R106" s="50"/>
      <c r="S106" s="41"/>
      <c r="T106" s="41">
        <f t="shared" si="52"/>
        <v>0</v>
      </c>
      <c r="U106" s="38">
        <f t="shared" si="53"/>
        <v>0</v>
      </c>
      <c r="V106" s="76"/>
      <c r="W106" s="76"/>
      <c r="X106" s="77"/>
      <c r="Y106" s="50"/>
      <c r="Z106" s="41"/>
      <c r="AA106" s="41">
        <f t="shared" si="1"/>
        <v>0</v>
      </c>
      <c r="AB106" s="38">
        <f t="shared" si="54"/>
        <v>0</v>
      </c>
      <c r="AC106" s="50"/>
      <c r="AD106" s="41"/>
      <c r="AE106" s="41">
        <f t="shared" si="34"/>
        <v>0</v>
      </c>
      <c r="AF106" s="38">
        <f t="shared" si="55"/>
        <v>0</v>
      </c>
      <c r="AG106" s="76"/>
      <c r="AH106" s="76"/>
      <c r="AI106" s="77"/>
      <c r="AJ106" s="50"/>
      <c r="AK106" s="41"/>
      <c r="AL106" s="41">
        <f t="shared" si="58"/>
        <v>0</v>
      </c>
      <c r="AM106" s="38">
        <f t="shared" si="45"/>
        <v>0</v>
      </c>
      <c r="AN106" s="76"/>
      <c r="AO106" s="76"/>
      <c r="AP106" s="77"/>
      <c r="AQ106" s="50"/>
      <c r="AR106" s="41"/>
      <c r="AS106" s="41"/>
      <c r="AT106" s="38"/>
      <c r="AU106" s="76"/>
      <c r="AV106" s="76"/>
      <c r="AW106" s="77"/>
      <c r="AX106" s="50"/>
      <c r="AY106" s="41"/>
      <c r="AZ106" s="41">
        <f t="shared" si="57"/>
        <v>0</v>
      </c>
      <c r="BA106" s="38">
        <f t="shared" si="46"/>
        <v>0</v>
      </c>
      <c r="BB106" s="76"/>
      <c r="BC106" s="76"/>
      <c r="BD106" s="77"/>
      <c r="BE106" s="50"/>
      <c r="BF106" s="41"/>
      <c r="BG106" s="41">
        <f t="shared" si="35"/>
        <v>0</v>
      </c>
      <c r="BH106" s="38">
        <f t="shared" si="47"/>
        <v>0</v>
      </c>
      <c r="BI106" s="76"/>
      <c r="BJ106" s="76"/>
      <c r="BK106" s="77"/>
      <c r="BL106" s="50"/>
      <c r="BM106" s="41"/>
      <c r="BN106" s="41"/>
      <c r="BO106" s="38"/>
      <c r="BP106" s="76"/>
      <c r="BQ106" s="76"/>
      <c r="BR106" s="77"/>
      <c r="BS106" s="92"/>
      <c r="BT106" s="93"/>
      <c r="BU106" s="93">
        <f t="shared" si="36"/>
        <v>0</v>
      </c>
      <c r="BV106" s="38">
        <f t="shared" si="48"/>
        <v>0</v>
      </c>
      <c r="BW106" s="76"/>
      <c r="BX106" s="76"/>
      <c r="BY106" s="77"/>
      <c r="BZ106" s="92"/>
      <c r="CA106" s="93"/>
      <c r="CB106" s="93">
        <f t="shared" si="37"/>
        <v>0</v>
      </c>
      <c r="CC106" s="38">
        <f t="shared" si="38"/>
        <v>0</v>
      </c>
      <c r="CD106" s="76"/>
      <c r="CE106" s="76"/>
      <c r="CF106" s="77"/>
      <c r="CG106" s="87"/>
      <c r="CH106" s="88"/>
      <c r="CI106" s="88">
        <f t="shared" si="39"/>
        <v>0</v>
      </c>
      <c r="CJ106" s="89">
        <f t="shared" si="40"/>
        <v>0</v>
      </c>
      <c r="CK106" s="76"/>
      <c r="CL106" s="76"/>
      <c r="CM106" s="77"/>
      <c r="CN106" s="87"/>
      <c r="CO106" s="88"/>
      <c r="CP106" s="88">
        <f t="shared" si="41"/>
        <v>0</v>
      </c>
      <c r="CQ106" s="89">
        <f t="shared" si="49"/>
        <v>0</v>
      </c>
      <c r="CR106" s="76"/>
      <c r="CS106" s="76"/>
      <c r="CT106" s="81"/>
      <c r="CU106" s="87"/>
      <c r="CV106" s="88"/>
      <c r="CW106" s="88">
        <f t="shared" si="42"/>
        <v>0</v>
      </c>
      <c r="CX106" s="89">
        <f t="shared" si="50"/>
        <v>0</v>
      </c>
      <c r="CY106" s="76"/>
      <c r="CZ106" s="76"/>
      <c r="DA106" s="81"/>
      <c r="DB106" s="90">
        <f t="shared" si="31"/>
        <v>0</v>
      </c>
      <c r="DC106" s="42">
        <f t="shared" si="31"/>
        <v>0</v>
      </c>
      <c r="DD106" s="42">
        <f t="shared" si="31"/>
        <v>0</v>
      </c>
      <c r="DE106" s="80">
        <f t="shared" si="32"/>
        <v>0</v>
      </c>
      <c r="DF106" s="80">
        <f t="shared" si="32"/>
        <v>0</v>
      </c>
      <c r="DG106" s="80">
        <f t="shared" si="32"/>
        <v>0</v>
      </c>
    </row>
    <row r="107" spans="2:111" s="8" customFormat="1" ht="20.100000000000001" customHeight="1">
      <c r="B107" s="13">
        <f t="shared" si="51"/>
        <v>101</v>
      </c>
      <c r="C107" s="14" t="e">
        <f>+#REF!</f>
        <v>#REF!</v>
      </c>
      <c r="D107" s="14" t="s">
        <v>19</v>
      </c>
      <c r="E107" s="96" t="e">
        <f>#REF!</f>
        <v>#REF!</v>
      </c>
      <c r="F107" s="16" t="e">
        <f>SUMIF(#REF!,$E107,#REF!)</f>
        <v>#REF!</v>
      </c>
      <c r="G107" s="16" t="e">
        <f>SUMIF(#REF!,$E107,#REF!)</f>
        <v>#REF!</v>
      </c>
      <c r="H107" s="17" t="e">
        <f t="shared" si="56"/>
        <v>#REF!</v>
      </c>
      <c r="I107" s="64" t="e">
        <f t="shared" si="26"/>
        <v>#REF!</v>
      </c>
      <c r="K107" s="92"/>
      <c r="L107" s="93"/>
      <c r="M107" s="41">
        <f t="shared" si="43"/>
        <v>0</v>
      </c>
      <c r="N107" s="38">
        <f t="shared" si="44"/>
        <v>0</v>
      </c>
      <c r="O107" s="76"/>
      <c r="P107" s="76"/>
      <c r="Q107" s="76"/>
      <c r="R107" s="50"/>
      <c r="S107" s="41"/>
      <c r="T107" s="41">
        <f t="shared" si="52"/>
        <v>0</v>
      </c>
      <c r="U107" s="38">
        <f t="shared" si="53"/>
        <v>0</v>
      </c>
      <c r="V107" s="76"/>
      <c r="W107" s="76"/>
      <c r="X107" s="77"/>
      <c r="Y107" s="50"/>
      <c r="Z107" s="41"/>
      <c r="AA107" s="41">
        <f t="shared" si="1"/>
        <v>0</v>
      </c>
      <c r="AB107" s="38">
        <f t="shared" si="54"/>
        <v>0</v>
      </c>
      <c r="AC107" s="50"/>
      <c r="AD107" s="41"/>
      <c r="AE107" s="41">
        <f t="shared" si="34"/>
        <v>0</v>
      </c>
      <c r="AF107" s="38">
        <f t="shared" si="55"/>
        <v>0</v>
      </c>
      <c r="AG107" s="76"/>
      <c r="AH107" s="76"/>
      <c r="AI107" s="77"/>
      <c r="AJ107" s="50"/>
      <c r="AK107" s="41"/>
      <c r="AL107" s="41">
        <f t="shared" si="58"/>
        <v>0</v>
      </c>
      <c r="AM107" s="38">
        <f t="shared" si="45"/>
        <v>0</v>
      </c>
      <c r="AN107" s="76"/>
      <c r="AO107" s="76"/>
      <c r="AP107" s="81"/>
      <c r="AQ107" s="50"/>
      <c r="AR107" s="41"/>
      <c r="AS107" s="41"/>
      <c r="AT107" s="38"/>
      <c r="AU107" s="76"/>
      <c r="AV107" s="76"/>
      <c r="AW107" s="81"/>
      <c r="AX107" s="50"/>
      <c r="AY107" s="41"/>
      <c r="AZ107" s="41">
        <f t="shared" si="57"/>
        <v>0</v>
      </c>
      <c r="BA107" s="38">
        <f t="shared" si="46"/>
        <v>0</v>
      </c>
      <c r="BB107" s="76"/>
      <c r="BC107" s="76"/>
      <c r="BD107" s="81"/>
      <c r="BE107" s="50"/>
      <c r="BF107" s="41"/>
      <c r="BG107" s="41">
        <f t="shared" si="35"/>
        <v>0</v>
      </c>
      <c r="BH107" s="38">
        <f t="shared" si="47"/>
        <v>0</v>
      </c>
      <c r="BI107" s="76"/>
      <c r="BJ107" s="76"/>
      <c r="BK107" s="81"/>
      <c r="BL107" s="50"/>
      <c r="BM107" s="41"/>
      <c r="BN107" s="41"/>
      <c r="BO107" s="38"/>
      <c r="BP107" s="76"/>
      <c r="BQ107" s="76"/>
      <c r="BR107" s="81"/>
      <c r="BS107" s="92"/>
      <c r="BT107" s="93"/>
      <c r="BU107" s="93">
        <f t="shared" si="36"/>
        <v>0</v>
      </c>
      <c r="BV107" s="38">
        <f t="shared" si="48"/>
        <v>0</v>
      </c>
      <c r="BW107" s="76"/>
      <c r="BX107" s="76"/>
      <c r="BY107" s="81"/>
      <c r="BZ107" s="92"/>
      <c r="CA107" s="93"/>
      <c r="CB107" s="93">
        <f t="shared" si="37"/>
        <v>0</v>
      </c>
      <c r="CC107" s="38">
        <f t="shared" si="38"/>
        <v>0</v>
      </c>
      <c r="CD107" s="76"/>
      <c r="CE107" s="76"/>
      <c r="CF107" s="81"/>
      <c r="CG107" s="87"/>
      <c r="CH107" s="88"/>
      <c r="CI107" s="88">
        <f t="shared" si="39"/>
        <v>0</v>
      </c>
      <c r="CJ107" s="89">
        <f t="shared" si="40"/>
        <v>0</v>
      </c>
      <c r="CK107" s="76"/>
      <c r="CL107" s="76"/>
      <c r="CM107" s="81"/>
      <c r="CN107" s="87"/>
      <c r="CO107" s="88"/>
      <c r="CP107" s="88">
        <f t="shared" si="41"/>
        <v>0</v>
      </c>
      <c r="CQ107" s="89">
        <f t="shared" si="49"/>
        <v>0</v>
      </c>
      <c r="CR107" s="76"/>
      <c r="CS107" s="76"/>
      <c r="CT107" s="81"/>
      <c r="CU107" s="87"/>
      <c r="CV107" s="88"/>
      <c r="CW107" s="88">
        <f t="shared" si="42"/>
        <v>0</v>
      </c>
      <c r="CX107" s="89">
        <f t="shared" si="50"/>
        <v>0</v>
      </c>
      <c r="CY107" s="76"/>
      <c r="CZ107" s="76"/>
      <c r="DA107" s="81"/>
      <c r="DB107" s="90">
        <f t="shared" si="31"/>
        <v>0</v>
      </c>
      <c r="DC107" s="42">
        <f t="shared" si="31"/>
        <v>0</v>
      </c>
      <c r="DD107" s="42">
        <f t="shared" si="31"/>
        <v>0</v>
      </c>
      <c r="DE107" s="80">
        <f t="shared" si="32"/>
        <v>0</v>
      </c>
      <c r="DF107" s="80">
        <f t="shared" si="32"/>
        <v>0</v>
      </c>
      <c r="DG107" s="80">
        <f t="shared" si="32"/>
        <v>0</v>
      </c>
    </row>
    <row r="108" spans="2:111" s="8" customFormat="1" ht="20.100000000000001" customHeight="1">
      <c r="B108" s="13">
        <f t="shared" si="51"/>
        <v>102</v>
      </c>
      <c r="C108" s="14" t="e">
        <f>+#REF!</f>
        <v>#REF!</v>
      </c>
      <c r="D108" s="14" t="s">
        <v>19</v>
      </c>
      <c r="E108" s="96" t="e">
        <f>#REF!</f>
        <v>#REF!</v>
      </c>
      <c r="F108" s="16" t="e">
        <f>SUMIF(#REF!,$E108,#REF!)</f>
        <v>#REF!</v>
      </c>
      <c r="G108" s="16" t="e">
        <f>SUMIF(#REF!,$E108,#REF!)</f>
        <v>#REF!</v>
      </c>
      <c r="H108" s="17" t="e">
        <f t="shared" si="56"/>
        <v>#REF!</v>
      </c>
      <c r="I108" s="64" t="e">
        <f t="shared" si="26"/>
        <v>#REF!</v>
      </c>
      <c r="K108" s="92"/>
      <c r="L108" s="93"/>
      <c r="M108" s="41">
        <f t="shared" si="43"/>
        <v>0</v>
      </c>
      <c r="N108" s="38">
        <f t="shared" si="44"/>
        <v>0</v>
      </c>
      <c r="O108" s="76"/>
      <c r="P108" s="76"/>
      <c r="Q108" s="76"/>
      <c r="R108" s="50"/>
      <c r="S108" s="41"/>
      <c r="T108" s="41">
        <f t="shared" si="52"/>
        <v>0</v>
      </c>
      <c r="U108" s="38">
        <f t="shared" si="53"/>
        <v>0</v>
      </c>
      <c r="V108" s="76"/>
      <c r="W108" s="76"/>
      <c r="X108" s="77"/>
      <c r="Y108" s="50"/>
      <c r="Z108" s="41"/>
      <c r="AA108" s="41">
        <f t="shared" si="1"/>
        <v>0</v>
      </c>
      <c r="AB108" s="38">
        <f t="shared" si="54"/>
        <v>0</v>
      </c>
      <c r="AC108" s="50"/>
      <c r="AD108" s="41"/>
      <c r="AE108" s="41">
        <f t="shared" si="34"/>
        <v>0</v>
      </c>
      <c r="AF108" s="38">
        <f t="shared" si="55"/>
        <v>0</v>
      </c>
      <c r="AG108" s="76"/>
      <c r="AH108" s="76"/>
      <c r="AI108" s="77"/>
      <c r="AJ108" s="50"/>
      <c r="AK108" s="41"/>
      <c r="AL108" s="41">
        <f t="shared" si="58"/>
        <v>0</v>
      </c>
      <c r="AM108" s="38">
        <f t="shared" si="45"/>
        <v>0</v>
      </c>
      <c r="AN108" s="76"/>
      <c r="AO108" s="76"/>
      <c r="AP108" s="76"/>
      <c r="AQ108" s="50"/>
      <c r="AR108" s="41"/>
      <c r="AS108" s="41"/>
      <c r="AT108" s="38"/>
      <c r="AU108" s="76"/>
      <c r="AV108" s="76"/>
      <c r="AW108" s="76"/>
      <c r="AX108" s="50"/>
      <c r="AY108" s="41"/>
      <c r="AZ108" s="41">
        <f t="shared" si="57"/>
        <v>0</v>
      </c>
      <c r="BA108" s="38">
        <f t="shared" si="46"/>
        <v>0</v>
      </c>
      <c r="BB108" s="76"/>
      <c r="BC108" s="76"/>
      <c r="BD108" s="76"/>
      <c r="BE108" s="50"/>
      <c r="BF108" s="41"/>
      <c r="BG108" s="41">
        <f t="shared" si="35"/>
        <v>0</v>
      </c>
      <c r="BH108" s="38">
        <f t="shared" si="47"/>
        <v>0</v>
      </c>
      <c r="BI108" s="76"/>
      <c r="BJ108" s="76"/>
      <c r="BK108" s="76"/>
      <c r="BL108" s="50"/>
      <c r="BM108" s="41"/>
      <c r="BN108" s="41"/>
      <c r="BO108" s="38"/>
      <c r="BP108" s="76"/>
      <c r="BQ108" s="76"/>
      <c r="BR108" s="76"/>
      <c r="BS108" s="92"/>
      <c r="BT108" s="93"/>
      <c r="BU108" s="93">
        <f t="shared" si="36"/>
        <v>0</v>
      </c>
      <c r="BV108" s="38">
        <f t="shared" si="48"/>
        <v>0</v>
      </c>
      <c r="BW108" s="76"/>
      <c r="BX108" s="76"/>
      <c r="BY108" s="76"/>
      <c r="BZ108" s="92"/>
      <c r="CA108" s="93"/>
      <c r="CB108" s="93">
        <f t="shared" si="37"/>
        <v>0</v>
      </c>
      <c r="CC108" s="38">
        <f t="shared" si="38"/>
        <v>0</v>
      </c>
      <c r="CD108" s="76"/>
      <c r="CE108" s="76"/>
      <c r="CF108" s="76"/>
      <c r="CG108" s="87"/>
      <c r="CH108" s="88"/>
      <c r="CI108" s="88">
        <f t="shared" si="39"/>
        <v>0</v>
      </c>
      <c r="CJ108" s="89">
        <f t="shared" si="40"/>
        <v>0</v>
      </c>
      <c r="CK108" s="76"/>
      <c r="CL108" s="76"/>
      <c r="CM108" s="76"/>
      <c r="CN108" s="87"/>
      <c r="CO108" s="88"/>
      <c r="CP108" s="88">
        <f t="shared" si="41"/>
        <v>0</v>
      </c>
      <c r="CQ108" s="89">
        <f t="shared" si="49"/>
        <v>0</v>
      </c>
      <c r="CR108" s="76"/>
      <c r="CS108" s="76"/>
      <c r="CT108" s="81"/>
      <c r="CU108" s="87"/>
      <c r="CV108" s="88"/>
      <c r="CW108" s="88">
        <f t="shared" si="42"/>
        <v>0</v>
      </c>
      <c r="CX108" s="89">
        <f t="shared" si="50"/>
        <v>0</v>
      </c>
      <c r="CY108" s="76"/>
      <c r="CZ108" s="76"/>
      <c r="DA108" s="81"/>
      <c r="DB108" s="90">
        <f t="shared" si="31"/>
        <v>0</v>
      </c>
      <c r="DC108" s="42">
        <f t="shared" si="31"/>
        <v>0</v>
      </c>
      <c r="DD108" s="42">
        <f t="shared" si="31"/>
        <v>0</v>
      </c>
      <c r="DE108" s="80">
        <f t="shared" si="32"/>
        <v>0</v>
      </c>
      <c r="DF108" s="80">
        <f t="shared" si="32"/>
        <v>0</v>
      </c>
      <c r="DG108" s="80">
        <f t="shared" si="32"/>
        <v>0</v>
      </c>
    </row>
    <row r="109" spans="2:111" s="8" customFormat="1" ht="20.100000000000001" customHeight="1">
      <c r="B109" s="13">
        <f t="shared" si="51"/>
        <v>103</v>
      </c>
      <c r="C109" s="14" t="e">
        <f>+#REF!</f>
        <v>#REF!</v>
      </c>
      <c r="D109" s="14" t="s">
        <v>19</v>
      </c>
      <c r="E109" s="96" t="e">
        <f>#REF!</f>
        <v>#REF!</v>
      </c>
      <c r="F109" s="16" t="e">
        <f>SUMIF(#REF!,$E109,#REF!)</f>
        <v>#REF!</v>
      </c>
      <c r="G109" s="16" t="e">
        <f>SUMIF(#REF!,$E109,#REF!)</f>
        <v>#REF!</v>
      </c>
      <c r="H109" s="17" t="e">
        <f t="shared" si="56"/>
        <v>#REF!</v>
      </c>
      <c r="I109" s="64" t="e">
        <f t="shared" ref="I109:I199" si="59">H109</f>
        <v>#REF!</v>
      </c>
      <c r="K109" s="92"/>
      <c r="L109" s="93"/>
      <c r="M109" s="41">
        <f t="shared" si="43"/>
        <v>0</v>
      </c>
      <c r="N109" s="38">
        <f t="shared" si="44"/>
        <v>0</v>
      </c>
      <c r="O109" s="76"/>
      <c r="P109" s="76"/>
      <c r="Q109" s="77"/>
      <c r="R109" s="50"/>
      <c r="S109" s="41"/>
      <c r="T109" s="41">
        <f t="shared" si="52"/>
        <v>0</v>
      </c>
      <c r="U109" s="38">
        <f t="shared" si="53"/>
        <v>0</v>
      </c>
      <c r="V109" s="76"/>
      <c r="W109" s="76"/>
      <c r="X109" s="77"/>
      <c r="Y109" s="50"/>
      <c r="Z109" s="41"/>
      <c r="AA109" s="41">
        <f t="shared" si="1"/>
        <v>0</v>
      </c>
      <c r="AB109" s="38">
        <f t="shared" si="54"/>
        <v>0</v>
      </c>
      <c r="AC109" s="50"/>
      <c r="AD109" s="41"/>
      <c r="AE109" s="41">
        <f t="shared" si="34"/>
        <v>0</v>
      </c>
      <c r="AF109" s="38">
        <f t="shared" si="55"/>
        <v>0</v>
      </c>
      <c r="AG109" s="76"/>
      <c r="AH109" s="76"/>
      <c r="AI109" s="77"/>
      <c r="AJ109" s="50"/>
      <c r="AK109" s="41"/>
      <c r="AL109" s="41">
        <f t="shared" si="58"/>
        <v>0</v>
      </c>
      <c r="AM109" s="38">
        <f t="shared" si="45"/>
        <v>0</v>
      </c>
      <c r="AN109" s="76"/>
      <c r="AO109" s="76"/>
      <c r="AP109" s="76"/>
      <c r="AQ109" s="50"/>
      <c r="AR109" s="41"/>
      <c r="AS109" s="41"/>
      <c r="AT109" s="38"/>
      <c r="AU109" s="76"/>
      <c r="AV109" s="76"/>
      <c r="AW109" s="76"/>
      <c r="AX109" s="50"/>
      <c r="AY109" s="41"/>
      <c r="AZ109" s="41">
        <f t="shared" si="57"/>
        <v>0</v>
      </c>
      <c r="BA109" s="38">
        <f t="shared" si="46"/>
        <v>0</v>
      </c>
      <c r="BB109" s="76"/>
      <c r="BC109" s="76"/>
      <c r="BD109" s="76"/>
      <c r="BE109" s="50"/>
      <c r="BF109" s="41"/>
      <c r="BG109" s="41">
        <f t="shared" si="35"/>
        <v>0</v>
      </c>
      <c r="BH109" s="38">
        <f t="shared" si="47"/>
        <v>0</v>
      </c>
      <c r="BI109" s="76"/>
      <c r="BJ109" s="76"/>
      <c r="BK109" s="76"/>
      <c r="BL109" s="50"/>
      <c r="BM109" s="41"/>
      <c r="BN109" s="41"/>
      <c r="BO109" s="38"/>
      <c r="BP109" s="76"/>
      <c r="BQ109" s="76"/>
      <c r="BR109" s="76"/>
      <c r="BS109" s="92"/>
      <c r="BT109" s="93"/>
      <c r="BU109" s="93">
        <f t="shared" si="36"/>
        <v>0</v>
      </c>
      <c r="BV109" s="38">
        <f t="shared" si="48"/>
        <v>0</v>
      </c>
      <c r="BW109" s="76"/>
      <c r="BX109" s="76"/>
      <c r="BY109" s="76"/>
      <c r="BZ109" s="92"/>
      <c r="CA109" s="93"/>
      <c r="CB109" s="93">
        <f t="shared" si="37"/>
        <v>0</v>
      </c>
      <c r="CC109" s="38">
        <f t="shared" si="38"/>
        <v>0</v>
      </c>
      <c r="CD109" s="76"/>
      <c r="CE109" s="76"/>
      <c r="CF109" s="76"/>
      <c r="CG109" s="87"/>
      <c r="CH109" s="88"/>
      <c r="CI109" s="88">
        <f t="shared" si="39"/>
        <v>0</v>
      </c>
      <c r="CJ109" s="89">
        <f t="shared" si="40"/>
        <v>0</v>
      </c>
      <c r="CK109" s="76"/>
      <c r="CL109" s="76"/>
      <c r="CM109" s="76"/>
      <c r="CN109" s="87"/>
      <c r="CO109" s="88"/>
      <c r="CP109" s="88">
        <f t="shared" si="41"/>
        <v>0</v>
      </c>
      <c r="CQ109" s="89">
        <f t="shared" si="49"/>
        <v>0</v>
      </c>
      <c r="CR109" s="76"/>
      <c r="CS109" s="76"/>
      <c r="CT109" s="81"/>
      <c r="CU109" s="87"/>
      <c r="CV109" s="88"/>
      <c r="CW109" s="88">
        <f t="shared" si="42"/>
        <v>0</v>
      </c>
      <c r="CX109" s="89">
        <f t="shared" si="50"/>
        <v>0</v>
      </c>
      <c r="CY109" s="76"/>
      <c r="CZ109" s="76"/>
      <c r="DA109" s="81"/>
      <c r="DB109" s="90">
        <f t="shared" si="31"/>
        <v>0</v>
      </c>
      <c r="DC109" s="42">
        <f t="shared" si="31"/>
        <v>0</v>
      </c>
      <c r="DD109" s="42">
        <f t="shared" si="31"/>
        <v>0</v>
      </c>
      <c r="DE109" s="80">
        <f t="shared" si="32"/>
        <v>0</v>
      </c>
      <c r="DF109" s="80">
        <f t="shared" si="32"/>
        <v>0</v>
      </c>
      <c r="DG109" s="80">
        <f t="shared" si="32"/>
        <v>0</v>
      </c>
    </row>
    <row r="110" spans="2:111" s="8" customFormat="1" ht="20.100000000000001" customHeight="1">
      <c r="B110" s="13">
        <f t="shared" si="51"/>
        <v>104</v>
      </c>
      <c r="C110" s="14" t="e">
        <f>+#REF!</f>
        <v>#REF!</v>
      </c>
      <c r="D110" s="14" t="s">
        <v>19</v>
      </c>
      <c r="E110" s="96" t="e">
        <f>#REF!</f>
        <v>#REF!</v>
      </c>
      <c r="F110" s="16" t="e">
        <f>SUMIF(#REF!,$E110,#REF!)</f>
        <v>#REF!</v>
      </c>
      <c r="G110" s="16" t="e">
        <f>SUMIF(#REF!,$E110,#REF!)</f>
        <v>#REF!</v>
      </c>
      <c r="H110" s="17" t="e">
        <f t="shared" si="56"/>
        <v>#REF!</v>
      </c>
      <c r="I110" s="64" t="e">
        <f t="shared" si="59"/>
        <v>#REF!</v>
      </c>
      <c r="K110" s="92"/>
      <c r="L110" s="93"/>
      <c r="M110" s="41">
        <f t="shared" si="43"/>
        <v>0</v>
      </c>
      <c r="N110" s="38">
        <f t="shared" si="44"/>
        <v>0</v>
      </c>
      <c r="O110" s="76"/>
      <c r="P110" s="76"/>
      <c r="Q110" s="77"/>
      <c r="R110" s="50"/>
      <c r="S110" s="41"/>
      <c r="T110" s="41">
        <f t="shared" si="52"/>
        <v>0</v>
      </c>
      <c r="U110" s="38">
        <f t="shared" si="53"/>
        <v>0</v>
      </c>
      <c r="V110" s="76"/>
      <c r="W110" s="76"/>
      <c r="X110" s="77"/>
      <c r="Y110" s="50"/>
      <c r="Z110" s="41"/>
      <c r="AA110" s="41">
        <f t="shared" si="1"/>
        <v>0</v>
      </c>
      <c r="AB110" s="38">
        <f t="shared" si="54"/>
        <v>0</v>
      </c>
      <c r="AC110" s="50"/>
      <c r="AD110" s="41"/>
      <c r="AE110" s="41">
        <f t="shared" si="34"/>
        <v>0</v>
      </c>
      <c r="AF110" s="38">
        <f t="shared" si="55"/>
        <v>0</v>
      </c>
      <c r="AG110" s="76"/>
      <c r="AH110" s="76"/>
      <c r="AI110" s="77"/>
      <c r="AJ110" s="50"/>
      <c r="AK110" s="41"/>
      <c r="AL110" s="41">
        <f t="shared" si="58"/>
        <v>0</v>
      </c>
      <c r="AM110" s="38">
        <f t="shared" si="45"/>
        <v>0</v>
      </c>
      <c r="AN110" s="76"/>
      <c r="AO110" s="76"/>
      <c r="AP110" s="77"/>
      <c r="AQ110" s="50"/>
      <c r="AR110" s="41"/>
      <c r="AS110" s="41"/>
      <c r="AT110" s="38"/>
      <c r="AU110" s="76"/>
      <c r="AV110" s="76"/>
      <c r="AW110" s="77"/>
      <c r="AX110" s="50"/>
      <c r="AY110" s="41"/>
      <c r="AZ110" s="41">
        <f t="shared" si="57"/>
        <v>0</v>
      </c>
      <c r="BA110" s="38">
        <f t="shared" si="46"/>
        <v>0</v>
      </c>
      <c r="BB110" s="76"/>
      <c r="BC110" s="76"/>
      <c r="BD110" s="77"/>
      <c r="BE110" s="50"/>
      <c r="BF110" s="41"/>
      <c r="BG110" s="41">
        <f t="shared" si="35"/>
        <v>0</v>
      </c>
      <c r="BH110" s="38">
        <f t="shared" si="47"/>
        <v>0</v>
      </c>
      <c r="BI110" s="76"/>
      <c r="BJ110" s="76"/>
      <c r="BK110" s="77"/>
      <c r="BL110" s="50"/>
      <c r="BM110" s="41"/>
      <c r="BN110" s="41"/>
      <c r="BO110" s="38"/>
      <c r="BP110" s="76"/>
      <c r="BQ110" s="76"/>
      <c r="BR110" s="77"/>
      <c r="BS110" s="92"/>
      <c r="BT110" s="93"/>
      <c r="BU110" s="93">
        <f t="shared" si="36"/>
        <v>0</v>
      </c>
      <c r="BV110" s="38">
        <f t="shared" si="48"/>
        <v>0</v>
      </c>
      <c r="BW110" s="76"/>
      <c r="BX110" s="76"/>
      <c r="BY110" s="77"/>
      <c r="BZ110" s="92"/>
      <c r="CA110" s="93"/>
      <c r="CB110" s="93">
        <f t="shared" si="37"/>
        <v>0</v>
      </c>
      <c r="CC110" s="38">
        <f t="shared" si="38"/>
        <v>0</v>
      </c>
      <c r="CD110" s="76"/>
      <c r="CE110" s="76"/>
      <c r="CF110" s="77"/>
      <c r="CG110" s="87"/>
      <c r="CH110" s="88"/>
      <c r="CI110" s="88">
        <f t="shared" si="39"/>
        <v>0</v>
      </c>
      <c r="CJ110" s="89">
        <f t="shared" si="40"/>
        <v>0</v>
      </c>
      <c r="CK110" s="76"/>
      <c r="CL110" s="76"/>
      <c r="CM110" s="77"/>
      <c r="CN110" s="87"/>
      <c r="CO110" s="88"/>
      <c r="CP110" s="88">
        <f t="shared" si="41"/>
        <v>0</v>
      </c>
      <c r="CQ110" s="89">
        <f t="shared" si="49"/>
        <v>0</v>
      </c>
      <c r="CR110" s="76"/>
      <c r="CS110" s="76"/>
      <c r="CT110" s="81"/>
      <c r="CU110" s="87"/>
      <c r="CV110" s="88"/>
      <c r="CW110" s="88">
        <f t="shared" si="42"/>
        <v>0</v>
      </c>
      <c r="CX110" s="89">
        <f t="shared" si="50"/>
        <v>0</v>
      </c>
      <c r="CY110" s="76"/>
      <c r="CZ110" s="76"/>
      <c r="DA110" s="81"/>
      <c r="DB110" s="90">
        <f t="shared" si="31"/>
        <v>0</v>
      </c>
      <c r="DC110" s="42">
        <f t="shared" si="31"/>
        <v>0</v>
      </c>
      <c r="DD110" s="42">
        <f t="shared" si="31"/>
        <v>0</v>
      </c>
      <c r="DE110" s="80">
        <f t="shared" si="32"/>
        <v>0</v>
      </c>
      <c r="DF110" s="80">
        <f t="shared" si="32"/>
        <v>0</v>
      </c>
      <c r="DG110" s="80">
        <f t="shared" si="32"/>
        <v>0</v>
      </c>
    </row>
    <row r="111" spans="2:111" s="8" customFormat="1" ht="20.100000000000001" customHeight="1">
      <c r="B111" s="13">
        <f t="shared" si="51"/>
        <v>105</v>
      </c>
      <c r="C111" s="14" t="e">
        <f>+#REF!</f>
        <v>#REF!</v>
      </c>
      <c r="D111" s="14" t="s">
        <v>19</v>
      </c>
      <c r="E111" s="96" t="e">
        <f>#REF!</f>
        <v>#REF!</v>
      </c>
      <c r="F111" s="16" t="e">
        <f>SUMIF(#REF!,$E111,#REF!)</f>
        <v>#REF!</v>
      </c>
      <c r="G111" s="16" t="e">
        <f>SUMIF(#REF!,$E111,#REF!)</f>
        <v>#REF!</v>
      </c>
      <c r="H111" s="17" t="e">
        <f t="shared" si="56"/>
        <v>#REF!</v>
      </c>
      <c r="I111" s="64" t="e">
        <f t="shared" si="59"/>
        <v>#REF!</v>
      </c>
      <c r="K111" s="92"/>
      <c r="L111" s="93"/>
      <c r="M111" s="41">
        <f t="shared" si="43"/>
        <v>0</v>
      </c>
      <c r="N111" s="38">
        <f t="shared" si="44"/>
        <v>0</v>
      </c>
      <c r="O111" s="76"/>
      <c r="P111" s="76"/>
      <c r="Q111" s="76"/>
      <c r="R111" s="50"/>
      <c r="S111" s="41"/>
      <c r="T111" s="41">
        <f t="shared" si="52"/>
        <v>0</v>
      </c>
      <c r="U111" s="38">
        <f t="shared" si="53"/>
        <v>0</v>
      </c>
      <c r="V111" s="76"/>
      <c r="W111" s="76"/>
      <c r="X111" s="77"/>
      <c r="Y111" s="50"/>
      <c r="Z111" s="41"/>
      <c r="AA111" s="41">
        <f t="shared" si="1"/>
        <v>0</v>
      </c>
      <c r="AB111" s="38">
        <f t="shared" si="54"/>
        <v>0</v>
      </c>
      <c r="AC111" s="50"/>
      <c r="AD111" s="41"/>
      <c r="AE111" s="41">
        <f t="shared" si="34"/>
        <v>0</v>
      </c>
      <c r="AF111" s="38">
        <f t="shared" si="55"/>
        <v>0</v>
      </c>
      <c r="AG111" s="76"/>
      <c r="AH111" s="76"/>
      <c r="AI111" s="77"/>
      <c r="AJ111" s="50"/>
      <c r="AK111" s="41"/>
      <c r="AL111" s="41">
        <f t="shared" si="58"/>
        <v>0</v>
      </c>
      <c r="AM111" s="38">
        <f t="shared" si="45"/>
        <v>0</v>
      </c>
      <c r="AN111" s="76"/>
      <c r="AO111" s="76"/>
      <c r="AP111" s="77"/>
      <c r="AQ111" s="50"/>
      <c r="AR111" s="41"/>
      <c r="AS111" s="41"/>
      <c r="AT111" s="38"/>
      <c r="AU111" s="76"/>
      <c r="AV111" s="76"/>
      <c r="AW111" s="77"/>
      <c r="AX111" s="50"/>
      <c r="AY111" s="41"/>
      <c r="AZ111" s="41">
        <f t="shared" si="57"/>
        <v>0</v>
      </c>
      <c r="BA111" s="38">
        <f t="shared" si="46"/>
        <v>0</v>
      </c>
      <c r="BB111" s="76"/>
      <c r="BC111" s="76"/>
      <c r="BD111" s="77"/>
      <c r="BE111" s="50"/>
      <c r="BF111" s="41"/>
      <c r="BG111" s="41">
        <f t="shared" si="35"/>
        <v>0</v>
      </c>
      <c r="BH111" s="38">
        <f t="shared" si="47"/>
        <v>0</v>
      </c>
      <c r="BI111" s="76"/>
      <c r="BJ111" s="76"/>
      <c r="BK111" s="77"/>
      <c r="BL111" s="50"/>
      <c r="BM111" s="41"/>
      <c r="BN111" s="41"/>
      <c r="BO111" s="38"/>
      <c r="BP111" s="76"/>
      <c r="BQ111" s="76"/>
      <c r="BR111" s="77"/>
      <c r="BS111" s="92"/>
      <c r="BT111" s="93"/>
      <c r="BU111" s="93">
        <f t="shared" si="36"/>
        <v>0</v>
      </c>
      <c r="BV111" s="38">
        <f t="shared" si="48"/>
        <v>0</v>
      </c>
      <c r="BW111" s="76"/>
      <c r="BX111" s="76"/>
      <c r="BY111" s="77"/>
      <c r="BZ111" s="92"/>
      <c r="CA111" s="93"/>
      <c r="CB111" s="93">
        <f t="shared" si="37"/>
        <v>0</v>
      </c>
      <c r="CC111" s="38">
        <f t="shared" si="38"/>
        <v>0</v>
      </c>
      <c r="CD111" s="76"/>
      <c r="CE111" s="76"/>
      <c r="CF111" s="77"/>
      <c r="CG111" s="87"/>
      <c r="CH111" s="88"/>
      <c r="CI111" s="88">
        <f t="shared" si="39"/>
        <v>0</v>
      </c>
      <c r="CJ111" s="89">
        <f t="shared" si="40"/>
        <v>0</v>
      </c>
      <c r="CK111" s="76"/>
      <c r="CL111" s="76"/>
      <c r="CM111" s="77"/>
      <c r="CN111" s="87"/>
      <c r="CO111" s="88"/>
      <c r="CP111" s="88">
        <f t="shared" si="41"/>
        <v>0</v>
      </c>
      <c r="CQ111" s="89">
        <f t="shared" si="49"/>
        <v>0</v>
      </c>
      <c r="CR111" s="76"/>
      <c r="CS111" s="76"/>
      <c r="CT111" s="81"/>
      <c r="CU111" s="87"/>
      <c r="CV111" s="88"/>
      <c r="CW111" s="88">
        <f t="shared" si="42"/>
        <v>0</v>
      </c>
      <c r="CX111" s="89">
        <f t="shared" si="50"/>
        <v>0</v>
      </c>
      <c r="CY111" s="76"/>
      <c r="CZ111" s="76"/>
      <c r="DA111" s="81"/>
      <c r="DB111" s="90">
        <f t="shared" si="31"/>
        <v>0</v>
      </c>
      <c r="DC111" s="42">
        <f t="shared" si="31"/>
        <v>0</v>
      </c>
      <c r="DD111" s="42">
        <f t="shared" si="31"/>
        <v>0</v>
      </c>
      <c r="DE111" s="80">
        <f t="shared" si="32"/>
        <v>0</v>
      </c>
      <c r="DF111" s="80">
        <f t="shared" si="32"/>
        <v>0</v>
      </c>
      <c r="DG111" s="80">
        <f t="shared" si="32"/>
        <v>0</v>
      </c>
    </row>
    <row r="112" spans="2:111" s="8" customFormat="1" ht="20.100000000000001" customHeight="1">
      <c r="B112" s="13">
        <f t="shared" si="51"/>
        <v>106</v>
      </c>
      <c r="C112" s="14" t="e">
        <f>+#REF!</f>
        <v>#REF!</v>
      </c>
      <c r="D112" s="14" t="s">
        <v>19</v>
      </c>
      <c r="E112" s="96" t="e">
        <f>#REF!</f>
        <v>#REF!</v>
      </c>
      <c r="F112" s="16" t="e">
        <f>SUMIF(#REF!,$E112,#REF!)</f>
        <v>#REF!</v>
      </c>
      <c r="G112" s="16" t="e">
        <f>SUMIF(#REF!,$E112,#REF!)</f>
        <v>#REF!</v>
      </c>
      <c r="H112" s="17" t="e">
        <f t="shared" si="56"/>
        <v>#REF!</v>
      </c>
      <c r="I112" s="64" t="e">
        <f t="shared" si="59"/>
        <v>#REF!</v>
      </c>
      <c r="K112" s="92"/>
      <c r="L112" s="93"/>
      <c r="M112" s="41">
        <f t="shared" si="43"/>
        <v>0</v>
      </c>
      <c r="N112" s="38">
        <f t="shared" si="44"/>
        <v>0</v>
      </c>
      <c r="O112" s="76"/>
      <c r="P112" s="76"/>
      <c r="Q112" s="77"/>
      <c r="R112" s="50"/>
      <c r="S112" s="41"/>
      <c r="T112" s="41">
        <f t="shared" si="52"/>
        <v>0</v>
      </c>
      <c r="U112" s="38">
        <f t="shared" si="53"/>
        <v>0</v>
      </c>
      <c r="V112" s="76"/>
      <c r="W112" s="76"/>
      <c r="X112" s="77"/>
      <c r="Y112" s="50"/>
      <c r="Z112" s="41"/>
      <c r="AA112" s="41">
        <f t="shared" si="1"/>
        <v>0</v>
      </c>
      <c r="AB112" s="38">
        <f t="shared" si="54"/>
        <v>0</v>
      </c>
      <c r="AC112" s="50"/>
      <c r="AD112" s="41"/>
      <c r="AE112" s="41">
        <f t="shared" si="34"/>
        <v>0</v>
      </c>
      <c r="AF112" s="38">
        <f t="shared" si="55"/>
        <v>0</v>
      </c>
      <c r="AG112" s="76"/>
      <c r="AH112" s="76"/>
      <c r="AI112" s="77"/>
      <c r="AJ112" s="50"/>
      <c r="AK112" s="41"/>
      <c r="AL112" s="41">
        <f t="shared" si="58"/>
        <v>0</v>
      </c>
      <c r="AM112" s="38">
        <f t="shared" si="45"/>
        <v>0</v>
      </c>
      <c r="AN112" s="76"/>
      <c r="AO112" s="76"/>
      <c r="AP112" s="77"/>
      <c r="AQ112" s="50"/>
      <c r="AR112" s="41"/>
      <c r="AS112" s="41"/>
      <c r="AT112" s="38"/>
      <c r="AU112" s="76"/>
      <c r="AV112" s="76"/>
      <c r="AW112" s="77"/>
      <c r="AX112" s="50"/>
      <c r="AY112" s="41"/>
      <c r="AZ112" s="41">
        <f t="shared" si="57"/>
        <v>0</v>
      </c>
      <c r="BA112" s="38">
        <f t="shared" si="46"/>
        <v>0</v>
      </c>
      <c r="BB112" s="76"/>
      <c r="BC112" s="76"/>
      <c r="BD112" s="77"/>
      <c r="BE112" s="50"/>
      <c r="BF112" s="41"/>
      <c r="BG112" s="41">
        <f t="shared" si="35"/>
        <v>0</v>
      </c>
      <c r="BH112" s="38">
        <f t="shared" si="47"/>
        <v>0</v>
      </c>
      <c r="BI112" s="76"/>
      <c r="BJ112" s="76"/>
      <c r="BK112" s="77"/>
      <c r="BL112" s="50"/>
      <c r="BM112" s="41"/>
      <c r="BN112" s="41"/>
      <c r="BO112" s="38"/>
      <c r="BP112" s="76"/>
      <c r="BQ112" s="76"/>
      <c r="BR112" s="77"/>
      <c r="BS112" s="92"/>
      <c r="BT112" s="93"/>
      <c r="BU112" s="93">
        <f t="shared" si="36"/>
        <v>0</v>
      </c>
      <c r="BV112" s="38">
        <f t="shared" si="48"/>
        <v>0</v>
      </c>
      <c r="BW112" s="76"/>
      <c r="BX112" s="76"/>
      <c r="BY112" s="77"/>
      <c r="BZ112" s="92"/>
      <c r="CA112" s="93"/>
      <c r="CB112" s="93">
        <f t="shared" si="37"/>
        <v>0</v>
      </c>
      <c r="CC112" s="38">
        <f t="shared" si="38"/>
        <v>0</v>
      </c>
      <c r="CD112" s="76"/>
      <c r="CE112" s="76"/>
      <c r="CF112" s="77"/>
      <c r="CG112" s="87"/>
      <c r="CH112" s="88"/>
      <c r="CI112" s="88">
        <f t="shared" si="39"/>
        <v>0</v>
      </c>
      <c r="CJ112" s="89">
        <f t="shared" si="40"/>
        <v>0</v>
      </c>
      <c r="CK112" s="76"/>
      <c r="CL112" s="76"/>
      <c r="CM112" s="77"/>
      <c r="CN112" s="87"/>
      <c r="CO112" s="88"/>
      <c r="CP112" s="88">
        <f t="shared" si="41"/>
        <v>0</v>
      </c>
      <c r="CQ112" s="89">
        <f t="shared" si="49"/>
        <v>0</v>
      </c>
      <c r="CR112" s="76"/>
      <c r="CS112" s="76"/>
      <c r="CT112" s="81"/>
      <c r="CU112" s="87"/>
      <c r="CV112" s="88"/>
      <c r="CW112" s="88">
        <f t="shared" si="42"/>
        <v>0</v>
      </c>
      <c r="CX112" s="89">
        <f t="shared" si="50"/>
        <v>0</v>
      </c>
      <c r="CY112" s="76"/>
      <c r="CZ112" s="76"/>
      <c r="DA112" s="81"/>
      <c r="DB112" s="90">
        <f t="shared" si="31"/>
        <v>0</v>
      </c>
      <c r="DC112" s="42">
        <f t="shared" si="31"/>
        <v>0</v>
      </c>
      <c r="DD112" s="42">
        <f t="shared" si="31"/>
        <v>0</v>
      </c>
      <c r="DE112" s="80">
        <f t="shared" si="32"/>
        <v>0</v>
      </c>
      <c r="DF112" s="80">
        <f t="shared" si="32"/>
        <v>0</v>
      </c>
      <c r="DG112" s="80">
        <f t="shared" si="32"/>
        <v>0</v>
      </c>
    </row>
    <row r="113" spans="2:111" s="8" customFormat="1" ht="20.100000000000001" customHeight="1">
      <c r="B113" s="13">
        <f t="shared" si="51"/>
        <v>107</v>
      </c>
      <c r="C113" s="14" t="e">
        <f>+#REF!</f>
        <v>#REF!</v>
      </c>
      <c r="D113" s="14" t="s">
        <v>19</v>
      </c>
      <c r="E113" s="96" t="e">
        <f>#REF!</f>
        <v>#REF!</v>
      </c>
      <c r="F113" s="16" t="e">
        <f>SUMIF(#REF!,$E113,#REF!)</f>
        <v>#REF!</v>
      </c>
      <c r="G113" s="16" t="e">
        <f>SUMIF(#REF!,$E113,#REF!)</f>
        <v>#REF!</v>
      </c>
      <c r="H113" s="17" t="e">
        <f>+G113+F113</f>
        <v>#REF!</v>
      </c>
      <c r="I113" s="64" t="e">
        <f t="shared" si="59"/>
        <v>#REF!</v>
      </c>
      <c r="K113" s="92"/>
      <c r="L113" s="93"/>
      <c r="M113" s="41">
        <f t="shared" si="43"/>
        <v>0</v>
      </c>
      <c r="N113" s="38">
        <f t="shared" si="44"/>
        <v>0</v>
      </c>
      <c r="O113" s="76"/>
      <c r="P113" s="76"/>
      <c r="Q113" s="77"/>
      <c r="R113" s="50"/>
      <c r="S113" s="41"/>
      <c r="T113" s="41">
        <f t="shared" si="52"/>
        <v>0</v>
      </c>
      <c r="U113" s="38">
        <f t="shared" si="53"/>
        <v>0</v>
      </c>
      <c r="V113" s="76"/>
      <c r="W113" s="76"/>
      <c r="X113" s="77"/>
      <c r="Y113" s="50"/>
      <c r="Z113" s="41"/>
      <c r="AA113" s="41">
        <f t="shared" si="1"/>
        <v>0</v>
      </c>
      <c r="AB113" s="38">
        <f t="shared" si="54"/>
        <v>0</v>
      </c>
      <c r="AC113" s="50"/>
      <c r="AD113" s="41"/>
      <c r="AE113" s="41">
        <f t="shared" si="34"/>
        <v>0</v>
      </c>
      <c r="AF113" s="38">
        <f t="shared" si="55"/>
        <v>0</v>
      </c>
      <c r="AG113" s="76"/>
      <c r="AH113" s="76"/>
      <c r="AI113" s="77"/>
      <c r="AJ113" s="50"/>
      <c r="AK113" s="41"/>
      <c r="AL113" s="41">
        <f t="shared" si="58"/>
        <v>0</v>
      </c>
      <c r="AM113" s="38">
        <f t="shared" si="45"/>
        <v>0</v>
      </c>
      <c r="AN113" s="76"/>
      <c r="AO113" s="76"/>
      <c r="AP113" s="77"/>
      <c r="AQ113" s="50"/>
      <c r="AR113" s="41"/>
      <c r="AS113" s="41"/>
      <c r="AT113" s="38"/>
      <c r="AU113" s="76"/>
      <c r="AV113" s="76"/>
      <c r="AW113" s="77"/>
      <c r="AX113" s="50"/>
      <c r="AY113" s="41"/>
      <c r="AZ113" s="41">
        <f t="shared" si="57"/>
        <v>0</v>
      </c>
      <c r="BA113" s="38">
        <f t="shared" si="46"/>
        <v>0</v>
      </c>
      <c r="BB113" s="76"/>
      <c r="BC113" s="76"/>
      <c r="BD113" s="77"/>
      <c r="BE113" s="50"/>
      <c r="BF113" s="41"/>
      <c r="BG113" s="41">
        <f t="shared" si="35"/>
        <v>0</v>
      </c>
      <c r="BH113" s="38">
        <f t="shared" si="47"/>
        <v>0</v>
      </c>
      <c r="BI113" s="76"/>
      <c r="BJ113" s="76"/>
      <c r="BK113" s="77"/>
      <c r="BL113" s="50"/>
      <c r="BM113" s="41"/>
      <c r="BN113" s="41"/>
      <c r="BO113" s="38"/>
      <c r="BP113" s="76"/>
      <c r="BQ113" s="76"/>
      <c r="BR113" s="77"/>
      <c r="BS113" s="92"/>
      <c r="BT113" s="93"/>
      <c r="BU113" s="93">
        <f t="shared" si="36"/>
        <v>0</v>
      </c>
      <c r="BV113" s="38">
        <f t="shared" si="48"/>
        <v>0</v>
      </c>
      <c r="BW113" s="76"/>
      <c r="BX113" s="76"/>
      <c r="BY113" s="76"/>
      <c r="BZ113" s="92"/>
      <c r="CA113" s="93"/>
      <c r="CB113" s="93">
        <f t="shared" si="37"/>
        <v>0</v>
      </c>
      <c r="CC113" s="38"/>
      <c r="CD113" s="76"/>
      <c r="CE113" s="76"/>
      <c r="CF113" s="77"/>
      <c r="CG113" s="87"/>
      <c r="CH113" s="88"/>
      <c r="CI113" s="88">
        <f t="shared" si="39"/>
        <v>0</v>
      </c>
      <c r="CJ113" s="89">
        <f t="shared" si="40"/>
        <v>0</v>
      </c>
      <c r="CK113" s="76"/>
      <c r="CL113" s="76"/>
      <c r="CM113" s="76"/>
      <c r="CN113" s="87"/>
      <c r="CO113" s="88"/>
      <c r="CP113" s="88">
        <f t="shared" si="41"/>
        <v>0</v>
      </c>
      <c r="CQ113" s="89">
        <f t="shared" si="49"/>
        <v>0</v>
      </c>
      <c r="CR113" s="76"/>
      <c r="CS113" s="76"/>
      <c r="CT113" s="81"/>
      <c r="CU113" s="87"/>
      <c r="CV113" s="88"/>
      <c r="CW113" s="88">
        <f t="shared" si="42"/>
        <v>0</v>
      </c>
      <c r="CX113" s="89">
        <f t="shared" si="50"/>
        <v>0</v>
      </c>
      <c r="CY113" s="76"/>
      <c r="CZ113" s="76"/>
      <c r="DA113" s="81"/>
      <c r="DB113" s="90">
        <f t="shared" si="31"/>
        <v>0</v>
      </c>
      <c r="DC113" s="42">
        <f t="shared" si="31"/>
        <v>0</v>
      </c>
      <c r="DD113" s="42">
        <f t="shared" si="31"/>
        <v>0</v>
      </c>
      <c r="DE113" s="80">
        <f t="shared" si="32"/>
        <v>0</v>
      </c>
      <c r="DF113" s="80">
        <f t="shared" si="32"/>
        <v>0</v>
      </c>
      <c r="DG113" s="80">
        <f t="shared" si="32"/>
        <v>0</v>
      </c>
    </row>
    <row r="114" spans="2:111" s="8" customFormat="1" ht="20.100000000000001" customHeight="1">
      <c r="B114" s="13">
        <f t="shared" si="51"/>
        <v>108</v>
      </c>
      <c r="C114" s="14" t="e">
        <f>+#REF!</f>
        <v>#REF!</v>
      </c>
      <c r="D114" s="14" t="s">
        <v>19</v>
      </c>
      <c r="E114" s="96" t="e">
        <f>#REF!</f>
        <v>#REF!</v>
      </c>
      <c r="F114" s="16" t="e">
        <f>SUMIF(#REF!,$E114,#REF!)</f>
        <v>#REF!</v>
      </c>
      <c r="G114" s="16" t="e">
        <f>SUMIF(#REF!,$E114,#REF!)</f>
        <v>#REF!</v>
      </c>
      <c r="H114" s="17" t="e">
        <f t="shared" si="56"/>
        <v>#REF!</v>
      </c>
      <c r="I114" s="64" t="e">
        <f t="shared" si="59"/>
        <v>#REF!</v>
      </c>
      <c r="K114" s="92"/>
      <c r="L114" s="93"/>
      <c r="M114" s="41">
        <f t="shared" si="43"/>
        <v>0</v>
      </c>
      <c r="N114" s="38">
        <f t="shared" si="44"/>
        <v>0</v>
      </c>
      <c r="O114" s="76"/>
      <c r="P114" s="76"/>
      <c r="Q114" s="77"/>
      <c r="R114" s="50"/>
      <c r="S114" s="41"/>
      <c r="T114" s="41">
        <f t="shared" si="52"/>
        <v>0</v>
      </c>
      <c r="U114" s="38">
        <f t="shared" si="53"/>
        <v>0</v>
      </c>
      <c r="V114" s="76"/>
      <c r="W114" s="76"/>
      <c r="X114" s="77"/>
      <c r="Y114" s="50"/>
      <c r="Z114" s="41"/>
      <c r="AA114" s="41">
        <f t="shared" si="1"/>
        <v>0</v>
      </c>
      <c r="AB114" s="38">
        <f t="shared" si="54"/>
        <v>0</v>
      </c>
      <c r="AC114" s="50"/>
      <c r="AD114" s="41"/>
      <c r="AE114" s="41">
        <f t="shared" si="34"/>
        <v>0</v>
      </c>
      <c r="AF114" s="38">
        <f t="shared" si="55"/>
        <v>0</v>
      </c>
      <c r="AG114" s="76"/>
      <c r="AH114" s="76"/>
      <c r="AI114" s="77"/>
      <c r="AJ114" s="50"/>
      <c r="AK114" s="41"/>
      <c r="AL114" s="41">
        <f t="shared" si="58"/>
        <v>0</v>
      </c>
      <c r="AM114" s="38">
        <f t="shared" si="45"/>
        <v>0</v>
      </c>
      <c r="AN114" s="76"/>
      <c r="AO114" s="76"/>
      <c r="AP114" s="77"/>
      <c r="AQ114" s="50"/>
      <c r="AR114" s="41"/>
      <c r="AS114" s="41"/>
      <c r="AT114" s="38"/>
      <c r="AU114" s="76"/>
      <c r="AV114" s="76"/>
      <c r="AW114" s="77"/>
      <c r="AX114" s="50"/>
      <c r="AY114" s="41"/>
      <c r="AZ114" s="41">
        <f t="shared" si="57"/>
        <v>0</v>
      </c>
      <c r="BA114" s="38">
        <f t="shared" si="46"/>
        <v>0</v>
      </c>
      <c r="BB114" s="76"/>
      <c r="BC114" s="76"/>
      <c r="BD114" s="76"/>
      <c r="BE114" s="50"/>
      <c r="BF114" s="41"/>
      <c r="BG114" s="41">
        <f t="shared" si="35"/>
        <v>0</v>
      </c>
      <c r="BH114" s="38">
        <f t="shared" si="47"/>
        <v>0</v>
      </c>
      <c r="BI114" s="76"/>
      <c r="BJ114" s="76"/>
      <c r="BK114" s="77"/>
      <c r="BL114" s="50"/>
      <c r="BM114" s="41"/>
      <c r="BN114" s="41"/>
      <c r="BO114" s="38"/>
      <c r="BP114" s="76"/>
      <c r="BQ114" s="76"/>
      <c r="BR114" s="77"/>
      <c r="BS114" s="92"/>
      <c r="BT114" s="93"/>
      <c r="BU114" s="93">
        <f t="shared" si="36"/>
        <v>0</v>
      </c>
      <c r="BV114" s="38">
        <f t="shared" si="48"/>
        <v>0</v>
      </c>
      <c r="BW114" s="76"/>
      <c r="BX114" s="76"/>
      <c r="BY114" s="76"/>
      <c r="BZ114" s="92"/>
      <c r="CA114" s="93"/>
      <c r="CB114" s="93">
        <f t="shared" si="37"/>
        <v>0</v>
      </c>
      <c r="CC114" s="38">
        <f t="shared" si="38"/>
        <v>0</v>
      </c>
      <c r="CD114" s="76"/>
      <c r="CE114" s="76"/>
      <c r="CF114" s="77"/>
      <c r="CG114" s="87"/>
      <c r="CH114" s="88"/>
      <c r="CI114" s="88">
        <f t="shared" si="39"/>
        <v>0</v>
      </c>
      <c r="CJ114" s="89">
        <f t="shared" si="40"/>
        <v>0</v>
      </c>
      <c r="CK114" s="76"/>
      <c r="CL114" s="76"/>
      <c r="CM114" s="77"/>
      <c r="CN114" s="87"/>
      <c r="CO114" s="88"/>
      <c r="CP114" s="88">
        <f t="shared" si="41"/>
        <v>0</v>
      </c>
      <c r="CQ114" s="89">
        <f t="shared" si="49"/>
        <v>0</v>
      </c>
      <c r="CR114" s="76"/>
      <c r="CS114" s="76"/>
      <c r="CT114" s="81"/>
      <c r="CU114" s="87"/>
      <c r="CV114" s="88"/>
      <c r="CW114" s="88">
        <f t="shared" si="42"/>
        <v>0</v>
      </c>
      <c r="CX114" s="89">
        <f t="shared" si="50"/>
        <v>0</v>
      </c>
      <c r="CY114" s="76"/>
      <c r="CZ114" s="76"/>
      <c r="DA114" s="81"/>
      <c r="DB114" s="90">
        <f t="shared" si="31"/>
        <v>0</v>
      </c>
      <c r="DC114" s="42">
        <f t="shared" si="31"/>
        <v>0</v>
      </c>
      <c r="DD114" s="42">
        <f t="shared" si="31"/>
        <v>0</v>
      </c>
      <c r="DE114" s="80">
        <f t="shared" si="32"/>
        <v>0</v>
      </c>
      <c r="DF114" s="80">
        <f t="shared" si="32"/>
        <v>0</v>
      </c>
      <c r="DG114" s="80">
        <f t="shared" si="32"/>
        <v>0</v>
      </c>
    </row>
    <row r="115" spans="2:111" s="8" customFormat="1" ht="20.100000000000001" customHeight="1">
      <c r="B115" s="13">
        <f t="shared" si="51"/>
        <v>109</v>
      </c>
      <c r="C115" s="14" t="e">
        <f>+#REF!</f>
        <v>#REF!</v>
      </c>
      <c r="D115" s="14" t="s">
        <v>19</v>
      </c>
      <c r="E115" s="96" t="e">
        <f>#REF!</f>
        <v>#REF!</v>
      </c>
      <c r="F115" s="16" t="e">
        <f>SUMIF(#REF!,$E115,#REF!)</f>
        <v>#REF!</v>
      </c>
      <c r="G115" s="16" t="e">
        <f>SUMIF(#REF!,$E115,#REF!)</f>
        <v>#REF!</v>
      </c>
      <c r="H115" s="17" t="e">
        <f t="shared" si="56"/>
        <v>#REF!</v>
      </c>
      <c r="I115" s="64" t="e">
        <f t="shared" si="59"/>
        <v>#REF!</v>
      </c>
      <c r="K115" s="92"/>
      <c r="L115" s="93"/>
      <c r="M115" s="41">
        <f t="shared" si="43"/>
        <v>0</v>
      </c>
      <c r="N115" s="38">
        <f t="shared" si="44"/>
        <v>0</v>
      </c>
      <c r="O115" s="76"/>
      <c r="P115" s="76"/>
      <c r="Q115" s="77"/>
      <c r="R115" s="50"/>
      <c r="S115" s="41"/>
      <c r="T115" s="41">
        <f t="shared" si="52"/>
        <v>0</v>
      </c>
      <c r="U115" s="38">
        <f t="shared" si="53"/>
        <v>0</v>
      </c>
      <c r="V115" s="76"/>
      <c r="W115" s="76"/>
      <c r="X115" s="76"/>
      <c r="Y115" s="50"/>
      <c r="Z115" s="41"/>
      <c r="AA115" s="41">
        <f t="shared" ref="AA115:AA175" si="60">(Z115/1.18)/2+((Z115/1.18)*0.18)</f>
        <v>0</v>
      </c>
      <c r="AB115" s="38">
        <f t="shared" si="54"/>
        <v>0</v>
      </c>
      <c r="AC115" s="50"/>
      <c r="AD115" s="41"/>
      <c r="AE115" s="41">
        <f t="shared" si="34"/>
        <v>0</v>
      </c>
      <c r="AF115" s="38">
        <f t="shared" si="55"/>
        <v>0</v>
      </c>
      <c r="AG115" s="76"/>
      <c r="AH115" s="76"/>
      <c r="AI115" s="77"/>
      <c r="AJ115" s="50"/>
      <c r="AK115" s="41"/>
      <c r="AL115" s="41">
        <f t="shared" si="58"/>
        <v>0</v>
      </c>
      <c r="AM115" s="38">
        <f t="shared" si="45"/>
        <v>0</v>
      </c>
      <c r="AN115" s="76"/>
      <c r="AO115" s="76"/>
      <c r="AP115" s="76"/>
      <c r="AQ115" s="50"/>
      <c r="AR115" s="41"/>
      <c r="AS115" s="41"/>
      <c r="AT115" s="38"/>
      <c r="AU115" s="76"/>
      <c r="AV115" s="76"/>
      <c r="AW115" s="76"/>
      <c r="AX115" s="50"/>
      <c r="AY115" s="41"/>
      <c r="AZ115" s="41">
        <f t="shared" si="57"/>
        <v>0</v>
      </c>
      <c r="BA115" s="38">
        <f t="shared" si="46"/>
        <v>0</v>
      </c>
      <c r="BB115" s="76"/>
      <c r="BC115" s="76"/>
      <c r="BD115" s="76"/>
      <c r="BE115" s="50"/>
      <c r="BF115" s="41"/>
      <c r="BG115" s="41">
        <f t="shared" si="35"/>
        <v>0</v>
      </c>
      <c r="BH115" s="38">
        <f t="shared" si="47"/>
        <v>0</v>
      </c>
      <c r="BI115" s="76"/>
      <c r="BJ115" s="76"/>
      <c r="BK115" s="76"/>
      <c r="BL115" s="50"/>
      <c r="BM115" s="41"/>
      <c r="BN115" s="41"/>
      <c r="BO115" s="38"/>
      <c r="BP115" s="76"/>
      <c r="BQ115" s="76"/>
      <c r="BR115" s="76"/>
      <c r="BS115" s="92"/>
      <c r="BT115" s="93"/>
      <c r="BU115" s="93">
        <f t="shared" si="36"/>
        <v>0</v>
      </c>
      <c r="BV115" s="38">
        <f t="shared" si="48"/>
        <v>0</v>
      </c>
      <c r="BW115" s="76"/>
      <c r="BX115" s="76"/>
      <c r="BY115" s="76"/>
      <c r="BZ115" s="92"/>
      <c r="CA115" s="93"/>
      <c r="CB115" s="93">
        <f t="shared" si="37"/>
        <v>0</v>
      </c>
      <c r="CC115" s="38">
        <f t="shared" si="38"/>
        <v>0</v>
      </c>
      <c r="CD115" s="76"/>
      <c r="CE115" s="76"/>
      <c r="CF115" s="76"/>
      <c r="CG115" s="87"/>
      <c r="CH115" s="88"/>
      <c r="CI115" s="88">
        <f t="shared" si="39"/>
        <v>0</v>
      </c>
      <c r="CJ115" s="89">
        <f t="shared" si="40"/>
        <v>0</v>
      </c>
      <c r="CK115" s="76"/>
      <c r="CL115" s="76"/>
      <c r="CM115" s="76"/>
      <c r="CN115" s="87"/>
      <c r="CO115" s="88"/>
      <c r="CP115" s="88">
        <f t="shared" si="41"/>
        <v>0</v>
      </c>
      <c r="CQ115" s="89">
        <f t="shared" si="49"/>
        <v>0</v>
      </c>
      <c r="CR115" s="76"/>
      <c r="CS115" s="76"/>
      <c r="CT115" s="81"/>
      <c r="CU115" s="87"/>
      <c r="CV115" s="88"/>
      <c r="CW115" s="88">
        <f t="shared" si="42"/>
        <v>0</v>
      </c>
      <c r="CX115" s="89">
        <f t="shared" si="50"/>
        <v>0</v>
      </c>
      <c r="CY115" s="76"/>
      <c r="CZ115" s="76"/>
      <c r="DA115" s="81"/>
      <c r="DB115" s="90">
        <f t="shared" si="31"/>
        <v>0</v>
      </c>
      <c r="DC115" s="42">
        <f t="shared" si="31"/>
        <v>0</v>
      </c>
      <c r="DD115" s="42">
        <f t="shared" si="31"/>
        <v>0</v>
      </c>
      <c r="DE115" s="80">
        <f t="shared" si="32"/>
        <v>0</v>
      </c>
      <c r="DF115" s="80">
        <f t="shared" si="32"/>
        <v>0</v>
      </c>
      <c r="DG115" s="80">
        <f t="shared" si="32"/>
        <v>0</v>
      </c>
    </row>
    <row r="116" spans="2:111" s="8" customFormat="1" ht="20.100000000000001" customHeight="1">
      <c r="B116" s="13">
        <f t="shared" si="51"/>
        <v>110</v>
      </c>
      <c r="C116" s="14" t="e">
        <f>+#REF!</f>
        <v>#REF!</v>
      </c>
      <c r="D116" s="14" t="s">
        <v>19</v>
      </c>
      <c r="E116" s="96" t="e">
        <f>#REF!</f>
        <v>#REF!</v>
      </c>
      <c r="F116" s="16" t="e">
        <f>SUMIF(#REF!,$E116,#REF!)</f>
        <v>#REF!</v>
      </c>
      <c r="G116" s="16" t="e">
        <f>SUMIF(#REF!,$E116,#REF!)</f>
        <v>#REF!</v>
      </c>
      <c r="H116" s="17" t="e">
        <f t="shared" si="56"/>
        <v>#REF!</v>
      </c>
      <c r="I116" s="64" t="e">
        <f t="shared" si="59"/>
        <v>#REF!</v>
      </c>
      <c r="K116" s="92"/>
      <c r="L116" s="93"/>
      <c r="M116" s="41">
        <f t="shared" si="43"/>
        <v>0</v>
      </c>
      <c r="N116" s="38">
        <f t="shared" si="44"/>
        <v>0</v>
      </c>
      <c r="O116" s="76"/>
      <c r="P116" s="76"/>
      <c r="Q116" s="77"/>
      <c r="R116" s="50"/>
      <c r="S116" s="41"/>
      <c r="T116" s="41">
        <f t="shared" si="52"/>
        <v>0</v>
      </c>
      <c r="U116" s="38">
        <f t="shared" si="53"/>
        <v>0</v>
      </c>
      <c r="V116" s="76"/>
      <c r="W116" s="76"/>
      <c r="X116" s="77"/>
      <c r="Y116" s="50"/>
      <c r="Z116" s="41"/>
      <c r="AA116" s="41">
        <f t="shared" si="60"/>
        <v>0</v>
      </c>
      <c r="AB116" s="38">
        <f t="shared" si="54"/>
        <v>0</v>
      </c>
      <c r="AC116" s="50"/>
      <c r="AD116" s="41"/>
      <c r="AE116" s="41">
        <f t="shared" si="34"/>
        <v>0</v>
      </c>
      <c r="AF116" s="38">
        <f t="shared" si="55"/>
        <v>0</v>
      </c>
      <c r="AG116" s="76"/>
      <c r="AH116" s="76"/>
      <c r="AI116" s="77"/>
      <c r="AJ116" s="50"/>
      <c r="AK116" s="41"/>
      <c r="AL116" s="41">
        <f t="shared" si="58"/>
        <v>0</v>
      </c>
      <c r="AM116" s="38">
        <f t="shared" si="45"/>
        <v>0</v>
      </c>
      <c r="AN116" s="76"/>
      <c r="AO116" s="76"/>
      <c r="AP116" s="76"/>
      <c r="AQ116" s="50"/>
      <c r="AR116" s="41"/>
      <c r="AS116" s="41"/>
      <c r="AT116" s="38"/>
      <c r="AU116" s="76"/>
      <c r="AV116" s="76"/>
      <c r="AW116" s="76"/>
      <c r="AX116" s="50"/>
      <c r="AY116" s="41"/>
      <c r="AZ116" s="41">
        <f t="shared" si="57"/>
        <v>0</v>
      </c>
      <c r="BA116" s="38">
        <f t="shared" si="46"/>
        <v>0</v>
      </c>
      <c r="BB116" s="76"/>
      <c r="BC116" s="76"/>
      <c r="BD116" s="76"/>
      <c r="BE116" s="50"/>
      <c r="BF116" s="41"/>
      <c r="BG116" s="41">
        <f t="shared" si="35"/>
        <v>0</v>
      </c>
      <c r="BH116" s="38">
        <f t="shared" si="47"/>
        <v>0</v>
      </c>
      <c r="BI116" s="76"/>
      <c r="BJ116" s="76"/>
      <c r="BK116" s="76"/>
      <c r="BL116" s="50"/>
      <c r="BM116" s="41"/>
      <c r="BN116" s="41"/>
      <c r="BO116" s="38"/>
      <c r="BP116" s="76"/>
      <c r="BQ116" s="76"/>
      <c r="BR116" s="76"/>
      <c r="BS116" s="92"/>
      <c r="BT116" s="93"/>
      <c r="BU116" s="93">
        <f t="shared" si="36"/>
        <v>0</v>
      </c>
      <c r="BV116" s="38">
        <f t="shared" si="48"/>
        <v>0</v>
      </c>
      <c r="BW116" s="76"/>
      <c r="BX116" s="76"/>
      <c r="BY116" s="76"/>
      <c r="BZ116" s="92"/>
      <c r="CA116" s="93"/>
      <c r="CB116" s="93">
        <f t="shared" si="37"/>
        <v>0</v>
      </c>
      <c r="CC116" s="38">
        <f t="shared" si="38"/>
        <v>0</v>
      </c>
      <c r="CD116" s="76"/>
      <c r="CE116" s="76"/>
      <c r="CF116" s="76"/>
      <c r="CG116" s="87"/>
      <c r="CH116" s="88"/>
      <c r="CI116" s="88">
        <f t="shared" si="39"/>
        <v>0</v>
      </c>
      <c r="CJ116" s="89">
        <f t="shared" si="40"/>
        <v>0</v>
      </c>
      <c r="CK116" s="76"/>
      <c r="CL116" s="76"/>
      <c r="CM116" s="76"/>
      <c r="CN116" s="87"/>
      <c r="CO116" s="88"/>
      <c r="CP116" s="88">
        <f t="shared" si="41"/>
        <v>0</v>
      </c>
      <c r="CQ116" s="89">
        <f t="shared" si="49"/>
        <v>0</v>
      </c>
      <c r="CR116" s="76"/>
      <c r="CS116" s="76"/>
      <c r="CT116" s="81"/>
      <c r="CU116" s="87"/>
      <c r="CV116" s="88"/>
      <c r="CW116" s="88">
        <f t="shared" si="42"/>
        <v>0</v>
      </c>
      <c r="CX116" s="89">
        <f t="shared" si="50"/>
        <v>0</v>
      </c>
      <c r="CY116" s="76"/>
      <c r="CZ116" s="76"/>
      <c r="DA116" s="81"/>
      <c r="DB116" s="90">
        <f t="shared" si="31"/>
        <v>0</v>
      </c>
      <c r="DC116" s="42">
        <f t="shared" si="31"/>
        <v>0</v>
      </c>
      <c r="DD116" s="42">
        <f t="shared" si="31"/>
        <v>0</v>
      </c>
      <c r="DE116" s="80">
        <f t="shared" si="32"/>
        <v>0</v>
      </c>
      <c r="DF116" s="80">
        <f t="shared" si="32"/>
        <v>0</v>
      </c>
      <c r="DG116" s="80">
        <f t="shared" si="32"/>
        <v>0</v>
      </c>
    </row>
    <row r="117" spans="2:111" s="8" customFormat="1" ht="20.100000000000001" customHeight="1">
      <c r="B117" s="13">
        <f t="shared" si="51"/>
        <v>111</v>
      </c>
      <c r="C117" s="14" t="e">
        <f>+#REF!</f>
        <v>#REF!</v>
      </c>
      <c r="D117" s="14" t="s">
        <v>19</v>
      </c>
      <c r="E117" s="96" t="e">
        <f>#REF!</f>
        <v>#REF!</v>
      </c>
      <c r="F117" s="16" t="e">
        <f>SUMIF(#REF!,$E117,#REF!)</f>
        <v>#REF!</v>
      </c>
      <c r="G117" s="16" t="e">
        <f>SUMIF(#REF!,$E117,#REF!)</f>
        <v>#REF!</v>
      </c>
      <c r="H117" s="17" t="e">
        <f t="shared" si="56"/>
        <v>#REF!</v>
      </c>
      <c r="I117" s="64" t="e">
        <f t="shared" si="59"/>
        <v>#REF!</v>
      </c>
      <c r="K117" s="92"/>
      <c r="L117" s="93"/>
      <c r="M117" s="41">
        <f t="shared" si="43"/>
        <v>0</v>
      </c>
      <c r="N117" s="38">
        <f t="shared" si="44"/>
        <v>0</v>
      </c>
      <c r="O117" s="76"/>
      <c r="P117" s="76"/>
      <c r="Q117" s="77"/>
      <c r="R117" s="50"/>
      <c r="S117" s="41"/>
      <c r="T117" s="41">
        <f t="shared" si="52"/>
        <v>0</v>
      </c>
      <c r="U117" s="38">
        <f t="shared" si="53"/>
        <v>0</v>
      </c>
      <c r="V117" s="76"/>
      <c r="W117" s="76"/>
      <c r="X117" s="77"/>
      <c r="Y117" s="50"/>
      <c r="Z117" s="41"/>
      <c r="AA117" s="41">
        <f t="shared" si="60"/>
        <v>0</v>
      </c>
      <c r="AB117" s="38">
        <f t="shared" si="54"/>
        <v>0</v>
      </c>
      <c r="AC117" s="50"/>
      <c r="AD117" s="41"/>
      <c r="AE117" s="41">
        <f t="shared" si="34"/>
        <v>0</v>
      </c>
      <c r="AF117" s="38">
        <f t="shared" si="55"/>
        <v>0</v>
      </c>
      <c r="AG117" s="76"/>
      <c r="AH117" s="76"/>
      <c r="AI117" s="77"/>
      <c r="AJ117" s="50"/>
      <c r="AK117" s="41"/>
      <c r="AL117" s="41">
        <f t="shared" si="58"/>
        <v>0</v>
      </c>
      <c r="AM117" s="38">
        <f t="shared" si="45"/>
        <v>0</v>
      </c>
      <c r="AN117" s="76"/>
      <c r="AO117" s="76"/>
      <c r="AP117" s="77"/>
      <c r="AQ117" s="50"/>
      <c r="AR117" s="41"/>
      <c r="AS117" s="41"/>
      <c r="AT117" s="38"/>
      <c r="AU117" s="76"/>
      <c r="AV117" s="76"/>
      <c r="AW117" s="77"/>
      <c r="AX117" s="50"/>
      <c r="AY117" s="41"/>
      <c r="AZ117" s="41">
        <f t="shared" si="57"/>
        <v>0</v>
      </c>
      <c r="BA117" s="38">
        <f t="shared" si="46"/>
        <v>0</v>
      </c>
      <c r="BB117" s="76"/>
      <c r="BC117" s="76"/>
      <c r="BD117" s="76"/>
      <c r="BE117" s="50"/>
      <c r="BF117" s="41"/>
      <c r="BG117" s="41">
        <f t="shared" si="35"/>
        <v>0</v>
      </c>
      <c r="BH117" s="38">
        <f t="shared" si="47"/>
        <v>0</v>
      </c>
      <c r="BI117" s="76"/>
      <c r="BJ117" s="76"/>
      <c r="BK117" s="77"/>
      <c r="BL117" s="50"/>
      <c r="BM117" s="41"/>
      <c r="BN117" s="41"/>
      <c r="BO117" s="38"/>
      <c r="BP117" s="76"/>
      <c r="BQ117" s="76"/>
      <c r="BR117" s="77"/>
      <c r="BS117" s="92"/>
      <c r="BT117" s="93"/>
      <c r="BU117" s="93">
        <f t="shared" si="36"/>
        <v>0</v>
      </c>
      <c r="BV117" s="38">
        <f t="shared" si="48"/>
        <v>0</v>
      </c>
      <c r="BW117" s="76"/>
      <c r="BX117" s="76"/>
      <c r="BY117" s="77"/>
      <c r="BZ117" s="92"/>
      <c r="CA117" s="93"/>
      <c r="CB117" s="93">
        <f t="shared" si="37"/>
        <v>0</v>
      </c>
      <c r="CC117" s="38">
        <f t="shared" si="38"/>
        <v>0</v>
      </c>
      <c r="CD117" s="76"/>
      <c r="CE117" s="76"/>
      <c r="CF117" s="77"/>
      <c r="CG117" s="87"/>
      <c r="CH117" s="88"/>
      <c r="CI117" s="88">
        <f t="shared" si="39"/>
        <v>0</v>
      </c>
      <c r="CJ117" s="89">
        <f t="shared" si="40"/>
        <v>0</v>
      </c>
      <c r="CK117" s="76"/>
      <c r="CL117" s="76"/>
      <c r="CM117" s="76"/>
      <c r="CN117" s="87"/>
      <c r="CO117" s="88"/>
      <c r="CP117" s="88">
        <f t="shared" si="41"/>
        <v>0</v>
      </c>
      <c r="CQ117" s="89">
        <f t="shared" si="49"/>
        <v>0</v>
      </c>
      <c r="CR117" s="76"/>
      <c r="CS117" s="76"/>
      <c r="CT117" s="81"/>
      <c r="CU117" s="87"/>
      <c r="CV117" s="88"/>
      <c r="CW117" s="88">
        <f t="shared" si="42"/>
        <v>0</v>
      </c>
      <c r="CX117" s="89">
        <f t="shared" si="50"/>
        <v>0</v>
      </c>
      <c r="CY117" s="76"/>
      <c r="CZ117" s="76"/>
      <c r="DA117" s="81"/>
      <c r="DB117" s="90">
        <f t="shared" si="31"/>
        <v>0</v>
      </c>
      <c r="DC117" s="42">
        <f t="shared" si="31"/>
        <v>0</v>
      </c>
      <c r="DD117" s="42">
        <f t="shared" si="31"/>
        <v>0</v>
      </c>
      <c r="DE117" s="80">
        <f t="shared" si="32"/>
        <v>0</v>
      </c>
      <c r="DF117" s="80">
        <f t="shared" si="32"/>
        <v>0</v>
      </c>
      <c r="DG117" s="80">
        <f t="shared" si="32"/>
        <v>0</v>
      </c>
    </row>
    <row r="118" spans="2:111" s="8" customFormat="1" ht="20.100000000000001" customHeight="1">
      <c r="B118" s="13">
        <f t="shared" si="51"/>
        <v>112</v>
      </c>
      <c r="C118" s="14" t="e">
        <f>+#REF!</f>
        <v>#REF!</v>
      </c>
      <c r="D118" s="14" t="s">
        <v>19</v>
      </c>
      <c r="E118" s="96" t="e">
        <f>#REF!</f>
        <v>#REF!</v>
      </c>
      <c r="F118" s="16" t="e">
        <f>SUMIF(#REF!,$E118,#REF!)</f>
        <v>#REF!</v>
      </c>
      <c r="G118" s="16" t="e">
        <f>SUMIF(#REF!,$E118,#REF!)</f>
        <v>#REF!</v>
      </c>
      <c r="H118" s="17" t="e">
        <f t="shared" si="56"/>
        <v>#REF!</v>
      </c>
      <c r="I118" s="64" t="e">
        <f t="shared" si="59"/>
        <v>#REF!</v>
      </c>
      <c r="K118" s="92"/>
      <c r="L118" s="93"/>
      <c r="M118" s="41">
        <f t="shared" si="43"/>
        <v>0</v>
      </c>
      <c r="N118" s="38">
        <f t="shared" si="44"/>
        <v>0</v>
      </c>
      <c r="O118" s="76"/>
      <c r="P118" s="76"/>
      <c r="Q118" s="81"/>
      <c r="R118" s="50"/>
      <c r="S118" s="41"/>
      <c r="T118" s="41">
        <f t="shared" si="52"/>
        <v>0</v>
      </c>
      <c r="U118" s="38">
        <f t="shared" si="53"/>
        <v>0</v>
      </c>
      <c r="V118" s="76"/>
      <c r="W118" s="76"/>
      <c r="X118" s="77"/>
      <c r="Y118" s="50"/>
      <c r="Z118" s="41"/>
      <c r="AA118" s="41">
        <f t="shared" si="60"/>
        <v>0</v>
      </c>
      <c r="AB118" s="38">
        <f t="shared" si="54"/>
        <v>0</v>
      </c>
      <c r="AC118" s="50"/>
      <c r="AD118" s="41"/>
      <c r="AE118" s="41">
        <f t="shared" si="34"/>
        <v>0</v>
      </c>
      <c r="AF118" s="38">
        <f t="shared" si="55"/>
        <v>0</v>
      </c>
      <c r="AG118" s="76"/>
      <c r="AH118" s="76"/>
      <c r="AI118" s="77"/>
      <c r="AJ118" s="50"/>
      <c r="AK118" s="41"/>
      <c r="AL118" s="41">
        <f t="shared" si="58"/>
        <v>0</v>
      </c>
      <c r="AM118" s="38">
        <f t="shared" si="45"/>
        <v>0</v>
      </c>
      <c r="AN118" s="76"/>
      <c r="AO118" s="76"/>
      <c r="AP118" s="77"/>
      <c r="AQ118" s="50"/>
      <c r="AR118" s="41"/>
      <c r="AS118" s="41"/>
      <c r="AT118" s="38"/>
      <c r="AU118" s="76"/>
      <c r="AV118" s="76"/>
      <c r="AW118" s="77"/>
      <c r="AX118" s="50"/>
      <c r="AY118" s="41"/>
      <c r="AZ118" s="41">
        <f t="shared" si="57"/>
        <v>0</v>
      </c>
      <c r="BA118" s="38">
        <f t="shared" si="46"/>
        <v>0</v>
      </c>
      <c r="BB118" s="76"/>
      <c r="BC118" s="76"/>
      <c r="BD118" s="77"/>
      <c r="BE118" s="50"/>
      <c r="BF118" s="41"/>
      <c r="BG118" s="41">
        <f t="shared" si="35"/>
        <v>0</v>
      </c>
      <c r="BH118" s="38">
        <f t="shared" si="47"/>
        <v>0</v>
      </c>
      <c r="BI118" s="76"/>
      <c r="BJ118" s="76"/>
      <c r="BK118" s="77"/>
      <c r="BL118" s="50"/>
      <c r="BM118" s="41"/>
      <c r="BN118" s="41"/>
      <c r="BO118" s="38"/>
      <c r="BP118" s="76"/>
      <c r="BQ118" s="76"/>
      <c r="BR118" s="77"/>
      <c r="BS118" s="92"/>
      <c r="BT118" s="93"/>
      <c r="BU118" s="93">
        <f t="shared" si="36"/>
        <v>0</v>
      </c>
      <c r="BV118" s="38">
        <f t="shared" si="48"/>
        <v>0</v>
      </c>
      <c r="BW118" s="76"/>
      <c r="BX118" s="76"/>
      <c r="BY118" s="77"/>
      <c r="BZ118" s="92"/>
      <c r="CA118" s="93"/>
      <c r="CB118" s="93">
        <f t="shared" si="37"/>
        <v>0</v>
      </c>
      <c r="CC118" s="38">
        <f t="shared" si="38"/>
        <v>0</v>
      </c>
      <c r="CD118" s="76"/>
      <c r="CE118" s="76"/>
      <c r="CF118" s="77"/>
      <c r="CG118" s="87"/>
      <c r="CH118" s="88"/>
      <c r="CI118" s="88">
        <f t="shared" si="39"/>
        <v>0</v>
      </c>
      <c r="CJ118" s="89">
        <f t="shared" si="40"/>
        <v>0</v>
      </c>
      <c r="CK118" s="76"/>
      <c r="CL118" s="76"/>
      <c r="CM118" s="77"/>
      <c r="CN118" s="87"/>
      <c r="CO118" s="88"/>
      <c r="CP118" s="88">
        <f t="shared" si="41"/>
        <v>0</v>
      </c>
      <c r="CQ118" s="89">
        <f t="shared" si="49"/>
        <v>0</v>
      </c>
      <c r="CR118" s="76"/>
      <c r="CS118" s="76"/>
      <c r="CT118" s="81"/>
      <c r="CU118" s="87"/>
      <c r="CV118" s="88"/>
      <c r="CW118" s="88">
        <f t="shared" si="42"/>
        <v>0</v>
      </c>
      <c r="CX118" s="89">
        <f t="shared" si="50"/>
        <v>0</v>
      </c>
      <c r="CY118" s="76"/>
      <c r="CZ118" s="76"/>
      <c r="DA118" s="81"/>
      <c r="DB118" s="90">
        <f t="shared" si="31"/>
        <v>0</v>
      </c>
      <c r="DC118" s="42">
        <f t="shared" si="31"/>
        <v>0</v>
      </c>
      <c r="DD118" s="42">
        <f t="shared" si="31"/>
        <v>0</v>
      </c>
      <c r="DE118" s="80">
        <f t="shared" si="32"/>
        <v>0</v>
      </c>
      <c r="DF118" s="80">
        <f t="shared" si="32"/>
        <v>0</v>
      </c>
      <c r="DG118" s="80">
        <f t="shared" si="32"/>
        <v>0</v>
      </c>
    </row>
    <row r="119" spans="2:111" s="8" customFormat="1" ht="20.100000000000001" customHeight="1">
      <c r="B119" s="13">
        <f t="shared" si="51"/>
        <v>113</v>
      </c>
      <c r="C119" s="14" t="e">
        <f>+#REF!</f>
        <v>#REF!</v>
      </c>
      <c r="D119" s="14" t="s">
        <v>19</v>
      </c>
      <c r="E119" s="96" t="e">
        <f>#REF!</f>
        <v>#REF!</v>
      </c>
      <c r="F119" s="16" t="e">
        <f>SUMIF(#REF!,$E119,#REF!)</f>
        <v>#REF!</v>
      </c>
      <c r="G119" s="16" t="e">
        <f>SUMIF(#REF!,$E119,#REF!)</f>
        <v>#REF!</v>
      </c>
      <c r="H119" s="17" t="e">
        <f>+G119+F119</f>
        <v>#REF!</v>
      </c>
      <c r="I119" s="64" t="e">
        <f t="shared" si="59"/>
        <v>#REF!</v>
      </c>
      <c r="K119" s="92"/>
      <c r="L119" s="93"/>
      <c r="M119" s="41">
        <f t="shared" si="43"/>
        <v>0</v>
      </c>
      <c r="N119" s="38">
        <f t="shared" si="44"/>
        <v>0</v>
      </c>
      <c r="O119" s="76"/>
      <c r="P119" s="76"/>
      <c r="Q119" s="81"/>
      <c r="R119" s="50"/>
      <c r="S119" s="41"/>
      <c r="T119" s="41">
        <f t="shared" si="52"/>
        <v>0</v>
      </c>
      <c r="U119" s="38">
        <f t="shared" si="53"/>
        <v>0</v>
      </c>
      <c r="V119" s="76"/>
      <c r="W119" s="76"/>
      <c r="X119" s="77"/>
      <c r="Y119" s="50"/>
      <c r="Z119" s="41"/>
      <c r="AA119" s="41">
        <f t="shared" si="60"/>
        <v>0</v>
      </c>
      <c r="AB119" s="38">
        <f t="shared" si="54"/>
        <v>0</v>
      </c>
      <c r="AC119" s="50"/>
      <c r="AD119" s="41"/>
      <c r="AE119" s="41">
        <f t="shared" si="34"/>
        <v>0</v>
      </c>
      <c r="AF119" s="38">
        <f t="shared" si="55"/>
        <v>0</v>
      </c>
      <c r="AG119" s="76"/>
      <c r="AH119" s="76"/>
      <c r="AI119" s="77"/>
      <c r="AJ119" s="50"/>
      <c r="AK119" s="41"/>
      <c r="AL119" s="41">
        <f t="shared" si="58"/>
        <v>0</v>
      </c>
      <c r="AM119" s="38">
        <f t="shared" si="45"/>
        <v>0</v>
      </c>
      <c r="AN119" s="76"/>
      <c r="AO119" s="76"/>
      <c r="AP119" s="77"/>
      <c r="AQ119" s="50"/>
      <c r="AR119" s="41"/>
      <c r="AS119" s="41"/>
      <c r="AT119" s="38"/>
      <c r="AU119" s="76"/>
      <c r="AV119" s="76"/>
      <c r="AW119" s="77"/>
      <c r="AX119" s="50"/>
      <c r="AY119" s="41"/>
      <c r="AZ119" s="41">
        <f t="shared" si="57"/>
        <v>0</v>
      </c>
      <c r="BA119" s="38">
        <f t="shared" si="46"/>
        <v>0</v>
      </c>
      <c r="BB119" s="76"/>
      <c r="BC119" s="76"/>
      <c r="BD119" s="77"/>
      <c r="BE119" s="50"/>
      <c r="BF119" s="41"/>
      <c r="BG119" s="41">
        <f t="shared" si="35"/>
        <v>0</v>
      </c>
      <c r="BH119" s="38">
        <f t="shared" si="47"/>
        <v>0</v>
      </c>
      <c r="BI119" s="76"/>
      <c r="BJ119" s="76"/>
      <c r="BK119" s="77"/>
      <c r="BL119" s="50"/>
      <c r="BM119" s="41"/>
      <c r="BN119" s="41"/>
      <c r="BO119" s="38"/>
      <c r="BP119" s="76"/>
      <c r="BQ119" s="76"/>
      <c r="BR119" s="77"/>
      <c r="BS119" s="92"/>
      <c r="BT119" s="93"/>
      <c r="BU119" s="93">
        <f t="shared" si="36"/>
        <v>0</v>
      </c>
      <c r="BV119" s="38">
        <f t="shared" si="48"/>
        <v>0</v>
      </c>
      <c r="BW119" s="76"/>
      <c r="BX119" s="76"/>
      <c r="BY119" s="77"/>
      <c r="BZ119" s="92"/>
      <c r="CA119" s="93"/>
      <c r="CB119" s="93">
        <f t="shared" si="37"/>
        <v>0</v>
      </c>
      <c r="CC119" s="38"/>
      <c r="CD119" s="76"/>
      <c r="CE119" s="76"/>
      <c r="CF119" s="77"/>
      <c r="CG119" s="87"/>
      <c r="CH119" s="88"/>
      <c r="CI119" s="88">
        <f t="shared" si="39"/>
        <v>0</v>
      </c>
      <c r="CJ119" s="89">
        <f t="shared" si="40"/>
        <v>0</v>
      </c>
      <c r="CK119" s="76"/>
      <c r="CL119" s="76"/>
      <c r="CM119" s="77"/>
      <c r="CN119" s="87"/>
      <c r="CO119" s="88"/>
      <c r="CP119" s="88">
        <f t="shared" si="41"/>
        <v>0</v>
      </c>
      <c r="CQ119" s="89">
        <f t="shared" si="49"/>
        <v>0</v>
      </c>
      <c r="CR119" s="76"/>
      <c r="CS119" s="76"/>
      <c r="CT119" s="81"/>
      <c r="CU119" s="87"/>
      <c r="CV119" s="88"/>
      <c r="CW119" s="88">
        <f t="shared" si="42"/>
        <v>0</v>
      </c>
      <c r="CX119" s="89">
        <f t="shared" si="50"/>
        <v>0</v>
      </c>
      <c r="CY119" s="76"/>
      <c r="CZ119" s="76"/>
      <c r="DA119" s="81"/>
      <c r="DB119" s="90">
        <f t="shared" si="31"/>
        <v>0</v>
      </c>
      <c r="DC119" s="42">
        <f t="shared" si="31"/>
        <v>0</v>
      </c>
      <c r="DD119" s="42">
        <f t="shared" si="31"/>
        <v>0</v>
      </c>
      <c r="DE119" s="80">
        <f t="shared" si="32"/>
        <v>0</v>
      </c>
      <c r="DF119" s="80">
        <f t="shared" si="32"/>
        <v>0</v>
      </c>
      <c r="DG119" s="80">
        <f t="shared" si="32"/>
        <v>0</v>
      </c>
    </row>
    <row r="120" spans="2:111" s="8" customFormat="1" ht="20.100000000000001" customHeight="1">
      <c r="B120" s="13">
        <f t="shared" si="51"/>
        <v>114</v>
      </c>
      <c r="C120" s="14" t="e">
        <f>+#REF!</f>
        <v>#REF!</v>
      </c>
      <c r="D120" s="14" t="s">
        <v>19</v>
      </c>
      <c r="E120" s="96" t="e">
        <f>#REF!</f>
        <v>#REF!</v>
      </c>
      <c r="F120" s="16" t="e">
        <f>SUMIF(#REF!,$E120,#REF!)</f>
        <v>#REF!</v>
      </c>
      <c r="G120" s="16" t="e">
        <f>SUMIF(#REF!,$E120,#REF!)</f>
        <v>#REF!</v>
      </c>
      <c r="H120" s="17" t="e">
        <f t="shared" si="56"/>
        <v>#REF!</v>
      </c>
      <c r="I120" s="64" t="e">
        <f t="shared" si="59"/>
        <v>#REF!</v>
      </c>
      <c r="K120" s="92"/>
      <c r="L120" s="93"/>
      <c r="M120" s="41">
        <f t="shared" si="43"/>
        <v>0</v>
      </c>
      <c r="N120" s="38">
        <f t="shared" si="44"/>
        <v>0</v>
      </c>
      <c r="O120" s="76"/>
      <c r="P120" s="76"/>
      <c r="Q120" s="76"/>
      <c r="R120" s="50"/>
      <c r="S120" s="41"/>
      <c r="T120" s="41">
        <f t="shared" si="52"/>
        <v>0</v>
      </c>
      <c r="U120" s="38">
        <f t="shared" si="53"/>
        <v>0</v>
      </c>
      <c r="V120" s="76"/>
      <c r="W120" s="76"/>
      <c r="X120" s="77"/>
      <c r="Y120" s="50"/>
      <c r="Z120" s="41"/>
      <c r="AA120" s="41">
        <f t="shared" si="60"/>
        <v>0</v>
      </c>
      <c r="AB120" s="38">
        <f t="shared" si="54"/>
        <v>0</v>
      </c>
      <c r="AC120" s="50"/>
      <c r="AD120" s="41"/>
      <c r="AE120" s="41">
        <f t="shared" si="34"/>
        <v>0</v>
      </c>
      <c r="AF120" s="38">
        <f t="shared" si="55"/>
        <v>0</v>
      </c>
      <c r="AG120" s="76"/>
      <c r="AH120" s="76"/>
      <c r="AI120" s="77"/>
      <c r="AJ120" s="50"/>
      <c r="AK120" s="41"/>
      <c r="AL120" s="41">
        <f t="shared" si="58"/>
        <v>0</v>
      </c>
      <c r="AM120" s="38">
        <f t="shared" si="45"/>
        <v>0</v>
      </c>
      <c r="AN120" s="76"/>
      <c r="AO120" s="76"/>
      <c r="AP120" s="77"/>
      <c r="AQ120" s="50"/>
      <c r="AR120" s="41"/>
      <c r="AS120" s="41"/>
      <c r="AT120" s="38"/>
      <c r="AU120" s="76"/>
      <c r="AV120" s="76"/>
      <c r="AW120" s="77"/>
      <c r="AX120" s="50"/>
      <c r="AY120" s="41"/>
      <c r="AZ120" s="41">
        <f t="shared" si="57"/>
        <v>0</v>
      </c>
      <c r="BA120" s="38">
        <f t="shared" si="46"/>
        <v>0</v>
      </c>
      <c r="BB120" s="76"/>
      <c r="BC120" s="76"/>
      <c r="BD120" s="77"/>
      <c r="BE120" s="50"/>
      <c r="BF120" s="41"/>
      <c r="BG120" s="41">
        <f t="shared" si="35"/>
        <v>0</v>
      </c>
      <c r="BH120" s="38">
        <f t="shared" si="47"/>
        <v>0</v>
      </c>
      <c r="BI120" s="76"/>
      <c r="BJ120" s="76"/>
      <c r="BK120" s="77"/>
      <c r="BL120" s="50"/>
      <c r="BM120" s="41"/>
      <c r="BN120" s="41"/>
      <c r="BO120" s="38"/>
      <c r="BP120" s="76"/>
      <c r="BQ120" s="76"/>
      <c r="BR120" s="77"/>
      <c r="BS120" s="92"/>
      <c r="BT120" s="93"/>
      <c r="BU120" s="93">
        <f t="shared" si="36"/>
        <v>0</v>
      </c>
      <c r="BV120" s="38">
        <f t="shared" si="48"/>
        <v>0</v>
      </c>
      <c r="BW120" s="76"/>
      <c r="BX120" s="76"/>
      <c r="BY120" s="77"/>
      <c r="BZ120" s="92"/>
      <c r="CA120" s="93"/>
      <c r="CB120" s="93">
        <f t="shared" si="37"/>
        <v>0</v>
      </c>
      <c r="CC120" s="38">
        <f t="shared" si="38"/>
        <v>0</v>
      </c>
      <c r="CD120" s="76"/>
      <c r="CE120" s="76"/>
      <c r="CF120" s="77"/>
      <c r="CG120" s="87"/>
      <c r="CH120" s="88"/>
      <c r="CI120" s="88">
        <f t="shared" si="39"/>
        <v>0</v>
      </c>
      <c r="CJ120" s="89">
        <f t="shared" si="40"/>
        <v>0</v>
      </c>
      <c r="CK120" s="76"/>
      <c r="CL120" s="76"/>
      <c r="CM120" s="77"/>
      <c r="CN120" s="87"/>
      <c r="CO120" s="88"/>
      <c r="CP120" s="88">
        <f t="shared" si="41"/>
        <v>0</v>
      </c>
      <c r="CQ120" s="89">
        <f t="shared" si="49"/>
        <v>0</v>
      </c>
      <c r="CR120" s="76"/>
      <c r="CS120" s="76"/>
      <c r="CT120" s="81"/>
      <c r="CU120" s="87"/>
      <c r="CV120" s="88"/>
      <c r="CW120" s="88">
        <f t="shared" si="42"/>
        <v>0</v>
      </c>
      <c r="CX120" s="89">
        <f t="shared" si="50"/>
        <v>0</v>
      </c>
      <c r="CY120" s="76"/>
      <c r="CZ120" s="76"/>
      <c r="DA120" s="81"/>
      <c r="DB120" s="90">
        <f t="shared" si="31"/>
        <v>0</v>
      </c>
      <c r="DC120" s="42">
        <f t="shared" si="31"/>
        <v>0</v>
      </c>
      <c r="DD120" s="42">
        <f t="shared" si="31"/>
        <v>0</v>
      </c>
      <c r="DE120" s="80">
        <f t="shared" si="32"/>
        <v>0</v>
      </c>
      <c r="DF120" s="80">
        <f t="shared" si="32"/>
        <v>0</v>
      </c>
      <c r="DG120" s="80">
        <f t="shared" si="32"/>
        <v>0</v>
      </c>
    </row>
    <row r="121" spans="2:111" s="8" customFormat="1" ht="20.100000000000001" customHeight="1">
      <c r="B121" s="13">
        <f t="shared" si="51"/>
        <v>115</v>
      </c>
      <c r="C121" s="14" t="e">
        <f>+#REF!</f>
        <v>#REF!</v>
      </c>
      <c r="D121" s="14" t="s">
        <v>19</v>
      </c>
      <c r="E121" s="96" t="e">
        <f>#REF!</f>
        <v>#REF!</v>
      </c>
      <c r="F121" s="16" t="e">
        <f>SUMIF(#REF!,$E121,#REF!)</f>
        <v>#REF!</v>
      </c>
      <c r="G121" s="16" t="e">
        <f>SUMIF(#REF!,$E121,#REF!)</f>
        <v>#REF!</v>
      </c>
      <c r="H121" s="17" t="e">
        <f t="shared" si="56"/>
        <v>#REF!</v>
      </c>
      <c r="I121" s="64" t="e">
        <f t="shared" si="59"/>
        <v>#REF!</v>
      </c>
      <c r="K121" s="92"/>
      <c r="L121" s="93"/>
      <c r="M121" s="41">
        <f t="shared" si="43"/>
        <v>0</v>
      </c>
      <c r="N121" s="38">
        <f t="shared" si="44"/>
        <v>0</v>
      </c>
      <c r="O121" s="76"/>
      <c r="P121" s="76"/>
      <c r="Q121" s="81"/>
      <c r="R121" s="50"/>
      <c r="S121" s="41"/>
      <c r="T121" s="41">
        <f t="shared" si="52"/>
        <v>0</v>
      </c>
      <c r="U121" s="38">
        <f t="shared" si="53"/>
        <v>0</v>
      </c>
      <c r="V121" s="76"/>
      <c r="W121" s="76"/>
      <c r="X121" s="77"/>
      <c r="Y121" s="50"/>
      <c r="Z121" s="41"/>
      <c r="AA121" s="41">
        <f t="shared" si="60"/>
        <v>0</v>
      </c>
      <c r="AB121" s="38">
        <f t="shared" si="54"/>
        <v>0</v>
      </c>
      <c r="AC121" s="50"/>
      <c r="AD121" s="41"/>
      <c r="AE121" s="41">
        <f t="shared" si="34"/>
        <v>0</v>
      </c>
      <c r="AF121" s="38">
        <f t="shared" si="55"/>
        <v>0</v>
      </c>
      <c r="AG121" s="76"/>
      <c r="AH121" s="76"/>
      <c r="AI121" s="77"/>
      <c r="AJ121" s="50"/>
      <c r="AK121" s="41"/>
      <c r="AL121" s="41">
        <f t="shared" si="58"/>
        <v>0</v>
      </c>
      <c r="AM121" s="38">
        <f t="shared" si="45"/>
        <v>0</v>
      </c>
      <c r="AN121" s="76"/>
      <c r="AO121" s="76"/>
      <c r="AP121" s="77"/>
      <c r="AQ121" s="50"/>
      <c r="AR121" s="41"/>
      <c r="AS121" s="41"/>
      <c r="AT121" s="38"/>
      <c r="AU121" s="76"/>
      <c r="AV121" s="76"/>
      <c r="AW121" s="77"/>
      <c r="AX121" s="50"/>
      <c r="AY121" s="41"/>
      <c r="AZ121" s="41">
        <f t="shared" si="57"/>
        <v>0</v>
      </c>
      <c r="BA121" s="38">
        <f t="shared" si="46"/>
        <v>0</v>
      </c>
      <c r="BB121" s="76"/>
      <c r="BC121" s="76"/>
      <c r="BD121" s="77"/>
      <c r="BE121" s="50"/>
      <c r="BF121" s="41"/>
      <c r="BG121" s="41">
        <f t="shared" si="35"/>
        <v>0</v>
      </c>
      <c r="BH121" s="38">
        <f t="shared" si="47"/>
        <v>0</v>
      </c>
      <c r="BI121" s="76"/>
      <c r="BJ121" s="76"/>
      <c r="BK121" s="77"/>
      <c r="BL121" s="50"/>
      <c r="BM121" s="41"/>
      <c r="BN121" s="41"/>
      <c r="BO121" s="38"/>
      <c r="BP121" s="76"/>
      <c r="BQ121" s="76"/>
      <c r="BR121" s="77"/>
      <c r="BS121" s="92"/>
      <c r="BT121" s="93"/>
      <c r="BU121" s="93">
        <f t="shared" si="36"/>
        <v>0</v>
      </c>
      <c r="BV121" s="38">
        <f t="shared" si="48"/>
        <v>0</v>
      </c>
      <c r="BW121" s="76"/>
      <c r="BX121" s="76"/>
      <c r="BY121" s="77"/>
      <c r="BZ121" s="92"/>
      <c r="CA121" s="93"/>
      <c r="CB121" s="93">
        <f t="shared" si="37"/>
        <v>0</v>
      </c>
      <c r="CC121" s="38">
        <f t="shared" si="38"/>
        <v>0</v>
      </c>
      <c r="CD121" s="76"/>
      <c r="CE121" s="76"/>
      <c r="CF121" s="77"/>
      <c r="CG121" s="87"/>
      <c r="CH121" s="88"/>
      <c r="CI121" s="88">
        <f t="shared" si="39"/>
        <v>0</v>
      </c>
      <c r="CJ121" s="89">
        <f t="shared" si="40"/>
        <v>0</v>
      </c>
      <c r="CK121" s="76"/>
      <c r="CL121" s="76"/>
      <c r="CM121" s="77"/>
      <c r="CN121" s="87"/>
      <c r="CO121" s="88"/>
      <c r="CP121" s="88">
        <f t="shared" si="41"/>
        <v>0</v>
      </c>
      <c r="CQ121" s="89">
        <f t="shared" si="49"/>
        <v>0</v>
      </c>
      <c r="CR121" s="76"/>
      <c r="CS121" s="76"/>
      <c r="CT121" s="81"/>
      <c r="CU121" s="87"/>
      <c r="CV121" s="88"/>
      <c r="CW121" s="88">
        <f t="shared" si="42"/>
        <v>0</v>
      </c>
      <c r="CX121" s="89">
        <f t="shared" si="50"/>
        <v>0</v>
      </c>
      <c r="CY121" s="76"/>
      <c r="CZ121" s="76"/>
      <c r="DA121" s="81"/>
      <c r="DB121" s="90">
        <f t="shared" si="31"/>
        <v>0</v>
      </c>
      <c r="DC121" s="42">
        <f t="shared" si="31"/>
        <v>0</v>
      </c>
      <c r="DD121" s="42">
        <f t="shared" si="31"/>
        <v>0</v>
      </c>
      <c r="DE121" s="80">
        <f t="shared" si="32"/>
        <v>0</v>
      </c>
      <c r="DF121" s="80">
        <f t="shared" si="32"/>
        <v>0</v>
      </c>
      <c r="DG121" s="80">
        <f t="shared" si="32"/>
        <v>0</v>
      </c>
    </row>
    <row r="122" spans="2:111" s="8" customFormat="1" ht="20.100000000000001" customHeight="1">
      <c r="B122" s="13">
        <f t="shared" si="51"/>
        <v>116</v>
      </c>
      <c r="C122" s="14" t="e">
        <f>+#REF!</f>
        <v>#REF!</v>
      </c>
      <c r="D122" s="14" t="s">
        <v>19</v>
      </c>
      <c r="E122" s="96" t="e">
        <f>#REF!</f>
        <v>#REF!</v>
      </c>
      <c r="F122" s="16" t="e">
        <f>SUMIF(#REF!,$E122,#REF!)</f>
        <v>#REF!</v>
      </c>
      <c r="G122" s="16" t="e">
        <f>SUMIF(#REF!,$E122,#REF!)</f>
        <v>#REF!</v>
      </c>
      <c r="H122" s="17" t="e">
        <f>+G122+F122</f>
        <v>#REF!</v>
      </c>
      <c r="I122" s="64" t="e">
        <f t="shared" si="59"/>
        <v>#REF!</v>
      </c>
      <c r="K122" s="92"/>
      <c r="L122" s="93"/>
      <c r="M122" s="41">
        <f t="shared" si="43"/>
        <v>0</v>
      </c>
      <c r="N122" s="38">
        <f t="shared" si="44"/>
        <v>0</v>
      </c>
      <c r="O122" s="76"/>
      <c r="P122" s="76"/>
      <c r="Q122" s="81"/>
      <c r="R122" s="50"/>
      <c r="S122" s="41"/>
      <c r="T122" s="41">
        <f t="shared" si="52"/>
        <v>0</v>
      </c>
      <c r="U122" s="38">
        <f t="shared" si="53"/>
        <v>0</v>
      </c>
      <c r="V122" s="76"/>
      <c r="W122" s="76"/>
      <c r="X122" s="77"/>
      <c r="Y122" s="50"/>
      <c r="Z122" s="41"/>
      <c r="AA122" s="41">
        <f t="shared" si="60"/>
        <v>0</v>
      </c>
      <c r="AB122" s="38">
        <f t="shared" si="54"/>
        <v>0</v>
      </c>
      <c r="AC122" s="50"/>
      <c r="AD122" s="41"/>
      <c r="AE122" s="41">
        <f t="shared" si="34"/>
        <v>0</v>
      </c>
      <c r="AF122" s="38">
        <f t="shared" si="55"/>
        <v>0</v>
      </c>
      <c r="AG122" s="76"/>
      <c r="AH122" s="76"/>
      <c r="AI122" s="77"/>
      <c r="AJ122" s="50"/>
      <c r="AK122" s="41"/>
      <c r="AL122" s="41">
        <f t="shared" si="58"/>
        <v>0</v>
      </c>
      <c r="AM122" s="38">
        <f t="shared" si="45"/>
        <v>0</v>
      </c>
      <c r="AN122" s="76"/>
      <c r="AO122" s="76"/>
      <c r="AP122" s="77"/>
      <c r="AQ122" s="50"/>
      <c r="AR122" s="41"/>
      <c r="AS122" s="41"/>
      <c r="AT122" s="38"/>
      <c r="AU122" s="76"/>
      <c r="AV122" s="76"/>
      <c r="AW122" s="77"/>
      <c r="AX122" s="50"/>
      <c r="AY122" s="41"/>
      <c r="AZ122" s="41">
        <f t="shared" si="57"/>
        <v>0</v>
      </c>
      <c r="BA122" s="38">
        <f t="shared" si="46"/>
        <v>0</v>
      </c>
      <c r="BB122" s="76"/>
      <c r="BC122" s="76"/>
      <c r="BD122" s="77"/>
      <c r="BE122" s="50"/>
      <c r="BF122" s="41"/>
      <c r="BG122" s="41">
        <f t="shared" si="35"/>
        <v>0</v>
      </c>
      <c r="BH122" s="38">
        <f t="shared" si="47"/>
        <v>0</v>
      </c>
      <c r="BI122" s="76"/>
      <c r="BJ122" s="76"/>
      <c r="BK122" s="77"/>
      <c r="BL122" s="50"/>
      <c r="BM122" s="41"/>
      <c r="BN122" s="41"/>
      <c r="BO122" s="38"/>
      <c r="BP122" s="76"/>
      <c r="BQ122" s="76"/>
      <c r="BR122" s="77"/>
      <c r="BS122" s="92"/>
      <c r="BT122" s="93"/>
      <c r="BU122" s="93">
        <f t="shared" si="36"/>
        <v>0</v>
      </c>
      <c r="BV122" s="38">
        <f t="shared" si="48"/>
        <v>0</v>
      </c>
      <c r="BW122" s="76"/>
      <c r="BX122" s="76"/>
      <c r="BY122" s="77"/>
      <c r="BZ122" s="92"/>
      <c r="CA122" s="93"/>
      <c r="CB122" s="93">
        <f t="shared" si="37"/>
        <v>0</v>
      </c>
      <c r="CC122" s="38">
        <f t="shared" si="38"/>
        <v>0</v>
      </c>
      <c r="CD122" s="76"/>
      <c r="CE122" s="76"/>
      <c r="CF122" s="77"/>
      <c r="CG122" s="87"/>
      <c r="CH122" s="88"/>
      <c r="CI122" s="88">
        <f t="shared" si="39"/>
        <v>0</v>
      </c>
      <c r="CJ122" s="89">
        <f t="shared" si="40"/>
        <v>0</v>
      </c>
      <c r="CK122" s="76"/>
      <c r="CL122" s="76"/>
      <c r="CM122" s="77"/>
      <c r="CN122" s="87"/>
      <c r="CO122" s="88"/>
      <c r="CP122" s="88">
        <f t="shared" si="41"/>
        <v>0</v>
      </c>
      <c r="CQ122" s="89">
        <f t="shared" si="49"/>
        <v>0</v>
      </c>
      <c r="CR122" s="76"/>
      <c r="CS122" s="76"/>
      <c r="CT122" s="81"/>
      <c r="CU122" s="87"/>
      <c r="CV122" s="88"/>
      <c r="CW122" s="88">
        <f t="shared" si="42"/>
        <v>0</v>
      </c>
      <c r="CX122" s="89">
        <f t="shared" si="50"/>
        <v>0</v>
      </c>
      <c r="CY122" s="76"/>
      <c r="CZ122" s="76"/>
      <c r="DA122" s="81"/>
      <c r="DB122" s="90">
        <f t="shared" si="31"/>
        <v>0</v>
      </c>
      <c r="DC122" s="42">
        <f t="shared" si="31"/>
        <v>0</v>
      </c>
      <c r="DD122" s="42">
        <f t="shared" si="31"/>
        <v>0</v>
      </c>
      <c r="DE122" s="80">
        <f t="shared" si="32"/>
        <v>0</v>
      </c>
      <c r="DF122" s="80">
        <f t="shared" si="32"/>
        <v>0</v>
      </c>
      <c r="DG122" s="80">
        <f t="shared" si="32"/>
        <v>0</v>
      </c>
    </row>
    <row r="123" spans="2:111" s="8" customFormat="1" ht="20.100000000000001" customHeight="1">
      <c r="B123" s="13">
        <f t="shared" si="51"/>
        <v>117</v>
      </c>
      <c r="C123" s="14" t="e">
        <f>+#REF!</f>
        <v>#REF!</v>
      </c>
      <c r="D123" s="14" t="s">
        <v>19</v>
      </c>
      <c r="E123" s="96" t="e">
        <f>#REF!</f>
        <v>#REF!</v>
      </c>
      <c r="F123" s="16" t="e">
        <f>SUMIF(#REF!,$E123,#REF!)</f>
        <v>#REF!</v>
      </c>
      <c r="G123" s="16" t="e">
        <f>SUMIF(#REF!,$E123,#REF!)</f>
        <v>#REF!</v>
      </c>
      <c r="H123" s="17" t="e">
        <f>+G123+F123</f>
        <v>#REF!</v>
      </c>
      <c r="I123" s="64" t="e">
        <f t="shared" si="59"/>
        <v>#REF!</v>
      </c>
      <c r="K123" s="92"/>
      <c r="L123" s="93"/>
      <c r="M123" s="41">
        <f t="shared" si="43"/>
        <v>0</v>
      </c>
      <c r="N123" s="38">
        <f t="shared" si="44"/>
        <v>0</v>
      </c>
      <c r="O123" s="76"/>
      <c r="P123" s="76"/>
      <c r="Q123" s="81"/>
      <c r="R123" s="50"/>
      <c r="S123" s="41"/>
      <c r="T123" s="41">
        <f t="shared" si="52"/>
        <v>0</v>
      </c>
      <c r="U123" s="38">
        <f t="shared" si="53"/>
        <v>0</v>
      </c>
      <c r="V123" s="76"/>
      <c r="W123" s="76"/>
      <c r="X123" s="77"/>
      <c r="Y123" s="50"/>
      <c r="Z123" s="41"/>
      <c r="AA123" s="41">
        <f t="shared" si="60"/>
        <v>0</v>
      </c>
      <c r="AB123" s="38">
        <f t="shared" si="54"/>
        <v>0</v>
      </c>
      <c r="AC123" s="50"/>
      <c r="AD123" s="41"/>
      <c r="AE123" s="41">
        <f t="shared" si="34"/>
        <v>0</v>
      </c>
      <c r="AF123" s="38">
        <f t="shared" si="55"/>
        <v>0</v>
      </c>
      <c r="AG123" s="76"/>
      <c r="AH123" s="76"/>
      <c r="AI123" s="77"/>
      <c r="AJ123" s="50"/>
      <c r="AK123" s="41"/>
      <c r="AL123" s="41">
        <f t="shared" si="58"/>
        <v>0</v>
      </c>
      <c r="AM123" s="38">
        <f t="shared" si="45"/>
        <v>0</v>
      </c>
      <c r="AN123" s="76"/>
      <c r="AO123" s="76"/>
      <c r="AP123" s="77"/>
      <c r="AQ123" s="50"/>
      <c r="AR123" s="41"/>
      <c r="AS123" s="41"/>
      <c r="AT123" s="38"/>
      <c r="AU123" s="76"/>
      <c r="AV123" s="76"/>
      <c r="AW123" s="77"/>
      <c r="AX123" s="50"/>
      <c r="AY123" s="41"/>
      <c r="AZ123" s="41">
        <f t="shared" si="57"/>
        <v>0</v>
      </c>
      <c r="BA123" s="38">
        <f t="shared" si="46"/>
        <v>0</v>
      </c>
      <c r="BB123" s="76"/>
      <c r="BC123" s="76"/>
      <c r="BD123" s="76"/>
      <c r="BE123" s="50"/>
      <c r="BF123" s="41"/>
      <c r="BG123" s="41">
        <f t="shared" si="35"/>
        <v>0</v>
      </c>
      <c r="BH123" s="38">
        <f t="shared" si="47"/>
        <v>0</v>
      </c>
      <c r="BI123" s="76"/>
      <c r="BJ123" s="76"/>
      <c r="BK123" s="77"/>
      <c r="BL123" s="50"/>
      <c r="BM123" s="41"/>
      <c r="BN123" s="41"/>
      <c r="BO123" s="38"/>
      <c r="BP123" s="76"/>
      <c r="BQ123" s="76"/>
      <c r="BR123" s="77"/>
      <c r="BS123" s="92"/>
      <c r="BT123" s="93"/>
      <c r="BU123" s="93">
        <f t="shared" si="36"/>
        <v>0</v>
      </c>
      <c r="BV123" s="38">
        <f t="shared" si="48"/>
        <v>0</v>
      </c>
      <c r="BW123" s="76"/>
      <c r="BX123" s="76"/>
      <c r="BY123" s="77"/>
      <c r="BZ123" s="92"/>
      <c r="CA123" s="93"/>
      <c r="CB123" s="93">
        <f t="shared" si="37"/>
        <v>0</v>
      </c>
      <c r="CC123" s="38">
        <f t="shared" si="38"/>
        <v>0</v>
      </c>
      <c r="CD123" s="76"/>
      <c r="CE123" s="76"/>
      <c r="CF123" s="77"/>
      <c r="CG123" s="87"/>
      <c r="CH123" s="88"/>
      <c r="CI123" s="88">
        <f t="shared" si="39"/>
        <v>0</v>
      </c>
      <c r="CJ123" s="89">
        <f t="shared" si="40"/>
        <v>0</v>
      </c>
      <c r="CK123" s="76"/>
      <c r="CL123" s="76"/>
      <c r="CM123" s="77"/>
      <c r="CN123" s="87"/>
      <c r="CO123" s="88"/>
      <c r="CP123" s="88">
        <f t="shared" si="41"/>
        <v>0</v>
      </c>
      <c r="CQ123" s="89">
        <f t="shared" si="49"/>
        <v>0</v>
      </c>
      <c r="CR123" s="76"/>
      <c r="CS123" s="76"/>
      <c r="CT123" s="81"/>
      <c r="CU123" s="87"/>
      <c r="CV123" s="88"/>
      <c r="CW123" s="88">
        <f t="shared" si="42"/>
        <v>0</v>
      </c>
      <c r="CX123" s="89">
        <f t="shared" si="50"/>
        <v>0</v>
      </c>
      <c r="CY123" s="76"/>
      <c r="CZ123" s="76"/>
      <c r="DA123" s="81"/>
      <c r="DB123" s="90">
        <f t="shared" ref="DB123:DD184" si="61">L123+S123+Z123+AD123+AK123+AY123+BF123+BT123+CA123+CH123+CO123+CV123</f>
        <v>0</v>
      </c>
      <c r="DC123" s="42">
        <f t="shared" si="61"/>
        <v>0</v>
      </c>
      <c r="DD123" s="42">
        <f t="shared" si="61"/>
        <v>0</v>
      </c>
      <c r="DE123" s="80">
        <f t="shared" ref="DE123:DG184" si="62">O123+V123+AG123+AN123+BB123+BI123+BW123+CD123+CK123+CR123+CY123</f>
        <v>0</v>
      </c>
      <c r="DF123" s="80">
        <f t="shared" si="62"/>
        <v>0</v>
      </c>
      <c r="DG123" s="80">
        <f t="shared" si="62"/>
        <v>0</v>
      </c>
    </row>
    <row r="124" spans="2:111" s="8" customFormat="1" ht="20.100000000000001" customHeight="1">
      <c r="B124" s="13">
        <f t="shared" si="51"/>
        <v>118</v>
      </c>
      <c r="C124" s="14" t="e">
        <f>+#REF!</f>
        <v>#REF!</v>
      </c>
      <c r="D124" s="14" t="s">
        <v>19</v>
      </c>
      <c r="E124" s="96" t="e">
        <f>#REF!</f>
        <v>#REF!</v>
      </c>
      <c r="F124" s="16" t="e">
        <f>SUMIF(#REF!,$E124,#REF!)</f>
        <v>#REF!</v>
      </c>
      <c r="G124" s="16" t="e">
        <f>SUMIF(#REF!,$E124,#REF!)</f>
        <v>#REF!</v>
      </c>
      <c r="H124" s="17" t="e">
        <f t="shared" si="56"/>
        <v>#REF!</v>
      </c>
      <c r="I124" s="64" t="e">
        <f t="shared" si="59"/>
        <v>#REF!</v>
      </c>
      <c r="K124" s="92"/>
      <c r="L124" s="93"/>
      <c r="M124" s="41">
        <f t="shared" si="43"/>
        <v>0</v>
      </c>
      <c r="N124" s="38">
        <f t="shared" si="44"/>
        <v>0</v>
      </c>
      <c r="O124" s="76"/>
      <c r="P124" s="76"/>
      <c r="Q124" s="81"/>
      <c r="R124" s="50"/>
      <c r="S124" s="41"/>
      <c r="T124" s="41">
        <f t="shared" si="52"/>
        <v>0</v>
      </c>
      <c r="U124" s="38">
        <f t="shared" si="53"/>
        <v>0</v>
      </c>
      <c r="V124" s="76"/>
      <c r="W124" s="76"/>
      <c r="X124" s="77"/>
      <c r="Y124" s="50"/>
      <c r="Z124" s="41"/>
      <c r="AA124" s="41">
        <f t="shared" si="60"/>
        <v>0</v>
      </c>
      <c r="AB124" s="38">
        <f t="shared" si="54"/>
        <v>0</v>
      </c>
      <c r="AC124" s="50"/>
      <c r="AD124" s="41"/>
      <c r="AE124" s="41">
        <f t="shared" si="34"/>
        <v>0</v>
      </c>
      <c r="AF124" s="38">
        <f t="shared" si="55"/>
        <v>0</v>
      </c>
      <c r="AG124" s="76"/>
      <c r="AH124" s="76"/>
      <c r="AI124" s="77"/>
      <c r="AJ124" s="50"/>
      <c r="AK124" s="41"/>
      <c r="AL124" s="41">
        <f t="shared" si="58"/>
        <v>0</v>
      </c>
      <c r="AM124" s="38">
        <f t="shared" si="45"/>
        <v>0</v>
      </c>
      <c r="AN124" s="76"/>
      <c r="AO124" s="76"/>
      <c r="AP124" s="77"/>
      <c r="AQ124" s="50"/>
      <c r="AR124" s="41"/>
      <c r="AS124" s="41"/>
      <c r="AT124" s="38"/>
      <c r="AU124" s="76"/>
      <c r="AV124" s="76"/>
      <c r="AW124" s="77"/>
      <c r="AX124" s="50"/>
      <c r="AY124" s="41"/>
      <c r="AZ124" s="41">
        <f t="shared" si="57"/>
        <v>0</v>
      </c>
      <c r="BA124" s="38">
        <f t="shared" si="46"/>
        <v>0</v>
      </c>
      <c r="BB124" s="76"/>
      <c r="BC124" s="76"/>
      <c r="BD124" s="77"/>
      <c r="BE124" s="50"/>
      <c r="BF124" s="41"/>
      <c r="BG124" s="41">
        <f t="shared" si="35"/>
        <v>0</v>
      </c>
      <c r="BH124" s="38">
        <f t="shared" si="47"/>
        <v>0</v>
      </c>
      <c r="BI124" s="76"/>
      <c r="BJ124" s="76"/>
      <c r="BK124" s="77"/>
      <c r="BL124" s="50"/>
      <c r="BM124" s="41"/>
      <c r="BN124" s="41"/>
      <c r="BO124" s="38"/>
      <c r="BP124" s="76"/>
      <c r="BQ124" s="76"/>
      <c r="BR124" s="77"/>
      <c r="BS124" s="92"/>
      <c r="BT124" s="93"/>
      <c r="BU124" s="93">
        <f t="shared" si="36"/>
        <v>0</v>
      </c>
      <c r="BV124" s="38">
        <f t="shared" si="48"/>
        <v>0</v>
      </c>
      <c r="BW124" s="76"/>
      <c r="BX124" s="76"/>
      <c r="BY124" s="77"/>
      <c r="BZ124" s="92"/>
      <c r="CA124" s="93"/>
      <c r="CB124" s="93">
        <f t="shared" si="37"/>
        <v>0</v>
      </c>
      <c r="CC124" s="38">
        <f t="shared" si="38"/>
        <v>0</v>
      </c>
      <c r="CD124" s="76"/>
      <c r="CE124" s="76"/>
      <c r="CF124" s="77"/>
      <c r="CG124" s="87"/>
      <c r="CH124" s="88"/>
      <c r="CI124" s="88">
        <f t="shared" si="39"/>
        <v>0</v>
      </c>
      <c r="CJ124" s="89">
        <f t="shared" si="40"/>
        <v>0</v>
      </c>
      <c r="CK124" s="76"/>
      <c r="CL124" s="76"/>
      <c r="CM124" s="77"/>
      <c r="CN124" s="87"/>
      <c r="CO124" s="88"/>
      <c r="CP124" s="88">
        <f t="shared" si="41"/>
        <v>0</v>
      </c>
      <c r="CQ124" s="89">
        <f t="shared" si="49"/>
        <v>0</v>
      </c>
      <c r="CR124" s="76"/>
      <c r="CS124" s="76"/>
      <c r="CT124" s="81"/>
      <c r="CU124" s="87"/>
      <c r="CV124" s="88"/>
      <c r="CW124" s="88">
        <f t="shared" si="42"/>
        <v>0</v>
      </c>
      <c r="CX124" s="89">
        <f t="shared" si="50"/>
        <v>0</v>
      </c>
      <c r="CY124" s="76"/>
      <c r="CZ124" s="76"/>
      <c r="DA124" s="81"/>
      <c r="DB124" s="90">
        <f t="shared" si="61"/>
        <v>0</v>
      </c>
      <c r="DC124" s="42">
        <f t="shared" si="61"/>
        <v>0</v>
      </c>
      <c r="DD124" s="42">
        <f t="shared" si="61"/>
        <v>0</v>
      </c>
      <c r="DE124" s="80">
        <f t="shared" si="62"/>
        <v>0</v>
      </c>
      <c r="DF124" s="80">
        <f t="shared" si="62"/>
        <v>0</v>
      </c>
      <c r="DG124" s="80">
        <f t="shared" si="62"/>
        <v>0</v>
      </c>
    </row>
    <row r="125" spans="2:111" s="8" customFormat="1" ht="20.100000000000001" customHeight="1">
      <c r="B125" s="13">
        <f t="shared" si="51"/>
        <v>119</v>
      </c>
      <c r="C125" s="14" t="e">
        <f>+#REF!</f>
        <v>#REF!</v>
      </c>
      <c r="D125" s="14" t="s">
        <v>19</v>
      </c>
      <c r="E125" s="96" t="e">
        <f>#REF!</f>
        <v>#REF!</v>
      </c>
      <c r="F125" s="16" t="e">
        <f>SUMIF(#REF!,$E125,#REF!)</f>
        <v>#REF!</v>
      </c>
      <c r="G125" s="16" t="e">
        <f>SUMIF(#REF!,$E125,#REF!)</f>
        <v>#REF!</v>
      </c>
      <c r="H125" s="17" t="e">
        <f t="shared" si="56"/>
        <v>#REF!</v>
      </c>
      <c r="I125" s="64" t="e">
        <f t="shared" si="59"/>
        <v>#REF!</v>
      </c>
      <c r="K125" s="92"/>
      <c r="L125" s="93"/>
      <c r="M125" s="41">
        <f t="shared" si="43"/>
        <v>0</v>
      </c>
      <c r="N125" s="38">
        <f t="shared" si="44"/>
        <v>0</v>
      </c>
      <c r="O125" s="76"/>
      <c r="P125" s="76"/>
      <c r="Q125" s="81"/>
      <c r="R125" s="50"/>
      <c r="S125" s="41"/>
      <c r="T125" s="41">
        <f t="shared" si="52"/>
        <v>0</v>
      </c>
      <c r="U125" s="38">
        <f t="shared" si="53"/>
        <v>0</v>
      </c>
      <c r="V125" s="76"/>
      <c r="W125" s="76"/>
      <c r="X125" s="77"/>
      <c r="Y125" s="50"/>
      <c r="Z125" s="41"/>
      <c r="AA125" s="41">
        <f t="shared" si="60"/>
        <v>0</v>
      </c>
      <c r="AB125" s="38">
        <f t="shared" si="54"/>
        <v>0</v>
      </c>
      <c r="AC125" s="50"/>
      <c r="AD125" s="41"/>
      <c r="AE125" s="41">
        <f t="shared" si="34"/>
        <v>0</v>
      </c>
      <c r="AF125" s="38">
        <f t="shared" si="55"/>
        <v>0</v>
      </c>
      <c r="AG125" s="76"/>
      <c r="AH125" s="76"/>
      <c r="AI125" s="77"/>
      <c r="AJ125" s="50"/>
      <c r="AK125" s="41"/>
      <c r="AL125" s="41">
        <f t="shared" si="58"/>
        <v>0</v>
      </c>
      <c r="AM125" s="38">
        <f t="shared" si="45"/>
        <v>0</v>
      </c>
      <c r="AN125" s="76"/>
      <c r="AO125" s="76"/>
      <c r="AP125" s="77"/>
      <c r="AQ125" s="50"/>
      <c r="AR125" s="41"/>
      <c r="AS125" s="41"/>
      <c r="AT125" s="38"/>
      <c r="AU125" s="76"/>
      <c r="AV125" s="76"/>
      <c r="AW125" s="77"/>
      <c r="AX125" s="50"/>
      <c r="AY125" s="41"/>
      <c r="AZ125" s="41">
        <f t="shared" si="57"/>
        <v>0</v>
      </c>
      <c r="BA125" s="38">
        <f t="shared" si="46"/>
        <v>0</v>
      </c>
      <c r="BB125" s="76"/>
      <c r="BC125" s="76"/>
      <c r="BD125" s="77"/>
      <c r="BE125" s="50"/>
      <c r="BF125" s="41"/>
      <c r="BG125" s="41">
        <f t="shared" si="35"/>
        <v>0</v>
      </c>
      <c r="BH125" s="38">
        <f t="shared" si="47"/>
        <v>0</v>
      </c>
      <c r="BI125" s="76"/>
      <c r="BJ125" s="76"/>
      <c r="BK125" s="77"/>
      <c r="BL125" s="50"/>
      <c r="BM125" s="41"/>
      <c r="BN125" s="41"/>
      <c r="BO125" s="38"/>
      <c r="BP125" s="76"/>
      <c r="BQ125" s="76"/>
      <c r="BR125" s="77"/>
      <c r="BS125" s="92"/>
      <c r="BT125" s="93"/>
      <c r="BU125" s="93">
        <f t="shared" si="36"/>
        <v>0</v>
      </c>
      <c r="BV125" s="38">
        <f t="shared" si="48"/>
        <v>0</v>
      </c>
      <c r="BW125" s="76"/>
      <c r="BX125" s="76"/>
      <c r="BY125" s="77"/>
      <c r="BZ125" s="92"/>
      <c r="CA125" s="93"/>
      <c r="CB125" s="93">
        <f t="shared" si="37"/>
        <v>0</v>
      </c>
      <c r="CC125" s="38">
        <f t="shared" si="38"/>
        <v>0</v>
      </c>
      <c r="CD125" s="76"/>
      <c r="CE125" s="76"/>
      <c r="CF125" s="77"/>
      <c r="CG125" s="87"/>
      <c r="CH125" s="88"/>
      <c r="CI125" s="88">
        <f t="shared" si="39"/>
        <v>0</v>
      </c>
      <c r="CJ125" s="89">
        <f t="shared" si="40"/>
        <v>0</v>
      </c>
      <c r="CK125" s="76"/>
      <c r="CL125" s="76"/>
      <c r="CM125" s="77"/>
      <c r="CN125" s="87"/>
      <c r="CO125" s="88"/>
      <c r="CP125" s="88">
        <f t="shared" si="41"/>
        <v>0</v>
      </c>
      <c r="CQ125" s="89">
        <f t="shared" si="49"/>
        <v>0</v>
      </c>
      <c r="CR125" s="76"/>
      <c r="CS125" s="76"/>
      <c r="CT125" s="81"/>
      <c r="CU125" s="87"/>
      <c r="CV125" s="88"/>
      <c r="CW125" s="88">
        <f t="shared" si="42"/>
        <v>0</v>
      </c>
      <c r="CX125" s="89">
        <f t="shared" si="50"/>
        <v>0</v>
      </c>
      <c r="CY125" s="76"/>
      <c r="CZ125" s="76"/>
      <c r="DA125" s="81"/>
      <c r="DB125" s="90">
        <f t="shared" si="61"/>
        <v>0</v>
      </c>
      <c r="DC125" s="42">
        <f t="shared" si="61"/>
        <v>0</v>
      </c>
      <c r="DD125" s="42">
        <f t="shared" si="61"/>
        <v>0</v>
      </c>
      <c r="DE125" s="80">
        <f t="shared" si="62"/>
        <v>0</v>
      </c>
      <c r="DF125" s="80">
        <f t="shared" si="62"/>
        <v>0</v>
      </c>
      <c r="DG125" s="80">
        <f t="shared" si="62"/>
        <v>0</v>
      </c>
    </row>
    <row r="126" spans="2:111" s="8" customFormat="1" ht="20.100000000000001" customHeight="1">
      <c r="B126" s="13">
        <f t="shared" si="51"/>
        <v>120</v>
      </c>
      <c r="C126" s="14" t="e">
        <f>+#REF!</f>
        <v>#REF!</v>
      </c>
      <c r="D126" s="14" t="s">
        <v>19</v>
      </c>
      <c r="E126" s="96" t="e">
        <f>#REF!</f>
        <v>#REF!</v>
      </c>
      <c r="F126" s="16" t="e">
        <f>SUMIF(#REF!,$E126,#REF!)</f>
        <v>#REF!</v>
      </c>
      <c r="G126" s="16" t="e">
        <f>SUMIF(#REF!,$E126,#REF!)</f>
        <v>#REF!</v>
      </c>
      <c r="H126" s="17" t="e">
        <f t="shared" si="56"/>
        <v>#REF!</v>
      </c>
      <c r="I126" s="64" t="e">
        <f t="shared" si="59"/>
        <v>#REF!</v>
      </c>
      <c r="K126" s="92"/>
      <c r="L126" s="93"/>
      <c r="M126" s="41">
        <f t="shared" si="43"/>
        <v>0</v>
      </c>
      <c r="N126" s="38">
        <f t="shared" si="44"/>
        <v>0</v>
      </c>
      <c r="O126" s="76"/>
      <c r="P126" s="76"/>
      <c r="Q126" s="77"/>
      <c r="R126" s="50"/>
      <c r="S126" s="41"/>
      <c r="T126" s="41">
        <f t="shared" si="52"/>
        <v>0</v>
      </c>
      <c r="U126" s="38">
        <f t="shared" si="53"/>
        <v>0</v>
      </c>
      <c r="V126" s="76"/>
      <c r="W126" s="76"/>
      <c r="X126" s="77"/>
      <c r="Y126" s="50"/>
      <c r="Z126" s="41"/>
      <c r="AA126" s="41">
        <f t="shared" si="60"/>
        <v>0</v>
      </c>
      <c r="AB126" s="38">
        <f t="shared" si="54"/>
        <v>0</v>
      </c>
      <c r="AC126" s="50"/>
      <c r="AD126" s="41"/>
      <c r="AE126" s="41">
        <f t="shared" si="34"/>
        <v>0</v>
      </c>
      <c r="AF126" s="38">
        <f t="shared" si="55"/>
        <v>0</v>
      </c>
      <c r="AG126" s="76"/>
      <c r="AH126" s="76"/>
      <c r="AI126" s="77"/>
      <c r="AJ126" s="50"/>
      <c r="AK126" s="41"/>
      <c r="AL126" s="41">
        <f t="shared" si="58"/>
        <v>0</v>
      </c>
      <c r="AM126" s="38">
        <f t="shared" si="45"/>
        <v>0</v>
      </c>
      <c r="AN126" s="76"/>
      <c r="AO126" s="76"/>
      <c r="AP126" s="77"/>
      <c r="AQ126" s="50"/>
      <c r="AR126" s="41"/>
      <c r="AS126" s="41"/>
      <c r="AT126" s="38"/>
      <c r="AU126" s="76"/>
      <c r="AV126" s="76"/>
      <c r="AW126" s="77"/>
      <c r="AX126" s="50"/>
      <c r="AY126" s="41"/>
      <c r="AZ126" s="41">
        <f t="shared" si="57"/>
        <v>0</v>
      </c>
      <c r="BA126" s="38">
        <f t="shared" si="46"/>
        <v>0</v>
      </c>
      <c r="BB126" s="76"/>
      <c r="BC126" s="76"/>
      <c r="BD126" s="77"/>
      <c r="BE126" s="50"/>
      <c r="BF126" s="41"/>
      <c r="BG126" s="41">
        <f t="shared" si="35"/>
        <v>0</v>
      </c>
      <c r="BH126" s="38">
        <f t="shared" si="47"/>
        <v>0</v>
      </c>
      <c r="BI126" s="76"/>
      <c r="BJ126" s="76"/>
      <c r="BK126" s="77"/>
      <c r="BL126" s="50"/>
      <c r="BM126" s="41"/>
      <c r="BN126" s="41"/>
      <c r="BO126" s="38"/>
      <c r="BP126" s="76"/>
      <c r="BQ126" s="76"/>
      <c r="BR126" s="77"/>
      <c r="BS126" s="92"/>
      <c r="BT126" s="93"/>
      <c r="BU126" s="93">
        <f t="shared" si="36"/>
        <v>0</v>
      </c>
      <c r="BV126" s="38">
        <f t="shared" si="48"/>
        <v>0</v>
      </c>
      <c r="BW126" s="76"/>
      <c r="BX126" s="76"/>
      <c r="BY126" s="77"/>
      <c r="BZ126" s="92"/>
      <c r="CA126" s="93"/>
      <c r="CB126" s="93">
        <f t="shared" si="37"/>
        <v>0</v>
      </c>
      <c r="CC126" s="38">
        <f t="shared" si="38"/>
        <v>0</v>
      </c>
      <c r="CD126" s="76"/>
      <c r="CE126" s="76"/>
      <c r="CF126" s="77"/>
      <c r="CG126" s="87"/>
      <c r="CH126" s="88"/>
      <c r="CI126" s="88">
        <f t="shared" si="39"/>
        <v>0</v>
      </c>
      <c r="CJ126" s="89">
        <f t="shared" si="40"/>
        <v>0</v>
      </c>
      <c r="CK126" s="76"/>
      <c r="CL126" s="76"/>
      <c r="CM126" s="77"/>
      <c r="CN126" s="87"/>
      <c r="CO126" s="88"/>
      <c r="CP126" s="88">
        <f t="shared" si="41"/>
        <v>0</v>
      </c>
      <c r="CQ126" s="89">
        <f t="shared" si="49"/>
        <v>0</v>
      </c>
      <c r="CR126" s="76"/>
      <c r="CS126" s="76"/>
      <c r="CT126" s="81"/>
      <c r="CU126" s="87"/>
      <c r="CV126" s="88"/>
      <c r="CW126" s="88">
        <f t="shared" si="42"/>
        <v>0</v>
      </c>
      <c r="CX126" s="89">
        <f t="shared" si="50"/>
        <v>0</v>
      </c>
      <c r="CY126" s="76"/>
      <c r="CZ126" s="76"/>
      <c r="DA126" s="81"/>
      <c r="DB126" s="90">
        <f t="shared" si="61"/>
        <v>0</v>
      </c>
      <c r="DC126" s="42">
        <f t="shared" si="61"/>
        <v>0</v>
      </c>
      <c r="DD126" s="42">
        <f t="shared" si="61"/>
        <v>0</v>
      </c>
      <c r="DE126" s="80">
        <f t="shared" si="62"/>
        <v>0</v>
      </c>
      <c r="DF126" s="80">
        <f t="shared" si="62"/>
        <v>0</v>
      </c>
      <c r="DG126" s="80">
        <f t="shared" si="62"/>
        <v>0</v>
      </c>
    </row>
    <row r="127" spans="2:111" s="8" customFormat="1" ht="20.100000000000001" customHeight="1">
      <c r="B127" s="13">
        <f t="shared" si="51"/>
        <v>121</v>
      </c>
      <c r="C127" s="14" t="e">
        <f>+#REF!</f>
        <v>#REF!</v>
      </c>
      <c r="D127" s="14" t="s">
        <v>19</v>
      </c>
      <c r="E127" s="96" t="e">
        <f>#REF!</f>
        <v>#REF!</v>
      </c>
      <c r="F127" s="16" t="e">
        <f>SUMIF(#REF!,$E127,#REF!)</f>
        <v>#REF!</v>
      </c>
      <c r="G127" s="16" t="e">
        <f>SUMIF(#REF!,$E127,#REF!)</f>
        <v>#REF!</v>
      </c>
      <c r="H127" s="17" t="e">
        <f t="shared" si="56"/>
        <v>#REF!</v>
      </c>
      <c r="I127" s="64" t="e">
        <f t="shared" si="59"/>
        <v>#REF!</v>
      </c>
      <c r="K127" s="92"/>
      <c r="L127" s="93"/>
      <c r="M127" s="41">
        <f t="shared" si="43"/>
        <v>0</v>
      </c>
      <c r="N127" s="38">
        <f t="shared" si="44"/>
        <v>0</v>
      </c>
      <c r="O127" s="76"/>
      <c r="P127" s="76"/>
      <c r="Q127" s="77"/>
      <c r="R127" s="50"/>
      <c r="S127" s="41"/>
      <c r="T127" s="41">
        <f t="shared" si="52"/>
        <v>0</v>
      </c>
      <c r="U127" s="38">
        <f t="shared" si="53"/>
        <v>0</v>
      </c>
      <c r="V127" s="76"/>
      <c r="W127" s="76"/>
      <c r="X127" s="77"/>
      <c r="Y127" s="50"/>
      <c r="Z127" s="41"/>
      <c r="AA127" s="41">
        <f t="shared" si="60"/>
        <v>0</v>
      </c>
      <c r="AB127" s="38">
        <f t="shared" si="54"/>
        <v>0</v>
      </c>
      <c r="AC127" s="50"/>
      <c r="AD127" s="41"/>
      <c r="AE127" s="41">
        <f t="shared" si="34"/>
        <v>0</v>
      </c>
      <c r="AF127" s="38">
        <f t="shared" si="55"/>
        <v>0</v>
      </c>
      <c r="AG127" s="76"/>
      <c r="AH127" s="76"/>
      <c r="AI127" s="77"/>
      <c r="AJ127" s="50"/>
      <c r="AK127" s="41"/>
      <c r="AL127" s="41">
        <f t="shared" si="58"/>
        <v>0</v>
      </c>
      <c r="AM127" s="38">
        <f t="shared" si="45"/>
        <v>0</v>
      </c>
      <c r="AN127" s="76"/>
      <c r="AO127" s="76"/>
      <c r="AP127" s="77"/>
      <c r="AQ127" s="50"/>
      <c r="AR127" s="41"/>
      <c r="AS127" s="41"/>
      <c r="AT127" s="38"/>
      <c r="AU127" s="76"/>
      <c r="AV127" s="76"/>
      <c r="AW127" s="77"/>
      <c r="AX127" s="50"/>
      <c r="AY127" s="41"/>
      <c r="AZ127" s="41">
        <f t="shared" si="57"/>
        <v>0</v>
      </c>
      <c r="BA127" s="38">
        <f t="shared" si="46"/>
        <v>0</v>
      </c>
      <c r="BB127" s="76"/>
      <c r="BC127" s="76"/>
      <c r="BD127" s="77"/>
      <c r="BE127" s="50"/>
      <c r="BF127" s="41"/>
      <c r="BG127" s="41">
        <f t="shared" si="35"/>
        <v>0</v>
      </c>
      <c r="BH127" s="38">
        <f t="shared" si="47"/>
        <v>0</v>
      </c>
      <c r="BI127" s="76"/>
      <c r="BJ127" s="76"/>
      <c r="BK127" s="77"/>
      <c r="BL127" s="50"/>
      <c r="BM127" s="41"/>
      <c r="BN127" s="41"/>
      <c r="BO127" s="38"/>
      <c r="BP127" s="76"/>
      <c r="BQ127" s="76"/>
      <c r="BR127" s="77"/>
      <c r="BS127" s="92"/>
      <c r="BT127" s="93"/>
      <c r="BU127" s="93">
        <f t="shared" si="36"/>
        <v>0</v>
      </c>
      <c r="BV127" s="38">
        <f t="shared" si="48"/>
        <v>0</v>
      </c>
      <c r="BW127" s="76"/>
      <c r="BX127" s="76"/>
      <c r="BY127" s="77"/>
      <c r="BZ127" s="92"/>
      <c r="CA127" s="93"/>
      <c r="CB127" s="93">
        <f t="shared" si="37"/>
        <v>0</v>
      </c>
      <c r="CC127" s="38">
        <f t="shared" si="38"/>
        <v>0</v>
      </c>
      <c r="CD127" s="76"/>
      <c r="CE127" s="76"/>
      <c r="CF127" s="77"/>
      <c r="CG127" s="87"/>
      <c r="CH127" s="88"/>
      <c r="CI127" s="88">
        <f t="shared" si="39"/>
        <v>0</v>
      </c>
      <c r="CJ127" s="89">
        <f t="shared" si="40"/>
        <v>0</v>
      </c>
      <c r="CK127" s="76"/>
      <c r="CL127" s="76"/>
      <c r="CM127" s="77"/>
      <c r="CN127" s="87"/>
      <c r="CO127" s="88"/>
      <c r="CP127" s="88">
        <f t="shared" si="41"/>
        <v>0</v>
      </c>
      <c r="CQ127" s="89">
        <f t="shared" si="49"/>
        <v>0</v>
      </c>
      <c r="CR127" s="76"/>
      <c r="CS127" s="76"/>
      <c r="CT127" s="81"/>
      <c r="CU127" s="87"/>
      <c r="CV127" s="88"/>
      <c r="CW127" s="88">
        <f t="shared" si="42"/>
        <v>0</v>
      </c>
      <c r="CX127" s="89">
        <f t="shared" si="50"/>
        <v>0</v>
      </c>
      <c r="CY127" s="76"/>
      <c r="CZ127" s="76"/>
      <c r="DA127" s="81"/>
      <c r="DB127" s="90">
        <f t="shared" si="61"/>
        <v>0</v>
      </c>
      <c r="DC127" s="42">
        <f t="shared" si="61"/>
        <v>0</v>
      </c>
      <c r="DD127" s="42">
        <f t="shared" si="61"/>
        <v>0</v>
      </c>
      <c r="DE127" s="80">
        <f t="shared" si="62"/>
        <v>0</v>
      </c>
      <c r="DF127" s="80">
        <f t="shared" si="62"/>
        <v>0</v>
      </c>
      <c r="DG127" s="80">
        <f t="shared" si="62"/>
        <v>0</v>
      </c>
    </row>
    <row r="128" spans="2:111" s="8" customFormat="1" ht="20.100000000000001" customHeight="1">
      <c r="B128" s="13">
        <f t="shared" si="51"/>
        <v>122</v>
      </c>
      <c r="C128" s="14" t="e">
        <f>+#REF!</f>
        <v>#REF!</v>
      </c>
      <c r="D128" s="14" t="s">
        <v>19</v>
      </c>
      <c r="E128" s="96" t="e">
        <f>#REF!</f>
        <v>#REF!</v>
      </c>
      <c r="F128" s="16" t="e">
        <f>SUMIF(#REF!,$E128,#REF!)</f>
        <v>#REF!</v>
      </c>
      <c r="G128" s="16" t="e">
        <f>SUMIF(#REF!,$E128,#REF!)</f>
        <v>#REF!</v>
      </c>
      <c r="H128" s="17" t="e">
        <f t="shared" si="56"/>
        <v>#REF!</v>
      </c>
      <c r="I128" s="64" t="e">
        <f t="shared" si="59"/>
        <v>#REF!</v>
      </c>
      <c r="K128" s="92"/>
      <c r="L128" s="93"/>
      <c r="M128" s="41">
        <f t="shared" si="43"/>
        <v>0</v>
      </c>
      <c r="N128" s="38">
        <f t="shared" si="44"/>
        <v>0</v>
      </c>
      <c r="O128" s="76"/>
      <c r="P128" s="76"/>
      <c r="Q128" s="76"/>
      <c r="R128" s="50"/>
      <c r="S128" s="41"/>
      <c r="T128" s="41">
        <f t="shared" si="52"/>
        <v>0</v>
      </c>
      <c r="U128" s="38">
        <f t="shared" si="53"/>
        <v>0</v>
      </c>
      <c r="V128" s="76"/>
      <c r="W128" s="76"/>
      <c r="X128" s="77"/>
      <c r="Y128" s="50"/>
      <c r="Z128" s="41"/>
      <c r="AA128" s="41">
        <f t="shared" si="60"/>
        <v>0</v>
      </c>
      <c r="AB128" s="38">
        <f t="shared" si="54"/>
        <v>0</v>
      </c>
      <c r="AC128" s="50"/>
      <c r="AD128" s="41"/>
      <c r="AE128" s="41">
        <f t="shared" si="34"/>
        <v>0</v>
      </c>
      <c r="AF128" s="38">
        <f t="shared" si="55"/>
        <v>0</v>
      </c>
      <c r="AG128" s="76"/>
      <c r="AH128" s="76"/>
      <c r="AI128" s="76"/>
      <c r="AJ128" s="50"/>
      <c r="AK128" s="41"/>
      <c r="AL128" s="41">
        <f t="shared" si="58"/>
        <v>0</v>
      </c>
      <c r="AM128" s="38">
        <f t="shared" si="45"/>
        <v>0</v>
      </c>
      <c r="AN128" s="76"/>
      <c r="AO128" s="76"/>
      <c r="AP128" s="77"/>
      <c r="AQ128" s="50"/>
      <c r="AR128" s="41"/>
      <c r="AS128" s="41"/>
      <c r="AT128" s="38"/>
      <c r="AU128" s="76"/>
      <c r="AV128" s="76"/>
      <c r="AW128" s="77"/>
      <c r="AX128" s="50"/>
      <c r="AY128" s="41"/>
      <c r="AZ128" s="41">
        <f t="shared" si="57"/>
        <v>0</v>
      </c>
      <c r="BA128" s="38">
        <f t="shared" si="46"/>
        <v>0</v>
      </c>
      <c r="BB128" s="76"/>
      <c r="BC128" s="76"/>
      <c r="BD128" s="76"/>
      <c r="BE128" s="50"/>
      <c r="BF128" s="41"/>
      <c r="BG128" s="41">
        <f t="shared" si="35"/>
        <v>0</v>
      </c>
      <c r="BH128" s="38">
        <f t="shared" si="47"/>
        <v>0</v>
      </c>
      <c r="BI128" s="76"/>
      <c r="BJ128" s="76"/>
      <c r="BK128" s="77"/>
      <c r="BL128" s="50"/>
      <c r="BM128" s="41"/>
      <c r="BN128" s="41"/>
      <c r="BO128" s="38"/>
      <c r="BP128" s="76"/>
      <c r="BQ128" s="76"/>
      <c r="BR128" s="77"/>
      <c r="BS128" s="92"/>
      <c r="BT128" s="93"/>
      <c r="BU128" s="93">
        <f t="shared" si="36"/>
        <v>0</v>
      </c>
      <c r="BV128" s="38">
        <f t="shared" si="48"/>
        <v>0</v>
      </c>
      <c r="BW128" s="76"/>
      <c r="BX128" s="76"/>
      <c r="BY128" s="76"/>
      <c r="BZ128" s="92"/>
      <c r="CA128" s="93"/>
      <c r="CB128" s="93">
        <f t="shared" si="37"/>
        <v>0</v>
      </c>
      <c r="CC128" s="38">
        <f t="shared" si="38"/>
        <v>0</v>
      </c>
      <c r="CD128" s="76"/>
      <c r="CE128" s="76"/>
      <c r="CF128" s="77"/>
      <c r="CG128" s="87"/>
      <c r="CH128" s="88"/>
      <c r="CI128" s="88">
        <f t="shared" si="39"/>
        <v>0</v>
      </c>
      <c r="CJ128" s="89">
        <f t="shared" si="40"/>
        <v>0</v>
      </c>
      <c r="CK128" s="76"/>
      <c r="CL128" s="76"/>
      <c r="CM128" s="77"/>
      <c r="CN128" s="87"/>
      <c r="CO128" s="88"/>
      <c r="CP128" s="88">
        <f t="shared" si="41"/>
        <v>0</v>
      </c>
      <c r="CQ128" s="89">
        <f t="shared" si="49"/>
        <v>0</v>
      </c>
      <c r="CR128" s="76"/>
      <c r="CS128" s="76"/>
      <c r="CT128" s="81"/>
      <c r="CU128" s="87"/>
      <c r="CV128" s="88"/>
      <c r="CW128" s="88">
        <f t="shared" si="42"/>
        <v>0</v>
      </c>
      <c r="CX128" s="89">
        <f t="shared" si="50"/>
        <v>0</v>
      </c>
      <c r="CY128" s="76"/>
      <c r="CZ128" s="76"/>
      <c r="DA128" s="81"/>
      <c r="DB128" s="90">
        <f t="shared" si="61"/>
        <v>0</v>
      </c>
      <c r="DC128" s="42">
        <f t="shared" si="61"/>
        <v>0</v>
      </c>
      <c r="DD128" s="42">
        <f t="shared" si="61"/>
        <v>0</v>
      </c>
      <c r="DE128" s="80">
        <f t="shared" si="62"/>
        <v>0</v>
      </c>
      <c r="DF128" s="80">
        <f t="shared" si="62"/>
        <v>0</v>
      </c>
      <c r="DG128" s="80">
        <f t="shared" si="62"/>
        <v>0</v>
      </c>
    </row>
    <row r="129" spans="2:111" s="8" customFormat="1" ht="20.100000000000001" customHeight="1">
      <c r="B129" s="13">
        <f t="shared" si="51"/>
        <v>123</v>
      </c>
      <c r="C129" s="14" t="e">
        <f>+#REF!</f>
        <v>#REF!</v>
      </c>
      <c r="D129" s="14" t="s">
        <v>19</v>
      </c>
      <c r="E129" s="96" t="e">
        <f>#REF!</f>
        <v>#REF!</v>
      </c>
      <c r="F129" s="16" t="e">
        <f>SUMIF(#REF!,$E129,#REF!)</f>
        <v>#REF!</v>
      </c>
      <c r="G129" s="16" t="e">
        <f>SUMIF(#REF!,$E129,#REF!)</f>
        <v>#REF!</v>
      </c>
      <c r="H129" s="17" t="e">
        <f t="shared" si="56"/>
        <v>#REF!</v>
      </c>
      <c r="I129" s="64" t="e">
        <f t="shared" si="59"/>
        <v>#REF!</v>
      </c>
      <c r="K129" s="92"/>
      <c r="L129" s="93"/>
      <c r="M129" s="41">
        <f t="shared" si="43"/>
        <v>0</v>
      </c>
      <c r="N129" s="38">
        <f t="shared" si="44"/>
        <v>0</v>
      </c>
      <c r="O129" s="76"/>
      <c r="P129" s="76"/>
      <c r="Q129" s="76"/>
      <c r="R129" s="50"/>
      <c r="S129" s="41"/>
      <c r="T129" s="41">
        <f t="shared" si="52"/>
        <v>0</v>
      </c>
      <c r="U129" s="38">
        <f t="shared" si="53"/>
        <v>0</v>
      </c>
      <c r="V129" s="76"/>
      <c r="W129" s="76"/>
      <c r="X129" s="77"/>
      <c r="Y129" s="50"/>
      <c r="Z129" s="41"/>
      <c r="AA129" s="41">
        <f t="shared" si="60"/>
        <v>0</v>
      </c>
      <c r="AB129" s="38">
        <f t="shared" si="54"/>
        <v>0</v>
      </c>
      <c r="AC129" s="50"/>
      <c r="AD129" s="41"/>
      <c r="AE129" s="41">
        <f t="shared" si="34"/>
        <v>0</v>
      </c>
      <c r="AF129" s="38">
        <f t="shared" si="55"/>
        <v>0</v>
      </c>
      <c r="AG129" s="76"/>
      <c r="AH129" s="76"/>
      <c r="AI129" s="77"/>
      <c r="AJ129" s="50"/>
      <c r="AK129" s="41"/>
      <c r="AL129" s="41">
        <f t="shared" si="58"/>
        <v>0</v>
      </c>
      <c r="AM129" s="38">
        <f t="shared" si="45"/>
        <v>0</v>
      </c>
      <c r="AN129" s="76"/>
      <c r="AO129" s="76"/>
      <c r="AP129" s="77"/>
      <c r="AQ129" s="50"/>
      <c r="AR129" s="41"/>
      <c r="AS129" s="41"/>
      <c r="AT129" s="38"/>
      <c r="AU129" s="76"/>
      <c r="AV129" s="76"/>
      <c r="AW129" s="77"/>
      <c r="AX129" s="50"/>
      <c r="AY129" s="41"/>
      <c r="AZ129" s="41">
        <f t="shared" si="57"/>
        <v>0</v>
      </c>
      <c r="BA129" s="38">
        <f t="shared" si="46"/>
        <v>0</v>
      </c>
      <c r="BB129" s="76"/>
      <c r="BC129" s="76"/>
      <c r="BD129" s="77"/>
      <c r="BE129" s="50"/>
      <c r="BF129" s="41"/>
      <c r="BG129" s="41">
        <f t="shared" si="35"/>
        <v>0</v>
      </c>
      <c r="BH129" s="38">
        <f t="shared" si="47"/>
        <v>0</v>
      </c>
      <c r="BI129" s="76"/>
      <c r="BJ129" s="76"/>
      <c r="BK129" s="77"/>
      <c r="BL129" s="50"/>
      <c r="BM129" s="41"/>
      <c r="BN129" s="41"/>
      <c r="BO129" s="38"/>
      <c r="BP129" s="76"/>
      <c r="BQ129" s="76"/>
      <c r="BR129" s="77"/>
      <c r="BS129" s="92"/>
      <c r="BT129" s="93"/>
      <c r="BU129" s="93">
        <f t="shared" si="36"/>
        <v>0</v>
      </c>
      <c r="BV129" s="38">
        <f t="shared" si="48"/>
        <v>0</v>
      </c>
      <c r="BW129" s="76"/>
      <c r="BX129" s="76"/>
      <c r="BY129" s="77"/>
      <c r="BZ129" s="92"/>
      <c r="CA129" s="93"/>
      <c r="CB129" s="93">
        <f t="shared" si="37"/>
        <v>0</v>
      </c>
      <c r="CC129" s="38">
        <f t="shared" si="38"/>
        <v>0</v>
      </c>
      <c r="CD129" s="76"/>
      <c r="CE129" s="76"/>
      <c r="CF129" s="77"/>
      <c r="CG129" s="87"/>
      <c r="CH129" s="88"/>
      <c r="CI129" s="88">
        <f t="shared" si="39"/>
        <v>0</v>
      </c>
      <c r="CJ129" s="89">
        <f t="shared" si="40"/>
        <v>0</v>
      </c>
      <c r="CK129" s="76"/>
      <c r="CL129" s="76"/>
      <c r="CM129" s="77"/>
      <c r="CN129" s="87"/>
      <c r="CO129" s="88"/>
      <c r="CP129" s="88">
        <f t="shared" si="41"/>
        <v>0</v>
      </c>
      <c r="CQ129" s="89">
        <f t="shared" si="49"/>
        <v>0</v>
      </c>
      <c r="CR129" s="76"/>
      <c r="CS129" s="76"/>
      <c r="CT129" s="81"/>
      <c r="CU129" s="87"/>
      <c r="CV129" s="88"/>
      <c r="CW129" s="88">
        <f t="shared" si="42"/>
        <v>0</v>
      </c>
      <c r="CX129" s="89">
        <f t="shared" si="50"/>
        <v>0</v>
      </c>
      <c r="CY129" s="76"/>
      <c r="CZ129" s="76"/>
      <c r="DA129" s="81"/>
      <c r="DB129" s="90">
        <f t="shared" si="61"/>
        <v>0</v>
      </c>
      <c r="DC129" s="42">
        <f t="shared" si="61"/>
        <v>0</v>
      </c>
      <c r="DD129" s="42">
        <f t="shared" si="61"/>
        <v>0</v>
      </c>
      <c r="DE129" s="80">
        <f t="shared" si="62"/>
        <v>0</v>
      </c>
      <c r="DF129" s="80">
        <f t="shared" si="62"/>
        <v>0</v>
      </c>
      <c r="DG129" s="80">
        <f t="shared" si="62"/>
        <v>0</v>
      </c>
    </row>
    <row r="130" spans="2:111" s="8" customFormat="1" ht="20.100000000000001" customHeight="1">
      <c r="B130" s="13">
        <f t="shared" si="51"/>
        <v>124</v>
      </c>
      <c r="C130" s="14" t="e">
        <f>+#REF!</f>
        <v>#REF!</v>
      </c>
      <c r="D130" s="14" t="s">
        <v>19</v>
      </c>
      <c r="E130" s="96" t="e">
        <f>#REF!</f>
        <v>#REF!</v>
      </c>
      <c r="F130" s="16" t="e">
        <f>SUMIF(#REF!,$E130,#REF!)</f>
        <v>#REF!</v>
      </c>
      <c r="G130" s="16" t="e">
        <f>SUMIF(#REF!,$E130,#REF!)</f>
        <v>#REF!</v>
      </c>
      <c r="H130" s="17" t="e">
        <f t="shared" si="56"/>
        <v>#REF!</v>
      </c>
      <c r="I130" s="64" t="e">
        <f t="shared" si="59"/>
        <v>#REF!</v>
      </c>
      <c r="K130" s="92"/>
      <c r="L130" s="93"/>
      <c r="M130" s="41">
        <f t="shared" si="43"/>
        <v>0</v>
      </c>
      <c r="N130" s="38">
        <f t="shared" si="44"/>
        <v>0</v>
      </c>
      <c r="O130" s="76"/>
      <c r="P130" s="76"/>
      <c r="Q130" s="77"/>
      <c r="R130" s="50"/>
      <c r="S130" s="41"/>
      <c r="T130" s="41">
        <f t="shared" si="52"/>
        <v>0</v>
      </c>
      <c r="U130" s="38">
        <f t="shared" si="53"/>
        <v>0</v>
      </c>
      <c r="V130" s="76"/>
      <c r="W130" s="76"/>
      <c r="X130" s="77"/>
      <c r="Y130" s="50"/>
      <c r="Z130" s="41"/>
      <c r="AA130" s="41">
        <f t="shared" si="60"/>
        <v>0</v>
      </c>
      <c r="AB130" s="38">
        <f t="shared" si="54"/>
        <v>0</v>
      </c>
      <c r="AC130" s="50"/>
      <c r="AD130" s="41"/>
      <c r="AE130" s="41">
        <f t="shared" si="34"/>
        <v>0</v>
      </c>
      <c r="AF130" s="38">
        <f t="shared" si="55"/>
        <v>0</v>
      </c>
      <c r="AG130" s="76"/>
      <c r="AH130" s="76"/>
      <c r="AI130" s="77"/>
      <c r="AJ130" s="50"/>
      <c r="AK130" s="41"/>
      <c r="AL130" s="41">
        <f t="shared" si="58"/>
        <v>0</v>
      </c>
      <c r="AM130" s="38">
        <f t="shared" si="45"/>
        <v>0</v>
      </c>
      <c r="AN130" s="76"/>
      <c r="AO130" s="76"/>
      <c r="AP130" s="77"/>
      <c r="AQ130" s="50"/>
      <c r="AR130" s="41"/>
      <c r="AS130" s="41"/>
      <c r="AT130" s="38"/>
      <c r="AU130" s="76"/>
      <c r="AV130" s="76"/>
      <c r="AW130" s="77"/>
      <c r="AX130" s="50"/>
      <c r="AY130" s="41"/>
      <c r="AZ130" s="41">
        <f t="shared" si="57"/>
        <v>0</v>
      </c>
      <c r="BA130" s="38">
        <f t="shared" si="46"/>
        <v>0</v>
      </c>
      <c r="BB130" s="76"/>
      <c r="BC130" s="76"/>
      <c r="BD130" s="77"/>
      <c r="BE130" s="50"/>
      <c r="BF130" s="41"/>
      <c r="BG130" s="41">
        <f t="shared" si="35"/>
        <v>0</v>
      </c>
      <c r="BH130" s="38">
        <f t="shared" si="47"/>
        <v>0</v>
      </c>
      <c r="BI130" s="76"/>
      <c r="BJ130" s="76"/>
      <c r="BK130" s="77"/>
      <c r="BL130" s="50"/>
      <c r="BM130" s="41"/>
      <c r="BN130" s="41"/>
      <c r="BO130" s="38"/>
      <c r="BP130" s="76"/>
      <c r="BQ130" s="76"/>
      <c r="BR130" s="77"/>
      <c r="BS130" s="92"/>
      <c r="BT130" s="93"/>
      <c r="BU130" s="93">
        <f t="shared" si="36"/>
        <v>0</v>
      </c>
      <c r="BV130" s="86">
        <f t="shared" si="48"/>
        <v>0</v>
      </c>
      <c r="BW130" s="76"/>
      <c r="BX130" s="76"/>
      <c r="BY130" s="77"/>
      <c r="BZ130" s="92"/>
      <c r="CA130" s="93"/>
      <c r="CB130" s="93">
        <f t="shared" si="37"/>
        <v>0</v>
      </c>
      <c r="CC130" s="38">
        <f t="shared" si="38"/>
        <v>0</v>
      </c>
      <c r="CD130" s="76"/>
      <c r="CE130" s="76"/>
      <c r="CF130" s="77"/>
      <c r="CG130" s="87"/>
      <c r="CH130" s="88"/>
      <c r="CI130" s="88">
        <f t="shared" si="39"/>
        <v>0</v>
      </c>
      <c r="CJ130" s="89">
        <f t="shared" si="40"/>
        <v>0</v>
      </c>
      <c r="CK130" s="76"/>
      <c r="CL130" s="76"/>
      <c r="CM130" s="77"/>
      <c r="CN130" s="87"/>
      <c r="CO130" s="88"/>
      <c r="CP130" s="88">
        <f t="shared" si="41"/>
        <v>0</v>
      </c>
      <c r="CQ130" s="89">
        <f t="shared" si="49"/>
        <v>0</v>
      </c>
      <c r="CR130" s="76"/>
      <c r="CS130" s="76"/>
      <c r="CT130" s="81"/>
      <c r="CU130" s="87"/>
      <c r="CV130" s="88"/>
      <c r="CW130" s="88">
        <f t="shared" si="42"/>
        <v>0</v>
      </c>
      <c r="CX130" s="89">
        <f t="shared" si="50"/>
        <v>0</v>
      </c>
      <c r="CY130" s="76"/>
      <c r="CZ130" s="76"/>
      <c r="DA130" s="81"/>
      <c r="DB130" s="90">
        <f t="shared" si="61"/>
        <v>0</v>
      </c>
      <c r="DC130" s="42">
        <f t="shared" si="61"/>
        <v>0</v>
      </c>
      <c r="DD130" s="42">
        <f t="shared" si="61"/>
        <v>0</v>
      </c>
      <c r="DE130" s="80">
        <f t="shared" si="62"/>
        <v>0</v>
      </c>
      <c r="DF130" s="80">
        <f t="shared" si="62"/>
        <v>0</v>
      </c>
      <c r="DG130" s="80">
        <f t="shared" si="62"/>
        <v>0</v>
      </c>
    </row>
    <row r="131" spans="2:111" s="8" customFormat="1" ht="20.100000000000001" customHeight="1">
      <c r="B131" s="13">
        <f t="shared" si="51"/>
        <v>125</v>
      </c>
      <c r="C131" s="14" t="e">
        <f>+#REF!</f>
        <v>#REF!</v>
      </c>
      <c r="D131" s="14" t="s">
        <v>19</v>
      </c>
      <c r="E131" s="96" t="e">
        <f>#REF!</f>
        <v>#REF!</v>
      </c>
      <c r="F131" s="16" t="e">
        <f>SUMIF(#REF!,$E131,#REF!)</f>
        <v>#REF!</v>
      </c>
      <c r="G131" s="16" t="e">
        <f>SUMIF(#REF!,$E131,#REF!)</f>
        <v>#REF!</v>
      </c>
      <c r="H131" s="17" t="e">
        <f>+G131+F131</f>
        <v>#REF!</v>
      </c>
      <c r="I131" s="64" t="e">
        <f t="shared" si="59"/>
        <v>#REF!</v>
      </c>
      <c r="K131" s="92"/>
      <c r="L131" s="93"/>
      <c r="M131" s="41">
        <f t="shared" si="43"/>
        <v>0</v>
      </c>
      <c r="N131" s="38">
        <f t="shared" si="44"/>
        <v>0</v>
      </c>
      <c r="O131" s="76"/>
      <c r="P131" s="76"/>
      <c r="Q131" s="77"/>
      <c r="R131" s="50"/>
      <c r="S131" s="41"/>
      <c r="T131" s="41">
        <f t="shared" si="52"/>
        <v>0</v>
      </c>
      <c r="U131" s="38">
        <f t="shared" si="53"/>
        <v>0</v>
      </c>
      <c r="V131" s="76"/>
      <c r="W131" s="76"/>
      <c r="X131" s="77"/>
      <c r="Y131" s="50"/>
      <c r="Z131" s="41"/>
      <c r="AA131" s="41">
        <f t="shared" si="60"/>
        <v>0</v>
      </c>
      <c r="AB131" s="38">
        <f t="shared" si="54"/>
        <v>0</v>
      </c>
      <c r="AC131" s="50"/>
      <c r="AD131" s="41"/>
      <c r="AE131" s="41">
        <f t="shared" si="34"/>
        <v>0</v>
      </c>
      <c r="AF131" s="38">
        <f t="shared" si="55"/>
        <v>0</v>
      </c>
      <c r="AG131" s="76"/>
      <c r="AH131" s="76"/>
      <c r="AI131" s="77"/>
      <c r="AJ131" s="50"/>
      <c r="AK131" s="41"/>
      <c r="AL131" s="41">
        <f t="shared" si="58"/>
        <v>0</v>
      </c>
      <c r="AM131" s="38">
        <f t="shared" si="45"/>
        <v>0</v>
      </c>
      <c r="AN131" s="76"/>
      <c r="AO131" s="76"/>
      <c r="AP131" s="76"/>
      <c r="AQ131" s="50"/>
      <c r="AR131" s="41"/>
      <c r="AS131" s="41">
        <f>(AR131/1.18)/2+((AR131/1.18)*0.18)</f>
        <v>0</v>
      </c>
      <c r="AT131" s="38">
        <f>(AR131/1.18)/2</f>
        <v>0</v>
      </c>
      <c r="AU131" s="76"/>
      <c r="AV131" s="76"/>
      <c r="AW131" s="76"/>
      <c r="AX131" s="50"/>
      <c r="AY131" s="41"/>
      <c r="AZ131" s="41">
        <f t="shared" si="57"/>
        <v>0</v>
      </c>
      <c r="BA131" s="38">
        <f t="shared" si="46"/>
        <v>0</v>
      </c>
      <c r="BB131" s="76"/>
      <c r="BC131" s="76"/>
      <c r="BD131" s="77"/>
      <c r="BE131" s="50"/>
      <c r="BF131" s="41"/>
      <c r="BG131" s="41">
        <f t="shared" si="35"/>
        <v>0</v>
      </c>
      <c r="BH131" s="38">
        <f t="shared" si="47"/>
        <v>0</v>
      </c>
      <c r="BI131" s="76"/>
      <c r="BJ131" s="76"/>
      <c r="BK131" s="77"/>
      <c r="BL131" s="50"/>
      <c r="BM131" s="41"/>
      <c r="BN131" s="41"/>
      <c r="BO131" s="38"/>
      <c r="BP131" s="76"/>
      <c r="BQ131" s="76"/>
      <c r="BR131" s="77"/>
      <c r="BS131" s="92"/>
      <c r="BT131" s="93"/>
      <c r="BU131" s="93">
        <f t="shared" si="36"/>
        <v>0</v>
      </c>
      <c r="BV131" s="38">
        <f t="shared" si="48"/>
        <v>0</v>
      </c>
      <c r="BW131" s="76"/>
      <c r="BX131" s="76"/>
      <c r="BY131" s="77"/>
      <c r="BZ131" s="92"/>
      <c r="CA131" s="93"/>
      <c r="CB131" s="93">
        <f t="shared" si="37"/>
        <v>0</v>
      </c>
      <c r="CC131" s="38"/>
      <c r="CD131" s="76"/>
      <c r="CE131" s="76"/>
      <c r="CF131" s="77"/>
      <c r="CG131" s="87"/>
      <c r="CH131" s="88"/>
      <c r="CI131" s="88">
        <f t="shared" si="39"/>
        <v>0</v>
      </c>
      <c r="CJ131" s="89">
        <f t="shared" si="40"/>
        <v>0</v>
      </c>
      <c r="CK131" s="76"/>
      <c r="CL131" s="76"/>
      <c r="CM131" s="77"/>
      <c r="CN131" s="87"/>
      <c r="CO131" s="88"/>
      <c r="CP131" s="88">
        <f t="shared" si="41"/>
        <v>0</v>
      </c>
      <c r="CQ131" s="89">
        <f t="shared" si="49"/>
        <v>0</v>
      </c>
      <c r="CR131" s="76"/>
      <c r="CS131" s="76"/>
      <c r="CT131" s="81"/>
      <c r="CU131" s="87"/>
      <c r="CV131" s="88"/>
      <c r="CW131" s="88">
        <f t="shared" si="42"/>
        <v>0</v>
      </c>
      <c r="CX131" s="89">
        <f t="shared" si="50"/>
        <v>0</v>
      </c>
      <c r="CY131" s="76"/>
      <c r="CZ131" s="76"/>
      <c r="DA131" s="81"/>
      <c r="DB131" s="90">
        <f>L131+S131+Z131+AD131+AK131+AY131+BF131+BT131+CA131+CH131+CO131+CV131+AR131</f>
        <v>0</v>
      </c>
      <c r="DC131" s="42">
        <f>M131+T131+AA131+AE131+AL131+AZ131+BG131+BU131+CB131+CI131+CP131+CW131+AS131</f>
        <v>0</v>
      </c>
      <c r="DD131" s="42">
        <f>N131+U131+AB131+AF131+AM131+BA131+BH131+BV131+CC131+CJ131+CQ131+CX131+AT131</f>
        <v>0</v>
      </c>
      <c r="DE131" s="80">
        <f>O131+V131+AG131+AN131+BB131+BI131+BW131+CD131+CK131+CR131+CY131+AU131</f>
        <v>0</v>
      </c>
      <c r="DF131" s="80">
        <f>P131+W131+AH131+AO131+BC131+BJ131+BX131+CE131+CL131+CS131+CZ131+AV131</f>
        <v>0</v>
      </c>
      <c r="DG131" s="80">
        <f>Q131+X131+AI131+AP131+BD131+BK131+BY131+CF131+CM131+CT131+DA131+AW131</f>
        <v>0</v>
      </c>
    </row>
    <row r="132" spans="2:111" s="8" customFormat="1" ht="20.100000000000001" customHeight="1">
      <c r="B132" s="13">
        <f t="shared" si="51"/>
        <v>126</v>
      </c>
      <c r="C132" s="14" t="e">
        <f>+#REF!</f>
        <v>#REF!</v>
      </c>
      <c r="D132" s="14" t="s">
        <v>19</v>
      </c>
      <c r="E132" s="96" t="e">
        <f>#REF!</f>
        <v>#REF!</v>
      </c>
      <c r="F132" s="16" t="e">
        <f>SUMIF(#REF!,$E132,#REF!)</f>
        <v>#REF!</v>
      </c>
      <c r="G132" s="16" t="e">
        <f>SUMIF(#REF!,$E132,#REF!)</f>
        <v>#REF!</v>
      </c>
      <c r="H132" s="17" t="e">
        <f t="shared" si="56"/>
        <v>#REF!</v>
      </c>
      <c r="I132" s="64" t="e">
        <f t="shared" si="59"/>
        <v>#REF!</v>
      </c>
      <c r="K132" s="92"/>
      <c r="L132" s="93"/>
      <c r="M132" s="41">
        <f t="shared" si="43"/>
        <v>0</v>
      </c>
      <c r="N132" s="38">
        <f t="shared" si="44"/>
        <v>0</v>
      </c>
      <c r="O132" s="76"/>
      <c r="P132" s="76"/>
      <c r="Q132" s="77"/>
      <c r="R132" s="50"/>
      <c r="S132" s="41"/>
      <c r="T132" s="41">
        <f t="shared" si="52"/>
        <v>0</v>
      </c>
      <c r="U132" s="38">
        <f t="shared" si="53"/>
        <v>0</v>
      </c>
      <c r="V132" s="76"/>
      <c r="W132" s="76"/>
      <c r="X132" s="77"/>
      <c r="Y132" s="50"/>
      <c r="Z132" s="41"/>
      <c r="AA132" s="41">
        <f t="shared" si="60"/>
        <v>0</v>
      </c>
      <c r="AB132" s="38">
        <f t="shared" si="54"/>
        <v>0</v>
      </c>
      <c r="AC132" s="50"/>
      <c r="AD132" s="41"/>
      <c r="AE132" s="41">
        <f t="shared" ref="AE132:AE194" si="63">(AD132/1.18)/2+((AD132/1.18)*0.18)</f>
        <v>0</v>
      </c>
      <c r="AF132" s="38">
        <f t="shared" si="55"/>
        <v>0</v>
      </c>
      <c r="AG132" s="76"/>
      <c r="AH132" s="76"/>
      <c r="AI132" s="77"/>
      <c r="AJ132" s="50"/>
      <c r="AK132" s="41"/>
      <c r="AL132" s="41">
        <f t="shared" si="58"/>
        <v>0</v>
      </c>
      <c r="AM132" s="38">
        <f t="shared" si="45"/>
        <v>0</v>
      </c>
      <c r="AN132" s="76"/>
      <c r="AO132" s="76"/>
      <c r="AP132" s="77"/>
      <c r="AQ132" s="50"/>
      <c r="AR132" s="41"/>
      <c r="AS132" s="41"/>
      <c r="AT132" s="38"/>
      <c r="AU132" s="76"/>
      <c r="AV132" s="76"/>
      <c r="AW132" s="77"/>
      <c r="AX132" s="50"/>
      <c r="AY132" s="41"/>
      <c r="AZ132" s="41">
        <f t="shared" si="57"/>
        <v>0</v>
      </c>
      <c r="BA132" s="38">
        <f t="shared" si="46"/>
        <v>0</v>
      </c>
      <c r="BB132" s="76"/>
      <c r="BC132" s="76"/>
      <c r="BD132" s="77"/>
      <c r="BE132" s="50"/>
      <c r="BF132" s="41"/>
      <c r="BG132" s="41">
        <f t="shared" ref="BG132:BG194" si="64">(BF132/1.18)/2+((BF132/1.18)*0.18)</f>
        <v>0</v>
      </c>
      <c r="BH132" s="38">
        <f t="shared" si="47"/>
        <v>0</v>
      </c>
      <c r="BI132" s="76"/>
      <c r="BJ132" s="76"/>
      <c r="BK132" s="77"/>
      <c r="BL132" s="50"/>
      <c r="BM132" s="41"/>
      <c r="BN132" s="41"/>
      <c r="BO132" s="38"/>
      <c r="BP132" s="76"/>
      <c r="BQ132" s="76"/>
      <c r="BR132" s="77"/>
      <c r="BS132" s="92"/>
      <c r="BT132" s="93"/>
      <c r="BU132" s="93">
        <f t="shared" ref="BU132:BU194" si="65">(BT132/1.18)/2+((BT132/1.18)*0.18)</f>
        <v>0</v>
      </c>
      <c r="BV132" s="38">
        <f t="shared" si="48"/>
        <v>0</v>
      </c>
      <c r="BW132" s="76"/>
      <c r="BX132" s="76"/>
      <c r="BY132" s="77"/>
      <c r="BZ132" s="92"/>
      <c r="CA132" s="93"/>
      <c r="CB132" s="93">
        <f t="shared" ref="CB132:CB194" si="66">(CA132/1.18)/2+((CA132/1.18)*0.18)</f>
        <v>0</v>
      </c>
      <c r="CC132" s="38">
        <f t="shared" ref="CC132:CC198" si="67">(CA132/1.18)/2</f>
        <v>0</v>
      </c>
      <c r="CD132" s="76"/>
      <c r="CE132" s="76"/>
      <c r="CF132" s="77"/>
      <c r="CG132" s="87"/>
      <c r="CH132" s="88"/>
      <c r="CI132" s="88">
        <f t="shared" ref="CI132:CI194" si="68">(CH132/1.18)/2+((CH132/1.18)*0.18)</f>
        <v>0</v>
      </c>
      <c r="CJ132" s="89">
        <f t="shared" ref="CJ132:CJ194" si="69">(CH132/1.18)/2</f>
        <v>0</v>
      </c>
      <c r="CK132" s="76"/>
      <c r="CL132" s="76"/>
      <c r="CM132" s="77"/>
      <c r="CN132" s="87"/>
      <c r="CO132" s="88"/>
      <c r="CP132" s="88">
        <f t="shared" ref="CP132:CP194" si="70">(CO132/1.18)/2+((CO132/1.18)*0.18)</f>
        <v>0</v>
      </c>
      <c r="CQ132" s="89">
        <f t="shared" si="49"/>
        <v>0</v>
      </c>
      <c r="CR132" s="76"/>
      <c r="CS132" s="76"/>
      <c r="CT132" s="81"/>
      <c r="CU132" s="87"/>
      <c r="CV132" s="88"/>
      <c r="CW132" s="88">
        <f t="shared" ref="CW132:CW194" si="71">(CV132/1.18)/2+((CV132/1.18)*0.18)</f>
        <v>0</v>
      </c>
      <c r="CX132" s="89">
        <f t="shared" si="50"/>
        <v>0</v>
      </c>
      <c r="CY132" s="76"/>
      <c r="CZ132" s="76"/>
      <c r="DA132" s="81"/>
      <c r="DB132" s="90">
        <f t="shared" si="61"/>
        <v>0</v>
      </c>
      <c r="DC132" s="42">
        <f t="shared" si="61"/>
        <v>0</v>
      </c>
      <c r="DD132" s="42">
        <f t="shared" si="61"/>
        <v>0</v>
      </c>
      <c r="DE132" s="80">
        <f t="shared" si="62"/>
        <v>0</v>
      </c>
      <c r="DF132" s="80">
        <f t="shared" si="62"/>
        <v>0</v>
      </c>
      <c r="DG132" s="80">
        <f t="shared" si="62"/>
        <v>0</v>
      </c>
    </row>
    <row r="133" spans="2:111" s="8" customFormat="1" ht="20.100000000000001" customHeight="1">
      <c r="B133" s="13">
        <f t="shared" si="51"/>
        <v>127</v>
      </c>
      <c r="C133" s="14" t="e">
        <f>+#REF!</f>
        <v>#REF!</v>
      </c>
      <c r="D133" s="14" t="s">
        <v>19</v>
      </c>
      <c r="E133" s="96" t="e">
        <f>#REF!</f>
        <v>#REF!</v>
      </c>
      <c r="F133" s="16" t="e">
        <f>SUMIF(#REF!,$E133,#REF!)</f>
        <v>#REF!</v>
      </c>
      <c r="G133" s="16" t="e">
        <f>SUMIF(#REF!,$E133,#REF!)</f>
        <v>#REF!</v>
      </c>
      <c r="H133" s="17" t="e">
        <f>+G133+F133</f>
        <v>#REF!</v>
      </c>
      <c r="I133" s="64" t="e">
        <f t="shared" si="59"/>
        <v>#REF!</v>
      </c>
      <c r="K133" s="92"/>
      <c r="L133" s="93"/>
      <c r="M133" s="41">
        <f t="shared" ref="M133:M195" si="72">(L133/1.18)/2+((L133/1.18)*0.18)</f>
        <v>0</v>
      </c>
      <c r="N133" s="38">
        <f t="shared" ref="N133:N195" si="73">(L133/1.18)/2</f>
        <v>0</v>
      </c>
      <c r="O133" s="76"/>
      <c r="P133" s="76"/>
      <c r="Q133" s="77"/>
      <c r="R133" s="50"/>
      <c r="S133" s="41"/>
      <c r="T133" s="41">
        <f t="shared" si="52"/>
        <v>0</v>
      </c>
      <c r="U133" s="38">
        <f t="shared" si="53"/>
        <v>0</v>
      </c>
      <c r="V133" s="76"/>
      <c r="W133" s="76"/>
      <c r="X133" s="77"/>
      <c r="Y133" s="50"/>
      <c r="Z133" s="41"/>
      <c r="AA133" s="41">
        <f t="shared" si="60"/>
        <v>0</v>
      </c>
      <c r="AB133" s="38">
        <f t="shared" si="54"/>
        <v>0</v>
      </c>
      <c r="AC133" s="50"/>
      <c r="AD133" s="41"/>
      <c r="AE133" s="41">
        <f t="shared" si="63"/>
        <v>0</v>
      </c>
      <c r="AF133" s="38">
        <f t="shared" si="55"/>
        <v>0</v>
      </c>
      <c r="AG133" s="76"/>
      <c r="AH133" s="76"/>
      <c r="AI133" s="77"/>
      <c r="AJ133" s="50"/>
      <c r="AK133" s="41"/>
      <c r="AL133" s="41">
        <f t="shared" si="58"/>
        <v>0</v>
      </c>
      <c r="AM133" s="38">
        <f t="shared" ref="AM133:AM195" si="74">(AK133/1.18)/2</f>
        <v>0</v>
      </c>
      <c r="AN133" s="76"/>
      <c r="AO133" s="76"/>
      <c r="AP133" s="77"/>
      <c r="AQ133" s="50"/>
      <c r="AR133" s="41"/>
      <c r="AS133" s="41"/>
      <c r="AT133" s="38"/>
      <c r="AU133" s="76"/>
      <c r="AV133" s="76"/>
      <c r="AW133" s="77"/>
      <c r="AX133" s="50"/>
      <c r="AY133" s="41"/>
      <c r="AZ133" s="41">
        <f t="shared" si="57"/>
        <v>0</v>
      </c>
      <c r="BA133" s="38">
        <f t="shared" ref="BA133:BA195" si="75">(AY133/1.18)/2</f>
        <v>0</v>
      </c>
      <c r="BB133" s="76"/>
      <c r="BC133" s="76"/>
      <c r="BD133" s="76"/>
      <c r="BE133" s="50"/>
      <c r="BF133" s="41"/>
      <c r="BG133" s="41">
        <f t="shared" si="64"/>
        <v>0</v>
      </c>
      <c r="BH133" s="38">
        <f t="shared" ref="BH133:BH195" si="76">(BF133/1.18)/2</f>
        <v>0</v>
      </c>
      <c r="BI133" s="76"/>
      <c r="BJ133" s="76"/>
      <c r="BK133" s="77"/>
      <c r="BL133" s="50"/>
      <c r="BM133" s="41"/>
      <c r="BN133" s="41"/>
      <c r="BO133" s="38"/>
      <c r="BP133" s="76"/>
      <c r="BQ133" s="76"/>
      <c r="BR133" s="77"/>
      <c r="BS133" s="92"/>
      <c r="BT133" s="93"/>
      <c r="BU133" s="93">
        <f t="shared" si="65"/>
        <v>0</v>
      </c>
      <c r="BV133" s="38">
        <f t="shared" ref="BV133:BV195" si="77">(BT133/1.18)/2</f>
        <v>0</v>
      </c>
      <c r="BW133" s="76"/>
      <c r="BX133" s="76"/>
      <c r="BY133" s="76"/>
      <c r="BZ133" s="92"/>
      <c r="CA133" s="93"/>
      <c r="CB133" s="93">
        <f t="shared" si="66"/>
        <v>0</v>
      </c>
      <c r="CC133" s="38">
        <f t="shared" si="67"/>
        <v>0</v>
      </c>
      <c r="CD133" s="76"/>
      <c r="CE133" s="76"/>
      <c r="CF133" s="76"/>
      <c r="CG133" s="87"/>
      <c r="CH133" s="88"/>
      <c r="CI133" s="88"/>
      <c r="CJ133" s="89"/>
      <c r="CK133" s="76"/>
      <c r="CL133" s="76"/>
      <c r="CM133" s="77"/>
      <c r="CN133" s="87"/>
      <c r="CO133" s="88"/>
      <c r="CP133" s="88">
        <f t="shared" si="70"/>
        <v>0</v>
      </c>
      <c r="CQ133" s="89">
        <f t="shared" ref="CQ133:CQ195" si="78">(CO133/1.18)/2</f>
        <v>0</v>
      </c>
      <c r="CR133" s="76"/>
      <c r="CS133" s="76"/>
      <c r="CT133" s="81"/>
      <c r="CU133" s="87"/>
      <c r="CV133" s="88"/>
      <c r="CW133" s="88">
        <f t="shared" si="71"/>
        <v>0</v>
      </c>
      <c r="CX133" s="89">
        <f t="shared" ref="CX133:CX195" si="79">(CV133/1.18)/2</f>
        <v>0</v>
      </c>
      <c r="CY133" s="76"/>
      <c r="CZ133" s="76"/>
      <c r="DA133" s="81"/>
      <c r="DB133" s="90">
        <f>L133+S133+Z133+AD133+AK133+AY133+BF133+BT133+CA133+CH133+CO133+CV133</f>
        <v>0</v>
      </c>
      <c r="DC133" s="42">
        <f>M133+T133+AA133+AE133+AL133+AZ133+BG133+BU133+CB133+CI133+CP133+CW133</f>
        <v>0</v>
      </c>
      <c r="DD133" s="42">
        <f>N133+U133+AB133+AF133+AM133+BA133+BH133+BV133+CC133+CJ133+CQ133+CX133</f>
        <v>0</v>
      </c>
      <c r="DE133" s="80">
        <f>O133+V133+AG133+AN133+BB133+BI133+BW133+CD133+CK133+CR133+CY133</f>
        <v>0</v>
      </c>
      <c r="DF133" s="80">
        <f>P133+W133+AH133+AO133+BC133+BJ133+BX133+CE133+CL133+CS133+CZ133</f>
        <v>0</v>
      </c>
      <c r="DG133" s="80">
        <f>Q133+X133+AI133+AP133+BD133+BK133+BY133+CF133+CM133+CT133+DA133</f>
        <v>0</v>
      </c>
    </row>
    <row r="134" spans="2:111" s="8" customFormat="1" ht="20.100000000000001" customHeight="1">
      <c r="B134" s="13">
        <f t="shared" si="51"/>
        <v>128</v>
      </c>
      <c r="C134" s="14" t="e">
        <f>+#REF!</f>
        <v>#REF!</v>
      </c>
      <c r="D134" s="14" t="s">
        <v>19</v>
      </c>
      <c r="E134" s="96" t="e">
        <f>#REF!</f>
        <v>#REF!</v>
      </c>
      <c r="F134" s="16" t="e">
        <f>SUMIF(#REF!,$E134,#REF!)</f>
        <v>#REF!</v>
      </c>
      <c r="G134" s="16" t="e">
        <f>SUMIF(#REF!,$E134,#REF!)</f>
        <v>#REF!</v>
      </c>
      <c r="H134" s="17" t="e">
        <f t="shared" si="56"/>
        <v>#REF!</v>
      </c>
      <c r="I134" s="64" t="e">
        <f t="shared" si="59"/>
        <v>#REF!</v>
      </c>
      <c r="K134" s="92"/>
      <c r="L134" s="93"/>
      <c r="M134" s="41">
        <f t="shared" si="72"/>
        <v>0</v>
      </c>
      <c r="N134" s="38">
        <f t="shared" si="73"/>
        <v>0</v>
      </c>
      <c r="O134" s="76"/>
      <c r="P134" s="76"/>
      <c r="Q134" s="77"/>
      <c r="R134" s="50"/>
      <c r="S134" s="41"/>
      <c r="T134" s="41">
        <f t="shared" si="52"/>
        <v>0</v>
      </c>
      <c r="U134" s="38">
        <f t="shared" si="53"/>
        <v>0</v>
      </c>
      <c r="V134" s="76"/>
      <c r="W134" s="76"/>
      <c r="X134" s="77"/>
      <c r="Y134" s="50"/>
      <c r="Z134" s="41"/>
      <c r="AA134" s="41">
        <f t="shared" si="60"/>
        <v>0</v>
      </c>
      <c r="AB134" s="38">
        <f t="shared" si="54"/>
        <v>0</v>
      </c>
      <c r="AC134" s="50"/>
      <c r="AD134" s="41"/>
      <c r="AE134" s="41">
        <f t="shared" si="63"/>
        <v>0</v>
      </c>
      <c r="AF134" s="38">
        <f t="shared" si="55"/>
        <v>0</v>
      </c>
      <c r="AG134" s="76"/>
      <c r="AH134" s="76"/>
      <c r="AI134" s="77"/>
      <c r="AJ134" s="50"/>
      <c r="AK134" s="41"/>
      <c r="AL134" s="41">
        <f t="shared" si="58"/>
        <v>0</v>
      </c>
      <c r="AM134" s="38">
        <f t="shared" si="74"/>
        <v>0</v>
      </c>
      <c r="AN134" s="76"/>
      <c r="AO134" s="76"/>
      <c r="AP134" s="77"/>
      <c r="AQ134" s="50"/>
      <c r="AR134" s="41"/>
      <c r="AS134" s="41"/>
      <c r="AT134" s="38"/>
      <c r="AU134" s="76"/>
      <c r="AV134" s="76"/>
      <c r="AW134" s="77"/>
      <c r="AX134" s="50"/>
      <c r="AY134" s="41"/>
      <c r="AZ134" s="41">
        <f t="shared" si="57"/>
        <v>0</v>
      </c>
      <c r="BA134" s="38">
        <f t="shared" si="75"/>
        <v>0</v>
      </c>
      <c r="BB134" s="76"/>
      <c r="BC134" s="76"/>
      <c r="BD134" s="77"/>
      <c r="BE134" s="50"/>
      <c r="BF134" s="41"/>
      <c r="BG134" s="41">
        <f t="shared" si="64"/>
        <v>0</v>
      </c>
      <c r="BH134" s="38">
        <f t="shared" si="76"/>
        <v>0</v>
      </c>
      <c r="BI134" s="76"/>
      <c r="BJ134" s="76"/>
      <c r="BK134" s="77"/>
      <c r="BL134" s="50"/>
      <c r="BM134" s="41"/>
      <c r="BN134" s="41"/>
      <c r="BO134" s="38"/>
      <c r="BP134" s="76"/>
      <c r="BQ134" s="76"/>
      <c r="BR134" s="77"/>
      <c r="BS134" s="92"/>
      <c r="BT134" s="93"/>
      <c r="BU134" s="93">
        <f t="shared" si="65"/>
        <v>0</v>
      </c>
      <c r="BV134" s="38">
        <f t="shared" si="77"/>
        <v>0</v>
      </c>
      <c r="BW134" s="76"/>
      <c r="BX134" s="76"/>
      <c r="BY134" s="77"/>
      <c r="BZ134" s="92"/>
      <c r="CA134" s="93"/>
      <c r="CB134" s="93">
        <f t="shared" si="66"/>
        <v>0</v>
      </c>
      <c r="CC134" s="38">
        <f t="shared" si="67"/>
        <v>0</v>
      </c>
      <c r="CD134" s="76"/>
      <c r="CE134" s="76"/>
      <c r="CF134" s="77"/>
      <c r="CG134" s="87"/>
      <c r="CH134" s="88"/>
      <c r="CI134" s="88">
        <f t="shared" si="68"/>
        <v>0</v>
      </c>
      <c r="CJ134" s="89">
        <f t="shared" si="69"/>
        <v>0</v>
      </c>
      <c r="CK134" s="76"/>
      <c r="CL134" s="76"/>
      <c r="CM134" s="77"/>
      <c r="CN134" s="87"/>
      <c r="CO134" s="88"/>
      <c r="CP134" s="88">
        <f t="shared" si="70"/>
        <v>0</v>
      </c>
      <c r="CQ134" s="89">
        <f t="shared" si="78"/>
        <v>0</v>
      </c>
      <c r="CR134" s="76"/>
      <c r="CS134" s="76"/>
      <c r="CT134" s="81"/>
      <c r="CU134" s="87"/>
      <c r="CV134" s="88"/>
      <c r="CW134" s="88">
        <f t="shared" si="71"/>
        <v>0</v>
      </c>
      <c r="CX134" s="89">
        <f t="shared" si="79"/>
        <v>0</v>
      </c>
      <c r="CY134" s="76"/>
      <c r="CZ134" s="76"/>
      <c r="DA134" s="81"/>
      <c r="DB134" s="90">
        <f t="shared" si="61"/>
        <v>0</v>
      </c>
      <c r="DC134" s="42">
        <f t="shared" si="61"/>
        <v>0</v>
      </c>
      <c r="DD134" s="42">
        <f t="shared" si="61"/>
        <v>0</v>
      </c>
      <c r="DE134" s="80">
        <f t="shared" si="62"/>
        <v>0</v>
      </c>
      <c r="DF134" s="80">
        <f t="shared" si="62"/>
        <v>0</v>
      </c>
      <c r="DG134" s="80">
        <f t="shared" si="62"/>
        <v>0</v>
      </c>
    </row>
    <row r="135" spans="2:111" s="8" customFormat="1" ht="20.100000000000001" customHeight="1">
      <c r="B135" s="13">
        <f t="shared" si="51"/>
        <v>129</v>
      </c>
      <c r="C135" s="14" t="e">
        <f>+#REF!</f>
        <v>#REF!</v>
      </c>
      <c r="D135" s="14" t="s">
        <v>19</v>
      </c>
      <c r="E135" s="96" t="e">
        <f>#REF!</f>
        <v>#REF!</v>
      </c>
      <c r="F135" s="16" t="e">
        <f>SUMIF(#REF!,$E135,#REF!)</f>
        <v>#REF!</v>
      </c>
      <c r="G135" s="16" t="e">
        <f>SUMIF(#REF!,$E135,#REF!)</f>
        <v>#REF!</v>
      </c>
      <c r="H135" s="17" t="e">
        <f t="shared" si="56"/>
        <v>#REF!</v>
      </c>
      <c r="I135" s="64" t="e">
        <f t="shared" si="59"/>
        <v>#REF!</v>
      </c>
      <c r="K135" s="92"/>
      <c r="L135" s="93"/>
      <c r="M135" s="41">
        <f t="shared" si="72"/>
        <v>0</v>
      </c>
      <c r="N135" s="38">
        <f t="shared" si="73"/>
        <v>0</v>
      </c>
      <c r="O135" s="76"/>
      <c r="P135" s="76"/>
      <c r="Q135" s="77"/>
      <c r="R135" s="50"/>
      <c r="S135" s="41"/>
      <c r="T135" s="41">
        <f t="shared" ref="T135:T197" si="80">(S135/1.18)/2+((S135/1.18)*0.18)</f>
        <v>0</v>
      </c>
      <c r="U135" s="38">
        <f t="shared" ref="U135:U197" si="81">(S135/1.18)/2</f>
        <v>0</v>
      </c>
      <c r="V135" s="76"/>
      <c r="W135" s="76"/>
      <c r="X135" s="77"/>
      <c r="Y135" s="50"/>
      <c r="Z135" s="41"/>
      <c r="AA135" s="41">
        <f t="shared" si="60"/>
        <v>0</v>
      </c>
      <c r="AB135" s="38">
        <f t="shared" ref="AB135:AB197" si="82">(Z135/1.18)/2</f>
        <v>0</v>
      </c>
      <c r="AC135" s="50"/>
      <c r="AD135" s="41"/>
      <c r="AE135" s="41">
        <f t="shared" si="63"/>
        <v>0</v>
      </c>
      <c r="AF135" s="38">
        <f t="shared" ref="AF135:AF197" si="83">(AD135/1.18)/2</f>
        <v>0</v>
      </c>
      <c r="AG135" s="76"/>
      <c r="AH135" s="76"/>
      <c r="AI135" s="77"/>
      <c r="AJ135" s="50"/>
      <c r="AK135" s="41"/>
      <c r="AL135" s="41">
        <f t="shared" si="58"/>
        <v>0</v>
      </c>
      <c r="AM135" s="38">
        <f t="shared" si="74"/>
        <v>0</v>
      </c>
      <c r="AN135" s="76"/>
      <c r="AO135" s="76"/>
      <c r="AP135" s="77"/>
      <c r="AQ135" s="50"/>
      <c r="AR135" s="41"/>
      <c r="AS135" s="41"/>
      <c r="AT135" s="38"/>
      <c r="AU135" s="76"/>
      <c r="AV135" s="76"/>
      <c r="AW135" s="77"/>
      <c r="AX135" s="50"/>
      <c r="AY135" s="41"/>
      <c r="AZ135" s="41">
        <f t="shared" si="57"/>
        <v>0</v>
      </c>
      <c r="BA135" s="38">
        <f t="shared" si="75"/>
        <v>0</v>
      </c>
      <c r="BB135" s="85"/>
      <c r="BC135" s="76"/>
      <c r="BD135" s="77"/>
      <c r="BE135" s="50"/>
      <c r="BF135" s="41"/>
      <c r="BG135" s="41">
        <f t="shared" si="64"/>
        <v>0</v>
      </c>
      <c r="BH135" s="38">
        <f t="shared" si="76"/>
        <v>0</v>
      </c>
      <c r="BI135" s="76"/>
      <c r="BJ135" s="76"/>
      <c r="BK135" s="77"/>
      <c r="BL135" s="50"/>
      <c r="BM135" s="41"/>
      <c r="BN135" s="41"/>
      <c r="BO135" s="38"/>
      <c r="BP135" s="76"/>
      <c r="BQ135" s="76"/>
      <c r="BR135" s="77"/>
      <c r="BS135" s="92"/>
      <c r="BT135" s="93"/>
      <c r="BU135" s="93">
        <f t="shared" si="65"/>
        <v>0</v>
      </c>
      <c r="BV135" s="38">
        <f t="shared" si="77"/>
        <v>0</v>
      </c>
      <c r="BW135" s="76"/>
      <c r="BX135" s="76"/>
      <c r="BY135" s="76"/>
      <c r="BZ135" s="92"/>
      <c r="CA135" s="93"/>
      <c r="CB135" s="93">
        <f t="shared" si="66"/>
        <v>0</v>
      </c>
      <c r="CC135" s="38">
        <f t="shared" si="67"/>
        <v>0</v>
      </c>
      <c r="CD135" s="76"/>
      <c r="CE135" s="76"/>
      <c r="CF135" s="77"/>
      <c r="CG135" s="87"/>
      <c r="CH135" s="88"/>
      <c r="CI135" s="88">
        <f t="shared" si="68"/>
        <v>0</v>
      </c>
      <c r="CJ135" s="89">
        <f t="shared" si="69"/>
        <v>0</v>
      </c>
      <c r="CK135" s="76"/>
      <c r="CL135" s="76"/>
      <c r="CM135" s="77"/>
      <c r="CN135" s="87"/>
      <c r="CO135" s="88"/>
      <c r="CP135" s="88">
        <f t="shared" si="70"/>
        <v>0</v>
      </c>
      <c r="CQ135" s="89">
        <f t="shared" si="78"/>
        <v>0</v>
      </c>
      <c r="CR135" s="76"/>
      <c r="CS135" s="76"/>
      <c r="CT135" s="81"/>
      <c r="CU135" s="87"/>
      <c r="CV135" s="88"/>
      <c r="CW135" s="88">
        <f t="shared" si="71"/>
        <v>0</v>
      </c>
      <c r="CX135" s="89">
        <f t="shared" si="79"/>
        <v>0</v>
      </c>
      <c r="CY135" s="76"/>
      <c r="CZ135" s="76"/>
      <c r="DA135" s="81"/>
      <c r="DB135" s="90">
        <f t="shared" si="61"/>
        <v>0</v>
      </c>
      <c r="DC135" s="42">
        <f t="shared" si="61"/>
        <v>0</v>
      </c>
      <c r="DD135" s="42">
        <f t="shared" si="61"/>
        <v>0</v>
      </c>
      <c r="DE135" s="80">
        <f t="shared" si="62"/>
        <v>0</v>
      </c>
      <c r="DF135" s="80">
        <f t="shared" si="62"/>
        <v>0</v>
      </c>
      <c r="DG135" s="80">
        <f t="shared" si="62"/>
        <v>0</v>
      </c>
    </row>
    <row r="136" spans="2:111" s="8" customFormat="1" ht="20.100000000000001" customHeight="1">
      <c r="B136" s="13">
        <f t="shared" si="51"/>
        <v>130</v>
      </c>
      <c r="C136" s="14" t="e">
        <f>+#REF!</f>
        <v>#REF!</v>
      </c>
      <c r="D136" s="14" t="s">
        <v>19</v>
      </c>
      <c r="E136" s="96" t="e">
        <f>#REF!</f>
        <v>#REF!</v>
      </c>
      <c r="F136" s="16" t="e">
        <f>SUMIF(#REF!,$E136,#REF!)</f>
        <v>#REF!</v>
      </c>
      <c r="G136" s="16" t="e">
        <f>SUMIF(#REF!,$E136,#REF!)</f>
        <v>#REF!</v>
      </c>
      <c r="H136" s="17" t="e">
        <f t="shared" si="56"/>
        <v>#REF!</v>
      </c>
      <c r="I136" s="64" t="e">
        <f t="shared" si="59"/>
        <v>#REF!</v>
      </c>
      <c r="K136" s="92"/>
      <c r="L136" s="93"/>
      <c r="M136" s="41">
        <f t="shared" si="72"/>
        <v>0</v>
      </c>
      <c r="N136" s="38">
        <f t="shared" si="73"/>
        <v>0</v>
      </c>
      <c r="O136" s="76"/>
      <c r="P136" s="76"/>
      <c r="Q136" s="77"/>
      <c r="R136" s="50"/>
      <c r="S136" s="41"/>
      <c r="T136" s="41">
        <f t="shared" si="80"/>
        <v>0</v>
      </c>
      <c r="U136" s="38">
        <f t="shared" si="81"/>
        <v>0</v>
      </c>
      <c r="V136" s="76"/>
      <c r="W136" s="76"/>
      <c r="X136" s="77"/>
      <c r="Y136" s="50"/>
      <c r="Z136" s="41"/>
      <c r="AA136" s="41">
        <f t="shared" si="60"/>
        <v>0</v>
      </c>
      <c r="AB136" s="38">
        <f t="shared" si="82"/>
        <v>0</v>
      </c>
      <c r="AC136" s="50"/>
      <c r="AD136" s="41"/>
      <c r="AE136" s="41">
        <f t="shared" si="63"/>
        <v>0</v>
      </c>
      <c r="AF136" s="38">
        <f t="shared" si="83"/>
        <v>0</v>
      </c>
      <c r="AG136" s="76"/>
      <c r="AH136" s="76"/>
      <c r="AI136" s="77"/>
      <c r="AJ136" s="50"/>
      <c r="AK136" s="41"/>
      <c r="AL136" s="41">
        <f t="shared" si="58"/>
        <v>0</v>
      </c>
      <c r="AM136" s="38">
        <f t="shared" si="74"/>
        <v>0</v>
      </c>
      <c r="AN136" s="76"/>
      <c r="AO136" s="76"/>
      <c r="AP136" s="77"/>
      <c r="AQ136" s="50"/>
      <c r="AR136" s="41"/>
      <c r="AS136" s="41"/>
      <c r="AT136" s="38"/>
      <c r="AU136" s="76"/>
      <c r="AV136" s="76"/>
      <c r="AW136" s="77"/>
      <c r="AX136" s="50"/>
      <c r="AY136" s="41"/>
      <c r="AZ136" s="41">
        <f t="shared" si="57"/>
        <v>0</v>
      </c>
      <c r="BA136" s="38">
        <f t="shared" si="75"/>
        <v>0</v>
      </c>
      <c r="BB136" s="76"/>
      <c r="BC136" s="76"/>
      <c r="BD136" s="77"/>
      <c r="BE136" s="50"/>
      <c r="BF136" s="41"/>
      <c r="BG136" s="41">
        <f t="shared" si="64"/>
        <v>0</v>
      </c>
      <c r="BH136" s="38">
        <f t="shared" si="76"/>
        <v>0</v>
      </c>
      <c r="BI136" s="76"/>
      <c r="BJ136" s="76"/>
      <c r="BK136" s="77"/>
      <c r="BL136" s="50"/>
      <c r="BM136" s="41"/>
      <c r="BN136" s="41"/>
      <c r="BO136" s="38"/>
      <c r="BP136" s="76"/>
      <c r="BQ136" s="76"/>
      <c r="BR136" s="77"/>
      <c r="BS136" s="92"/>
      <c r="BT136" s="93"/>
      <c r="BU136" s="93">
        <f t="shared" si="65"/>
        <v>0</v>
      </c>
      <c r="BV136" s="38">
        <f t="shared" si="77"/>
        <v>0</v>
      </c>
      <c r="BW136" s="76"/>
      <c r="BX136" s="76"/>
      <c r="BY136" s="77"/>
      <c r="BZ136" s="92"/>
      <c r="CA136" s="93"/>
      <c r="CB136" s="93">
        <f t="shared" si="66"/>
        <v>0</v>
      </c>
      <c r="CC136" s="38">
        <f t="shared" si="67"/>
        <v>0</v>
      </c>
      <c r="CD136" s="76"/>
      <c r="CE136" s="76"/>
      <c r="CF136" s="77"/>
      <c r="CG136" s="87"/>
      <c r="CH136" s="88"/>
      <c r="CI136" s="88">
        <f t="shared" si="68"/>
        <v>0</v>
      </c>
      <c r="CJ136" s="89">
        <f t="shared" si="69"/>
        <v>0</v>
      </c>
      <c r="CK136" s="76"/>
      <c r="CL136" s="76"/>
      <c r="CM136" s="77"/>
      <c r="CN136" s="87"/>
      <c r="CO136" s="88"/>
      <c r="CP136" s="88">
        <f t="shared" si="70"/>
        <v>0</v>
      </c>
      <c r="CQ136" s="89">
        <f t="shared" si="78"/>
        <v>0</v>
      </c>
      <c r="CR136" s="76"/>
      <c r="CS136" s="76"/>
      <c r="CT136" s="81"/>
      <c r="CU136" s="87"/>
      <c r="CV136" s="88"/>
      <c r="CW136" s="88">
        <f t="shared" si="71"/>
        <v>0</v>
      </c>
      <c r="CX136" s="89">
        <f t="shared" si="79"/>
        <v>0</v>
      </c>
      <c r="CY136" s="76"/>
      <c r="CZ136" s="76"/>
      <c r="DA136" s="81"/>
      <c r="DB136" s="90">
        <f t="shared" si="61"/>
        <v>0</v>
      </c>
      <c r="DC136" s="42">
        <f t="shared" si="61"/>
        <v>0</v>
      </c>
      <c r="DD136" s="42">
        <f t="shared" si="61"/>
        <v>0</v>
      </c>
      <c r="DE136" s="80">
        <f t="shared" si="62"/>
        <v>0</v>
      </c>
      <c r="DF136" s="80">
        <f t="shared" si="62"/>
        <v>0</v>
      </c>
      <c r="DG136" s="80">
        <f t="shared" si="62"/>
        <v>0</v>
      </c>
    </row>
    <row r="137" spans="2:111" s="8" customFormat="1" ht="20.100000000000001" customHeight="1">
      <c r="B137" s="13">
        <f t="shared" si="51"/>
        <v>131</v>
      </c>
      <c r="C137" s="14" t="e">
        <f>+#REF!</f>
        <v>#REF!</v>
      </c>
      <c r="D137" s="14" t="s">
        <v>19</v>
      </c>
      <c r="E137" s="96" t="e">
        <f>#REF!</f>
        <v>#REF!</v>
      </c>
      <c r="F137" s="16" t="e">
        <f>SUMIF(#REF!,$E137,#REF!)</f>
        <v>#REF!</v>
      </c>
      <c r="G137" s="16" t="e">
        <f>SUMIF(#REF!,$E137,#REF!)</f>
        <v>#REF!</v>
      </c>
      <c r="H137" s="17" t="e">
        <f t="shared" si="56"/>
        <v>#REF!</v>
      </c>
      <c r="I137" s="64" t="e">
        <f t="shared" si="59"/>
        <v>#REF!</v>
      </c>
      <c r="K137" s="92"/>
      <c r="L137" s="93"/>
      <c r="M137" s="41">
        <f t="shared" si="72"/>
        <v>0</v>
      </c>
      <c r="N137" s="38">
        <f t="shared" si="73"/>
        <v>0</v>
      </c>
      <c r="O137" s="76"/>
      <c r="P137" s="76"/>
      <c r="Q137" s="81"/>
      <c r="R137" s="50"/>
      <c r="S137" s="41"/>
      <c r="T137" s="41">
        <f t="shared" si="80"/>
        <v>0</v>
      </c>
      <c r="U137" s="38">
        <f t="shared" si="81"/>
        <v>0</v>
      </c>
      <c r="V137" s="76"/>
      <c r="W137" s="76"/>
      <c r="X137" s="77"/>
      <c r="Y137" s="50"/>
      <c r="Z137" s="41"/>
      <c r="AA137" s="41">
        <f t="shared" si="60"/>
        <v>0</v>
      </c>
      <c r="AB137" s="38">
        <f t="shared" si="82"/>
        <v>0</v>
      </c>
      <c r="AC137" s="50"/>
      <c r="AD137" s="41"/>
      <c r="AE137" s="41">
        <f t="shared" si="63"/>
        <v>0</v>
      </c>
      <c r="AF137" s="38">
        <f t="shared" si="83"/>
        <v>0</v>
      </c>
      <c r="AG137" s="76"/>
      <c r="AH137" s="76"/>
      <c r="AI137" s="77"/>
      <c r="AJ137" s="50"/>
      <c r="AK137" s="41"/>
      <c r="AL137" s="41">
        <f t="shared" si="58"/>
        <v>0</v>
      </c>
      <c r="AM137" s="38">
        <f t="shared" si="74"/>
        <v>0</v>
      </c>
      <c r="AN137" s="76"/>
      <c r="AO137" s="76"/>
      <c r="AP137" s="77"/>
      <c r="AQ137" s="50"/>
      <c r="AR137" s="41"/>
      <c r="AS137" s="41"/>
      <c r="AT137" s="38"/>
      <c r="AU137" s="76"/>
      <c r="AV137" s="76"/>
      <c r="AW137" s="77"/>
      <c r="AX137" s="50"/>
      <c r="AY137" s="41"/>
      <c r="AZ137" s="41">
        <f t="shared" si="57"/>
        <v>0</v>
      </c>
      <c r="BA137" s="38">
        <f t="shared" si="75"/>
        <v>0</v>
      </c>
      <c r="BB137" s="76"/>
      <c r="BC137" s="76"/>
      <c r="BD137" s="77"/>
      <c r="BE137" s="50"/>
      <c r="BF137" s="41"/>
      <c r="BG137" s="41">
        <f t="shared" si="64"/>
        <v>0</v>
      </c>
      <c r="BH137" s="38">
        <f t="shared" si="76"/>
        <v>0</v>
      </c>
      <c r="BI137" s="76"/>
      <c r="BJ137" s="76"/>
      <c r="BK137" s="77"/>
      <c r="BL137" s="50"/>
      <c r="BM137" s="41"/>
      <c r="BN137" s="41"/>
      <c r="BO137" s="38"/>
      <c r="BP137" s="76"/>
      <c r="BQ137" s="76"/>
      <c r="BR137" s="77"/>
      <c r="BS137" s="92"/>
      <c r="BT137" s="93"/>
      <c r="BU137" s="93">
        <f t="shared" si="65"/>
        <v>0</v>
      </c>
      <c r="BV137" s="38">
        <f t="shared" si="77"/>
        <v>0</v>
      </c>
      <c r="BW137" s="76"/>
      <c r="BX137" s="76"/>
      <c r="BY137" s="77"/>
      <c r="BZ137" s="92"/>
      <c r="CA137" s="93"/>
      <c r="CB137" s="93">
        <f t="shared" si="66"/>
        <v>0</v>
      </c>
      <c r="CC137" s="38">
        <f t="shared" si="67"/>
        <v>0</v>
      </c>
      <c r="CD137" s="76"/>
      <c r="CE137" s="76"/>
      <c r="CF137" s="77"/>
      <c r="CG137" s="87"/>
      <c r="CH137" s="88"/>
      <c r="CI137" s="88">
        <f t="shared" si="68"/>
        <v>0</v>
      </c>
      <c r="CJ137" s="89">
        <f t="shared" si="69"/>
        <v>0</v>
      </c>
      <c r="CK137" s="76"/>
      <c r="CL137" s="76"/>
      <c r="CM137" s="77"/>
      <c r="CN137" s="87"/>
      <c r="CO137" s="88"/>
      <c r="CP137" s="88">
        <f t="shared" si="70"/>
        <v>0</v>
      </c>
      <c r="CQ137" s="89">
        <f t="shared" si="78"/>
        <v>0</v>
      </c>
      <c r="CR137" s="76"/>
      <c r="CS137" s="76"/>
      <c r="CT137" s="81"/>
      <c r="CU137" s="87"/>
      <c r="CV137" s="88"/>
      <c r="CW137" s="88">
        <f t="shared" si="71"/>
        <v>0</v>
      </c>
      <c r="CX137" s="89">
        <f t="shared" si="79"/>
        <v>0</v>
      </c>
      <c r="CY137" s="76"/>
      <c r="CZ137" s="76"/>
      <c r="DA137" s="81"/>
      <c r="DB137" s="90">
        <f t="shared" si="61"/>
        <v>0</v>
      </c>
      <c r="DC137" s="42">
        <f t="shared" si="61"/>
        <v>0</v>
      </c>
      <c r="DD137" s="42">
        <f t="shared" si="61"/>
        <v>0</v>
      </c>
      <c r="DE137" s="80">
        <f t="shared" si="62"/>
        <v>0</v>
      </c>
      <c r="DF137" s="80">
        <f t="shared" si="62"/>
        <v>0</v>
      </c>
      <c r="DG137" s="80">
        <f t="shared" si="62"/>
        <v>0</v>
      </c>
    </row>
    <row r="138" spans="2:111" s="8" customFormat="1" ht="20.100000000000001" customHeight="1">
      <c r="B138" s="13">
        <f t="shared" ref="B138:B201" si="84">B137+1</f>
        <v>132</v>
      </c>
      <c r="C138" s="14" t="e">
        <f>+#REF!</f>
        <v>#REF!</v>
      </c>
      <c r="D138" s="14" t="s">
        <v>19</v>
      </c>
      <c r="E138" s="96" t="e">
        <f>#REF!</f>
        <v>#REF!</v>
      </c>
      <c r="F138" s="16" t="e">
        <f>SUMIF(#REF!,$E138,#REF!)</f>
        <v>#REF!</v>
      </c>
      <c r="G138" s="16" t="e">
        <f>SUMIF(#REF!,$E138,#REF!)</f>
        <v>#REF!</v>
      </c>
      <c r="H138" s="17" t="e">
        <f>+G138+F138</f>
        <v>#REF!</v>
      </c>
      <c r="I138" s="64" t="e">
        <f t="shared" si="59"/>
        <v>#REF!</v>
      </c>
      <c r="K138" s="92"/>
      <c r="L138" s="93"/>
      <c r="M138" s="41">
        <f t="shared" si="72"/>
        <v>0</v>
      </c>
      <c r="N138" s="38">
        <f t="shared" si="73"/>
        <v>0</v>
      </c>
      <c r="O138" s="76"/>
      <c r="P138" s="76"/>
      <c r="Q138" s="81"/>
      <c r="R138" s="50"/>
      <c r="S138" s="41"/>
      <c r="T138" s="41">
        <f t="shared" si="80"/>
        <v>0</v>
      </c>
      <c r="U138" s="38">
        <f t="shared" si="81"/>
        <v>0</v>
      </c>
      <c r="V138" s="76"/>
      <c r="W138" s="76"/>
      <c r="X138" s="77"/>
      <c r="Y138" s="50"/>
      <c r="Z138" s="41"/>
      <c r="AA138" s="41">
        <f t="shared" si="60"/>
        <v>0</v>
      </c>
      <c r="AB138" s="38">
        <f t="shared" si="82"/>
        <v>0</v>
      </c>
      <c r="AC138" s="50"/>
      <c r="AD138" s="41"/>
      <c r="AE138" s="41">
        <f t="shared" si="63"/>
        <v>0</v>
      </c>
      <c r="AF138" s="38">
        <f t="shared" si="83"/>
        <v>0</v>
      </c>
      <c r="AG138" s="76"/>
      <c r="AH138" s="76"/>
      <c r="AI138" s="77"/>
      <c r="AJ138" s="50"/>
      <c r="AK138" s="41"/>
      <c r="AL138" s="41">
        <f t="shared" si="58"/>
        <v>0</v>
      </c>
      <c r="AM138" s="38">
        <f t="shared" si="74"/>
        <v>0</v>
      </c>
      <c r="AN138" s="76"/>
      <c r="AO138" s="76"/>
      <c r="AP138" s="77"/>
      <c r="AQ138" s="50"/>
      <c r="AR138" s="41"/>
      <c r="AS138" s="41"/>
      <c r="AT138" s="38"/>
      <c r="AU138" s="76"/>
      <c r="AV138" s="76"/>
      <c r="AW138" s="77"/>
      <c r="AX138" s="50"/>
      <c r="AY138" s="41"/>
      <c r="AZ138" s="41">
        <f t="shared" si="57"/>
        <v>0</v>
      </c>
      <c r="BA138" s="38">
        <f t="shared" si="75"/>
        <v>0</v>
      </c>
      <c r="BB138" s="76"/>
      <c r="BC138" s="76"/>
      <c r="BD138" s="77"/>
      <c r="BE138" s="50"/>
      <c r="BF138" s="41"/>
      <c r="BG138" s="41">
        <f t="shared" si="64"/>
        <v>0</v>
      </c>
      <c r="BH138" s="38">
        <f t="shared" si="76"/>
        <v>0</v>
      </c>
      <c r="BI138" s="76"/>
      <c r="BJ138" s="76"/>
      <c r="BK138" s="77"/>
      <c r="BL138" s="50"/>
      <c r="BM138" s="41"/>
      <c r="BN138" s="41"/>
      <c r="BO138" s="38"/>
      <c r="BP138" s="76"/>
      <c r="BQ138" s="76"/>
      <c r="BR138" s="77"/>
      <c r="BS138" s="92"/>
      <c r="BT138" s="93"/>
      <c r="BU138" s="93">
        <f t="shared" si="65"/>
        <v>0</v>
      </c>
      <c r="BV138" s="38">
        <f t="shared" si="77"/>
        <v>0</v>
      </c>
      <c r="BW138" s="76"/>
      <c r="BX138" s="76"/>
      <c r="BY138" s="77"/>
      <c r="BZ138" s="92"/>
      <c r="CA138" s="93"/>
      <c r="CB138" s="93">
        <f t="shared" si="66"/>
        <v>0</v>
      </c>
      <c r="CC138" s="38">
        <f t="shared" si="67"/>
        <v>0</v>
      </c>
      <c r="CD138" s="76"/>
      <c r="CE138" s="76"/>
      <c r="CF138" s="77"/>
      <c r="CG138" s="87"/>
      <c r="CH138" s="88"/>
      <c r="CI138" s="88">
        <f t="shared" si="68"/>
        <v>0</v>
      </c>
      <c r="CJ138" s="89">
        <f t="shared" si="69"/>
        <v>0</v>
      </c>
      <c r="CK138" s="76"/>
      <c r="CL138" s="76"/>
      <c r="CM138" s="77"/>
      <c r="CN138" s="87"/>
      <c r="CO138" s="88"/>
      <c r="CP138" s="88">
        <f t="shared" si="70"/>
        <v>0</v>
      </c>
      <c r="CQ138" s="89">
        <f t="shared" si="78"/>
        <v>0</v>
      </c>
      <c r="CR138" s="76"/>
      <c r="CS138" s="76"/>
      <c r="CT138" s="81"/>
      <c r="CU138" s="87"/>
      <c r="CV138" s="88"/>
      <c r="CW138" s="88">
        <f t="shared" si="71"/>
        <v>0</v>
      </c>
      <c r="CX138" s="89">
        <f t="shared" si="79"/>
        <v>0</v>
      </c>
      <c r="CY138" s="76"/>
      <c r="CZ138" s="76"/>
      <c r="DA138" s="81"/>
      <c r="DB138" s="90">
        <f t="shared" si="61"/>
        <v>0</v>
      </c>
      <c r="DC138" s="42">
        <f t="shared" si="61"/>
        <v>0</v>
      </c>
      <c r="DD138" s="42">
        <f t="shared" si="61"/>
        <v>0</v>
      </c>
      <c r="DE138" s="80">
        <f t="shared" si="62"/>
        <v>0</v>
      </c>
      <c r="DF138" s="80">
        <f t="shared" si="62"/>
        <v>0</v>
      </c>
      <c r="DG138" s="80">
        <f t="shared" si="62"/>
        <v>0</v>
      </c>
    </row>
    <row r="139" spans="2:111" s="8" customFormat="1" ht="20.100000000000001" customHeight="1">
      <c r="B139" s="13">
        <f t="shared" si="51"/>
        <v>133</v>
      </c>
      <c r="C139" s="14" t="e">
        <f>+#REF!</f>
        <v>#REF!</v>
      </c>
      <c r="D139" s="14" t="s">
        <v>19</v>
      </c>
      <c r="E139" s="96" t="e">
        <f>#REF!</f>
        <v>#REF!</v>
      </c>
      <c r="F139" s="16" t="e">
        <f>SUMIF(#REF!,$E139,#REF!)</f>
        <v>#REF!</v>
      </c>
      <c r="G139" s="16" t="e">
        <f>SUMIF(#REF!,$E139,#REF!)</f>
        <v>#REF!</v>
      </c>
      <c r="H139" s="17" t="e">
        <f t="shared" si="56"/>
        <v>#REF!</v>
      </c>
      <c r="I139" s="64" t="e">
        <f t="shared" si="59"/>
        <v>#REF!</v>
      </c>
      <c r="K139" s="92"/>
      <c r="L139" s="93"/>
      <c r="M139" s="41">
        <f t="shared" si="72"/>
        <v>0</v>
      </c>
      <c r="N139" s="38">
        <f t="shared" si="73"/>
        <v>0</v>
      </c>
      <c r="O139" s="76"/>
      <c r="P139" s="76"/>
      <c r="Q139" s="76"/>
      <c r="R139" s="50"/>
      <c r="S139" s="41"/>
      <c r="T139" s="41">
        <f t="shared" si="80"/>
        <v>0</v>
      </c>
      <c r="U139" s="38">
        <f t="shared" si="81"/>
        <v>0</v>
      </c>
      <c r="V139" s="76"/>
      <c r="W139" s="76"/>
      <c r="X139" s="77"/>
      <c r="Y139" s="50"/>
      <c r="Z139" s="41"/>
      <c r="AA139" s="41">
        <f t="shared" si="60"/>
        <v>0</v>
      </c>
      <c r="AB139" s="38">
        <f t="shared" si="82"/>
        <v>0</v>
      </c>
      <c r="AC139" s="50"/>
      <c r="AD139" s="41"/>
      <c r="AE139" s="41">
        <f t="shared" si="63"/>
        <v>0</v>
      </c>
      <c r="AF139" s="38">
        <f t="shared" si="83"/>
        <v>0</v>
      </c>
      <c r="AG139" s="76"/>
      <c r="AH139" s="76"/>
      <c r="AI139" s="77"/>
      <c r="AJ139" s="50"/>
      <c r="AK139" s="41"/>
      <c r="AL139" s="41">
        <f t="shared" si="58"/>
        <v>0</v>
      </c>
      <c r="AM139" s="38">
        <f t="shared" si="74"/>
        <v>0</v>
      </c>
      <c r="AN139" s="76"/>
      <c r="AO139" s="76"/>
      <c r="AP139" s="77"/>
      <c r="AQ139" s="50"/>
      <c r="AR139" s="41"/>
      <c r="AS139" s="41"/>
      <c r="AT139" s="38"/>
      <c r="AU139" s="76"/>
      <c r="AV139" s="76"/>
      <c r="AW139" s="77"/>
      <c r="AX139" s="50"/>
      <c r="AY139" s="41"/>
      <c r="AZ139" s="41">
        <f t="shared" si="57"/>
        <v>0</v>
      </c>
      <c r="BA139" s="38">
        <f t="shared" si="75"/>
        <v>0</v>
      </c>
      <c r="BB139" s="76"/>
      <c r="BC139" s="76"/>
      <c r="BD139" s="77"/>
      <c r="BE139" s="50"/>
      <c r="BF139" s="41"/>
      <c r="BG139" s="41">
        <f t="shared" si="64"/>
        <v>0</v>
      </c>
      <c r="BH139" s="38">
        <f t="shared" si="76"/>
        <v>0</v>
      </c>
      <c r="BI139" s="76"/>
      <c r="BJ139" s="76"/>
      <c r="BK139" s="77"/>
      <c r="BL139" s="50"/>
      <c r="BM139" s="41"/>
      <c r="BN139" s="41"/>
      <c r="BO139" s="38"/>
      <c r="BP139" s="76"/>
      <c r="BQ139" s="76"/>
      <c r="BR139" s="77"/>
      <c r="BS139" s="92"/>
      <c r="BT139" s="93"/>
      <c r="BU139" s="93">
        <f t="shared" si="65"/>
        <v>0</v>
      </c>
      <c r="BV139" s="38">
        <f t="shared" si="77"/>
        <v>0</v>
      </c>
      <c r="BW139" s="76"/>
      <c r="BX139" s="76"/>
      <c r="BY139" s="77"/>
      <c r="BZ139" s="92"/>
      <c r="CA139" s="93"/>
      <c r="CB139" s="93">
        <f t="shared" si="66"/>
        <v>0</v>
      </c>
      <c r="CC139" s="38">
        <f t="shared" si="67"/>
        <v>0</v>
      </c>
      <c r="CD139" s="76"/>
      <c r="CE139" s="76"/>
      <c r="CF139" s="77"/>
      <c r="CG139" s="87"/>
      <c r="CH139" s="88"/>
      <c r="CI139" s="88">
        <f t="shared" si="68"/>
        <v>0</v>
      </c>
      <c r="CJ139" s="89">
        <f t="shared" si="69"/>
        <v>0</v>
      </c>
      <c r="CK139" s="76"/>
      <c r="CL139" s="76"/>
      <c r="CM139" s="77"/>
      <c r="CN139" s="87"/>
      <c r="CO139" s="88"/>
      <c r="CP139" s="88">
        <f t="shared" si="70"/>
        <v>0</v>
      </c>
      <c r="CQ139" s="89">
        <f t="shared" si="78"/>
        <v>0</v>
      </c>
      <c r="CR139" s="76"/>
      <c r="CS139" s="76"/>
      <c r="CT139" s="81"/>
      <c r="CU139" s="87"/>
      <c r="CV139" s="88"/>
      <c r="CW139" s="88">
        <f t="shared" si="71"/>
        <v>0</v>
      </c>
      <c r="CX139" s="89">
        <f t="shared" si="79"/>
        <v>0</v>
      </c>
      <c r="CY139" s="76"/>
      <c r="CZ139" s="76"/>
      <c r="DA139" s="81"/>
      <c r="DB139" s="90">
        <f t="shared" si="61"/>
        <v>0</v>
      </c>
      <c r="DC139" s="42">
        <f t="shared" si="61"/>
        <v>0</v>
      </c>
      <c r="DD139" s="42">
        <f t="shared" si="61"/>
        <v>0</v>
      </c>
      <c r="DE139" s="80">
        <f t="shared" si="62"/>
        <v>0</v>
      </c>
      <c r="DF139" s="80">
        <f t="shared" si="62"/>
        <v>0</v>
      </c>
      <c r="DG139" s="80">
        <f t="shared" si="62"/>
        <v>0</v>
      </c>
    </row>
    <row r="140" spans="2:111" s="8" customFormat="1" ht="20.100000000000001" customHeight="1">
      <c r="B140" s="13">
        <f t="shared" si="84"/>
        <v>134</v>
      </c>
      <c r="C140" s="14" t="e">
        <f>+#REF!</f>
        <v>#REF!</v>
      </c>
      <c r="D140" s="14" t="s">
        <v>19</v>
      </c>
      <c r="E140" s="96" t="e">
        <f>#REF!</f>
        <v>#REF!</v>
      </c>
      <c r="F140" s="16" t="e">
        <f>SUMIF(#REF!,$E140,#REF!)</f>
        <v>#REF!</v>
      </c>
      <c r="G140" s="16" t="e">
        <f>SUMIF(#REF!,$E140,#REF!)</f>
        <v>#REF!</v>
      </c>
      <c r="H140" s="17" t="e">
        <f t="shared" si="56"/>
        <v>#REF!</v>
      </c>
      <c r="I140" s="64" t="e">
        <f t="shared" si="59"/>
        <v>#REF!</v>
      </c>
      <c r="K140" s="92"/>
      <c r="L140" s="93"/>
      <c r="M140" s="41">
        <f t="shared" si="72"/>
        <v>0</v>
      </c>
      <c r="N140" s="38">
        <f t="shared" si="73"/>
        <v>0</v>
      </c>
      <c r="O140" s="76"/>
      <c r="P140" s="76"/>
      <c r="Q140" s="81"/>
      <c r="R140" s="50"/>
      <c r="S140" s="41"/>
      <c r="T140" s="41">
        <f t="shared" si="80"/>
        <v>0</v>
      </c>
      <c r="U140" s="38">
        <f t="shared" si="81"/>
        <v>0</v>
      </c>
      <c r="V140" s="76"/>
      <c r="W140" s="76"/>
      <c r="X140" s="77"/>
      <c r="Y140" s="50"/>
      <c r="Z140" s="41"/>
      <c r="AA140" s="41">
        <f t="shared" si="60"/>
        <v>0</v>
      </c>
      <c r="AB140" s="38">
        <f t="shared" si="82"/>
        <v>0</v>
      </c>
      <c r="AC140" s="50"/>
      <c r="AD140" s="41"/>
      <c r="AE140" s="41">
        <f t="shared" si="63"/>
        <v>0</v>
      </c>
      <c r="AF140" s="38">
        <f t="shared" si="83"/>
        <v>0</v>
      </c>
      <c r="AG140" s="76"/>
      <c r="AH140" s="76"/>
      <c r="AI140" s="77"/>
      <c r="AJ140" s="50"/>
      <c r="AK140" s="41"/>
      <c r="AL140" s="41">
        <f t="shared" si="58"/>
        <v>0</v>
      </c>
      <c r="AM140" s="38">
        <f t="shared" si="74"/>
        <v>0</v>
      </c>
      <c r="AN140" s="76"/>
      <c r="AO140" s="76"/>
      <c r="AP140" s="77"/>
      <c r="AQ140" s="50"/>
      <c r="AR140" s="41"/>
      <c r="AS140" s="41"/>
      <c r="AT140" s="38"/>
      <c r="AU140" s="76"/>
      <c r="AV140" s="76"/>
      <c r="AW140" s="77"/>
      <c r="AX140" s="50"/>
      <c r="AY140" s="41"/>
      <c r="AZ140" s="41">
        <f t="shared" si="57"/>
        <v>0</v>
      </c>
      <c r="BA140" s="38">
        <f t="shared" si="75"/>
        <v>0</v>
      </c>
      <c r="BB140" s="76"/>
      <c r="BC140" s="76"/>
      <c r="BD140" s="77"/>
      <c r="BE140" s="50"/>
      <c r="BF140" s="41"/>
      <c r="BG140" s="41">
        <f t="shared" si="64"/>
        <v>0</v>
      </c>
      <c r="BH140" s="38">
        <f t="shared" si="76"/>
        <v>0</v>
      </c>
      <c r="BI140" s="76"/>
      <c r="BJ140" s="76"/>
      <c r="BK140" s="77"/>
      <c r="BL140" s="50"/>
      <c r="BM140" s="41"/>
      <c r="BN140" s="41"/>
      <c r="BO140" s="38"/>
      <c r="BP140" s="76"/>
      <c r="BQ140" s="76"/>
      <c r="BR140" s="77"/>
      <c r="BS140" s="92"/>
      <c r="BT140" s="93"/>
      <c r="BU140" s="93">
        <f t="shared" si="65"/>
        <v>0</v>
      </c>
      <c r="BV140" s="38">
        <f t="shared" si="77"/>
        <v>0</v>
      </c>
      <c r="BW140" s="76"/>
      <c r="BX140" s="76"/>
      <c r="BY140" s="77"/>
      <c r="BZ140" s="92"/>
      <c r="CA140" s="93"/>
      <c r="CB140" s="93">
        <f t="shared" si="66"/>
        <v>0</v>
      </c>
      <c r="CC140" s="38">
        <f t="shared" si="67"/>
        <v>0</v>
      </c>
      <c r="CD140" s="76"/>
      <c r="CE140" s="76"/>
      <c r="CF140" s="77"/>
      <c r="CG140" s="87"/>
      <c r="CH140" s="88"/>
      <c r="CI140" s="88">
        <f t="shared" si="68"/>
        <v>0</v>
      </c>
      <c r="CJ140" s="89">
        <f t="shared" si="69"/>
        <v>0</v>
      </c>
      <c r="CK140" s="76"/>
      <c r="CL140" s="76"/>
      <c r="CM140" s="77"/>
      <c r="CN140" s="87"/>
      <c r="CO140" s="88"/>
      <c r="CP140" s="88">
        <f t="shared" si="70"/>
        <v>0</v>
      </c>
      <c r="CQ140" s="89">
        <f t="shared" si="78"/>
        <v>0</v>
      </c>
      <c r="CR140" s="76"/>
      <c r="CS140" s="76"/>
      <c r="CT140" s="81"/>
      <c r="CU140" s="87"/>
      <c r="CV140" s="88"/>
      <c r="CW140" s="88">
        <f t="shared" si="71"/>
        <v>0</v>
      </c>
      <c r="CX140" s="89">
        <f t="shared" si="79"/>
        <v>0</v>
      </c>
      <c r="CY140" s="76"/>
      <c r="CZ140" s="76"/>
      <c r="DA140" s="81"/>
      <c r="DB140" s="90">
        <f t="shared" si="61"/>
        <v>0</v>
      </c>
      <c r="DC140" s="42">
        <f t="shared" si="61"/>
        <v>0</v>
      </c>
      <c r="DD140" s="42">
        <f t="shared" si="61"/>
        <v>0</v>
      </c>
      <c r="DE140" s="80">
        <f t="shared" si="62"/>
        <v>0</v>
      </c>
      <c r="DF140" s="80">
        <f t="shared" si="62"/>
        <v>0</v>
      </c>
      <c r="DG140" s="80">
        <f t="shared" si="62"/>
        <v>0</v>
      </c>
    </row>
    <row r="141" spans="2:111" s="8" customFormat="1" ht="20.100000000000001" customHeight="1">
      <c r="B141" s="13">
        <f t="shared" si="84"/>
        <v>135</v>
      </c>
      <c r="C141" s="14" t="e">
        <f>+#REF!</f>
        <v>#REF!</v>
      </c>
      <c r="D141" s="14" t="s">
        <v>19</v>
      </c>
      <c r="E141" s="96" t="e">
        <f>#REF!</f>
        <v>#REF!</v>
      </c>
      <c r="F141" s="16" t="e">
        <f>SUMIF(#REF!,$E141,#REF!)</f>
        <v>#REF!</v>
      </c>
      <c r="G141" s="16" t="e">
        <f>SUMIF(#REF!,$E141,#REF!)</f>
        <v>#REF!</v>
      </c>
      <c r="H141" s="17" t="e">
        <f t="shared" si="56"/>
        <v>#REF!</v>
      </c>
      <c r="I141" s="64" t="e">
        <f t="shared" si="59"/>
        <v>#REF!</v>
      </c>
      <c r="K141" s="92"/>
      <c r="L141" s="93"/>
      <c r="M141" s="41">
        <f t="shared" si="72"/>
        <v>0</v>
      </c>
      <c r="N141" s="38">
        <f t="shared" si="73"/>
        <v>0</v>
      </c>
      <c r="O141" s="76"/>
      <c r="P141" s="76"/>
      <c r="Q141" s="77"/>
      <c r="R141" s="50"/>
      <c r="S141" s="41"/>
      <c r="T141" s="41">
        <f t="shared" si="80"/>
        <v>0</v>
      </c>
      <c r="U141" s="38">
        <f t="shared" si="81"/>
        <v>0</v>
      </c>
      <c r="V141" s="76"/>
      <c r="W141" s="76"/>
      <c r="X141" s="77"/>
      <c r="Y141" s="50"/>
      <c r="Z141" s="41"/>
      <c r="AA141" s="41">
        <f t="shared" si="60"/>
        <v>0</v>
      </c>
      <c r="AB141" s="38">
        <f t="shared" si="82"/>
        <v>0</v>
      </c>
      <c r="AC141" s="50"/>
      <c r="AD141" s="41"/>
      <c r="AE141" s="41">
        <f t="shared" si="63"/>
        <v>0</v>
      </c>
      <c r="AF141" s="38">
        <f t="shared" si="83"/>
        <v>0</v>
      </c>
      <c r="AG141" s="76"/>
      <c r="AH141" s="76"/>
      <c r="AI141" s="77"/>
      <c r="AJ141" s="50"/>
      <c r="AK141" s="41"/>
      <c r="AL141" s="41">
        <f t="shared" si="58"/>
        <v>0</v>
      </c>
      <c r="AM141" s="38">
        <f t="shared" si="74"/>
        <v>0</v>
      </c>
      <c r="AN141" s="76"/>
      <c r="AO141" s="76"/>
      <c r="AP141" s="77"/>
      <c r="AQ141" s="50"/>
      <c r="AR141" s="41"/>
      <c r="AS141" s="41"/>
      <c r="AT141" s="38"/>
      <c r="AU141" s="76"/>
      <c r="AV141" s="76"/>
      <c r="AW141" s="77"/>
      <c r="AX141" s="50"/>
      <c r="AY141" s="41"/>
      <c r="AZ141" s="41">
        <f t="shared" si="57"/>
        <v>0</v>
      </c>
      <c r="BA141" s="38">
        <f t="shared" si="75"/>
        <v>0</v>
      </c>
      <c r="BB141" s="76"/>
      <c r="BC141" s="76"/>
      <c r="BD141" s="77"/>
      <c r="BE141" s="50"/>
      <c r="BF141" s="41"/>
      <c r="BG141" s="41">
        <f t="shared" si="64"/>
        <v>0</v>
      </c>
      <c r="BH141" s="38">
        <f t="shared" si="76"/>
        <v>0</v>
      </c>
      <c r="BI141" s="76"/>
      <c r="BJ141" s="76"/>
      <c r="BK141" s="77"/>
      <c r="BL141" s="50"/>
      <c r="BM141" s="41"/>
      <c r="BN141" s="41"/>
      <c r="BO141" s="38"/>
      <c r="BP141" s="76"/>
      <c r="BQ141" s="76"/>
      <c r="BR141" s="77"/>
      <c r="BS141" s="92"/>
      <c r="BT141" s="93"/>
      <c r="BU141" s="93">
        <f t="shared" si="65"/>
        <v>0</v>
      </c>
      <c r="BV141" s="38">
        <f t="shared" si="77"/>
        <v>0</v>
      </c>
      <c r="BW141" s="76"/>
      <c r="BX141" s="76"/>
      <c r="BY141" s="77"/>
      <c r="BZ141" s="92"/>
      <c r="CA141" s="93"/>
      <c r="CB141" s="93">
        <f t="shared" si="66"/>
        <v>0</v>
      </c>
      <c r="CC141" s="38">
        <f t="shared" si="67"/>
        <v>0</v>
      </c>
      <c r="CD141" s="76"/>
      <c r="CE141" s="76"/>
      <c r="CF141" s="77"/>
      <c r="CG141" s="87"/>
      <c r="CH141" s="88"/>
      <c r="CI141" s="88">
        <f t="shared" si="68"/>
        <v>0</v>
      </c>
      <c r="CJ141" s="89">
        <f t="shared" si="69"/>
        <v>0</v>
      </c>
      <c r="CK141" s="76"/>
      <c r="CL141" s="76"/>
      <c r="CM141" s="77"/>
      <c r="CN141" s="87"/>
      <c r="CO141" s="88"/>
      <c r="CP141" s="88">
        <f t="shared" si="70"/>
        <v>0</v>
      </c>
      <c r="CQ141" s="89">
        <f t="shared" si="78"/>
        <v>0</v>
      </c>
      <c r="CR141" s="76"/>
      <c r="CS141" s="76"/>
      <c r="CT141" s="81"/>
      <c r="CU141" s="87"/>
      <c r="CV141" s="88"/>
      <c r="CW141" s="88">
        <f t="shared" si="71"/>
        <v>0</v>
      </c>
      <c r="CX141" s="89">
        <f t="shared" si="79"/>
        <v>0</v>
      </c>
      <c r="CY141" s="76"/>
      <c r="CZ141" s="76"/>
      <c r="DA141" s="81"/>
      <c r="DB141" s="90">
        <f t="shared" si="61"/>
        <v>0</v>
      </c>
      <c r="DC141" s="42">
        <f t="shared" si="61"/>
        <v>0</v>
      </c>
      <c r="DD141" s="42">
        <f t="shared" si="61"/>
        <v>0</v>
      </c>
      <c r="DE141" s="80">
        <f t="shared" si="62"/>
        <v>0</v>
      </c>
      <c r="DF141" s="80">
        <f t="shared" si="62"/>
        <v>0</v>
      </c>
      <c r="DG141" s="80">
        <f t="shared" si="62"/>
        <v>0</v>
      </c>
    </row>
    <row r="142" spans="2:111" s="8" customFormat="1" ht="20.100000000000001" customHeight="1">
      <c r="B142" s="13">
        <f t="shared" si="84"/>
        <v>136</v>
      </c>
      <c r="C142" s="14" t="e">
        <f>+#REF!</f>
        <v>#REF!</v>
      </c>
      <c r="D142" s="14" t="s">
        <v>19</v>
      </c>
      <c r="E142" s="96" t="e">
        <f>#REF!</f>
        <v>#REF!</v>
      </c>
      <c r="F142" s="16" t="e">
        <f>SUMIF(#REF!,$E142,#REF!)</f>
        <v>#REF!</v>
      </c>
      <c r="G142" s="16" t="e">
        <f>SUMIF(#REF!,$E142,#REF!)</f>
        <v>#REF!</v>
      </c>
      <c r="H142" s="17" t="e">
        <f t="shared" ref="H142:H205" si="85">+G142+F142</f>
        <v>#REF!</v>
      </c>
      <c r="I142" s="64" t="e">
        <f t="shared" si="59"/>
        <v>#REF!</v>
      </c>
      <c r="K142" s="92"/>
      <c r="L142" s="93"/>
      <c r="M142" s="41">
        <f t="shared" si="72"/>
        <v>0</v>
      </c>
      <c r="N142" s="38">
        <f t="shared" si="73"/>
        <v>0</v>
      </c>
      <c r="O142" s="76"/>
      <c r="P142" s="76"/>
      <c r="Q142" s="77"/>
      <c r="R142" s="50"/>
      <c r="S142" s="41"/>
      <c r="T142" s="41">
        <f t="shared" si="80"/>
        <v>0</v>
      </c>
      <c r="U142" s="38">
        <f t="shared" si="81"/>
        <v>0</v>
      </c>
      <c r="V142" s="76"/>
      <c r="W142" s="76"/>
      <c r="X142" s="77"/>
      <c r="Y142" s="50"/>
      <c r="Z142" s="41"/>
      <c r="AA142" s="41">
        <f t="shared" si="60"/>
        <v>0</v>
      </c>
      <c r="AB142" s="38">
        <f t="shared" si="82"/>
        <v>0</v>
      </c>
      <c r="AC142" s="50"/>
      <c r="AD142" s="41"/>
      <c r="AE142" s="41">
        <f t="shared" si="63"/>
        <v>0</v>
      </c>
      <c r="AF142" s="38">
        <f t="shared" si="83"/>
        <v>0</v>
      </c>
      <c r="AG142" s="76"/>
      <c r="AH142" s="76"/>
      <c r="AI142" s="77"/>
      <c r="AJ142" s="50"/>
      <c r="AK142" s="41"/>
      <c r="AL142" s="41">
        <f t="shared" si="58"/>
        <v>0</v>
      </c>
      <c r="AM142" s="38">
        <f t="shared" si="74"/>
        <v>0</v>
      </c>
      <c r="AN142" s="76"/>
      <c r="AO142" s="76"/>
      <c r="AP142" s="77"/>
      <c r="AQ142" s="50"/>
      <c r="AR142" s="41"/>
      <c r="AS142" s="41"/>
      <c r="AT142" s="38"/>
      <c r="AU142" s="76"/>
      <c r="AV142" s="76"/>
      <c r="AW142" s="77"/>
      <c r="AX142" s="50"/>
      <c r="AY142" s="41"/>
      <c r="AZ142" s="41">
        <f t="shared" ref="AZ142:AZ205" si="86">(AY142/1.18)/2+((AY142/1.18)*0.18)</f>
        <v>0</v>
      </c>
      <c r="BA142" s="38">
        <f t="shared" si="75"/>
        <v>0</v>
      </c>
      <c r="BB142" s="76"/>
      <c r="BC142" s="76"/>
      <c r="BD142" s="77"/>
      <c r="BE142" s="50"/>
      <c r="BF142" s="41"/>
      <c r="BG142" s="41">
        <f t="shared" si="64"/>
        <v>0</v>
      </c>
      <c r="BH142" s="38">
        <f t="shared" si="76"/>
        <v>0</v>
      </c>
      <c r="BI142" s="76"/>
      <c r="BJ142" s="76"/>
      <c r="BK142" s="77"/>
      <c r="BL142" s="50"/>
      <c r="BM142" s="41"/>
      <c r="BN142" s="41"/>
      <c r="BO142" s="38"/>
      <c r="BP142" s="76"/>
      <c r="BQ142" s="76"/>
      <c r="BR142" s="77"/>
      <c r="BS142" s="92"/>
      <c r="BT142" s="93"/>
      <c r="BU142" s="93">
        <f t="shared" si="65"/>
        <v>0</v>
      </c>
      <c r="BV142" s="38">
        <f t="shared" si="77"/>
        <v>0</v>
      </c>
      <c r="BW142" s="76"/>
      <c r="BX142" s="76"/>
      <c r="BY142" s="77"/>
      <c r="BZ142" s="92"/>
      <c r="CA142" s="93"/>
      <c r="CB142" s="93">
        <f t="shared" si="66"/>
        <v>0</v>
      </c>
      <c r="CC142" s="38">
        <f t="shared" si="67"/>
        <v>0</v>
      </c>
      <c r="CD142" s="76"/>
      <c r="CE142" s="76"/>
      <c r="CF142" s="77"/>
      <c r="CG142" s="87"/>
      <c r="CH142" s="88"/>
      <c r="CI142" s="88">
        <f t="shared" si="68"/>
        <v>0</v>
      </c>
      <c r="CJ142" s="89">
        <f t="shared" si="69"/>
        <v>0</v>
      </c>
      <c r="CK142" s="76"/>
      <c r="CL142" s="76"/>
      <c r="CM142" s="77"/>
      <c r="CN142" s="87"/>
      <c r="CO142" s="88"/>
      <c r="CP142" s="88">
        <f t="shared" si="70"/>
        <v>0</v>
      </c>
      <c r="CQ142" s="89">
        <f t="shared" si="78"/>
        <v>0</v>
      </c>
      <c r="CR142" s="76"/>
      <c r="CS142" s="76"/>
      <c r="CT142" s="81"/>
      <c r="CU142" s="87"/>
      <c r="CV142" s="88"/>
      <c r="CW142" s="88">
        <f t="shared" si="71"/>
        <v>0</v>
      </c>
      <c r="CX142" s="89">
        <f t="shared" si="79"/>
        <v>0</v>
      </c>
      <c r="CY142" s="76"/>
      <c r="CZ142" s="76"/>
      <c r="DA142" s="81"/>
      <c r="DB142" s="90">
        <f t="shared" si="61"/>
        <v>0</v>
      </c>
      <c r="DC142" s="42">
        <f t="shared" si="61"/>
        <v>0</v>
      </c>
      <c r="DD142" s="42">
        <f t="shared" si="61"/>
        <v>0</v>
      </c>
      <c r="DE142" s="80">
        <f t="shared" si="62"/>
        <v>0</v>
      </c>
      <c r="DF142" s="80">
        <f t="shared" si="62"/>
        <v>0</v>
      </c>
      <c r="DG142" s="80">
        <f t="shared" si="62"/>
        <v>0</v>
      </c>
    </row>
    <row r="143" spans="2:111" s="8" customFormat="1" ht="20.100000000000001" customHeight="1">
      <c r="B143" s="13">
        <f t="shared" si="84"/>
        <v>137</v>
      </c>
      <c r="C143" s="14" t="e">
        <f>+#REF!</f>
        <v>#REF!</v>
      </c>
      <c r="D143" s="14" t="s">
        <v>19</v>
      </c>
      <c r="E143" s="96" t="e">
        <f>#REF!</f>
        <v>#REF!</v>
      </c>
      <c r="F143" s="16" t="e">
        <f>SUMIF(#REF!,$E143,#REF!)</f>
        <v>#REF!</v>
      </c>
      <c r="G143" s="16" t="e">
        <f>SUMIF(#REF!,$E143,#REF!)</f>
        <v>#REF!</v>
      </c>
      <c r="H143" s="17" t="e">
        <f t="shared" si="85"/>
        <v>#REF!</v>
      </c>
      <c r="I143" s="64" t="e">
        <f t="shared" si="59"/>
        <v>#REF!</v>
      </c>
      <c r="K143" s="92"/>
      <c r="L143" s="93"/>
      <c r="M143" s="41">
        <f t="shared" si="72"/>
        <v>0</v>
      </c>
      <c r="N143" s="38">
        <f t="shared" si="73"/>
        <v>0</v>
      </c>
      <c r="O143" s="76"/>
      <c r="P143" s="76"/>
      <c r="Q143" s="77"/>
      <c r="R143" s="50"/>
      <c r="S143" s="41"/>
      <c r="T143" s="41">
        <f t="shared" si="80"/>
        <v>0</v>
      </c>
      <c r="U143" s="38">
        <f t="shared" si="81"/>
        <v>0</v>
      </c>
      <c r="V143" s="76"/>
      <c r="W143" s="76"/>
      <c r="X143" s="77"/>
      <c r="Y143" s="50"/>
      <c r="Z143" s="41"/>
      <c r="AA143" s="41">
        <f t="shared" si="60"/>
        <v>0</v>
      </c>
      <c r="AB143" s="38">
        <f t="shared" si="82"/>
        <v>0</v>
      </c>
      <c r="AC143" s="50"/>
      <c r="AD143" s="41"/>
      <c r="AE143" s="41">
        <f t="shared" si="63"/>
        <v>0</v>
      </c>
      <c r="AF143" s="38">
        <f t="shared" si="83"/>
        <v>0</v>
      </c>
      <c r="AG143" s="76"/>
      <c r="AH143" s="76"/>
      <c r="AI143" s="77"/>
      <c r="AJ143" s="50"/>
      <c r="AK143" s="41"/>
      <c r="AL143" s="41">
        <f t="shared" si="58"/>
        <v>0</v>
      </c>
      <c r="AM143" s="38">
        <f t="shared" si="74"/>
        <v>0</v>
      </c>
      <c r="AN143" s="76"/>
      <c r="AO143" s="76"/>
      <c r="AP143" s="77"/>
      <c r="AQ143" s="50"/>
      <c r="AR143" s="41"/>
      <c r="AS143" s="41"/>
      <c r="AT143" s="38"/>
      <c r="AU143" s="76"/>
      <c r="AV143" s="76"/>
      <c r="AW143" s="77"/>
      <c r="AX143" s="50"/>
      <c r="AY143" s="41"/>
      <c r="AZ143" s="41">
        <f t="shared" si="86"/>
        <v>0</v>
      </c>
      <c r="BA143" s="38">
        <f t="shared" si="75"/>
        <v>0</v>
      </c>
      <c r="BB143" s="76"/>
      <c r="BC143" s="76"/>
      <c r="BD143" s="77"/>
      <c r="BE143" s="50"/>
      <c r="BF143" s="41"/>
      <c r="BG143" s="41">
        <f t="shared" si="64"/>
        <v>0</v>
      </c>
      <c r="BH143" s="38">
        <f t="shared" si="76"/>
        <v>0</v>
      </c>
      <c r="BI143" s="76"/>
      <c r="BJ143" s="76"/>
      <c r="BK143" s="77"/>
      <c r="BL143" s="50"/>
      <c r="BM143" s="41"/>
      <c r="BN143" s="41"/>
      <c r="BO143" s="38"/>
      <c r="BP143" s="76"/>
      <c r="BQ143" s="76"/>
      <c r="BR143" s="77"/>
      <c r="BS143" s="92"/>
      <c r="BT143" s="93"/>
      <c r="BU143" s="93">
        <f t="shared" si="65"/>
        <v>0</v>
      </c>
      <c r="BV143" s="38">
        <f t="shared" si="77"/>
        <v>0</v>
      </c>
      <c r="BW143" s="76"/>
      <c r="BX143" s="76"/>
      <c r="BY143" s="77"/>
      <c r="BZ143" s="92"/>
      <c r="CA143" s="93"/>
      <c r="CB143" s="93">
        <f t="shared" si="66"/>
        <v>0</v>
      </c>
      <c r="CC143" s="38">
        <f t="shared" si="67"/>
        <v>0</v>
      </c>
      <c r="CD143" s="76"/>
      <c r="CE143" s="76"/>
      <c r="CF143" s="77"/>
      <c r="CG143" s="87"/>
      <c r="CH143" s="88"/>
      <c r="CI143" s="88">
        <f t="shared" si="68"/>
        <v>0</v>
      </c>
      <c r="CJ143" s="89">
        <f t="shared" si="69"/>
        <v>0</v>
      </c>
      <c r="CK143" s="76"/>
      <c r="CL143" s="76"/>
      <c r="CM143" s="77"/>
      <c r="CN143" s="87"/>
      <c r="CO143" s="88"/>
      <c r="CP143" s="88">
        <f t="shared" si="70"/>
        <v>0</v>
      </c>
      <c r="CQ143" s="89">
        <f t="shared" si="78"/>
        <v>0</v>
      </c>
      <c r="CR143" s="76"/>
      <c r="CS143" s="76"/>
      <c r="CT143" s="81"/>
      <c r="CU143" s="87"/>
      <c r="CV143" s="88"/>
      <c r="CW143" s="88">
        <f t="shared" si="71"/>
        <v>0</v>
      </c>
      <c r="CX143" s="89">
        <f t="shared" si="79"/>
        <v>0</v>
      </c>
      <c r="CY143" s="76"/>
      <c r="CZ143" s="76"/>
      <c r="DA143" s="81"/>
      <c r="DB143" s="90">
        <f t="shared" si="61"/>
        <v>0</v>
      </c>
      <c r="DC143" s="42">
        <f t="shared" si="61"/>
        <v>0</v>
      </c>
      <c r="DD143" s="42">
        <f t="shared" si="61"/>
        <v>0</v>
      </c>
      <c r="DE143" s="80">
        <f t="shared" si="62"/>
        <v>0</v>
      </c>
      <c r="DF143" s="80">
        <f t="shared" si="62"/>
        <v>0</v>
      </c>
      <c r="DG143" s="80">
        <f t="shared" si="62"/>
        <v>0</v>
      </c>
    </row>
    <row r="144" spans="2:111" s="8" customFormat="1" ht="20.100000000000001" customHeight="1">
      <c r="B144" s="13">
        <f t="shared" si="84"/>
        <v>138</v>
      </c>
      <c r="C144" s="14" t="e">
        <f>+#REF!</f>
        <v>#REF!</v>
      </c>
      <c r="D144" s="14" t="s">
        <v>19</v>
      </c>
      <c r="E144" s="96" t="e">
        <f>#REF!</f>
        <v>#REF!</v>
      </c>
      <c r="F144" s="16" t="e">
        <f>SUMIF(#REF!,$E144,#REF!)</f>
        <v>#REF!</v>
      </c>
      <c r="G144" s="16" t="e">
        <f>SUMIF(#REF!,$E144,#REF!)</f>
        <v>#REF!</v>
      </c>
      <c r="H144" s="17" t="e">
        <f>+G144+F144</f>
        <v>#REF!</v>
      </c>
      <c r="I144" s="64" t="e">
        <f>H144</f>
        <v>#REF!</v>
      </c>
      <c r="K144" s="92"/>
      <c r="L144" s="93"/>
      <c r="M144" s="41">
        <f t="shared" si="72"/>
        <v>0</v>
      </c>
      <c r="N144" s="38">
        <f t="shared" si="73"/>
        <v>0</v>
      </c>
      <c r="O144" s="76"/>
      <c r="P144" s="76"/>
      <c r="Q144" s="77"/>
      <c r="R144" s="50"/>
      <c r="S144" s="41"/>
      <c r="T144" s="41">
        <f t="shared" si="80"/>
        <v>0</v>
      </c>
      <c r="U144" s="38">
        <f t="shared" si="81"/>
        <v>0</v>
      </c>
      <c r="V144" s="76"/>
      <c r="W144" s="76"/>
      <c r="X144" s="76"/>
      <c r="Y144" s="50"/>
      <c r="Z144" s="41"/>
      <c r="AA144" s="41">
        <f t="shared" si="60"/>
        <v>0</v>
      </c>
      <c r="AB144" s="38">
        <f t="shared" si="82"/>
        <v>0</v>
      </c>
      <c r="AC144" s="50"/>
      <c r="AD144" s="41"/>
      <c r="AE144" s="41">
        <f t="shared" si="63"/>
        <v>0</v>
      </c>
      <c r="AF144" s="38">
        <f t="shared" si="83"/>
        <v>0</v>
      </c>
      <c r="AG144" s="76"/>
      <c r="AH144" s="76"/>
      <c r="AI144" s="77"/>
      <c r="AJ144" s="50"/>
      <c r="AK144" s="41"/>
      <c r="AL144" s="41">
        <f t="shared" si="58"/>
        <v>0</v>
      </c>
      <c r="AM144" s="38">
        <f t="shared" si="74"/>
        <v>0</v>
      </c>
      <c r="AN144" s="76"/>
      <c r="AO144" s="76"/>
      <c r="AP144" s="76"/>
      <c r="AQ144" s="50"/>
      <c r="AR144" s="41"/>
      <c r="AS144" s="41"/>
      <c r="AT144" s="38"/>
      <c r="AU144" s="76"/>
      <c r="AV144" s="76"/>
      <c r="AW144" s="76"/>
      <c r="AX144" s="50"/>
      <c r="AY144" s="41"/>
      <c r="AZ144" s="41">
        <f t="shared" si="86"/>
        <v>0</v>
      </c>
      <c r="BA144" s="38">
        <f t="shared" si="75"/>
        <v>0</v>
      </c>
      <c r="BB144" s="76"/>
      <c r="BC144" s="76"/>
      <c r="BD144" s="76"/>
      <c r="BE144" s="50"/>
      <c r="BF144" s="41"/>
      <c r="BG144" s="41">
        <f t="shared" si="64"/>
        <v>0</v>
      </c>
      <c r="BH144" s="38">
        <f t="shared" si="76"/>
        <v>0</v>
      </c>
      <c r="BI144" s="76"/>
      <c r="BJ144" s="76"/>
      <c r="BK144" s="76"/>
      <c r="BL144" s="50"/>
      <c r="BM144" s="41"/>
      <c r="BN144" s="41"/>
      <c r="BO144" s="38"/>
      <c r="BP144" s="76"/>
      <c r="BQ144" s="76"/>
      <c r="BR144" s="76"/>
      <c r="BS144" s="92"/>
      <c r="BT144" s="93"/>
      <c r="BU144" s="93">
        <f t="shared" si="65"/>
        <v>0</v>
      </c>
      <c r="BV144" s="38">
        <f t="shared" si="77"/>
        <v>0</v>
      </c>
      <c r="BW144" s="76"/>
      <c r="BX144" s="76"/>
      <c r="BY144" s="76"/>
      <c r="BZ144" s="92"/>
      <c r="CA144" s="93"/>
      <c r="CB144" s="93">
        <f t="shared" si="66"/>
        <v>0</v>
      </c>
      <c r="CC144" s="38">
        <f>(CA144/1.18)/2</f>
        <v>0</v>
      </c>
      <c r="CD144" s="76"/>
      <c r="CE144" s="76"/>
      <c r="CF144" s="76"/>
      <c r="CG144" s="87"/>
      <c r="CH144" s="88"/>
      <c r="CI144" s="88">
        <f>(CH144/1.18)/2+((CH144/1.18)*0.18)</f>
        <v>0</v>
      </c>
      <c r="CJ144" s="89">
        <f>(CH144/1.18)/2</f>
        <v>0</v>
      </c>
      <c r="CK144" s="76"/>
      <c r="CL144" s="76"/>
      <c r="CM144" s="76"/>
      <c r="CN144" s="87"/>
      <c r="CO144" s="88"/>
      <c r="CP144" s="88">
        <f t="shared" si="70"/>
        <v>0</v>
      </c>
      <c r="CQ144" s="89">
        <f t="shared" si="78"/>
        <v>0</v>
      </c>
      <c r="CR144" s="76"/>
      <c r="CS144" s="76"/>
      <c r="CT144" s="81"/>
      <c r="CU144" s="87"/>
      <c r="CV144" s="88"/>
      <c r="CW144" s="88">
        <f t="shared" si="71"/>
        <v>0</v>
      </c>
      <c r="CX144" s="89">
        <f t="shared" si="79"/>
        <v>0</v>
      </c>
      <c r="CY144" s="76"/>
      <c r="CZ144" s="76"/>
      <c r="DA144" s="81"/>
      <c r="DB144" s="90">
        <f t="shared" si="61"/>
        <v>0</v>
      </c>
      <c r="DC144" s="42">
        <f t="shared" si="61"/>
        <v>0</v>
      </c>
      <c r="DD144" s="42">
        <f t="shared" si="61"/>
        <v>0</v>
      </c>
      <c r="DE144" s="80">
        <f t="shared" si="62"/>
        <v>0</v>
      </c>
      <c r="DF144" s="80">
        <f t="shared" si="62"/>
        <v>0</v>
      </c>
      <c r="DG144" s="80">
        <f t="shared" si="62"/>
        <v>0</v>
      </c>
    </row>
    <row r="145" spans="2:111" s="8" customFormat="1" ht="20.100000000000001" customHeight="1">
      <c r="B145" s="13">
        <f t="shared" si="84"/>
        <v>139</v>
      </c>
      <c r="C145" s="14" t="e">
        <f>+#REF!</f>
        <v>#REF!</v>
      </c>
      <c r="D145" s="14" t="s">
        <v>19</v>
      </c>
      <c r="E145" s="96" t="e">
        <f>#REF!</f>
        <v>#REF!</v>
      </c>
      <c r="F145" s="16" t="e">
        <f>SUMIF(#REF!,$E145,#REF!)</f>
        <v>#REF!</v>
      </c>
      <c r="G145" s="16" t="e">
        <f>SUMIF(#REF!,$E145,#REF!)</f>
        <v>#REF!</v>
      </c>
      <c r="H145" s="17" t="e">
        <f>+G145+F145</f>
        <v>#REF!</v>
      </c>
      <c r="I145" s="64" t="e">
        <f>H145</f>
        <v>#REF!</v>
      </c>
      <c r="K145" s="92"/>
      <c r="L145" s="93"/>
      <c r="M145" s="41">
        <f t="shared" si="72"/>
        <v>0</v>
      </c>
      <c r="N145" s="38">
        <f t="shared" si="73"/>
        <v>0</v>
      </c>
      <c r="O145" s="76"/>
      <c r="P145" s="76"/>
      <c r="Q145" s="77"/>
      <c r="R145" s="50"/>
      <c r="S145" s="41"/>
      <c r="T145" s="41">
        <f t="shared" si="80"/>
        <v>0</v>
      </c>
      <c r="U145" s="38">
        <f t="shared" si="81"/>
        <v>0</v>
      </c>
      <c r="V145" s="76"/>
      <c r="W145" s="76"/>
      <c r="X145" s="81"/>
      <c r="Y145" s="50"/>
      <c r="Z145" s="41"/>
      <c r="AA145" s="41">
        <f t="shared" si="60"/>
        <v>0</v>
      </c>
      <c r="AB145" s="38">
        <f t="shared" si="82"/>
        <v>0</v>
      </c>
      <c r="AC145" s="50"/>
      <c r="AD145" s="41"/>
      <c r="AE145" s="41">
        <f t="shared" si="63"/>
        <v>0</v>
      </c>
      <c r="AF145" s="38">
        <f t="shared" si="83"/>
        <v>0</v>
      </c>
      <c r="AG145" s="76"/>
      <c r="AH145" s="76"/>
      <c r="AI145" s="77"/>
      <c r="AJ145" s="50"/>
      <c r="AK145" s="41"/>
      <c r="AL145" s="41">
        <f t="shared" si="58"/>
        <v>0</v>
      </c>
      <c r="AM145" s="38">
        <f t="shared" si="74"/>
        <v>0</v>
      </c>
      <c r="AN145" s="76"/>
      <c r="AO145" s="76"/>
      <c r="AP145" s="81"/>
      <c r="AQ145" s="50"/>
      <c r="AR145" s="41"/>
      <c r="AS145" s="41"/>
      <c r="AT145" s="38"/>
      <c r="AU145" s="76"/>
      <c r="AV145" s="76"/>
      <c r="AW145" s="81"/>
      <c r="AX145" s="50"/>
      <c r="AY145" s="41"/>
      <c r="AZ145" s="41">
        <f t="shared" si="86"/>
        <v>0</v>
      </c>
      <c r="BA145" s="38">
        <f t="shared" si="75"/>
        <v>0</v>
      </c>
      <c r="BB145" s="76"/>
      <c r="BC145" s="76"/>
      <c r="BD145" s="81"/>
      <c r="BE145" s="50"/>
      <c r="BF145" s="41"/>
      <c r="BG145" s="41">
        <f t="shared" si="64"/>
        <v>0</v>
      </c>
      <c r="BH145" s="38">
        <f t="shared" si="76"/>
        <v>0</v>
      </c>
      <c r="BI145" s="76"/>
      <c r="BJ145" s="76"/>
      <c r="BK145" s="81"/>
      <c r="BL145" s="50"/>
      <c r="BM145" s="41"/>
      <c r="BN145" s="41"/>
      <c r="BO145" s="38"/>
      <c r="BP145" s="76"/>
      <c r="BQ145" s="76"/>
      <c r="BR145" s="81"/>
      <c r="BS145" s="92"/>
      <c r="BT145" s="93"/>
      <c r="BU145" s="93">
        <f t="shared" si="65"/>
        <v>0</v>
      </c>
      <c r="BV145" s="38">
        <f t="shared" si="77"/>
        <v>0</v>
      </c>
      <c r="BW145" s="76"/>
      <c r="BX145" s="76"/>
      <c r="BY145" s="76"/>
      <c r="BZ145" s="92"/>
      <c r="CA145" s="93"/>
      <c r="CB145" s="93">
        <f t="shared" si="66"/>
        <v>0</v>
      </c>
      <c r="CC145" s="38">
        <f>(CA145/1.18)/2</f>
        <v>0</v>
      </c>
      <c r="CD145" s="76"/>
      <c r="CE145" s="76"/>
      <c r="CF145" s="81"/>
      <c r="CG145" s="87"/>
      <c r="CH145" s="88"/>
      <c r="CI145" s="88">
        <f>(CH145/1.18)/2+((CH145/1.18)*0.18)</f>
        <v>0</v>
      </c>
      <c r="CJ145" s="89">
        <f>(CH145/1.18)/2</f>
        <v>0</v>
      </c>
      <c r="CK145" s="76"/>
      <c r="CL145" s="76"/>
      <c r="CM145" s="81"/>
      <c r="CN145" s="87"/>
      <c r="CO145" s="88"/>
      <c r="CP145" s="88">
        <f t="shared" si="70"/>
        <v>0</v>
      </c>
      <c r="CQ145" s="89">
        <f t="shared" si="78"/>
        <v>0</v>
      </c>
      <c r="CR145" s="76"/>
      <c r="CS145" s="76"/>
      <c r="CT145" s="81"/>
      <c r="CU145" s="87"/>
      <c r="CV145" s="88"/>
      <c r="CW145" s="88">
        <f t="shared" si="71"/>
        <v>0</v>
      </c>
      <c r="CX145" s="89">
        <f t="shared" si="79"/>
        <v>0</v>
      </c>
      <c r="CY145" s="76"/>
      <c r="CZ145" s="76"/>
      <c r="DA145" s="81"/>
      <c r="DB145" s="90">
        <f t="shared" si="61"/>
        <v>0</v>
      </c>
      <c r="DC145" s="42">
        <f t="shared" si="61"/>
        <v>0</v>
      </c>
      <c r="DD145" s="42">
        <f t="shared" si="61"/>
        <v>0</v>
      </c>
      <c r="DE145" s="80">
        <f t="shared" si="62"/>
        <v>0</v>
      </c>
      <c r="DF145" s="80">
        <f t="shared" si="62"/>
        <v>0</v>
      </c>
      <c r="DG145" s="80">
        <f t="shared" si="62"/>
        <v>0</v>
      </c>
    </row>
    <row r="146" spans="2:111" s="8" customFormat="1" ht="20.100000000000001" customHeight="1">
      <c r="B146" s="13">
        <f t="shared" si="84"/>
        <v>140</v>
      </c>
      <c r="C146" s="14" t="e">
        <f>+#REF!</f>
        <v>#REF!</v>
      </c>
      <c r="D146" s="14" t="s">
        <v>19</v>
      </c>
      <c r="E146" s="96" t="e">
        <f>#REF!</f>
        <v>#REF!</v>
      </c>
      <c r="F146" s="16" t="e">
        <f>SUMIF(#REF!,$E146,#REF!)</f>
        <v>#REF!</v>
      </c>
      <c r="G146" s="16" t="e">
        <f>SUMIF(#REF!,$E146,#REF!)</f>
        <v>#REF!</v>
      </c>
      <c r="H146" s="17" t="e">
        <f t="shared" si="85"/>
        <v>#REF!</v>
      </c>
      <c r="I146" s="64" t="e">
        <f t="shared" si="59"/>
        <v>#REF!</v>
      </c>
      <c r="K146" s="92"/>
      <c r="L146" s="93"/>
      <c r="M146" s="41">
        <f t="shared" si="72"/>
        <v>0</v>
      </c>
      <c r="N146" s="38">
        <f t="shared" si="73"/>
        <v>0</v>
      </c>
      <c r="O146" s="76"/>
      <c r="P146" s="76"/>
      <c r="Q146" s="77"/>
      <c r="R146" s="50"/>
      <c r="S146" s="41"/>
      <c r="T146" s="41">
        <f t="shared" si="80"/>
        <v>0</v>
      </c>
      <c r="U146" s="38">
        <f t="shared" si="81"/>
        <v>0</v>
      </c>
      <c r="V146" s="76"/>
      <c r="W146" s="76"/>
      <c r="X146" s="81"/>
      <c r="Y146" s="50"/>
      <c r="Z146" s="41"/>
      <c r="AA146" s="41">
        <f t="shared" si="60"/>
        <v>0</v>
      </c>
      <c r="AB146" s="38">
        <f t="shared" si="82"/>
        <v>0</v>
      </c>
      <c r="AC146" s="50"/>
      <c r="AD146" s="41"/>
      <c r="AE146" s="41">
        <f t="shared" si="63"/>
        <v>0</v>
      </c>
      <c r="AF146" s="38">
        <f t="shared" si="83"/>
        <v>0</v>
      </c>
      <c r="AG146" s="76"/>
      <c r="AH146" s="76"/>
      <c r="AI146" s="77"/>
      <c r="AJ146" s="50"/>
      <c r="AK146" s="41"/>
      <c r="AL146" s="41">
        <f t="shared" si="58"/>
        <v>0</v>
      </c>
      <c r="AM146" s="38">
        <f t="shared" si="74"/>
        <v>0</v>
      </c>
      <c r="AN146" s="76"/>
      <c r="AO146" s="76"/>
      <c r="AP146" s="76"/>
      <c r="AQ146" s="50"/>
      <c r="AR146" s="41"/>
      <c r="AS146" s="41">
        <f>(AR146/1.18)/2+((AR146/1.18)*0.18)</f>
        <v>0</v>
      </c>
      <c r="AT146" s="38">
        <f>(AR146/1.18)/2</f>
        <v>0</v>
      </c>
      <c r="AU146" s="76"/>
      <c r="AV146" s="76"/>
      <c r="AW146" s="76"/>
      <c r="AX146" s="50"/>
      <c r="AY146" s="41"/>
      <c r="AZ146" s="41">
        <f t="shared" si="86"/>
        <v>0</v>
      </c>
      <c r="BA146" s="38">
        <f t="shared" si="75"/>
        <v>0</v>
      </c>
      <c r="BB146" s="76"/>
      <c r="BC146" s="76"/>
      <c r="BD146" s="76"/>
      <c r="BE146" s="50"/>
      <c r="BF146" s="41"/>
      <c r="BG146" s="41">
        <f t="shared" si="64"/>
        <v>0</v>
      </c>
      <c r="BH146" s="38">
        <f t="shared" si="76"/>
        <v>0</v>
      </c>
      <c r="BI146" s="76"/>
      <c r="BJ146" s="76"/>
      <c r="BK146" s="81"/>
      <c r="BL146" s="50"/>
      <c r="BM146" s="41"/>
      <c r="BN146" s="41"/>
      <c r="BO146" s="38"/>
      <c r="BP146" s="76"/>
      <c r="BQ146" s="76"/>
      <c r="BR146" s="81"/>
      <c r="BS146" s="92"/>
      <c r="BT146" s="93"/>
      <c r="BU146" s="93">
        <f t="shared" si="65"/>
        <v>0</v>
      </c>
      <c r="BV146" s="38">
        <f t="shared" si="77"/>
        <v>0</v>
      </c>
      <c r="BW146" s="76"/>
      <c r="BX146" s="76"/>
      <c r="BY146" s="81"/>
      <c r="BZ146" s="92"/>
      <c r="CA146" s="93"/>
      <c r="CB146" s="93">
        <f t="shared" si="66"/>
        <v>0</v>
      </c>
      <c r="CC146" s="38">
        <f t="shared" si="67"/>
        <v>0</v>
      </c>
      <c r="CD146" s="76"/>
      <c r="CE146" s="76"/>
      <c r="CF146" s="81"/>
      <c r="CG146" s="87"/>
      <c r="CH146" s="88"/>
      <c r="CI146" s="88">
        <f t="shared" si="68"/>
        <v>0</v>
      </c>
      <c r="CJ146" s="89">
        <f t="shared" si="69"/>
        <v>0</v>
      </c>
      <c r="CK146" s="76"/>
      <c r="CL146" s="76"/>
      <c r="CM146" s="81"/>
      <c r="CN146" s="87"/>
      <c r="CO146" s="88"/>
      <c r="CP146" s="88">
        <f t="shared" si="70"/>
        <v>0</v>
      </c>
      <c r="CQ146" s="89">
        <f t="shared" si="78"/>
        <v>0</v>
      </c>
      <c r="CR146" s="76"/>
      <c r="CS146" s="76"/>
      <c r="CT146" s="81"/>
      <c r="CU146" s="87"/>
      <c r="CV146" s="88"/>
      <c r="CW146" s="88">
        <f t="shared" si="71"/>
        <v>0</v>
      </c>
      <c r="CX146" s="89">
        <f t="shared" si="79"/>
        <v>0</v>
      </c>
      <c r="CY146" s="76"/>
      <c r="CZ146" s="76"/>
      <c r="DA146" s="81"/>
      <c r="DB146" s="90">
        <f>L146+S146+Z146+AD146+AK146+AY146+BF146+BT146+CA146+CH146+CO146+CV146+AR146</f>
        <v>0</v>
      </c>
      <c r="DC146" s="42">
        <f>M146+T146+AA146+AE146+AL146+AZ146+BG146+BU146+CB146+CI146+CP146+CW146+AS146</f>
        <v>0</v>
      </c>
      <c r="DD146" s="42">
        <f>N146+U146+AB146+AF146+AM146+BA146+BH146+BV146+CC146+CJ146+CQ146+CX146+AT146</f>
        <v>0</v>
      </c>
      <c r="DE146" s="80">
        <f>O146+V146+AG146+AN146+BB146+BI146+BW146+CD146+CK146+CR146+CY146+AU146</f>
        <v>0</v>
      </c>
      <c r="DF146" s="80">
        <f>P146+W146+AH146+AO146+BC146+BJ146+BX146+CE146+CL146+CS146+CZ146+AV146</f>
        <v>0</v>
      </c>
      <c r="DG146" s="80">
        <f>Q146+X146+AI146+AP146+BD146+BK146+BY146+CF146+CM146+CT146+DA146+AW146</f>
        <v>0</v>
      </c>
    </row>
    <row r="147" spans="2:111" s="8" customFormat="1" ht="20.100000000000001" customHeight="1">
      <c r="B147" s="13">
        <f t="shared" si="84"/>
        <v>141</v>
      </c>
      <c r="C147" s="14" t="e">
        <f>+#REF!</f>
        <v>#REF!</v>
      </c>
      <c r="D147" s="14" t="s">
        <v>19</v>
      </c>
      <c r="E147" s="96" t="e">
        <f>#REF!</f>
        <v>#REF!</v>
      </c>
      <c r="F147" s="16" t="e">
        <f>SUMIF(#REF!,$E147,#REF!)</f>
        <v>#REF!</v>
      </c>
      <c r="G147" s="16" t="e">
        <f>SUMIF(#REF!,$E147,#REF!)</f>
        <v>#REF!</v>
      </c>
      <c r="H147" s="17" t="e">
        <f t="shared" si="85"/>
        <v>#REF!</v>
      </c>
      <c r="I147" s="64" t="e">
        <f t="shared" si="59"/>
        <v>#REF!</v>
      </c>
      <c r="K147" s="92"/>
      <c r="L147" s="93"/>
      <c r="M147" s="41">
        <f t="shared" si="72"/>
        <v>0</v>
      </c>
      <c r="N147" s="38">
        <f t="shared" si="73"/>
        <v>0</v>
      </c>
      <c r="O147" s="76"/>
      <c r="P147" s="76"/>
      <c r="Q147" s="77"/>
      <c r="R147" s="50"/>
      <c r="S147" s="41"/>
      <c r="T147" s="41">
        <f t="shared" si="80"/>
        <v>0</v>
      </c>
      <c r="U147" s="38">
        <f t="shared" si="81"/>
        <v>0</v>
      </c>
      <c r="V147" s="76"/>
      <c r="W147" s="76"/>
      <c r="X147" s="77"/>
      <c r="Y147" s="50"/>
      <c r="Z147" s="41"/>
      <c r="AA147" s="41">
        <f t="shared" si="60"/>
        <v>0</v>
      </c>
      <c r="AB147" s="38">
        <f t="shared" si="82"/>
        <v>0</v>
      </c>
      <c r="AC147" s="50"/>
      <c r="AD147" s="41"/>
      <c r="AE147" s="41">
        <f t="shared" si="63"/>
        <v>0</v>
      </c>
      <c r="AF147" s="38">
        <f t="shared" si="83"/>
        <v>0</v>
      </c>
      <c r="AG147" s="76"/>
      <c r="AH147" s="76"/>
      <c r="AI147" s="77"/>
      <c r="AJ147" s="50"/>
      <c r="AK147" s="41"/>
      <c r="AL147" s="41">
        <f t="shared" si="58"/>
        <v>0</v>
      </c>
      <c r="AM147" s="38">
        <f t="shared" si="74"/>
        <v>0</v>
      </c>
      <c r="AN147" s="76"/>
      <c r="AO147" s="76"/>
      <c r="AP147" s="77"/>
      <c r="AQ147" s="50"/>
      <c r="AR147" s="41"/>
      <c r="AS147" s="41"/>
      <c r="AT147" s="38"/>
      <c r="AU147" s="76"/>
      <c r="AV147" s="76"/>
      <c r="AW147" s="77"/>
      <c r="AX147" s="50"/>
      <c r="AY147" s="41"/>
      <c r="AZ147" s="41">
        <f t="shared" si="86"/>
        <v>0</v>
      </c>
      <c r="BA147" s="38">
        <f t="shared" si="75"/>
        <v>0</v>
      </c>
      <c r="BB147" s="76"/>
      <c r="BC147" s="76"/>
      <c r="BD147" s="77"/>
      <c r="BE147" s="50"/>
      <c r="BF147" s="41"/>
      <c r="BG147" s="41">
        <f t="shared" si="64"/>
        <v>0</v>
      </c>
      <c r="BH147" s="38">
        <f t="shared" si="76"/>
        <v>0</v>
      </c>
      <c r="BI147" s="76"/>
      <c r="BJ147" s="76"/>
      <c r="BK147" s="77"/>
      <c r="BL147" s="50"/>
      <c r="BM147" s="41"/>
      <c r="BN147" s="41"/>
      <c r="BO147" s="38"/>
      <c r="BP147" s="76"/>
      <c r="BQ147" s="76"/>
      <c r="BR147" s="77"/>
      <c r="BS147" s="92"/>
      <c r="BT147" s="93"/>
      <c r="BU147" s="93">
        <f t="shared" si="65"/>
        <v>0</v>
      </c>
      <c r="BV147" s="38">
        <f t="shared" si="77"/>
        <v>0</v>
      </c>
      <c r="BW147" s="76"/>
      <c r="BX147" s="76"/>
      <c r="BY147" s="77"/>
      <c r="BZ147" s="92"/>
      <c r="CA147" s="93"/>
      <c r="CB147" s="93">
        <f t="shared" si="66"/>
        <v>0</v>
      </c>
      <c r="CC147" s="38">
        <f t="shared" si="67"/>
        <v>0</v>
      </c>
      <c r="CD147" s="76"/>
      <c r="CE147" s="76"/>
      <c r="CF147" s="77"/>
      <c r="CG147" s="87"/>
      <c r="CH147" s="88"/>
      <c r="CI147" s="88">
        <f t="shared" si="68"/>
        <v>0</v>
      </c>
      <c r="CJ147" s="89">
        <f t="shared" si="69"/>
        <v>0</v>
      </c>
      <c r="CK147" s="76"/>
      <c r="CL147" s="76"/>
      <c r="CM147" s="77"/>
      <c r="CN147" s="87"/>
      <c r="CO147" s="88"/>
      <c r="CP147" s="88">
        <f t="shared" si="70"/>
        <v>0</v>
      </c>
      <c r="CQ147" s="89">
        <f t="shared" si="78"/>
        <v>0</v>
      </c>
      <c r="CR147" s="76"/>
      <c r="CS147" s="76"/>
      <c r="CT147" s="81"/>
      <c r="CU147" s="87"/>
      <c r="CV147" s="88"/>
      <c r="CW147" s="88">
        <f t="shared" si="71"/>
        <v>0</v>
      </c>
      <c r="CX147" s="89">
        <f t="shared" si="79"/>
        <v>0</v>
      </c>
      <c r="CY147" s="76"/>
      <c r="CZ147" s="76"/>
      <c r="DA147" s="81"/>
      <c r="DB147" s="90">
        <f t="shared" si="61"/>
        <v>0</v>
      </c>
      <c r="DC147" s="42">
        <f t="shared" si="61"/>
        <v>0</v>
      </c>
      <c r="DD147" s="42">
        <f t="shared" si="61"/>
        <v>0</v>
      </c>
      <c r="DE147" s="80">
        <f t="shared" si="62"/>
        <v>0</v>
      </c>
      <c r="DF147" s="80">
        <f t="shared" si="62"/>
        <v>0</v>
      </c>
      <c r="DG147" s="80">
        <f t="shared" si="62"/>
        <v>0</v>
      </c>
    </row>
    <row r="148" spans="2:111" s="8" customFormat="1" ht="20.100000000000001" customHeight="1">
      <c r="B148" s="13">
        <f t="shared" si="84"/>
        <v>142</v>
      </c>
      <c r="C148" s="14" t="e">
        <f>+#REF!</f>
        <v>#REF!</v>
      </c>
      <c r="D148" s="14" t="s">
        <v>19</v>
      </c>
      <c r="E148" s="96" t="e">
        <f>#REF!</f>
        <v>#REF!</v>
      </c>
      <c r="F148" s="16" t="e">
        <f>SUMIF(#REF!,$E148,#REF!)</f>
        <v>#REF!</v>
      </c>
      <c r="G148" s="16" t="e">
        <f>SUMIF(#REF!,$E148,#REF!)</f>
        <v>#REF!</v>
      </c>
      <c r="H148" s="17" t="e">
        <f t="shared" si="85"/>
        <v>#REF!</v>
      </c>
      <c r="I148" s="64" t="e">
        <f t="shared" si="59"/>
        <v>#REF!</v>
      </c>
      <c r="K148" s="92"/>
      <c r="L148" s="93"/>
      <c r="M148" s="41">
        <f t="shared" si="72"/>
        <v>0</v>
      </c>
      <c r="N148" s="38">
        <f t="shared" si="73"/>
        <v>0</v>
      </c>
      <c r="O148" s="76"/>
      <c r="P148" s="76"/>
      <c r="Q148" s="77"/>
      <c r="R148" s="50"/>
      <c r="S148" s="41"/>
      <c r="T148" s="41">
        <f t="shared" si="80"/>
        <v>0</v>
      </c>
      <c r="U148" s="38">
        <f t="shared" si="81"/>
        <v>0</v>
      </c>
      <c r="V148" s="76"/>
      <c r="W148" s="76"/>
      <c r="X148" s="77"/>
      <c r="Y148" s="50"/>
      <c r="Z148" s="41"/>
      <c r="AA148" s="41">
        <f t="shared" si="60"/>
        <v>0</v>
      </c>
      <c r="AB148" s="38">
        <f t="shared" si="82"/>
        <v>0</v>
      </c>
      <c r="AC148" s="50"/>
      <c r="AD148" s="41"/>
      <c r="AE148" s="41">
        <f t="shared" si="63"/>
        <v>0</v>
      </c>
      <c r="AF148" s="38">
        <f t="shared" si="83"/>
        <v>0</v>
      </c>
      <c r="AG148" s="76"/>
      <c r="AH148" s="76"/>
      <c r="AI148" s="77"/>
      <c r="AJ148" s="50"/>
      <c r="AK148" s="41"/>
      <c r="AL148" s="41">
        <f t="shared" si="58"/>
        <v>0</v>
      </c>
      <c r="AM148" s="38">
        <f t="shared" si="74"/>
        <v>0</v>
      </c>
      <c r="AN148" s="76"/>
      <c r="AO148" s="76"/>
      <c r="AP148" s="77"/>
      <c r="AQ148" s="50"/>
      <c r="AR148" s="41"/>
      <c r="AS148" s="41"/>
      <c r="AT148" s="38"/>
      <c r="AU148" s="76"/>
      <c r="AV148" s="76"/>
      <c r="AW148" s="77"/>
      <c r="AX148" s="50"/>
      <c r="AY148" s="41"/>
      <c r="AZ148" s="41">
        <f t="shared" si="86"/>
        <v>0</v>
      </c>
      <c r="BA148" s="38">
        <f t="shared" si="75"/>
        <v>0</v>
      </c>
      <c r="BB148" s="76"/>
      <c r="BC148" s="76"/>
      <c r="BD148" s="77"/>
      <c r="BE148" s="50"/>
      <c r="BF148" s="41"/>
      <c r="BG148" s="41">
        <f t="shared" si="64"/>
        <v>0</v>
      </c>
      <c r="BH148" s="38">
        <f t="shared" si="76"/>
        <v>0</v>
      </c>
      <c r="BI148" s="76"/>
      <c r="BJ148" s="76"/>
      <c r="BK148" s="77"/>
      <c r="BL148" s="50"/>
      <c r="BM148" s="41"/>
      <c r="BN148" s="41"/>
      <c r="BO148" s="38"/>
      <c r="BP148" s="76"/>
      <c r="BQ148" s="76"/>
      <c r="BR148" s="77"/>
      <c r="BS148" s="92"/>
      <c r="BT148" s="93"/>
      <c r="BU148" s="93">
        <f t="shared" si="65"/>
        <v>0</v>
      </c>
      <c r="BV148" s="38">
        <f t="shared" si="77"/>
        <v>0</v>
      </c>
      <c r="BW148" s="76"/>
      <c r="BX148" s="76"/>
      <c r="BY148" s="77"/>
      <c r="BZ148" s="92"/>
      <c r="CA148" s="93"/>
      <c r="CB148" s="93">
        <f t="shared" si="66"/>
        <v>0</v>
      </c>
      <c r="CC148" s="38">
        <f t="shared" si="67"/>
        <v>0</v>
      </c>
      <c r="CD148" s="76"/>
      <c r="CE148" s="76"/>
      <c r="CF148" s="77"/>
      <c r="CG148" s="87"/>
      <c r="CH148" s="88"/>
      <c r="CI148" s="88">
        <f t="shared" si="68"/>
        <v>0</v>
      </c>
      <c r="CJ148" s="89">
        <f t="shared" si="69"/>
        <v>0</v>
      </c>
      <c r="CK148" s="76"/>
      <c r="CL148" s="76"/>
      <c r="CM148" s="77"/>
      <c r="CN148" s="87"/>
      <c r="CO148" s="88"/>
      <c r="CP148" s="88">
        <f t="shared" si="70"/>
        <v>0</v>
      </c>
      <c r="CQ148" s="89">
        <f t="shared" si="78"/>
        <v>0</v>
      </c>
      <c r="CR148" s="76"/>
      <c r="CS148" s="76"/>
      <c r="CT148" s="81"/>
      <c r="CU148" s="87"/>
      <c r="CV148" s="88"/>
      <c r="CW148" s="88">
        <f t="shared" si="71"/>
        <v>0</v>
      </c>
      <c r="CX148" s="89">
        <f t="shared" si="79"/>
        <v>0</v>
      </c>
      <c r="CY148" s="76"/>
      <c r="CZ148" s="76"/>
      <c r="DA148" s="81"/>
      <c r="DB148" s="90">
        <f t="shared" si="61"/>
        <v>0</v>
      </c>
      <c r="DC148" s="42">
        <f t="shared" si="61"/>
        <v>0</v>
      </c>
      <c r="DD148" s="42">
        <f t="shared" si="61"/>
        <v>0</v>
      </c>
      <c r="DE148" s="80">
        <f t="shared" si="62"/>
        <v>0</v>
      </c>
      <c r="DF148" s="80">
        <f t="shared" si="62"/>
        <v>0</v>
      </c>
      <c r="DG148" s="80">
        <f t="shared" si="62"/>
        <v>0</v>
      </c>
    </row>
    <row r="149" spans="2:111" s="8" customFormat="1" ht="20.100000000000001" customHeight="1">
      <c r="B149" s="13">
        <f t="shared" si="84"/>
        <v>143</v>
      </c>
      <c r="C149" s="14" t="e">
        <f>+#REF!</f>
        <v>#REF!</v>
      </c>
      <c r="D149" s="14" t="s">
        <v>19</v>
      </c>
      <c r="E149" s="96" t="e">
        <f>#REF!</f>
        <v>#REF!</v>
      </c>
      <c r="F149" s="16" t="e">
        <f>SUMIF(#REF!,$E149,#REF!)</f>
        <v>#REF!</v>
      </c>
      <c r="G149" s="16" t="e">
        <f>SUMIF(#REF!,$E149,#REF!)</f>
        <v>#REF!</v>
      </c>
      <c r="H149" s="17" t="e">
        <f t="shared" si="85"/>
        <v>#REF!</v>
      </c>
      <c r="I149" s="64" t="e">
        <f t="shared" si="59"/>
        <v>#REF!</v>
      </c>
      <c r="K149" s="92"/>
      <c r="L149" s="93"/>
      <c r="M149" s="41">
        <f t="shared" si="72"/>
        <v>0</v>
      </c>
      <c r="N149" s="38">
        <f t="shared" si="73"/>
        <v>0</v>
      </c>
      <c r="O149" s="76"/>
      <c r="P149" s="76"/>
      <c r="Q149" s="77"/>
      <c r="R149" s="50"/>
      <c r="S149" s="41"/>
      <c r="T149" s="41">
        <f t="shared" si="80"/>
        <v>0</v>
      </c>
      <c r="U149" s="38">
        <f t="shared" si="81"/>
        <v>0</v>
      </c>
      <c r="V149" s="76"/>
      <c r="W149" s="76"/>
      <c r="X149" s="77"/>
      <c r="Y149" s="50"/>
      <c r="Z149" s="41"/>
      <c r="AA149" s="41">
        <f t="shared" si="60"/>
        <v>0</v>
      </c>
      <c r="AB149" s="38">
        <f t="shared" si="82"/>
        <v>0</v>
      </c>
      <c r="AC149" s="50"/>
      <c r="AD149" s="41"/>
      <c r="AE149" s="41">
        <f t="shared" si="63"/>
        <v>0</v>
      </c>
      <c r="AF149" s="38">
        <f t="shared" si="83"/>
        <v>0</v>
      </c>
      <c r="AG149" s="76"/>
      <c r="AH149" s="76"/>
      <c r="AI149" s="77"/>
      <c r="AJ149" s="50"/>
      <c r="AK149" s="41"/>
      <c r="AL149" s="41">
        <f t="shared" si="58"/>
        <v>0</v>
      </c>
      <c r="AM149" s="38">
        <f t="shared" si="74"/>
        <v>0</v>
      </c>
      <c r="AN149" s="76"/>
      <c r="AO149" s="76"/>
      <c r="AP149" s="77"/>
      <c r="AQ149" s="50"/>
      <c r="AR149" s="41"/>
      <c r="AS149" s="41"/>
      <c r="AT149" s="38"/>
      <c r="AU149" s="76"/>
      <c r="AV149" s="76"/>
      <c r="AW149" s="77"/>
      <c r="AX149" s="50"/>
      <c r="AY149" s="41"/>
      <c r="AZ149" s="41">
        <f t="shared" si="86"/>
        <v>0</v>
      </c>
      <c r="BA149" s="38">
        <f t="shared" si="75"/>
        <v>0</v>
      </c>
      <c r="BB149" s="76"/>
      <c r="BC149" s="76"/>
      <c r="BD149" s="77"/>
      <c r="BE149" s="50"/>
      <c r="BF149" s="41"/>
      <c r="BG149" s="41">
        <f t="shared" si="64"/>
        <v>0</v>
      </c>
      <c r="BH149" s="38">
        <f t="shared" si="76"/>
        <v>0</v>
      </c>
      <c r="BI149" s="76"/>
      <c r="BJ149" s="76"/>
      <c r="BK149" s="77"/>
      <c r="BL149" s="50"/>
      <c r="BM149" s="41"/>
      <c r="BN149" s="41"/>
      <c r="BO149" s="38"/>
      <c r="BP149" s="76"/>
      <c r="BQ149" s="76"/>
      <c r="BR149" s="77"/>
      <c r="BS149" s="92"/>
      <c r="BT149" s="93"/>
      <c r="BU149" s="93">
        <f t="shared" si="65"/>
        <v>0</v>
      </c>
      <c r="BV149" s="38">
        <f t="shared" si="77"/>
        <v>0</v>
      </c>
      <c r="BW149" s="76"/>
      <c r="BX149" s="76"/>
      <c r="BY149" s="77"/>
      <c r="BZ149" s="92"/>
      <c r="CA149" s="93"/>
      <c r="CB149" s="93">
        <f t="shared" si="66"/>
        <v>0</v>
      </c>
      <c r="CC149" s="38">
        <f t="shared" si="67"/>
        <v>0</v>
      </c>
      <c r="CD149" s="76"/>
      <c r="CE149" s="76"/>
      <c r="CF149" s="77"/>
      <c r="CG149" s="87"/>
      <c r="CH149" s="88"/>
      <c r="CI149" s="88">
        <f t="shared" si="68"/>
        <v>0</v>
      </c>
      <c r="CJ149" s="89">
        <f t="shared" si="69"/>
        <v>0</v>
      </c>
      <c r="CK149" s="76"/>
      <c r="CL149" s="76"/>
      <c r="CM149" s="77"/>
      <c r="CN149" s="87"/>
      <c r="CO149" s="88"/>
      <c r="CP149" s="88">
        <f t="shared" si="70"/>
        <v>0</v>
      </c>
      <c r="CQ149" s="89">
        <f t="shared" si="78"/>
        <v>0</v>
      </c>
      <c r="CR149" s="76"/>
      <c r="CS149" s="76"/>
      <c r="CT149" s="81"/>
      <c r="CU149" s="87"/>
      <c r="CV149" s="88"/>
      <c r="CW149" s="88">
        <f t="shared" si="71"/>
        <v>0</v>
      </c>
      <c r="CX149" s="89">
        <f t="shared" si="79"/>
        <v>0</v>
      </c>
      <c r="CY149" s="76"/>
      <c r="CZ149" s="76"/>
      <c r="DA149" s="81"/>
      <c r="DB149" s="90">
        <f t="shared" si="61"/>
        <v>0</v>
      </c>
      <c r="DC149" s="42">
        <f t="shared" si="61"/>
        <v>0</v>
      </c>
      <c r="DD149" s="42">
        <f t="shared" si="61"/>
        <v>0</v>
      </c>
      <c r="DE149" s="80">
        <f t="shared" si="62"/>
        <v>0</v>
      </c>
      <c r="DF149" s="80">
        <f t="shared" si="62"/>
        <v>0</v>
      </c>
      <c r="DG149" s="80">
        <f t="shared" si="62"/>
        <v>0</v>
      </c>
    </row>
    <row r="150" spans="2:111" s="8" customFormat="1" ht="20.100000000000001" customHeight="1">
      <c r="B150" s="13">
        <f t="shared" si="84"/>
        <v>144</v>
      </c>
      <c r="C150" s="14" t="e">
        <f>+#REF!</f>
        <v>#REF!</v>
      </c>
      <c r="D150" s="14" t="s">
        <v>19</v>
      </c>
      <c r="E150" s="96" t="e">
        <f>#REF!</f>
        <v>#REF!</v>
      </c>
      <c r="F150" s="16" t="e">
        <f>SUMIF(#REF!,$E150,#REF!)</f>
        <v>#REF!</v>
      </c>
      <c r="G150" s="16" t="e">
        <f>SUMIF(#REF!,$E150,#REF!)</f>
        <v>#REF!</v>
      </c>
      <c r="H150" s="17" t="e">
        <f t="shared" si="85"/>
        <v>#REF!</v>
      </c>
      <c r="I150" s="64" t="e">
        <f t="shared" si="59"/>
        <v>#REF!</v>
      </c>
      <c r="K150" s="92"/>
      <c r="L150" s="93"/>
      <c r="M150" s="41">
        <f t="shared" si="72"/>
        <v>0</v>
      </c>
      <c r="N150" s="38">
        <f t="shared" si="73"/>
        <v>0</v>
      </c>
      <c r="O150" s="76"/>
      <c r="P150" s="76"/>
      <c r="Q150" s="77"/>
      <c r="R150" s="50"/>
      <c r="S150" s="41"/>
      <c r="T150" s="41">
        <f t="shared" si="80"/>
        <v>0</v>
      </c>
      <c r="U150" s="38">
        <f t="shared" si="81"/>
        <v>0</v>
      </c>
      <c r="V150" s="76"/>
      <c r="W150" s="76"/>
      <c r="X150" s="77"/>
      <c r="Y150" s="50"/>
      <c r="Z150" s="41"/>
      <c r="AA150" s="41">
        <f t="shared" si="60"/>
        <v>0</v>
      </c>
      <c r="AB150" s="38">
        <f t="shared" si="82"/>
        <v>0</v>
      </c>
      <c r="AC150" s="50"/>
      <c r="AD150" s="41"/>
      <c r="AE150" s="41">
        <f t="shared" si="63"/>
        <v>0</v>
      </c>
      <c r="AF150" s="38">
        <f t="shared" si="83"/>
        <v>0</v>
      </c>
      <c r="AG150" s="76"/>
      <c r="AH150" s="76"/>
      <c r="AI150" s="77"/>
      <c r="AJ150" s="50"/>
      <c r="AK150" s="41"/>
      <c r="AL150" s="41">
        <f t="shared" si="58"/>
        <v>0</v>
      </c>
      <c r="AM150" s="38">
        <f t="shared" si="74"/>
        <v>0</v>
      </c>
      <c r="AN150" s="76"/>
      <c r="AO150" s="76"/>
      <c r="AP150" s="77"/>
      <c r="AQ150" s="50"/>
      <c r="AR150" s="41"/>
      <c r="AS150" s="41"/>
      <c r="AT150" s="38"/>
      <c r="AU150" s="76"/>
      <c r="AV150" s="76"/>
      <c r="AW150" s="77"/>
      <c r="AX150" s="50"/>
      <c r="AY150" s="41"/>
      <c r="AZ150" s="41">
        <f t="shared" si="86"/>
        <v>0</v>
      </c>
      <c r="BA150" s="38">
        <f t="shared" si="75"/>
        <v>0</v>
      </c>
      <c r="BB150" s="76"/>
      <c r="BC150" s="76"/>
      <c r="BD150" s="76"/>
      <c r="BE150" s="50"/>
      <c r="BF150" s="41"/>
      <c r="BG150" s="41">
        <f t="shared" si="64"/>
        <v>0</v>
      </c>
      <c r="BH150" s="38">
        <f t="shared" si="76"/>
        <v>0</v>
      </c>
      <c r="BI150" s="76"/>
      <c r="BJ150" s="76"/>
      <c r="BK150" s="76"/>
      <c r="BL150" s="50"/>
      <c r="BM150" s="41"/>
      <c r="BN150" s="41"/>
      <c r="BO150" s="38"/>
      <c r="BP150" s="76"/>
      <c r="BQ150" s="76"/>
      <c r="BR150" s="77"/>
      <c r="BS150" s="92"/>
      <c r="BT150" s="93"/>
      <c r="BU150" s="93">
        <f t="shared" si="65"/>
        <v>0</v>
      </c>
      <c r="BV150" s="38">
        <f t="shared" si="77"/>
        <v>0</v>
      </c>
      <c r="BW150" s="76"/>
      <c r="BX150" s="76"/>
      <c r="BY150" s="76"/>
      <c r="BZ150" s="92"/>
      <c r="CA150" s="93"/>
      <c r="CB150" s="93">
        <f t="shared" si="66"/>
        <v>0</v>
      </c>
      <c r="CC150" s="38">
        <f t="shared" si="67"/>
        <v>0</v>
      </c>
      <c r="CD150" s="76"/>
      <c r="CE150" s="76"/>
      <c r="CF150" s="76"/>
      <c r="CG150" s="87"/>
      <c r="CH150" s="88"/>
      <c r="CI150" s="88">
        <f t="shared" si="68"/>
        <v>0</v>
      </c>
      <c r="CJ150" s="89">
        <f t="shared" si="69"/>
        <v>0</v>
      </c>
      <c r="CK150" s="76"/>
      <c r="CL150" s="76"/>
      <c r="CM150" s="77"/>
      <c r="CN150" s="87"/>
      <c r="CO150" s="88"/>
      <c r="CP150" s="88">
        <f t="shared" si="70"/>
        <v>0</v>
      </c>
      <c r="CQ150" s="89">
        <f t="shared" si="78"/>
        <v>0</v>
      </c>
      <c r="CR150" s="76"/>
      <c r="CS150" s="76"/>
      <c r="CT150" s="81"/>
      <c r="CU150" s="87"/>
      <c r="CV150" s="88"/>
      <c r="CW150" s="88">
        <f t="shared" si="71"/>
        <v>0</v>
      </c>
      <c r="CX150" s="89">
        <f t="shared" si="79"/>
        <v>0</v>
      </c>
      <c r="CY150" s="76"/>
      <c r="CZ150" s="76"/>
      <c r="DA150" s="81"/>
      <c r="DB150" s="90">
        <f t="shared" si="61"/>
        <v>0</v>
      </c>
      <c r="DC150" s="42">
        <f t="shared" si="61"/>
        <v>0</v>
      </c>
      <c r="DD150" s="42">
        <f t="shared" si="61"/>
        <v>0</v>
      </c>
      <c r="DE150" s="80">
        <f>O150+V150+AG150+AN150+BB150+BI150+BW150+CD150+CK150+CR150+CY150</f>
        <v>0</v>
      </c>
      <c r="DF150" s="80">
        <f>P150+W150+AH150+AO150+BC150+BJ150+BX150+CE150+CL150+CS150+CZ150</f>
        <v>0</v>
      </c>
      <c r="DG150" s="80">
        <f t="shared" si="62"/>
        <v>0</v>
      </c>
    </row>
    <row r="151" spans="2:111" s="8" customFormat="1" ht="20.100000000000001" customHeight="1">
      <c r="B151" s="13">
        <f t="shared" si="84"/>
        <v>145</v>
      </c>
      <c r="C151" s="14" t="e">
        <f>+#REF!</f>
        <v>#REF!</v>
      </c>
      <c r="D151" s="14" t="s">
        <v>19</v>
      </c>
      <c r="E151" s="96" t="e">
        <f>#REF!</f>
        <v>#REF!</v>
      </c>
      <c r="F151" s="16" t="e">
        <f>SUMIF(#REF!,$E151,#REF!)</f>
        <v>#REF!</v>
      </c>
      <c r="G151" s="16" t="e">
        <f>SUMIF(#REF!,$E151,#REF!)</f>
        <v>#REF!</v>
      </c>
      <c r="H151" s="17" t="e">
        <f t="shared" si="85"/>
        <v>#REF!</v>
      </c>
      <c r="I151" s="64" t="e">
        <f t="shared" si="59"/>
        <v>#REF!</v>
      </c>
      <c r="K151" s="92"/>
      <c r="L151" s="93"/>
      <c r="M151" s="41">
        <f t="shared" si="72"/>
        <v>0</v>
      </c>
      <c r="N151" s="38">
        <f t="shared" si="73"/>
        <v>0</v>
      </c>
      <c r="O151" s="76"/>
      <c r="P151" s="76"/>
      <c r="Q151" s="77"/>
      <c r="R151" s="50"/>
      <c r="S151" s="41"/>
      <c r="T151" s="41">
        <f t="shared" si="80"/>
        <v>0</v>
      </c>
      <c r="U151" s="38">
        <f t="shared" si="81"/>
        <v>0</v>
      </c>
      <c r="V151" s="76"/>
      <c r="W151" s="76"/>
      <c r="X151" s="77"/>
      <c r="Y151" s="50"/>
      <c r="Z151" s="41"/>
      <c r="AA151" s="41">
        <f t="shared" si="60"/>
        <v>0</v>
      </c>
      <c r="AB151" s="38">
        <f t="shared" si="82"/>
        <v>0</v>
      </c>
      <c r="AC151" s="50"/>
      <c r="AD151" s="41"/>
      <c r="AE151" s="41">
        <f t="shared" si="63"/>
        <v>0</v>
      </c>
      <c r="AF151" s="38">
        <f t="shared" si="83"/>
        <v>0</v>
      </c>
      <c r="AG151" s="76"/>
      <c r="AH151" s="76"/>
      <c r="AI151" s="77"/>
      <c r="AJ151" s="50"/>
      <c r="AK151" s="41"/>
      <c r="AL151" s="41">
        <f t="shared" si="58"/>
        <v>0</v>
      </c>
      <c r="AM151" s="38">
        <f t="shared" si="74"/>
        <v>0</v>
      </c>
      <c r="AN151" s="76"/>
      <c r="AO151" s="76"/>
      <c r="AP151" s="77"/>
      <c r="AQ151" s="50"/>
      <c r="AR151" s="41"/>
      <c r="AS151" s="41"/>
      <c r="AT151" s="38"/>
      <c r="AU151" s="76"/>
      <c r="AV151" s="76"/>
      <c r="AW151" s="77"/>
      <c r="AX151" s="50"/>
      <c r="AY151" s="41"/>
      <c r="AZ151" s="41">
        <f t="shared" si="86"/>
        <v>0</v>
      </c>
      <c r="BA151" s="38">
        <f t="shared" si="75"/>
        <v>0</v>
      </c>
      <c r="BB151" s="76"/>
      <c r="BC151" s="76"/>
      <c r="BD151" s="77"/>
      <c r="BE151" s="50"/>
      <c r="BF151" s="41"/>
      <c r="BG151" s="41">
        <f t="shared" si="64"/>
        <v>0</v>
      </c>
      <c r="BH151" s="38">
        <f t="shared" si="76"/>
        <v>0</v>
      </c>
      <c r="BI151" s="76"/>
      <c r="BJ151" s="76"/>
      <c r="BK151" s="77"/>
      <c r="BL151" s="50"/>
      <c r="BM151" s="41"/>
      <c r="BN151" s="41"/>
      <c r="BO151" s="38"/>
      <c r="BP151" s="76"/>
      <c r="BQ151" s="76"/>
      <c r="BR151" s="77"/>
      <c r="BS151" s="92"/>
      <c r="BT151" s="93"/>
      <c r="BU151" s="93">
        <f t="shared" si="65"/>
        <v>0</v>
      </c>
      <c r="BV151" s="38">
        <f t="shared" si="77"/>
        <v>0</v>
      </c>
      <c r="BW151" s="76"/>
      <c r="BX151" s="76"/>
      <c r="BY151" s="77"/>
      <c r="BZ151" s="92"/>
      <c r="CA151" s="93"/>
      <c r="CB151" s="93">
        <f t="shared" si="66"/>
        <v>0</v>
      </c>
      <c r="CC151" s="38">
        <f t="shared" si="67"/>
        <v>0</v>
      </c>
      <c r="CD151" s="76"/>
      <c r="CE151" s="76"/>
      <c r="CF151" s="77"/>
      <c r="CG151" s="87"/>
      <c r="CH151" s="88"/>
      <c r="CI151" s="88">
        <f t="shared" si="68"/>
        <v>0</v>
      </c>
      <c r="CJ151" s="89">
        <f t="shared" si="69"/>
        <v>0</v>
      </c>
      <c r="CK151" s="76"/>
      <c r="CL151" s="76"/>
      <c r="CM151" s="77"/>
      <c r="CN151" s="87"/>
      <c r="CO151" s="88"/>
      <c r="CP151" s="88">
        <f t="shared" si="70"/>
        <v>0</v>
      </c>
      <c r="CQ151" s="89">
        <f t="shared" si="78"/>
        <v>0</v>
      </c>
      <c r="CR151" s="76"/>
      <c r="CS151" s="76"/>
      <c r="CT151" s="81"/>
      <c r="CU151" s="87"/>
      <c r="CV151" s="88"/>
      <c r="CW151" s="88">
        <f t="shared" si="71"/>
        <v>0</v>
      </c>
      <c r="CX151" s="89">
        <f t="shared" si="79"/>
        <v>0</v>
      </c>
      <c r="CY151" s="76"/>
      <c r="CZ151" s="76"/>
      <c r="DA151" s="81"/>
      <c r="DB151" s="90">
        <f t="shared" si="61"/>
        <v>0</v>
      </c>
      <c r="DC151" s="42">
        <f t="shared" si="61"/>
        <v>0</v>
      </c>
      <c r="DD151" s="42">
        <f t="shared" si="61"/>
        <v>0</v>
      </c>
      <c r="DE151" s="80">
        <f t="shared" si="62"/>
        <v>0</v>
      </c>
      <c r="DF151" s="80">
        <f t="shared" si="62"/>
        <v>0</v>
      </c>
      <c r="DG151" s="80">
        <f t="shared" si="62"/>
        <v>0</v>
      </c>
    </row>
    <row r="152" spans="2:111" s="8" customFormat="1" ht="20.100000000000001" customHeight="1">
      <c r="B152" s="13">
        <f t="shared" si="84"/>
        <v>146</v>
      </c>
      <c r="C152" s="14" t="e">
        <f>+#REF!</f>
        <v>#REF!</v>
      </c>
      <c r="D152" s="14" t="s">
        <v>19</v>
      </c>
      <c r="E152" s="96" t="e">
        <f>#REF!</f>
        <v>#REF!</v>
      </c>
      <c r="F152" s="16" t="e">
        <f>SUMIF(#REF!,$E152,#REF!)</f>
        <v>#REF!</v>
      </c>
      <c r="G152" s="16" t="e">
        <f>SUMIF(#REF!,$E152,#REF!)</f>
        <v>#REF!</v>
      </c>
      <c r="H152" s="17" t="e">
        <f t="shared" si="85"/>
        <v>#REF!</v>
      </c>
      <c r="I152" s="64" t="e">
        <f t="shared" si="59"/>
        <v>#REF!</v>
      </c>
      <c r="K152" s="92"/>
      <c r="L152" s="93"/>
      <c r="M152" s="41">
        <f t="shared" si="72"/>
        <v>0</v>
      </c>
      <c r="N152" s="38">
        <f t="shared" si="73"/>
        <v>0</v>
      </c>
      <c r="O152" s="76"/>
      <c r="P152" s="76"/>
      <c r="Q152" s="77"/>
      <c r="R152" s="50"/>
      <c r="S152" s="41"/>
      <c r="T152" s="41">
        <f t="shared" si="80"/>
        <v>0</v>
      </c>
      <c r="U152" s="38">
        <f t="shared" si="81"/>
        <v>0</v>
      </c>
      <c r="V152" s="76"/>
      <c r="W152" s="76"/>
      <c r="X152" s="77"/>
      <c r="Y152" s="50"/>
      <c r="Z152" s="41"/>
      <c r="AA152" s="41">
        <f t="shared" si="60"/>
        <v>0</v>
      </c>
      <c r="AB152" s="38">
        <f t="shared" si="82"/>
        <v>0</v>
      </c>
      <c r="AC152" s="50"/>
      <c r="AD152" s="41"/>
      <c r="AE152" s="41">
        <f t="shared" si="63"/>
        <v>0</v>
      </c>
      <c r="AF152" s="38">
        <f t="shared" si="83"/>
        <v>0</v>
      </c>
      <c r="AG152" s="76"/>
      <c r="AH152" s="76"/>
      <c r="AI152" s="77"/>
      <c r="AJ152" s="50"/>
      <c r="AK152" s="41"/>
      <c r="AL152" s="41">
        <f t="shared" si="58"/>
        <v>0</v>
      </c>
      <c r="AM152" s="38">
        <f t="shared" si="74"/>
        <v>0</v>
      </c>
      <c r="AN152" s="76"/>
      <c r="AO152" s="76"/>
      <c r="AP152" s="77"/>
      <c r="AQ152" s="50"/>
      <c r="AR152" s="41"/>
      <c r="AS152" s="41"/>
      <c r="AT152" s="38"/>
      <c r="AU152" s="76"/>
      <c r="AV152" s="76"/>
      <c r="AW152" s="77"/>
      <c r="AX152" s="50"/>
      <c r="AY152" s="41"/>
      <c r="AZ152" s="41">
        <f t="shared" si="86"/>
        <v>0</v>
      </c>
      <c r="BA152" s="38">
        <f t="shared" si="75"/>
        <v>0</v>
      </c>
      <c r="BB152" s="76"/>
      <c r="BC152" s="76"/>
      <c r="BD152" s="77"/>
      <c r="BE152" s="50"/>
      <c r="BF152" s="41"/>
      <c r="BG152" s="41">
        <f t="shared" si="64"/>
        <v>0</v>
      </c>
      <c r="BH152" s="38">
        <f t="shared" si="76"/>
        <v>0</v>
      </c>
      <c r="BI152" s="76"/>
      <c r="BJ152" s="76"/>
      <c r="BK152" s="77"/>
      <c r="BL152" s="50"/>
      <c r="BM152" s="41"/>
      <c r="BN152" s="41"/>
      <c r="BO152" s="38"/>
      <c r="BP152" s="76"/>
      <c r="BQ152" s="76"/>
      <c r="BR152" s="77"/>
      <c r="BS152" s="92"/>
      <c r="BT152" s="93"/>
      <c r="BU152" s="93">
        <f t="shared" si="65"/>
        <v>0</v>
      </c>
      <c r="BV152" s="38">
        <f t="shared" si="77"/>
        <v>0</v>
      </c>
      <c r="BW152" s="76"/>
      <c r="BX152" s="76"/>
      <c r="BY152" s="76"/>
      <c r="BZ152" s="92"/>
      <c r="CA152" s="93"/>
      <c r="CB152" s="93">
        <f t="shared" si="66"/>
        <v>0</v>
      </c>
      <c r="CC152" s="38">
        <f t="shared" si="67"/>
        <v>0</v>
      </c>
      <c r="CD152" s="76"/>
      <c r="CE152" s="76"/>
      <c r="CF152" s="77"/>
      <c r="CG152" s="87"/>
      <c r="CH152" s="88"/>
      <c r="CI152" s="88">
        <f t="shared" si="68"/>
        <v>0</v>
      </c>
      <c r="CJ152" s="89">
        <f t="shared" si="69"/>
        <v>0</v>
      </c>
      <c r="CK152" s="76"/>
      <c r="CL152" s="76"/>
      <c r="CM152" s="77"/>
      <c r="CN152" s="87"/>
      <c r="CO152" s="88"/>
      <c r="CP152" s="88">
        <f t="shared" si="70"/>
        <v>0</v>
      </c>
      <c r="CQ152" s="89">
        <f t="shared" si="78"/>
        <v>0</v>
      </c>
      <c r="CR152" s="76"/>
      <c r="CS152" s="76"/>
      <c r="CT152" s="81"/>
      <c r="CU152" s="87"/>
      <c r="CV152" s="88"/>
      <c r="CW152" s="88">
        <f t="shared" si="71"/>
        <v>0</v>
      </c>
      <c r="CX152" s="89">
        <f t="shared" si="79"/>
        <v>0</v>
      </c>
      <c r="CY152" s="76"/>
      <c r="CZ152" s="76"/>
      <c r="DA152" s="81"/>
      <c r="DB152" s="90">
        <f t="shared" si="61"/>
        <v>0</v>
      </c>
      <c r="DC152" s="42">
        <f t="shared" si="61"/>
        <v>0</v>
      </c>
      <c r="DD152" s="42">
        <f t="shared" si="61"/>
        <v>0</v>
      </c>
      <c r="DE152" s="80">
        <f t="shared" si="62"/>
        <v>0</v>
      </c>
      <c r="DF152" s="80">
        <f t="shared" si="62"/>
        <v>0</v>
      </c>
      <c r="DG152" s="80">
        <f t="shared" si="62"/>
        <v>0</v>
      </c>
    </row>
    <row r="153" spans="2:111" s="8" customFormat="1" ht="20.100000000000001" customHeight="1">
      <c r="B153" s="13">
        <f t="shared" si="84"/>
        <v>147</v>
      </c>
      <c r="C153" s="14" t="e">
        <f>+#REF!</f>
        <v>#REF!</v>
      </c>
      <c r="D153" s="14" t="s">
        <v>19</v>
      </c>
      <c r="E153" s="96" t="e">
        <f>#REF!</f>
        <v>#REF!</v>
      </c>
      <c r="F153" s="16" t="e">
        <f>SUMIF(#REF!,$E153,#REF!)</f>
        <v>#REF!</v>
      </c>
      <c r="G153" s="16" t="e">
        <f>SUMIF(#REF!,$E153,#REF!)</f>
        <v>#REF!</v>
      </c>
      <c r="H153" s="17" t="e">
        <f t="shared" si="85"/>
        <v>#REF!</v>
      </c>
      <c r="I153" s="64" t="e">
        <f t="shared" si="59"/>
        <v>#REF!</v>
      </c>
      <c r="K153" s="92"/>
      <c r="L153" s="93"/>
      <c r="M153" s="41">
        <f t="shared" si="72"/>
        <v>0</v>
      </c>
      <c r="N153" s="38">
        <f t="shared" si="73"/>
        <v>0</v>
      </c>
      <c r="O153" s="76"/>
      <c r="P153" s="76"/>
      <c r="Q153" s="77"/>
      <c r="R153" s="50"/>
      <c r="S153" s="41"/>
      <c r="T153" s="41">
        <f t="shared" si="80"/>
        <v>0</v>
      </c>
      <c r="U153" s="38">
        <f t="shared" si="81"/>
        <v>0</v>
      </c>
      <c r="V153" s="76"/>
      <c r="W153" s="76"/>
      <c r="X153" s="77"/>
      <c r="Y153" s="50"/>
      <c r="Z153" s="41"/>
      <c r="AA153" s="41">
        <f t="shared" si="60"/>
        <v>0</v>
      </c>
      <c r="AB153" s="38">
        <f t="shared" si="82"/>
        <v>0</v>
      </c>
      <c r="AC153" s="50"/>
      <c r="AD153" s="41"/>
      <c r="AE153" s="41">
        <f t="shared" si="63"/>
        <v>0</v>
      </c>
      <c r="AF153" s="38">
        <f t="shared" si="83"/>
        <v>0</v>
      </c>
      <c r="AG153" s="76"/>
      <c r="AH153" s="76"/>
      <c r="AI153" s="77"/>
      <c r="AJ153" s="50"/>
      <c r="AK153" s="41"/>
      <c r="AL153" s="41">
        <f t="shared" si="58"/>
        <v>0</v>
      </c>
      <c r="AM153" s="38">
        <f t="shared" si="74"/>
        <v>0</v>
      </c>
      <c r="AN153" s="76"/>
      <c r="AO153" s="76"/>
      <c r="AP153" s="76"/>
      <c r="AQ153" s="50"/>
      <c r="AR153" s="41"/>
      <c r="AS153" s="41"/>
      <c r="AT153" s="38"/>
      <c r="AU153" s="76"/>
      <c r="AV153" s="76"/>
      <c r="AW153" s="76"/>
      <c r="AX153" s="50"/>
      <c r="AY153" s="41"/>
      <c r="AZ153" s="41">
        <f t="shared" si="86"/>
        <v>0</v>
      </c>
      <c r="BA153" s="38">
        <f t="shared" si="75"/>
        <v>0</v>
      </c>
      <c r="BB153" s="76"/>
      <c r="BC153" s="76"/>
      <c r="BD153" s="77"/>
      <c r="BE153" s="50"/>
      <c r="BF153" s="41"/>
      <c r="BG153" s="41">
        <f t="shared" si="64"/>
        <v>0</v>
      </c>
      <c r="BH153" s="38">
        <f t="shared" si="76"/>
        <v>0</v>
      </c>
      <c r="BI153" s="76"/>
      <c r="BJ153" s="76"/>
      <c r="BK153" s="77"/>
      <c r="BL153" s="50"/>
      <c r="BM153" s="41"/>
      <c r="BN153" s="41"/>
      <c r="BO153" s="38"/>
      <c r="BP153" s="76"/>
      <c r="BQ153" s="76"/>
      <c r="BR153" s="77"/>
      <c r="BS153" s="92"/>
      <c r="BT153" s="93"/>
      <c r="BU153" s="93">
        <f t="shared" si="65"/>
        <v>0</v>
      </c>
      <c r="BV153" s="38">
        <f t="shared" si="77"/>
        <v>0</v>
      </c>
      <c r="BW153" s="76"/>
      <c r="BX153" s="76"/>
      <c r="BY153" s="77"/>
      <c r="BZ153" s="92"/>
      <c r="CA153" s="93"/>
      <c r="CB153" s="93">
        <f t="shared" si="66"/>
        <v>0</v>
      </c>
      <c r="CC153" s="38">
        <f t="shared" si="67"/>
        <v>0</v>
      </c>
      <c r="CD153" s="76"/>
      <c r="CE153" s="76"/>
      <c r="CF153" s="77"/>
      <c r="CG153" s="87"/>
      <c r="CH153" s="88"/>
      <c r="CI153" s="88">
        <f t="shared" si="68"/>
        <v>0</v>
      </c>
      <c r="CJ153" s="89">
        <f t="shared" si="69"/>
        <v>0</v>
      </c>
      <c r="CK153" s="76"/>
      <c r="CL153" s="76"/>
      <c r="CM153" s="77"/>
      <c r="CN153" s="87"/>
      <c r="CO153" s="88"/>
      <c r="CP153" s="88">
        <f t="shared" si="70"/>
        <v>0</v>
      </c>
      <c r="CQ153" s="89">
        <f t="shared" si="78"/>
        <v>0</v>
      </c>
      <c r="CR153" s="76"/>
      <c r="CS153" s="76"/>
      <c r="CT153" s="81"/>
      <c r="CU153" s="87"/>
      <c r="CV153" s="88"/>
      <c r="CW153" s="88">
        <f t="shared" si="71"/>
        <v>0</v>
      </c>
      <c r="CX153" s="89">
        <f t="shared" si="79"/>
        <v>0</v>
      </c>
      <c r="CY153" s="76"/>
      <c r="CZ153" s="76"/>
      <c r="DA153" s="81"/>
      <c r="DB153" s="90">
        <f t="shared" si="61"/>
        <v>0</v>
      </c>
      <c r="DC153" s="42">
        <f t="shared" si="61"/>
        <v>0</v>
      </c>
      <c r="DD153" s="42">
        <f t="shared" si="61"/>
        <v>0</v>
      </c>
      <c r="DE153" s="80">
        <f t="shared" si="62"/>
        <v>0</v>
      </c>
      <c r="DF153" s="80">
        <f t="shared" si="62"/>
        <v>0</v>
      </c>
      <c r="DG153" s="80">
        <f t="shared" si="62"/>
        <v>0</v>
      </c>
    </row>
    <row r="154" spans="2:111" s="8" customFormat="1" ht="20.100000000000001" customHeight="1">
      <c r="B154" s="13">
        <f t="shared" si="84"/>
        <v>148</v>
      </c>
      <c r="C154" s="14" t="e">
        <f>+#REF!</f>
        <v>#REF!</v>
      </c>
      <c r="D154" s="14" t="s">
        <v>19</v>
      </c>
      <c r="E154" s="96" t="e">
        <f>#REF!</f>
        <v>#REF!</v>
      </c>
      <c r="F154" s="16" t="e">
        <f>SUMIF(#REF!,$E154,#REF!)</f>
        <v>#REF!</v>
      </c>
      <c r="G154" s="16" t="e">
        <f>SUMIF(#REF!,$E154,#REF!)</f>
        <v>#REF!</v>
      </c>
      <c r="H154" s="17" t="e">
        <f t="shared" si="85"/>
        <v>#REF!</v>
      </c>
      <c r="I154" s="64" t="e">
        <f t="shared" si="59"/>
        <v>#REF!</v>
      </c>
      <c r="K154" s="92"/>
      <c r="L154" s="93"/>
      <c r="M154" s="41">
        <f t="shared" si="72"/>
        <v>0</v>
      </c>
      <c r="N154" s="38">
        <f t="shared" si="73"/>
        <v>0</v>
      </c>
      <c r="O154" s="76"/>
      <c r="P154" s="76"/>
      <c r="Q154" s="77"/>
      <c r="R154" s="50"/>
      <c r="S154" s="41"/>
      <c r="T154" s="41">
        <f t="shared" si="80"/>
        <v>0</v>
      </c>
      <c r="U154" s="38">
        <f t="shared" si="81"/>
        <v>0</v>
      </c>
      <c r="V154" s="76"/>
      <c r="W154" s="76"/>
      <c r="X154" s="76"/>
      <c r="Y154" s="50"/>
      <c r="Z154" s="41"/>
      <c r="AA154" s="41">
        <f t="shared" si="60"/>
        <v>0</v>
      </c>
      <c r="AB154" s="38">
        <f t="shared" si="82"/>
        <v>0</v>
      </c>
      <c r="AC154" s="50"/>
      <c r="AD154" s="41"/>
      <c r="AE154" s="41">
        <f t="shared" si="63"/>
        <v>0</v>
      </c>
      <c r="AF154" s="38">
        <f t="shared" si="83"/>
        <v>0</v>
      </c>
      <c r="AG154" s="76"/>
      <c r="AH154" s="76"/>
      <c r="AI154" s="77"/>
      <c r="AJ154" s="50"/>
      <c r="AK154" s="41"/>
      <c r="AL154" s="41">
        <f t="shared" si="58"/>
        <v>0</v>
      </c>
      <c r="AM154" s="38">
        <f t="shared" si="74"/>
        <v>0</v>
      </c>
      <c r="AN154" s="76"/>
      <c r="AO154" s="76"/>
      <c r="AP154" s="76"/>
      <c r="AQ154" s="50"/>
      <c r="AR154" s="41"/>
      <c r="AS154" s="41"/>
      <c r="AT154" s="38"/>
      <c r="AU154" s="76"/>
      <c r="AV154" s="76"/>
      <c r="AW154" s="76"/>
      <c r="AX154" s="50"/>
      <c r="AY154" s="41"/>
      <c r="AZ154" s="41">
        <f t="shared" si="86"/>
        <v>0</v>
      </c>
      <c r="BA154" s="38">
        <f t="shared" si="75"/>
        <v>0</v>
      </c>
      <c r="BB154" s="76"/>
      <c r="BC154" s="76"/>
      <c r="BD154" s="76"/>
      <c r="BE154" s="50"/>
      <c r="BF154" s="41"/>
      <c r="BG154" s="41">
        <f t="shared" si="64"/>
        <v>0</v>
      </c>
      <c r="BH154" s="38">
        <f t="shared" si="76"/>
        <v>0</v>
      </c>
      <c r="BI154" s="76"/>
      <c r="BJ154" s="76"/>
      <c r="BK154" s="76"/>
      <c r="BL154" s="50"/>
      <c r="BM154" s="41"/>
      <c r="BN154" s="41"/>
      <c r="BO154" s="38"/>
      <c r="BP154" s="76"/>
      <c r="BQ154" s="76"/>
      <c r="BR154" s="76"/>
      <c r="BS154" s="92"/>
      <c r="BT154" s="93"/>
      <c r="BU154" s="93">
        <f t="shared" si="65"/>
        <v>0</v>
      </c>
      <c r="BV154" s="38">
        <f t="shared" si="77"/>
        <v>0</v>
      </c>
      <c r="BW154" s="76"/>
      <c r="BX154" s="76"/>
      <c r="BY154" s="76"/>
      <c r="BZ154" s="92"/>
      <c r="CA154" s="93"/>
      <c r="CB154" s="93">
        <f t="shared" si="66"/>
        <v>0</v>
      </c>
      <c r="CC154" s="38">
        <f t="shared" si="67"/>
        <v>0</v>
      </c>
      <c r="CD154" s="76"/>
      <c r="CE154" s="76"/>
      <c r="CF154" s="76"/>
      <c r="CG154" s="87"/>
      <c r="CH154" s="88"/>
      <c r="CI154" s="88">
        <f t="shared" si="68"/>
        <v>0</v>
      </c>
      <c r="CJ154" s="89">
        <f t="shared" si="69"/>
        <v>0</v>
      </c>
      <c r="CK154" s="76"/>
      <c r="CL154" s="76"/>
      <c r="CM154" s="76"/>
      <c r="CN154" s="87"/>
      <c r="CO154" s="88"/>
      <c r="CP154" s="88">
        <f t="shared" si="70"/>
        <v>0</v>
      </c>
      <c r="CQ154" s="89">
        <f t="shared" si="78"/>
        <v>0</v>
      </c>
      <c r="CR154" s="76"/>
      <c r="CS154" s="76"/>
      <c r="CT154" s="81"/>
      <c r="CU154" s="87"/>
      <c r="CV154" s="88"/>
      <c r="CW154" s="88">
        <f t="shared" si="71"/>
        <v>0</v>
      </c>
      <c r="CX154" s="89">
        <f t="shared" si="79"/>
        <v>0</v>
      </c>
      <c r="CY154" s="76"/>
      <c r="CZ154" s="76"/>
      <c r="DA154" s="81"/>
      <c r="DB154" s="90">
        <f t="shared" si="61"/>
        <v>0</v>
      </c>
      <c r="DC154" s="42">
        <f t="shared" si="61"/>
        <v>0</v>
      </c>
      <c r="DD154" s="42">
        <f t="shared" si="61"/>
        <v>0</v>
      </c>
      <c r="DE154" s="80">
        <f t="shared" si="62"/>
        <v>0</v>
      </c>
      <c r="DF154" s="80">
        <f t="shared" si="62"/>
        <v>0</v>
      </c>
      <c r="DG154" s="80">
        <f t="shared" si="62"/>
        <v>0</v>
      </c>
    </row>
    <row r="155" spans="2:111" s="8" customFormat="1" ht="20.100000000000001" customHeight="1">
      <c r="B155" s="13">
        <f t="shared" si="84"/>
        <v>149</v>
      </c>
      <c r="C155" s="14" t="e">
        <f>+#REF!</f>
        <v>#REF!</v>
      </c>
      <c r="D155" s="14" t="s">
        <v>19</v>
      </c>
      <c r="E155" s="96" t="e">
        <f>#REF!</f>
        <v>#REF!</v>
      </c>
      <c r="F155" s="16" t="e">
        <f>SUMIF(#REF!,$E155,#REF!)</f>
        <v>#REF!</v>
      </c>
      <c r="G155" s="16" t="e">
        <f>SUMIF(#REF!,$E155,#REF!)</f>
        <v>#REF!</v>
      </c>
      <c r="H155" s="17" t="e">
        <f t="shared" si="85"/>
        <v>#REF!</v>
      </c>
      <c r="I155" s="64" t="e">
        <f t="shared" si="59"/>
        <v>#REF!</v>
      </c>
      <c r="K155" s="92"/>
      <c r="L155" s="93"/>
      <c r="M155" s="41">
        <f t="shared" si="72"/>
        <v>0</v>
      </c>
      <c r="N155" s="38">
        <f t="shared" si="73"/>
        <v>0</v>
      </c>
      <c r="O155" s="76"/>
      <c r="P155" s="76"/>
      <c r="Q155" s="76"/>
      <c r="R155" s="50"/>
      <c r="S155" s="41"/>
      <c r="T155" s="41">
        <f t="shared" si="80"/>
        <v>0</v>
      </c>
      <c r="U155" s="38">
        <f t="shared" si="81"/>
        <v>0</v>
      </c>
      <c r="V155" s="76"/>
      <c r="W155" s="76"/>
      <c r="X155" s="77"/>
      <c r="Y155" s="50"/>
      <c r="Z155" s="41"/>
      <c r="AA155" s="41">
        <f t="shared" si="60"/>
        <v>0</v>
      </c>
      <c r="AB155" s="38">
        <f t="shared" si="82"/>
        <v>0</v>
      </c>
      <c r="AC155" s="50"/>
      <c r="AD155" s="41"/>
      <c r="AE155" s="41">
        <f t="shared" si="63"/>
        <v>0</v>
      </c>
      <c r="AF155" s="38">
        <f t="shared" si="83"/>
        <v>0</v>
      </c>
      <c r="AG155" s="76"/>
      <c r="AH155" s="76"/>
      <c r="AI155" s="77"/>
      <c r="AJ155" s="50"/>
      <c r="AK155" s="41"/>
      <c r="AL155" s="41">
        <f t="shared" si="58"/>
        <v>0</v>
      </c>
      <c r="AM155" s="38">
        <f t="shared" si="74"/>
        <v>0</v>
      </c>
      <c r="AN155" s="76"/>
      <c r="AO155" s="76"/>
      <c r="AP155" s="76"/>
      <c r="AQ155" s="50"/>
      <c r="AR155" s="41"/>
      <c r="AS155" s="41"/>
      <c r="AT155" s="38"/>
      <c r="AU155" s="76"/>
      <c r="AV155" s="76"/>
      <c r="AW155" s="76"/>
      <c r="AX155" s="50"/>
      <c r="AY155" s="41"/>
      <c r="AZ155" s="41">
        <f t="shared" si="86"/>
        <v>0</v>
      </c>
      <c r="BA155" s="38">
        <f t="shared" si="75"/>
        <v>0</v>
      </c>
      <c r="BB155" s="76"/>
      <c r="BC155" s="76"/>
      <c r="BD155" s="76"/>
      <c r="BE155" s="50"/>
      <c r="BF155" s="41"/>
      <c r="BG155" s="41">
        <f t="shared" si="64"/>
        <v>0</v>
      </c>
      <c r="BH155" s="38">
        <f t="shared" si="76"/>
        <v>0</v>
      </c>
      <c r="BI155" s="76"/>
      <c r="BJ155" s="76"/>
      <c r="BK155" s="76"/>
      <c r="BL155" s="50"/>
      <c r="BM155" s="41"/>
      <c r="BN155" s="41"/>
      <c r="BO155" s="38"/>
      <c r="BP155" s="76"/>
      <c r="BQ155" s="76"/>
      <c r="BR155" s="76"/>
      <c r="BS155" s="92"/>
      <c r="BT155" s="93"/>
      <c r="BU155" s="93">
        <f t="shared" si="65"/>
        <v>0</v>
      </c>
      <c r="BV155" s="38">
        <f t="shared" si="77"/>
        <v>0</v>
      </c>
      <c r="BW155" s="76"/>
      <c r="BX155" s="76"/>
      <c r="BY155" s="76"/>
      <c r="BZ155" s="92"/>
      <c r="CA155" s="93"/>
      <c r="CB155" s="93">
        <f t="shared" si="66"/>
        <v>0</v>
      </c>
      <c r="CC155" s="38">
        <f t="shared" si="67"/>
        <v>0</v>
      </c>
      <c r="CD155" s="76"/>
      <c r="CE155" s="76"/>
      <c r="CF155" s="76"/>
      <c r="CG155" s="87"/>
      <c r="CH155" s="88"/>
      <c r="CI155" s="88">
        <f t="shared" si="68"/>
        <v>0</v>
      </c>
      <c r="CJ155" s="89">
        <f t="shared" si="69"/>
        <v>0</v>
      </c>
      <c r="CK155" s="76"/>
      <c r="CL155" s="76"/>
      <c r="CM155" s="76"/>
      <c r="CN155" s="87"/>
      <c r="CO155" s="88"/>
      <c r="CP155" s="88">
        <f t="shared" si="70"/>
        <v>0</v>
      </c>
      <c r="CQ155" s="89">
        <f t="shared" si="78"/>
        <v>0</v>
      </c>
      <c r="CR155" s="76"/>
      <c r="CS155" s="76"/>
      <c r="CT155" s="81"/>
      <c r="CU155" s="87"/>
      <c r="CV155" s="88"/>
      <c r="CW155" s="88">
        <f t="shared" si="71"/>
        <v>0</v>
      </c>
      <c r="CX155" s="89">
        <f t="shared" si="79"/>
        <v>0</v>
      </c>
      <c r="CY155" s="76"/>
      <c r="CZ155" s="76"/>
      <c r="DA155" s="81"/>
      <c r="DB155" s="90">
        <f t="shared" si="61"/>
        <v>0</v>
      </c>
      <c r="DC155" s="42">
        <f t="shared" si="61"/>
        <v>0</v>
      </c>
      <c r="DD155" s="42">
        <f t="shared" si="61"/>
        <v>0</v>
      </c>
      <c r="DE155" s="80">
        <f t="shared" si="62"/>
        <v>0</v>
      </c>
      <c r="DF155" s="80">
        <f t="shared" si="62"/>
        <v>0</v>
      </c>
      <c r="DG155" s="80">
        <f t="shared" si="62"/>
        <v>0</v>
      </c>
    </row>
    <row r="156" spans="2:111" s="8" customFormat="1" ht="20.100000000000001" customHeight="1">
      <c r="B156" s="13">
        <f t="shared" si="84"/>
        <v>150</v>
      </c>
      <c r="C156" s="14" t="e">
        <f>+#REF!</f>
        <v>#REF!</v>
      </c>
      <c r="D156" s="14" t="s">
        <v>19</v>
      </c>
      <c r="E156" s="96" t="e">
        <f>#REF!</f>
        <v>#REF!</v>
      </c>
      <c r="F156" s="16" t="e">
        <f>SUMIF(#REF!,$E156,#REF!)</f>
        <v>#REF!</v>
      </c>
      <c r="G156" s="16" t="e">
        <f>SUMIF(#REF!,$E156,#REF!)</f>
        <v>#REF!</v>
      </c>
      <c r="H156" s="17" t="e">
        <f t="shared" si="85"/>
        <v>#REF!</v>
      </c>
      <c r="I156" s="64" t="e">
        <f t="shared" si="59"/>
        <v>#REF!</v>
      </c>
      <c r="K156" s="92"/>
      <c r="L156" s="93"/>
      <c r="M156" s="41">
        <f t="shared" si="72"/>
        <v>0</v>
      </c>
      <c r="N156" s="38">
        <f t="shared" si="73"/>
        <v>0</v>
      </c>
      <c r="O156" s="76"/>
      <c r="P156" s="76"/>
      <c r="Q156" s="77"/>
      <c r="R156" s="50"/>
      <c r="S156" s="41"/>
      <c r="T156" s="41">
        <f t="shared" si="80"/>
        <v>0</v>
      </c>
      <c r="U156" s="38">
        <f t="shared" si="81"/>
        <v>0</v>
      </c>
      <c r="V156" s="76"/>
      <c r="W156" s="76"/>
      <c r="X156" s="77"/>
      <c r="Y156" s="50"/>
      <c r="Z156" s="41"/>
      <c r="AA156" s="41">
        <f t="shared" si="60"/>
        <v>0</v>
      </c>
      <c r="AB156" s="38">
        <f t="shared" si="82"/>
        <v>0</v>
      </c>
      <c r="AC156" s="50"/>
      <c r="AD156" s="41"/>
      <c r="AE156" s="41">
        <f t="shared" si="63"/>
        <v>0</v>
      </c>
      <c r="AF156" s="38">
        <f t="shared" si="83"/>
        <v>0</v>
      </c>
      <c r="AG156" s="76"/>
      <c r="AH156" s="76"/>
      <c r="AI156" s="77"/>
      <c r="AJ156" s="50"/>
      <c r="AK156" s="41"/>
      <c r="AL156" s="41">
        <f t="shared" si="58"/>
        <v>0</v>
      </c>
      <c r="AM156" s="38">
        <f t="shared" si="74"/>
        <v>0</v>
      </c>
      <c r="AN156" s="76"/>
      <c r="AO156" s="76"/>
      <c r="AP156" s="77"/>
      <c r="AQ156" s="50"/>
      <c r="AR156" s="41"/>
      <c r="AS156" s="41"/>
      <c r="AT156" s="38"/>
      <c r="AU156" s="76"/>
      <c r="AV156" s="76"/>
      <c r="AW156" s="77"/>
      <c r="AX156" s="50"/>
      <c r="AY156" s="41"/>
      <c r="AZ156" s="41">
        <f t="shared" si="86"/>
        <v>0</v>
      </c>
      <c r="BA156" s="38">
        <f t="shared" si="75"/>
        <v>0</v>
      </c>
      <c r="BB156" s="76"/>
      <c r="BC156" s="76"/>
      <c r="BD156" s="76"/>
      <c r="BE156" s="50"/>
      <c r="BF156" s="41"/>
      <c r="BG156" s="41">
        <f t="shared" si="64"/>
        <v>0</v>
      </c>
      <c r="BH156" s="38">
        <f t="shared" si="76"/>
        <v>0</v>
      </c>
      <c r="BI156" s="76"/>
      <c r="BJ156" s="76"/>
      <c r="BK156" s="77"/>
      <c r="BL156" s="50"/>
      <c r="BM156" s="41"/>
      <c r="BN156" s="41"/>
      <c r="BO156" s="38"/>
      <c r="BP156" s="76"/>
      <c r="BQ156" s="76"/>
      <c r="BR156" s="77"/>
      <c r="BS156" s="92"/>
      <c r="BT156" s="93"/>
      <c r="BU156" s="93">
        <f t="shared" si="65"/>
        <v>0</v>
      </c>
      <c r="BV156" s="38">
        <f t="shared" si="77"/>
        <v>0</v>
      </c>
      <c r="BW156" s="76"/>
      <c r="BX156" s="76"/>
      <c r="BY156" s="77"/>
      <c r="BZ156" s="92"/>
      <c r="CA156" s="93"/>
      <c r="CB156" s="93">
        <f t="shared" si="66"/>
        <v>0</v>
      </c>
      <c r="CC156" s="38">
        <f t="shared" si="67"/>
        <v>0</v>
      </c>
      <c r="CD156" s="76"/>
      <c r="CE156" s="76"/>
      <c r="CF156" s="77"/>
      <c r="CG156" s="87"/>
      <c r="CH156" s="88"/>
      <c r="CI156" s="88">
        <f t="shared" si="68"/>
        <v>0</v>
      </c>
      <c r="CJ156" s="89">
        <f t="shared" si="69"/>
        <v>0</v>
      </c>
      <c r="CK156" s="76"/>
      <c r="CL156" s="76"/>
      <c r="CM156" s="77"/>
      <c r="CN156" s="87"/>
      <c r="CO156" s="88"/>
      <c r="CP156" s="88">
        <f t="shared" si="70"/>
        <v>0</v>
      </c>
      <c r="CQ156" s="89">
        <f t="shared" si="78"/>
        <v>0</v>
      </c>
      <c r="CR156" s="76"/>
      <c r="CS156" s="76"/>
      <c r="CT156" s="81"/>
      <c r="CU156" s="87"/>
      <c r="CV156" s="88"/>
      <c r="CW156" s="88">
        <f t="shared" si="71"/>
        <v>0</v>
      </c>
      <c r="CX156" s="89">
        <f t="shared" si="79"/>
        <v>0</v>
      </c>
      <c r="CY156" s="76"/>
      <c r="CZ156" s="76"/>
      <c r="DA156" s="81"/>
      <c r="DB156" s="90">
        <f t="shared" si="61"/>
        <v>0</v>
      </c>
      <c r="DC156" s="42">
        <f t="shared" si="61"/>
        <v>0</v>
      </c>
      <c r="DD156" s="42">
        <f t="shared" si="61"/>
        <v>0</v>
      </c>
      <c r="DE156" s="80">
        <f t="shared" si="62"/>
        <v>0</v>
      </c>
      <c r="DF156" s="80">
        <f t="shared" si="62"/>
        <v>0</v>
      </c>
      <c r="DG156" s="80">
        <f t="shared" si="62"/>
        <v>0</v>
      </c>
    </row>
    <row r="157" spans="2:111" s="8" customFormat="1" ht="20.100000000000001" customHeight="1">
      <c r="B157" s="13">
        <f t="shared" si="84"/>
        <v>151</v>
      </c>
      <c r="C157" s="14" t="e">
        <f>+#REF!</f>
        <v>#REF!</v>
      </c>
      <c r="D157" s="14" t="s">
        <v>19</v>
      </c>
      <c r="E157" s="96" t="e">
        <f>#REF!</f>
        <v>#REF!</v>
      </c>
      <c r="F157" s="16" t="e">
        <f>SUMIF(#REF!,$E157,#REF!)</f>
        <v>#REF!</v>
      </c>
      <c r="G157" s="16" t="e">
        <f>SUMIF(#REF!,$E157,#REF!)</f>
        <v>#REF!</v>
      </c>
      <c r="H157" s="17" t="e">
        <f t="shared" si="85"/>
        <v>#REF!</v>
      </c>
      <c r="I157" s="64" t="e">
        <f t="shared" si="59"/>
        <v>#REF!</v>
      </c>
      <c r="K157" s="92"/>
      <c r="L157" s="93"/>
      <c r="M157" s="41">
        <f t="shared" si="72"/>
        <v>0</v>
      </c>
      <c r="N157" s="38">
        <f t="shared" si="73"/>
        <v>0</v>
      </c>
      <c r="O157" s="76"/>
      <c r="P157" s="76"/>
      <c r="Q157" s="77"/>
      <c r="R157" s="50"/>
      <c r="S157" s="41"/>
      <c r="T157" s="41">
        <f t="shared" si="80"/>
        <v>0</v>
      </c>
      <c r="U157" s="38">
        <f t="shared" si="81"/>
        <v>0</v>
      </c>
      <c r="V157" s="76"/>
      <c r="W157" s="76"/>
      <c r="X157" s="77"/>
      <c r="Y157" s="50"/>
      <c r="Z157" s="41"/>
      <c r="AA157" s="41">
        <f t="shared" si="60"/>
        <v>0</v>
      </c>
      <c r="AB157" s="38">
        <f t="shared" si="82"/>
        <v>0</v>
      </c>
      <c r="AC157" s="50"/>
      <c r="AD157" s="41"/>
      <c r="AE157" s="41">
        <f t="shared" si="63"/>
        <v>0</v>
      </c>
      <c r="AF157" s="38">
        <f t="shared" si="83"/>
        <v>0</v>
      </c>
      <c r="AG157" s="76"/>
      <c r="AH157" s="76"/>
      <c r="AI157" s="77"/>
      <c r="AJ157" s="50"/>
      <c r="AK157" s="41"/>
      <c r="AL157" s="41">
        <f t="shared" si="58"/>
        <v>0</v>
      </c>
      <c r="AM157" s="38">
        <f t="shared" si="74"/>
        <v>0</v>
      </c>
      <c r="AN157" s="76"/>
      <c r="AO157" s="76"/>
      <c r="AP157" s="77"/>
      <c r="AQ157" s="50"/>
      <c r="AR157" s="41"/>
      <c r="AS157" s="41"/>
      <c r="AT157" s="38"/>
      <c r="AU157" s="76"/>
      <c r="AV157" s="76"/>
      <c r="AW157" s="77"/>
      <c r="AX157" s="50"/>
      <c r="AY157" s="41"/>
      <c r="AZ157" s="41">
        <f t="shared" si="86"/>
        <v>0</v>
      </c>
      <c r="BA157" s="38">
        <f t="shared" si="75"/>
        <v>0</v>
      </c>
      <c r="BB157" s="76"/>
      <c r="BC157" s="76"/>
      <c r="BD157" s="76"/>
      <c r="BE157" s="50"/>
      <c r="BF157" s="41"/>
      <c r="BG157" s="41">
        <f t="shared" si="64"/>
        <v>0</v>
      </c>
      <c r="BH157" s="38">
        <f t="shared" si="76"/>
        <v>0</v>
      </c>
      <c r="BI157" s="76"/>
      <c r="BJ157" s="76"/>
      <c r="BK157" s="77"/>
      <c r="BL157" s="50"/>
      <c r="BM157" s="41"/>
      <c r="BN157" s="41"/>
      <c r="BO157" s="38"/>
      <c r="BP157" s="76"/>
      <c r="BQ157" s="76"/>
      <c r="BR157" s="77"/>
      <c r="BS157" s="92"/>
      <c r="BT157" s="93"/>
      <c r="BU157" s="93">
        <f t="shared" si="65"/>
        <v>0</v>
      </c>
      <c r="BV157" s="38">
        <f t="shared" si="77"/>
        <v>0</v>
      </c>
      <c r="BW157" s="76"/>
      <c r="BX157" s="76"/>
      <c r="BY157" s="77"/>
      <c r="BZ157" s="92"/>
      <c r="CA157" s="93"/>
      <c r="CB157" s="93">
        <f t="shared" si="66"/>
        <v>0</v>
      </c>
      <c r="CC157" s="38">
        <f t="shared" si="67"/>
        <v>0</v>
      </c>
      <c r="CD157" s="76"/>
      <c r="CE157" s="76"/>
      <c r="CF157" s="77"/>
      <c r="CG157" s="87"/>
      <c r="CH157" s="88"/>
      <c r="CI157" s="88">
        <f t="shared" si="68"/>
        <v>0</v>
      </c>
      <c r="CJ157" s="89">
        <f t="shared" si="69"/>
        <v>0</v>
      </c>
      <c r="CK157" s="76"/>
      <c r="CL157" s="76"/>
      <c r="CM157" s="77"/>
      <c r="CN157" s="87"/>
      <c r="CO157" s="88"/>
      <c r="CP157" s="88">
        <f t="shared" si="70"/>
        <v>0</v>
      </c>
      <c r="CQ157" s="89">
        <f t="shared" si="78"/>
        <v>0</v>
      </c>
      <c r="CR157" s="76"/>
      <c r="CS157" s="76"/>
      <c r="CT157" s="81"/>
      <c r="CU157" s="87"/>
      <c r="CV157" s="88"/>
      <c r="CW157" s="88">
        <f t="shared" si="71"/>
        <v>0</v>
      </c>
      <c r="CX157" s="89">
        <f t="shared" si="79"/>
        <v>0</v>
      </c>
      <c r="CY157" s="76"/>
      <c r="CZ157" s="76"/>
      <c r="DA157" s="81"/>
      <c r="DB157" s="90">
        <f t="shared" si="61"/>
        <v>0</v>
      </c>
      <c r="DC157" s="42">
        <f t="shared" si="61"/>
        <v>0</v>
      </c>
      <c r="DD157" s="42">
        <f t="shared" si="61"/>
        <v>0</v>
      </c>
      <c r="DE157" s="80">
        <f t="shared" si="62"/>
        <v>0</v>
      </c>
      <c r="DF157" s="80">
        <f t="shared" si="62"/>
        <v>0</v>
      </c>
      <c r="DG157" s="80">
        <f t="shared" si="62"/>
        <v>0</v>
      </c>
    </row>
    <row r="158" spans="2:111" s="8" customFormat="1" ht="20.100000000000001" customHeight="1">
      <c r="B158" s="13">
        <f t="shared" si="84"/>
        <v>152</v>
      </c>
      <c r="C158" s="14" t="e">
        <f>+#REF!</f>
        <v>#REF!</v>
      </c>
      <c r="D158" s="14" t="s">
        <v>19</v>
      </c>
      <c r="E158" s="96" t="e">
        <f>#REF!</f>
        <v>#REF!</v>
      </c>
      <c r="F158" s="16" t="e">
        <f>SUMIF(#REF!,$E158,#REF!)</f>
        <v>#REF!</v>
      </c>
      <c r="G158" s="16" t="e">
        <f>SUMIF(#REF!,$E158,#REF!)</f>
        <v>#REF!</v>
      </c>
      <c r="H158" s="17" t="e">
        <f t="shared" si="85"/>
        <v>#REF!</v>
      </c>
      <c r="I158" s="64" t="e">
        <f t="shared" si="59"/>
        <v>#REF!</v>
      </c>
      <c r="K158" s="92"/>
      <c r="L158" s="93"/>
      <c r="M158" s="41">
        <f t="shared" si="72"/>
        <v>0</v>
      </c>
      <c r="N158" s="38">
        <f t="shared" si="73"/>
        <v>0</v>
      </c>
      <c r="O158" s="76"/>
      <c r="P158" s="76"/>
      <c r="Q158" s="77"/>
      <c r="R158" s="50"/>
      <c r="S158" s="41"/>
      <c r="T158" s="41">
        <f t="shared" si="80"/>
        <v>0</v>
      </c>
      <c r="U158" s="38">
        <f t="shared" si="81"/>
        <v>0</v>
      </c>
      <c r="V158" s="76"/>
      <c r="W158" s="76"/>
      <c r="X158" s="77"/>
      <c r="Y158" s="50"/>
      <c r="Z158" s="41"/>
      <c r="AA158" s="41">
        <f t="shared" si="60"/>
        <v>0</v>
      </c>
      <c r="AB158" s="38">
        <f t="shared" si="82"/>
        <v>0</v>
      </c>
      <c r="AC158" s="50"/>
      <c r="AD158" s="41"/>
      <c r="AE158" s="41">
        <f t="shared" si="63"/>
        <v>0</v>
      </c>
      <c r="AF158" s="38">
        <f t="shared" si="83"/>
        <v>0</v>
      </c>
      <c r="AG158" s="76"/>
      <c r="AH158" s="76"/>
      <c r="AI158" s="77"/>
      <c r="AJ158" s="50"/>
      <c r="AK158" s="41"/>
      <c r="AL158" s="41">
        <f t="shared" si="58"/>
        <v>0</v>
      </c>
      <c r="AM158" s="38">
        <f t="shared" si="74"/>
        <v>0</v>
      </c>
      <c r="AN158" s="76"/>
      <c r="AO158" s="76"/>
      <c r="AP158" s="77"/>
      <c r="AQ158" s="50"/>
      <c r="AR158" s="41"/>
      <c r="AS158" s="41"/>
      <c r="AT158" s="38"/>
      <c r="AU158" s="76"/>
      <c r="AV158" s="76"/>
      <c r="AW158" s="77"/>
      <c r="AX158" s="50"/>
      <c r="AY158" s="41"/>
      <c r="AZ158" s="41">
        <f t="shared" si="86"/>
        <v>0</v>
      </c>
      <c r="BA158" s="38">
        <f t="shared" si="75"/>
        <v>0</v>
      </c>
      <c r="BB158" s="76"/>
      <c r="BC158" s="76"/>
      <c r="BD158" s="76"/>
      <c r="BE158" s="50"/>
      <c r="BF158" s="41"/>
      <c r="BG158" s="41">
        <f t="shared" si="64"/>
        <v>0</v>
      </c>
      <c r="BH158" s="38">
        <f t="shared" si="76"/>
        <v>0</v>
      </c>
      <c r="BI158" s="76"/>
      <c r="BJ158" s="76"/>
      <c r="BK158" s="76"/>
      <c r="BL158" s="50"/>
      <c r="BM158" s="41"/>
      <c r="BN158" s="41"/>
      <c r="BO158" s="38"/>
      <c r="BP158" s="76"/>
      <c r="BQ158" s="76"/>
      <c r="BR158" s="77"/>
      <c r="BS158" s="92"/>
      <c r="BT158" s="93"/>
      <c r="BU158" s="93">
        <f t="shared" si="65"/>
        <v>0</v>
      </c>
      <c r="BV158" s="38">
        <f t="shared" si="77"/>
        <v>0</v>
      </c>
      <c r="BW158" s="76"/>
      <c r="BX158" s="76"/>
      <c r="BY158" s="77"/>
      <c r="BZ158" s="92"/>
      <c r="CA158" s="93"/>
      <c r="CB158" s="93">
        <f t="shared" si="66"/>
        <v>0</v>
      </c>
      <c r="CC158" s="38">
        <f t="shared" si="67"/>
        <v>0</v>
      </c>
      <c r="CD158" s="76"/>
      <c r="CE158" s="76"/>
      <c r="CF158" s="77"/>
      <c r="CG158" s="87"/>
      <c r="CH158" s="88"/>
      <c r="CI158" s="88">
        <f t="shared" si="68"/>
        <v>0</v>
      </c>
      <c r="CJ158" s="89">
        <f t="shared" si="69"/>
        <v>0</v>
      </c>
      <c r="CK158" s="76"/>
      <c r="CL158" s="76"/>
      <c r="CM158" s="77"/>
      <c r="CN158" s="87"/>
      <c r="CO158" s="88"/>
      <c r="CP158" s="88">
        <f t="shared" si="70"/>
        <v>0</v>
      </c>
      <c r="CQ158" s="89">
        <f t="shared" si="78"/>
        <v>0</v>
      </c>
      <c r="CR158" s="76"/>
      <c r="CS158" s="76"/>
      <c r="CT158" s="81"/>
      <c r="CU158" s="87"/>
      <c r="CV158" s="88"/>
      <c r="CW158" s="88">
        <f t="shared" si="71"/>
        <v>0</v>
      </c>
      <c r="CX158" s="89">
        <f t="shared" si="79"/>
        <v>0</v>
      </c>
      <c r="CY158" s="76"/>
      <c r="CZ158" s="76"/>
      <c r="DA158" s="81"/>
      <c r="DB158" s="90">
        <f t="shared" si="61"/>
        <v>0</v>
      </c>
      <c r="DC158" s="42">
        <f t="shared" si="61"/>
        <v>0</v>
      </c>
      <c r="DD158" s="42">
        <f t="shared" si="61"/>
        <v>0</v>
      </c>
      <c r="DE158" s="80">
        <f t="shared" si="62"/>
        <v>0</v>
      </c>
      <c r="DF158" s="80">
        <f t="shared" si="62"/>
        <v>0</v>
      </c>
      <c r="DG158" s="80">
        <f t="shared" si="62"/>
        <v>0</v>
      </c>
    </row>
    <row r="159" spans="2:111" s="8" customFormat="1" ht="20.100000000000001" customHeight="1">
      <c r="B159" s="13">
        <f t="shared" si="84"/>
        <v>153</v>
      </c>
      <c r="C159" s="14" t="e">
        <f>+#REF!</f>
        <v>#REF!</v>
      </c>
      <c r="D159" s="14" t="s">
        <v>19</v>
      </c>
      <c r="E159" s="96" t="e">
        <f>#REF!</f>
        <v>#REF!</v>
      </c>
      <c r="F159" s="16" t="e">
        <f>SUMIF(#REF!,$E159,#REF!)</f>
        <v>#REF!</v>
      </c>
      <c r="G159" s="16" t="e">
        <f>SUMIF(#REF!,$E159,#REF!)</f>
        <v>#REF!</v>
      </c>
      <c r="H159" s="17" t="e">
        <f t="shared" si="85"/>
        <v>#REF!</v>
      </c>
      <c r="I159" s="64" t="e">
        <f t="shared" si="59"/>
        <v>#REF!</v>
      </c>
      <c r="K159" s="92"/>
      <c r="L159" s="93"/>
      <c r="M159" s="41">
        <f t="shared" si="72"/>
        <v>0</v>
      </c>
      <c r="N159" s="38">
        <f t="shared" si="73"/>
        <v>0</v>
      </c>
      <c r="O159" s="76"/>
      <c r="P159" s="76"/>
      <c r="Q159" s="77"/>
      <c r="R159" s="50"/>
      <c r="S159" s="41"/>
      <c r="T159" s="41">
        <f t="shared" si="80"/>
        <v>0</v>
      </c>
      <c r="U159" s="38">
        <f t="shared" si="81"/>
        <v>0</v>
      </c>
      <c r="V159" s="76"/>
      <c r="W159" s="76"/>
      <c r="X159" s="77"/>
      <c r="Y159" s="50"/>
      <c r="Z159" s="41"/>
      <c r="AA159" s="41">
        <f t="shared" si="60"/>
        <v>0</v>
      </c>
      <c r="AB159" s="38">
        <f t="shared" si="82"/>
        <v>0</v>
      </c>
      <c r="AC159" s="50"/>
      <c r="AD159" s="41"/>
      <c r="AE159" s="41">
        <f t="shared" si="63"/>
        <v>0</v>
      </c>
      <c r="AF159" s="38">
        <f t="shared" si="83"/>
        <v>0</v>
      </c>
      <c r="AG159" s="76"/>
      <c r="AH159" s="76"/>
      <c r="AI159" s="77"/>
      <c r="AJ159" s="50"/>
      <c r="AK159" s="41"/>
      <c r="AL159" s="41">
        <f t="shared" si="58"/>
        <v>0</v>
      </c>
      <c r="AM159" s="38">
        <f t="shared" si="74"/>
        <v>0</v>
      </c>
      <c r="AN159" s="76"/>
      <c r="AO159" s="76"/>
      <c r="AP159" s="77"/>
      <c r="AQ159" s="50"/>
      <c r="AR159" s="41"/>
      <c r="AS159" s="41"/>
      <c r="AT159" s="38"/>
      <c r="AU159" s="76"/>
      <c r="AV159" s="76"/>
      <c r="AW159" s="77"/>
      <c r="AX159" s="50"/>
      <c r="AY159" s="41"/>
      <c r="AZ159" s="41">
        <f t="shared" si="86"/>
        <v>0</v>
      </c>
      <c r="BA159" s="38">
        <f t="shared" si="75"/>
        <v>0</v>
      </c>
      <c r="BB159" s="76"/>
      <c r="BC159" s="76"/>
      <c r="BD159" s="77"/>
      <c r="BE159" s="50"/>
      <c r="BF159" s="41"/>
      <c r="BG159" s="41">
        <f t="shared" si="64"/>
        <v>0</v>
      </c>
      <c r="BH159" s="38">
        <f t="shared" si="76"/>
        <v>0</v>
      </c>
      <c r="BI159" s="76"/>
      <c r="BJ159" s="76"/>
      <c r="BK159" s="77"/>
      <c r="BL159" s="50"/>
      <c r="BM159" s="41"/>
      <c r="BN159" s="41"/>
      <c r="BO159" s="38"/>
      <c r="BP159" s="76"/>
      <c r="BQ159" s="76"/>
      <c r="BR159" s="77"/>
      <c r="BS159" s="92"/>
      <c r="BT159" s="93"/>
      <c r="BU159" s="93">
        <f t="shared" si="65"/>
        <v>0</v>
      </c>
      <c r="BV159" s="38">
        <f t="shared" si="77"/>
        <v>0</v>
      </c>
      <c r="BW159" s="76"/>
      <c r="BX159" s="76"/>
      <c r="BY159" s="77"/>
      <c r="BZ159" s="92"/>
      <c r="CA159" s="93"/>
      <c r="CB159" s="93">
        <f t="shared" si="66"/>
        <v>0</v>
      </c>
      <c r="CC159" s="38">
        <f t="shared" si="67"/>
        <v>0</v>
      </c>
      <c r="CD159" s="76"/>
      <c r="CE159" s="76"/>
      <c r="CF159" s="77"/>
      <c r="CG159" s="87"/>
      <c r="CH159" s="88"/>
      <c r="CI159" s="88">
        <f t="shared" si="68"/>
        <v>0</v>
      </c>
      <c r="CJ159" s="89">
        <f t="shared" si="69"/>
        <v>0</v>
      </c>
      <c r="CK159" s="76"/>
      <c r="CL159" s="76"/>
      <c r="CM159" s="77"/>
      <c r="CN159" s="87"/>
      <c r="CO159" s="88"/>
      <c r="CP159" s="88">
        <f t="shared" si="70"/>
        <v>0</v>
      </c>
      <c r="CQ159" s="89">
        <f t="shared" si="78"/>
        <v>0</v>
      </c>
      <c r="CR159" s="76"/>
      <c r="CS159" s="76"/>
      <c r="CT159" s="81"/>
      <c r="CU159" s="87"/>
      <c r="CV159" s="88"/>
      <c r="CW159" s="88">
        <f t="shared" si="71"/>
        <v>0</v>
      </c>
      <c r="CX159" s="89">
        <f t="shared" si="79"/>
        <v>0</v>
      </c>
      <c r="CY159" s="76"/>
      <c r="CZ159" s="76"/>
      <c r="DA159" s="81"/>
      <c r="DB159" s="90">
        <f t="shared" si="61"/>
        <v>0</v>
      </c>
      <c r="DC159" s="42">
        <f t="shared" si="61"/>
        <v>0</v>
      </c>
      <c r="DD159" s="42">
        <f t="shared" si="61"/>
        <v>0</v>
      </c>
      <c r="DE159" s="80">
        <f t="shared" si="62"/>
        <v>0</v>
      </c>
      <c r="DF159" s="80">
        <f t="shared" si="62"/>
        <v>0</v>
      </c>
      <c r="DG159" s="80">
        <f t="shared" si="62"/>
        <v>0</v>
      </c>
    </row>
    <row r="160" spans="2:111" s="8" customFormat="1" ht="20.100000000000001" customHeight="1">
      <c r="B160" s="13">
        <f t="shared" si="84"/>
        <v>154</v>
      </c>
      <c r="C160" s="14" t="e">
        <f>+#REF!</f>
        <v>#REF!</v>
      </c>
      <c r="D160" s="14" t="s">
        <v>18</v>
      </c>
      <c r="E160" s="96" t="e">
        <f>#REF!</f>
        <v>#REF!</v>
      </c>
      <c r="F160" s="16" t="e">
        <f>SUMIF(#REF!,$E160,#REF!)</f>
        <v>#REF!</v>
      </c>
      <c r="G160" s="16" t="e">
        <f>SUMIF(#REF!,$E160,#REF!)</f>
        <v>#REF!</v>
      </c>
      <c r="H160" s="17" t="e">
        <f t="shared" si="85"/>
        <v>#REF!</v>
      </c>
      <c r="I160" s="64" t="e">
        <f t="shared" si="59"/>
        <v>#REF!</v>
      </c>
      <c r="K160" s="92"/>
      <c r="L160" s="93"/>
      <c r="M160" s="41">
        <f t="shared" si="72"/>
        <v>0</v>
      </c>
      <c r="N160" s="38">
        <f t="shared" si="73"/>
        <v>0</v>
      </c>
      <c r="O160" s="76"/>
      <c r="P160" s="76"/>
      <c r="Q160" s="77"/>
      <c r="R160" s="50"/>
      <c r="S160" s="41"/>
      <c r="T160" s="41">
        <f t="shared" si="80"/>
        <v>0</v>
      </c>
      <c r="U160" s="38">
        <f t="shared" si="81"/>
        <v>0</v>
      </c>
      <c r="V160" s="76"/>
      <c r="W160" s="76"/>
      <c r="X160" s="77"/>
      <c r="Y160" s="50"/>
      <c r="Z160" s="41"/>
      <c r="AA160" s="41">
        <f t="shared" si="60"/>
        <v>0</v>
      </c>
      <c r="AB160" s="38">
        <f t="shared" si="82"/>
        <v>0</v>
      </c>
      <c r="AC160" s="50"/>
      <c r="AD160" s="41"/>
      <c r="AE160" s="41">
        <f t="shared" si="63"/>
        <v>0</v>
      </c>
      <c r="AF160" s="38">
        <f t="shared" si="83"/>
        <v>0</v>
      </c>
      <c r="AG160" s="76"/>
      <c r="AH160" s="76"/>
      <c r="AI160" s="77"/>
      <c r="AJ160" s="50"/>
      <c r="AK160" s="41"/>
      <c r="AL160" s="41">
        <f t="shared" si="58"/>
        <v>0</v>
      </c>
      <c r="AM160" s="38">
        <f t="shared" si="74"/>
        <v>0</v>
      </c>
      <c r="AN160" s="76"/>
      <c r="AO160" s="76"/>
      <c r="AP160" s="77"/>
      <c r="AQ160" s="50"/>
      <c r="AR160" s="41"/>
      <c r="AS160" s="41"/>
      <c r="AT160" s="38"/>
      <c r="AU160" s="76"/>
      <c r="AV160" s="76"/>
      <c r="AW160" s="77"/>
      <c r="AX160" s="50"/>
      <c r="AY160" s="41"/>
      <c r="AZ160" s="41">
        <f t="shared" si="86"/>
        <v>0</v>
      </c>
      <c r="BA160" s="38">
        <f t="shared" si="75"/>
        <v>0</v>
      </c>
      <c r="BB160" s="76"/>
      <c r="BC160" s="76"/>
      <c r="BD160" s="77"/>
      <c r="BE160" s="50"/>
      <c r="BF160" s="41"/>
      <c r="BG160" s="41">
        <f t="shared" si="64"/>
        <v>0</v>
      </c>
      <c r="BH160" s="38">
        <f t="shared" si="76"/>
        <v>0</v>
      </c>
      <c r="BI160" s="76"/>
      <c r="BJ160" s="76"/>
      <c r="BK160" s="77"/>
      <c r="BL160" s="50"/>
      <c r="BM160" s="41"/>
      <c r="BN160" s="41"/>
      <c r="BO160" s="38"/>
      <c r="BP160" s="76"/>
      <c r="BQ160" s="76"/>
      <c r="BR160" s="77"/>
      <c r="BS160" s="92"/>
      <c r="BT160" s="93"/>
      <c r="BU160" s="93">
        <f t="shared" si="65"/>
        <v>0</v>
      </c>
      <c r="BV160" s="38">
        <f t="shared" si="77"/>
        <v>0</v>
      </c>
      <c r="BW160" s="76"/>
      <c r="BX160" s="76"/>
      <c r="BY160" s="77"/>
      <c r="BZ160" s="92"/>
      <c r="CA160" s="93"/>
      <c r="CB160" s="93">
        <f t="shared" si="66"/>
        <v>0</v>
      </c>
      <c r="CC160" s="38">
        <f t="shared" si="67"/>
        <v>0</v>
      </c>
      <c r="CD160" s="76"/>
      <c r="CE160" s="76"/>
      <c r="CF160" s="77"/>
      <c r="CG160" s="87"/>
      <c r="CH160" s="88"/>
      <c r="CI160" s="88">
        <f t="shared" si="68"/>
        <v>0</v>
      </c>
      <c r="CJ160" s="89">
        <f t="shared" si="69"/>
        <v>0</v>
      </c>
      <c r="CK160" s="76"/>
      <c r="CL160" s="76"/>
      <c r="CM160" s="77"/>
      <c r="CN160" s="87"/>
      <c r="CO160" s="88"/>
      <c r="CP160" s="88">
        <f t="shared" si="70"/>
        <v>0</v>
      </c>
      <c r="CQ160" s="89">
        <f t="shared" si="78"/>
        <v>0</v>
      </c>
      <c r="CR160" s="76"/>
      <c r="CS160" s="76"/>
      <c r="CT160" s="81"/>
      <c r="CU160" s="87"/>
      <c r="CV160" s="88"/>
      <c r="CW160" s="88">
        <f t="shared" si="71"/>
        <v>0</v>
      </c>
      <c r="CX160" s="89">
        <f t="shared" si="79"/>
        <v>0</v>
      </c>
      <c r="CY160" s="76"/>
      <c r="CZ160" s="76"/>
      <c r="DA160" s="81"/>
      <c r="DB160" s="90">
        <f t="shared" si="61"/>
        <v>0</v>
      </c>
      <c r="DC160" s="42">
        <f t="shared" si="61"/>
        <v>0</v>
      </c>
      <c r="DD160" s="42">
        <f t="shared" si="61"/>
        <v>0</v>
      </c>
      <c r="DE160" s="80">
        <f t="shared" si="62"/>
        <v>0</v>
      </c>
      <c r="DF160" s="80">
        <f t="shared" si="62"/>
        <v>0</v>
      </c>
      <c r="DG160" s="80">
        <f t="shared" si="62"/>
        <v>0</v>
      </c>
    </row>
    <row r="161" spans="2:111" s="8" customFormat="1" ht="20.100000000000001" customHeight="1">
      <c r="B161" s="13">
        <f t="shared" si="84"/>
        <v>155</v>
      </c>
      <c r="C161" s="14" t="e">
        <f>+#REF!</f>
        <v>#REF!</v>
      </c>
      <c r="D161" s="14" t="s">
        <v>19</v>
      </c>
      <c r="E161" s="96" t="e">
        <f>#REF!</f>
        <v>#REF!</v>
      </c>
      <c r="F161" s="16" t="e">
        <f>SUMIF(#REF!,$E161,#REF!)</f>
        <v>#REF!</v>
      </c>
      <c r="G161" s="16" t="e">
        <f>SUMIF(#REF!,$E161,#REF!)</f>
        <v>#REF!</v>
      </c>
      <c r="H161" s="17" t="e">
        <f t="shared" si="85"/>
        <v>#REF!</v>
      </c>
      <c r="I161" s="64" t="e">
        <f t="shared" si="59"/>
        <v>#REF!</v>
      </c>
      <c r="K161" s="92"/>
      <c r="L161" s="93"/>
      <c r="M161" s="41">
        <f t="shared" si="72"/>
        <v>0</v>
      </c>
      <c r="N161" s="38">
        <f t="shared" si="73"/>
        <v>0</v>
      </c>
      <c r="O161" s="76"/>
      <c r="P161" s="76"/>
      <c r="Q161" s="76"/>
      <c r="R161" s="50"/>
      <c r="S161" s="41"/>
      <c r="T161" s="41">
        <f t="shared" si="80"/>
        <v>0</v>
      </c>
      <c r="U161" s="38">
        <f t="shared" si="81"/>
        <v>0</v>
      </c>
      <c r="V161" s="76"/>
      <c r="W161" s="76"/>
      <c r="X161" s="77"/>
      <c r="Y161" s="50"/>
      <c r="Z161" s="41"/>
      <c r="AA161" s="41">
        <f t="shared" si="60"/>
        <v>0</v>
      </c>
      <c r="AB161" s="38">
        <f t="shared" si="82"/>
        <v>0</v>
      </c>
      <c r="AC161" s="50"/>
      <c r="AD161" s="41"/>
      <c r="AE161" s="41">
        <f t="shared" si="63"/>
        <v>0</v>
      </c>
      <c r="AF161" s="38">
        <f t="shared" si="83"/>
        <v>0</v>
      </c>
      <c r="AG161" s="76"/>
      <c r="AH161" s="76"/>
      <c r="AI161" s="77"/>
      <c r="AJ161" s="50"/>
      <c r="AK161" s="41"/>
      <c r="AL161" s="41">
        <f t="shared" si="58"/>
        <v>0</v>
      </c>
      <c r="AM161" s="38">
        <f t="shared" si="74"/>
        <v>0</v>
      </c>
      <c r="AN161" s="76"/>
      <c r="AO161" s="76"/>
      <c r="AP161" s="76"/>
      <c r="AQ161" s="50"/>
      <c r="AR161" s="41"/>
      <c r="AS161" s="41"/>
      <c r="AT161" s="38"/>
      <c r="AU161" s="76"/>
      <c r="AV161" s="76"/>
      <c r="AW161" s="76"/>
      <c r="AX161" s="50"/>
      <c r="AY161" s="41"/>
      <c r="AZ161" s="41">
        <f t="shared" si="86"/>
        <v>0</v>
      </c>
      <c r="BA161" s="38">
        <f t="shared" si="75"/>
        <v>0</v>
      </c>
      <c r="BB161" s="76"/>
      <c r="BC161" s="76"/>
      <c r="BD161" s="76"/>
      <c r="BE161" s="50"/>
      <c r="BF161" s="41"/>
      <c r="BG161" s="41">
        <f t="shared" si="64"/>
        <v>0</v>
      </c>
      <c r="BH161" s="38">
        <f t="shared" si="76"/>
        <v>0</v>
      </c>
      <c r="BI161" s="76"/>
      <c r="BJ161" s="76"/>
      <c r="BK161" s="76"/>
      <c r="BL161" s="50"/>
      <c r="BM161" s="41"/>
      <c r="BN161" s="41"/>
      <c r="BO161" s="38"/>
      <c r="BP161" s="76"/>
      <c r="BQ161" s="76"/>
      <c r="BR161" s="76"/>
      <c r="BS161" s="92"/>
      <c r="BT161" s="93"/>
      <c r="BU161" s="93">
        <f t="shared" si="65"/>
        <v>0</v>
      </c>
      <c r="BV161" s="38">
        <f t="shared" si="77"/>
        <v>0</v>
      </c>
      <c r="BW161" s="76"/>
      <c r="BX161" s="76"/>
      <c r="BY161" s="76"/>
      <c r="BZ161" s="92"/>
      <c r="CA161" s="93"/>
      <c r="CB161" s="93">
        <f t="shared" si="66"/>
        <v>0</v>
      </c>
      <c r="CC161" s="38">
        <f t="shared" si="67"/>
        <v>0</v>
      </c>
      <c r="CD161" s="76"/>
      <c r="CE161" s="76"/>
      <c r="CF161" s="76"/>
      <c r="CG161" s="87"/>
      <c r="CH161" s="88"/>
      <c r="CI161" s="88">
        <f t="shared" si="68"/>
        <v>0</v>
      </c>
      <c r="CJ161" s="89">
        <f t="shared" si="69"/>
        <v>0</v>
      </c>
      <c r="CK161" s="76"/>
      <c r="CL161" s="76"/>
      <c r="CM161" s="76"/>
      <c r="CN161" s="87"/>
      <c r="CO161" s="88"/>
      <c r="CP161" s="88">
        <f t="shared" si="70"/>
        <v>0</v>
      </c>
      <c r="CQ161" s="89">
        <f t="shared" si="78"/>
        <v>0</v>
      </c>
      <c r="CR161" s="76"/>
      <c r="CS161" s="76"/>
      <c r="CT161" s="81"/>
      <c r="CU161" s="87"/>
      <c r="CV161" s="88"/>
      <c r="CW161" s="88">
        <f t="shared" si="71"/>
        <v>0</v>
      </c>
      <c r="CX161" s="89">
        <f t="shared" si="79"/>
        <v>0</v>
      </c>
      <c r="CY161" s="76"/>
      <c r="CZ161" s="76"/>
      <c r="DA161" s="81"/>
      <c r="DB161" s="90">
        <f t="shared" si="61"/>
        <v>0</v>
      </c>
      <c r="DC161" s="42">
        <f t="shared" si="61"/>
        <v>0</v>
      </c>
      <c r="DD161" s="42">
        <f t="shared" si="61"/>
        <v>0</v>
      </c>
      <c r="DE161" s="80">
        <f t="shared" si="62"/>
        <v>0</v>
      </c>
      <c r="DF161" s="80">
        <f t="shared" si="62"/>
        <v>0</v>
      </c>
      <c r="DG161" s="80">
        <f t="shared" si="62"/>
        <v>0</v>
      </c>
    </row>
    <row r="162" spans="2:111" s="8" customFormat="1" ht="20.100000000000001" customHeight="1">
      <c r="B162" s="13">
        <f t="shared" si="84"/>
        <v>156</v>
      </c>
      <c r="C162" s="14" t="e">
        <f>+#REF!</f>
        <v>#REF!</v>
      </c>
      <c r="D162" s="14" t="s">
        <v>19</v>
      </c>
      <c r="E162" s="96" t="e">
        <f>#REF!</f>
        <v>#REF!</v>
      </c>
      <c r="F162" s="16" t="e">
        <f>SUMIF(#REF!,$E162,#REF!)</f>
        <v>#REF!</v>
      </c>
      <c r="G162" s="16" t="e">
        <f>SUMIF(#REF!,$E162,#REF!)</f>
        <v>#REF!</v>
      </c>
      <c r="H162" s="17" t="e">
        <f t="shared" si="85"/>
        <v>#REF!</v>
      </c>
      <c r="I162" s="64" t="e">
        <f t="shared" si="59"/>
        <v>#REF!</v>
      </c>
      <c r="K162" s="92"/>
      <c r="L162" s="93"/>
      <c r="M162" s="41">
        <f t="shared" si="72"/>
        <v>0</v>
      </c>
      <c r="N162" s="38">
        <f t="shared" si="73"/>
        <v>0</v>
      </c>
      <c r="O162" s="76"/>
      <c r="P162" s="76"/>
      <c r="Q162" s="81"/>
      <c r="R162" s="50"/>
      <c r="S162" s="41"/>
      <c r="T162" s="41">
        <f t="shared" si="80"/>
        <v>0</v>
      </c>
      <c r="U162" s="38">
        <f t="shared" si="81"/>
        <v>0</v>
      </c>
      <c r="V162" s="76"/>
      <c r="W162" s="76"/>
      <c r="X162" s="77"/>
      <c r="Y162" s="50"/>
      <c r="Z162" s="41"/>
      <c r="AA162" s="41">
        <f t="shared" si="60"/>
        <v>0</v>
      </c>
      <c r="AB162" s="38">
        <f t="shared" si="82"/>
        <v>0</v>
      </c>
      <c r="AC162" s="50"/>
      <c r="AD162" s="41"/>
      <c r="AE162" s="41">
        <f t="shared" si="63"/>
        <v>0</v>
      </c>
      <c r="AF162" s="38">
        <f t="shared" si="83"/>
        <v>0</v>
      </c>
      <c r="AG162" s="76"/>
      <c r="AH162" s="76"/>
      <c r="AI162" s="77"/>
      <c r="AJ162" s="50"/>
      <c r="AK162" s="41"/>
      <c r="AL162" s="41">
        <f t="shared" ref="AL162:AL210" si="87">(AK162/1.18)/2+((AK162/1.18)*0.18)</f>
        <v>0</v>
      </c>
      <c r="AM162" s="38">
        <f t="shared" si="74"/>
        <v>0</v>
      </c>
      <c r="AN162" s="76"/>
      <c r="AO162" s="76"/>
      <c r="AP162" s="81"/>
      <c r="AQ162" s="50"/>
      <c r="AR162" s="41"/>
      <c r="AS162" s="41"/>
      <c r="AT162" s="38"/>
      <c r="AU162" s="76"/>
      <c r="AV162" s="76"/>
      <c r="AW162" s="81"/>
      <c r="AX162" s="50"/>
      <c r="AY162" s="41"/>
      <c r="AZ162" s="41">
        <f t="shared" si="86"/>
        <v>0</v>
      </c>
      <c r="BA162" s="38">
        <f t="shared" si="75"/>
        <v>0</v>
      </c>
      <c r="BB162" s="76"/>
      <c r="BC162" s="76"/>
      <c r="BD162" s="81"/>
      <c r="BE162" s="50"/>
      <c r="BF162" s="41"/>
      <c r="BG162" s="41">
        <f t="shared" si="64"/>
        <v>0</v>
      </c>
      <c r="BH162" s="38">
        <f t="shared" si="76"/>
        <v>0</v>
      </c>
      <c r="BI162" s="76"/>
      <c r="BJ162" s="76"/>
      <c r="BK162" s="81"/>
      <c r="BL162" s="50"/>
      <c r="BM162" s="41"/>
      <c r="BN162" s="41"/>
      <c r="BO162" s="38"/>
      <c r="BP162" s="76"/>
      <c r="BQ162" s="76"/>
      <c r="BR162" s="81"/>
      <c r="BS162" s="92"/>
      <c r="BT162" s="93"/>
      <c r="BU162" s="93">
        <f t="shared" si="65"/>
        <v>0</v>
      </c>
      <c r="BV162" s="91">
        <f t="shared" si="77"/>
        <v>0</v>
      </c>
      <c r="BW162" s="76"/>
      <c r="BX162" s="76"/>
      <c r="BY162" s="81"/>
      <c r="BZ162" s="92"/>
      <c r="CA162" s="93"/>
      <c r="CB162" s="93">
        <f t="shared" si="66"/>
        <v>0</v>
      </c>
      <c r="CC162" s="38">
        <f t="shared" si="67"/>
        <v>0</v>
      </c>
      <c r="CD162" s="76"/>
      <c r="CE162" s="76"/>
      <c r="CF162" s="81"/>
      <c r="CG162" s="87"/>
      <c r="CH162" s="88"/>
      <c r="CI162" s="88">
        <f t="shared" si="68"/>
        <v>0</v>
      </c>
      <c r="CJ162" s="89">
        <f t="shared" si="69"/>
        <v>0</v>
      </c>
      <c r="CK162" s="76"/>
      <c r="CL162" s="76"/>
      <c r="CM162" s="81"/>
      <c r="CN162" s="87"/>
      <c r="CO162" s="88"/>
      <c r="CP162" s="88">
        <f t="shared" si="70"/>
        <v>0</v>
      </c>
      <c r="CQ162" s="89">
        <f t="shared" si="78"/>
        <v>0</v>
      </c>
      <c r="CR162" s="76"/>
      <c r="CS162" s="76"/>
      <c r="CT162" s="81"/>
      <c r="CU162" s="87"/>
      <c r="CV162" s="88"/>
      <c r="CW162" s="88">
        <f t="shared" si="71"/>
        <v>0</v>
      </c>
      <c r="CX162" s="89">
        <f t="shared" si="79"/>
        <v>0</v>
      </c>
      <c r="CY162" s="76"/>
      <c r="CZ162" s="76"/>
      <c r="DA162" s="81"/>
      <c r="DB162" s="90">
        <f t="shared" si="61"/>
        <v>0</v>
      </c>
      <c r="DC162" s="42">
        <f t="shared" si="61"/>
        <v>0</v>
      </c>
      <c r="DD162" s="42">
        <f t="shared" si="61"/>
        <v>0</v>
      </c>
      <c r="DE162" s="80">
        <f t="shared" si="62"/>
        <v>0</v>
      </c>
      <c r="DF162" s="80">
        <f t="shared" si="62"/>
        <v>0</v>
      </c>
      <c r="DG162" s="80">
        <f t="shared" si="62"/>
        <v>0</v>
      </c>
    </row>
    <row r="163" spans="2:111" s="8" customFormat="1" ht="20.100000000000001" customHeight="1">
      <c r="B163" s="13">
        <f t="shared" si="84"/>
        <v>157</v>
      </c>
      <c r="C163" s="14" t="e">
        <f>+#REF!</f>
        <v>#REF!</v>
      </c>
      <c r="D163" s="14" t="s">
        <v>19</v>
      </c>
      <c r="E163" s="96" t="e">
        <f>#REF!</f>
        <v>#REF!</v>
      </c>
      <c r="F163" s="16" t="e">
        <f>SUMIF(#REF!,$E163,#REF!)</f>
        <v>#REF!</v>
      </c>
      <c r="G163" s="16" t="e">
        <f>SUMIF(#REF!,$E163,#REF!)</f>
        <v>#REF!</v>
      </c>
      <c r="H163" s="17" t="e">
        <f t="shared" si="85"/>
        <v>#REF!</v>
      </c>
      <c r="I163" s="64" t="e">
        <f t="shared" si="59"/>
        <v>#REF!</v>
      </c>
      <c r="K163" s="92"/>
      <c r="L163" s="93"/>
      <c r="M163" s="41">
        <f t="shared" si="72"/>
        <v>0</v>
      </c>
      <c r="N163" s="38">
        <f t="shared" si="73"/>
        <v>0</v>
      </c>
      <c r="O163" s="76"/>
      <c r="P163" s="76"/>
      <c r="Q163" s="81"/>
      <c r="R163" s="50"/>
      <c r="S163" s="41"/>
      <c r="T163" s="41">
        <f t="shared" si="80"/>
        <v>0</v>
      </c>
      <c r="U163" s="38">
        <f t="shared" si="81"/>
        <v>0</v>
      </c>
      <c r="V163" s="76"/>
      <c r="W163" s="76"/>
      <c r="X163" s="77"/>
      <c r="Y163" s="50"/>
      <c r="Z163" s="41"/>
      <c r="AA163" s="41">
        <f t="shared" si="60"/>
        <v>0</v>
      </c>
      <c r="AB163" s="38">
        <f t="shared" si="82"/>
        <v>0</v>
      </c>
      <c r="AC163" s="50"/>
      <c r="AD163" s="41"/>
      <c r="AE163" s="41">
        <f t="shared" si="63"/>
        <v>0</v>
      </c>
      <c r="AF163" s="38">
        <f t="shared" si="83"/>
        <v>0</v>
      </c>
      <c r="AG163" s="76"/>
      <c r="AH163" s="76"/>
      <c r="AI163" s="77"/>
      <c r="AJ163" s="50"/>
      <c r="AK163" s="41"/>
      <c r="AL163" s="41">
        <f t="shared" si="87"/>
        <v>0</v>
      </c>
      <c r="AM163" s="38">
        <f t="shared" si="74"/>
        <v>0</v>
      </c>
      <c r="AN163" s="76"/>
      <c r="AO163" s="76"/>
      <c r="AP163" s="81"/>
      <c r="AQ163" s="50"/>
      <c r="AR163" s="41"/>
      <c r="AS163" s="41"/>
      <c r="AT163" s="38"/>
      <c r="AU163" s="76"/>
      <c r="AV163" s="76"/>
      <c r="AW163" s="81"/>
      <c r="AX163" s="50"/>
      <c r="AY163" s="41"/>
      <c r="AZ163" s="41">
        <f t="shared" si="86"/>
        <v>0</v>
      </c>
      <c r="BA163" s="38">
        <f t="shared" si="75"/>
        <v>0</v>
      </c>
      <c r="BB163" s="76"/>
      <c r="BC163" s="76"/>
      <c r="BD163" s="81"/>
      <c r="BE163" s="50"/>
      <c r="BF163" s="41"/>
      <c r="BG163" s="41">
        <f t="shared" si="64"/>
        <v>0</v>
      </c>
      <c r="BH163" s="38">
        <f t="shared" si="76"/>
        <v>0</v>
      </c>
      <c r="BI163" s="76"/>
      <c r="BJ163" s="76"/>
      <c r="BK163" s="81"/>
      <c r="BL163" s="50"/>
      <c r="BM163" s="41"/>
      <c r="BN163" s="41"/>
      <c r="BO163" s="38"/>
      <c r="BP163" s="76"/>
      <c r="BQ163" s="76"/>
      <c r="BR163" s="81"/>
      <c r="BS163" s="92"/>
      <c r="BT163" s="93"/>
      <c r="BU163" s="93">
        <f t="shared" si="65"/>
        <v>0</v>
      </c>
      <c r="BV163" s="38">
        <f t="shared" si="77"/>
        <v>0</v>
      </c>
      <c r="BW163" s="76"/>
      <c r="BX163" s="76"/>
      <c r="BY163" s="81"/>
      <c r="BZ163" s="92"/>
      <c r="CA163" s="93"/>
      <c r="CB163" s="93">
        <f t="shared" si="66"/>
        <v>0</v>
      </c>
      <c r="CC163" s="38">
        <f t="shared" si="67"/>
        <v>0</v>
      </c>
      <c r="CD163" s="76"/>
      <c r="CE163" s="76"/>
      <c r="CF163" s="81"/>
      <c r="CG163" s="87"/>
      <c r="CH163" s="88"/>
      <c r="CI163" s="88">
        <f t="shared" si="68"/>
        <v>0</v>
      </c>
      <c r="CJ163" s="89">
        <f t="shared" si="69"/>
        <v>0</v>
      </c>
      <c r="CK163" s="76"/>
      <c r="CL163" s="76"/>
      <c r="CM163" s="81"/>
      <c r="CN163" s="87"/>
      <c r="CO163" s="88"/>
      <c r="CP163" s="88">
        <f t="shared" si="70"/>
        <v>0</v>
      </c>
      <c r="CQ163" s="89">
        <f t="shared" si="78"/>
        <v>0</v>
      </c>
      <c r="CR163" s="76"/>
      <c r="CS163" s="76"/>
      <c r="CT163" s="76"/>
      <c r="CU163" s="87"/>
      <c r="CV163" s="88"/>
      <c r="CW163" s="88">
        <f t="shared" si="71"/>
        <v>0</v>
      </c>
      <c r="CX163" s="89">
        <f t="shared" si="79"/>
        <v>0</v>
      </c>
      <c r="CY163" s="76"/>
      <c r="CZ163" s="76"/>
      <c r="DA163" s="81"/>
      <c r="DB163" s="90">
        <f t="shared" si="61"/>
        <v>0</v>
      </c>
      <c r="DC163" s="42">
        <f t="shared" si="61"/>
        <v>0</v>
      </c>
      <c r="DD163" s="42">
        <f t="shared" si="61"/>
        <v>0</v>
      </c>
      <c r="DE163" s="80">
        <f t="shared" si="62"/>
        <v>0</v>
      </c>
      <c r="DF163" s="80">
        <f t="shared" si="62"/>
        <v>0</v>
      </c>
      <c r="DG163" s="80">
        <f t="shared" si="62"/>
        <v>0</v>
      </c>
    </row>
    <row r="164" spans="2:111" s="8" customFormat="1" ht="20.100000000000001" customHeight="1">
      <c r="B164" s="13">
        <f t="shared" si="84"/>
        <v>158</v>
      </c>
      <c r="C164" s="14" t="e">
        <f>+#REF!</f>
        <v>#REF!</v>
      </c>
      <c r="D164" s="14" t="s">
        <v>19</v>
      </c>
      <c r="E164" s="96" t="e">
        <f>#REF!</f>
        <v>#REF!</v>
      </c>
      <c r="F164" s="16" t="e">
        <f>SUMIF(#REF!,$E164,#REF!)</f>
        <v>#REF!</v>
      </c>
      <c r="G164" s="16" t="e">
        <f>SUMIF(#REF!,$E164,#REF!)</f>
        <v>#REF!</v>
      </c>
      <c r="H164" s="17" t="e">
        <f t="shared" si="85"/>
        <v>#REF!</v>
      </c>
      <c r="I164" s="64" t="e">
        <f t="shared" si="59"/>
        <v>#REF!</v>
      </c>
      <c r="K164" s="92"/>
      <c r="L164" s="93"/>
      <c r="M164" s="41">
        <f t="shared" si="72"/>
        <v>0</v>
      </c>
      <c r="N164" s="38">
        <f t="shared" si="73"/>
        <v>0</v>
      </c>
      <c r="O164" s="76"/>
      <c r="P164" s="76"/>
      <c r="Q164" s="77"/>
      <c r="R164" s="50"/>
      <c r="S164" s="41"/>
      <c r="T164" s="41">
        <f t="shared" si="80"/>
        <v>0</v>
      </c>
      <c r="U164" s="38">
        <f t="shared" si="81"/>
        <v>0</v>
      </c>
      <c r="V164" s="76"/>
      <c r="W164" s="76"/>
      <c r="X164" s="77"/>
      <c r="Y164" s="50"/>
      <c r="Z164" s="41"/>
      <c r="AA164" s="41">
        <f t="shared" si="60"/>
        <v>0</v>
      </c>
      <c r="AB164" s="38">
        <f t="shared" si="82"/>
        <v>0</v>
      </c>
      <c r="AC164" s="50"/>
      <c r="AD164" s="41"/>
      <c r="AE164" s="41">
        <f t="shared" si="63"/>
        <v>0</v>
      </c>
      <c r="AF164" s="38">
        <f t="shared" si="83"/>
        <v>0</v>
      </c>
      <c r="AG164" s="76"/>
      <c r="AH164" s="76"/>
      <c r="AI164" s="77"/>
      <c r="AJ164" s="50"/>
      <c r="AK164" s="41"/>
      <c r="AL164" s="41">
        <f t="shared" si="87"/>
        <v>0</v>
      </c>
      <c r="AM164" s="38">
        <f t="shared" si="74"/>
        <v>0</v>
      </c>
      <c r="AN164" s="76"/>
      <c r="AO164" s="76"/>
      <c r="AP164" s="76"/>
      <c r="AQ164" s="50"/>
      <c r="AR164" s="41"/>
      <c r="AS164" s="41"/>
      <c r="AT164" s="38"/>
      <c r="AU164" s="76"/>
      <c r="AV164" s="76"/>
      <c r="AW164" s="76"/>
      <c r="AX164" s="50"/>
      <c r="AY164" s="41"/>
      <c r="AZ164" s="41">
        <f t="shared" si="86"/>
        <v>0</v>
      </c>
      <c r="BA164" s="38">
        <f t="shared" si="75"/>
        <v>0</v>
      </c>
      <c r="BB164" s="76"/>
      <c r="BC164" s="76"/>
      <c r="BD164" s="76"/>
      <c r="BE164" s="50"/>
      <c r="BF164" s="41"/>
      <c r="BG164" s="41">
        <f t="shared" si="64"/>
        <v>0</v>
      </c>
      <c r="BH164" s="38">
        <f t="shared" si="76"/>
        <v>0</v>
      </c>
      <c r="BI164" s="76"/>
      <c r="BJ164" s="76"/>
      <c r="BK164" s="76"/>
      <c r="BL164" s="50"/>
      <c r="BM164" s="41"/>
      <c r="BN164" s="41"/>
      <c r="BO164" s="38"/>
      <c r="BP164" s="76"/>
      <c r="BQ164" s="76"/>
      <c r="BR164" s="77"/>
      <c r="BS164" s="92"/>
      <c r="BT164" s="93"/>
      <c r="BU164" s="93">
        <f t="shared" si="65"/>
        <v>0</v>
      </c>
      <c r="BV164" s="38">
        <f t="shared" si="77"/>
        <v>0</v>
      </c>
      <c r="BW164" s="76"/>
      <c r="BX164" s="76"/>
      <c r="BY164" s="77"/>
      <c r="BZ164" s="92"/>
      <c r="CA164" s="93"/>
      <c r="CB164" s="93">
        <f t="shared" si="66"/>
        <v>0</v>
      </c>
      <c r="CC164" s="38">
        <f t="shared" si="67"/>
        <v>0</v>
      </c>
      <c r="CD164" s="76"/>
      <c r="CE164" s="76"/>
      <c r="CF164" s="77"/>
      <c r="CG164" s="87"/>
      <c r="CH164" s="88"/>
      <c r="CI164" s="88">
        <f t="shared" si="68"/>
        <v>0</v>
      </c>
      <c r="CJ164" s="89">
        <f t="shared" si="69"/>
        <v>0</v>
      </c>
      <c r="CK164" s="76"/>
      <c r="CL164" s="76"/>
      <c r="CM164" s="77"/>
      <c r="CN164" s="87"/>
      <c r="CO164" s="88"/>
      <c r="CP164" s="88">
        <f t="shared" si="70"/>
        <v>0</v>
      </c>
      <c r="CQ164" s="89">
        <f t="shared" si="78"/>
        <v>0</v>
      </c>
      <c r="CR164" s="76"/>
      <c r="CS164" s="76"/>
      <c r="CT164" s="76"/>
      <c r="CU164" s="87"/>
      <c r="CV164" s="88"/>
      <c r="CW164" s="88">
        <f t="shared" si="71"/>
        <v>0</v>
      </c>
      <c r="CX164" s="89">
        <f t="shared" si="79"/>
        <v>0</v>
      </c>
      <c r="CY164" s="76"/>
      <c r="CZ164" s="76"/>
      <c r="DA164" s="81"/>
      <c r="DB164" s="90">
        <f t="shared" si="61"/>
        <v>0</v>
      </c>
      <c r="DC164" s="42">
        <f t="shared" si="61"/>
        <v>0</v>
      </c>
      <c r="DD164" s="42">
        <f t="shared" si="61"/>
        <v>0</v>
      </c>
      <c r="DE164" s="80">
        <f t="shared" si="62"/>
        <v>0</v>
      </c>
      <c r="DF164" s="80">
        <f t="shared" si="62"/>
        <v>0</v>
      </c>
      <c r="DG164" s="80">
        <f t="shared" si="62"/>
        <v>0</v>
      </c>
    </row>
    <row r="165" spans="2:111" s="8" customFormat="1" ht="20.100000000000001" customHeight="1">
      <c r="B165" s="13">
        <f t="shared" si="84"/>
        <v>159</v>
      </c>
      <c r="C165" s="14" t="e">
        <f>+#REF!</f>
        <v>#REF!</v>
      </c>
      <c r="D165" s="14" t="s">
        <v>19</v>
      </c>
      <c r="E165" s="96" t="e">
        <f>#REF!</f>
        <v>#REF!</v>
      </c>
      <c r="F165" s="16" t="e">
        <f>SUMIF(#REF!,$E165,#REF!)</f>
        <v>#REF!</v>
      </c>
      <c r="G165" s="16" t="e">
        <f>SUMIF(#REF!,$E165,#REF!)</f>
        <v>#REF!</v>
      </c>
      <c r="H165" s="17" t="e">
        <f t="shared" si="85"/>
        <v>#REF!</v>
      </c>
      <c r="I165" s="64" t="e">
        <f t="shared" si="59"/>
        <v>#REF!</v>
      </c>
      <c r="K165" s="92"/>
      <c r="L165" s="93"/>
      <c r="M165" s="41">
        <f t="shared" si="72"/>
        <v>0</v>
      </c>
      <c r="N165" s="38">
        <f t="shared" si="73"/>
        <v>0</v>
      </c>
      <c r="O165" s="76"/>
      <c r="P165" s="76"/>
      <c r="Q165" s="77"/>
      <c r="R165" s="50"/>
      <c r="S165" s="41"/>
      <c r="T165" s="41">
        <f t="shared" si="80"/>
        <v>0</v>
      </c>
      <c r="U165" s="38">
        <f t="shared" si="81"/>
        <v>0</v>
      </c>
      <c r="V165" s="76"/>
      <c r="W165" s="76"/>
      <c r="X165" s="77"/>
      <c r="Y165" s="50"/>
      <c r="Z165" s="41"/>
      <c r="AA165" s="41">
        <f t="shared" si="60"/>
        <v>0</v>
      </c>
      <c r="AB165" s="38">
        <f t="shared" si="82"/>
        <v>0</v>
      </c>
      <c r="AC165" s="50"/>
      <c r="AD165" s="41"/>
      <c r="AE165" s="41">
        <f t="shared" si="63"/>
        <v>0</v>
      </c>
      <c r="AF165" s="38">
        <f t="shared" si="83"/>
        <v>0</v>
      </c>
      <c r="AG165" s="76"/>
      <c r="AH165" s="76"/>
      <c r="AI165" s="77"/>
      <c r="AJ165" s="50"/>
      <c r="AK165" s="41"/>
      <c r="AL165" s="41">
        <f t="shared" si="87"/>
        <v>0</v>
      </c>
      <c r="AM165" s="38">
        <f t="shared" si="74"/>
        <v>0</v>
      </c>
      <c r="AN165" s="76"/>
      <c r="AO165" s="76"/>
      <c r="AP165" s="77"/>
      <c r="AQ165" s="50"/>
      <c r="AR165" s="41"/>
      <c r="AS165" s="41"/>
      <c r="AT165" s="38"/>
      <c r="AU165" s="76"/>
      <c r="AV165" s="76"/>
      <c r="AW165" s="77"/>
      <c r="AX165" s="50"/>
      <c r="AY165" s="41"/>
      <c r="AZ165" s="41">
        <f t="shared" si="86"/>
        <v>0</v>
      </c>
      <c r="BA165" s="38">
        <f t="shared" si="75"/>
        <v>0</v>
      </c>
      <c r="BB165" s="76"/>
      <c r="BC165" s="76"/>
      <c r="BD165" s="76"/>
      <c r="BE165" s="50"/>
      <c r="BF165" s="41"/>
      <c r="BG165" s="41">
        <f t="shared" si="64"/>
        <v>0</v>
      </c>
      <c r="BH165" s="38">
        <f t="shared" si="76"/>
        <v>0</v>
      </c>
      <c r="BI165" s="76"/>
      <c r="BJ165" s="76"/>
      <c r="BK165" s="77"/>
      <c r="BL165" s="50"/>
      <c r="BM165" s="41"/>
      <c r="BN165" s="41"/>
      <c r="BO165" s="38"/>
      <c r="BP165" s="76"/>
      <c r="BQ165" s="76"/>
      <c r="BR165" s="77"/>
      <c r="BS165" s="92"/>
      <c r="BT165" s="93"/>
      <c r="BU165" s="93">
        <f t="shared" si="65"/>
        <v>0</v>
      </c>
      <c r="BV165" s="38">
        <f t="shared" si="77"/>
        <v>0</v>
      </c>
      <c r="BW165" s="76"/>
      <c r="BX165" s="76"/>
      <c r="BY165" s="76"/>
      <c r="BZ165" s="92"/>
      <c r="CA165" s="93"/>
      <c r="CB165" s="93">
        <f t="shared" si="66"/>
        <v>0</v>
      </c>
      <c r="CC165" s="38">
        <f t="shared" si="67"/>
        <v>0</v>
      </c>
      <c r="CD165" s="76"/>
      <c r="CE165" s="76"/>
      <c r="CF165" s="77"/>
      <c r="CG165" s="87"/>
      <c r="CH165" s="88"/>
      <c r="CI165" s="88">
        <f t="shared" si="68"/>
        <v>0</v>
      </c>
      <c r="CJ165" s="89">
        <f t="shared" si="69"/>
        <v>0</v>
      </c>
      <c r="CK165" s="76"/>
      <c r="CL165" s="76"/>
      <c r="CM165" s="77"/>
      <c r="CN165" s="87"/>
      <c r="CO165" s="88"/>
      <c r="CP165" s="88">
        <f t="shared" si="70"/>
        <v>0</v>
      </c>
      <c r="CQ165" s="89">
        <f t="shared" si="78"/>
        <v>0</v>
      </c>
      <c r="CR165" s="76"/>
      <c r="CS165" s="76"/>
      <c r="CT165" s="81"/>
      <c r="CU165" s="87"/>
      <c r="CV165" s="88"/>
      <c r="CW165" s="88">
        <f t="shared" si="71"/>
        <v>0</v>
      </c>
      <c r="CX165" s="89">
        <f t="shared" si="79"/>
        <v>0</v>
      </c>
      <c r="CY165" s="76"/>
      <c r="CZ165" s="76"/>
      <c r="DA165" s="81"/>
      <c r="DB165" s="90">
        <f t="shared" si="61"/>
        <v>0</v>
      </c>
      <c r="DC165" s="42">
        <f t="shared" si="61"/>
        <v>0</v>
      </c>
      <c r="DD165" s="42">
        <f t="shared" si="61"/>
        <v>0</v>
      </c>
      <c r="DE165" s="80">
        <f t="shared" si="62"/>
        <v>0</v>
      </c>
      <c r="DF165" s="80">
        <f t="shared" si="62"/>
        <v>0</v>
      </c>
      <c r="DG165" s="80">
        <f t="shared" si="62"/>
        <v>0</v>
      </c>
    </row>
    <row r="166" spans="2:111" s="8" customFormat="1" ht="20.100000000000001" customHeight="1">
      <c r="B166" s="13">
        <f t="shared" si="84"/>
        <v>160</v>
      </c>
      <c r="C166" s="14" t="e">
        <f>+#REF!</f>
        <v>#REF!</v>
      </c>
      <c r="D166" s="14" t="s">
        <v>19</v>
      </c>
      <c r="E166" s="96" t="e">
        <f>#REF!</f>
        <v>#REF!</v>
      </c>
      <c r="F166" s="16" t="e">
        <f>SUMIF(#REF!,$E166,#REF!)</f>
        <v>#REF!</v>
      </c>
      <c r="G166" s="16" t="e">
        <f>SUMIF(#REF!,$E166,#REF!)</f>
        <v>#REF!</v>
      </c>
      <c r="H166" s="17" t="e">
        <f t="shared" si="85"/>
        <v>#REF!</v>
      </c>
      <c r="I166" s="64" t="e">
        <f t="shared" si="59"/>
        <v>#REF!</v>
      </c>
      <c r="K166" s="92"/>
      <c r="L166" s="93"/>
      <c r="M166" s="41">
        <f t="shared" si="72"/>
        <v>0</v>
      </c>
      <c r="N166" s="38">
        <f t="shared" si="73"/>
        <v>0</v>
      </c>
      <c r="O166" s="76"/>
      <c r="P166" s="76"/>
      <c r="Q166" s="77"/>
      <c r="R166" s="50"/>
      <c r="S166" s="41"/>
      <c r="T166" s="41">
        <f t="shared" si="80"/>
        <v>0</v>
      </c>
      <c r="U166" s="38">
        <f t="shared" si="81"/>
        <v>0</v>
      </c>
      <c r="V166" s="76"/>
      <c r="W166" s="76"/>
      <c r="X166" s="77"/>
      <c r="Y166" s="50"/>
      <c r="Z166" s="41"/>
      <c r="AA166" s="41">
        <f t="shared" si="60"/>
        <v>0</v>
      </c>
      <c r="AB166" s="38">
        <f t="shared" si="82"/>
        <v>0</v>
      </c>
      <c r="AC166" s="50"/>
      <c r="AD166" s="41"/>
      <c r="AE166" s="41">
        <f t="shared" si="63"/>
        <v>0</v>
      </c>
      <c r="AF166" s="38">
        <f t="shared" si="83"/>
        <v>0</v>
      </c>
      <c r="AG166" s="76"/>
      <c r="AH166" s="76"/>
      <c r="AI166" s="77"/>
      <c r="AJ166" s="50"/>
      <c r="AK166" s="41"/>
      <c r="AL166" s="41">
        <f t="shared" si="87"/>
        <v>0</v>
      </c>
      <c r="AM166" s="38">
        <f t="shared" si="74"/>
        <v>0</v>
      </c>
      <c r="AN166" s="76"/>
      <c r="AO166" s="76"/>
      <c r="AP166" s="76"/>
      <c r="AQ166" s="50"/>
      <c r="AR166" s="41"/>
      <c r="AS166" s="41"/>
      <c r="AT166" s="38"/>
      <c r="AU166" s="76"/>
      <c r="AV166" s="76"/>
      <c r="AW166" s="77"/>
      <c r="AX166" s="50"/>
      <c r="AY166" s="41"/>
      <c r="AZ166" s="41">
        <f t="shared" si="86"/>
        <v>0</v>
      </c>
      <c r="BA166" s="38">
        <f t="shared" si="75"/>
        <v>0</v>
      </c>
      <c r="BB166" s="76"/>
      <c r="BC166" s="76"/>
      <c r="BD166" s="77"/>
      <c r="BE166" s="50"/>
      <c r="BF166" s="41"/>
      <c r="BG166" s="41">
        <f t="shared" si="64"/>
        <v>0</v>
      </c>
      <c r="BH166" s="38">
        <f t="shared" si="76"/>
        <v>0</v>
      </c>
      <c r="BI166" s="76"/>
      <c r="BJ166" s="76"/>
      <c r="BK166" s="77"/>
      <c r="BL166" s="50"/>
      <c r="BM166" s="41"/>
      <c r="BN166" s="41"/>
      <c r="BO166" s="38"/>
      <c r="BP166" s="76"/>
      <c r="BQ166" s="76"/>
      <c r="BR166" s="77"/>
      <c r="BS166" s="92"/>
      <c r="BT166" s="93"/>
      <c r="BU166" s="93">
        <f t="shared" si="65"/>
        <v>0</v>
      </c>
      <c r="BV166" s="91">
        <f t="shared" si="77"/>
        <v>0</v>
      </c>
      <c r="BW166" s="76"/>
      <c r="BX166" s="76"/>
      <c r="BY166" s="77"/>
      <c r="BZ166" s="92"/>
      <c r="CA166" s="93"/>
      <c r="CB166" s="93">
        <f t="shared" si="66"/>
        <v>0</v>
      </c>
      <c r="CC166" s="38">
        <f t="shared" si="67"/>
        <v>0</v>
      </c>
      <c r="CD166" s="76"/>
      <c r="CE166" s="76"/>
      <c r="CF166" s="77"/>
      <c r="CG166" s="87"/>
      <c r="CH166" s="88"/>
      <c r="CI166" s="88">
        <f t="shared" si="68"/>
        <v>0</v>
      </c>
      <c r="CJ166" s="89">
        <f t="shared" si="69"/>
        <v>0</v>
      </c>
      <c r="CK166" s="76"/>
      <c r="CL166" s="76"/>
      <c r="CM166" s="77"/>
      <c r="CN166" s="87"/>
      <c r="CO166" s="88"/>
      <c r="CP166" s="88">
        <f t="shared" si="70"/>
        <v>0</v>
      </c>
      <c r="CQ166" s="89">
        <f t="shared" si="78"/>
        <v>0</v>
      </c>
      <c r="CR166" s="76"/>
      <c r="CS166" s="76"/>
      <c r="CT166" s="81"/>
      <c r="CU166" s="87"/>
      <c r="CV166" s="88"/>
      <c r="CW166" s="88">
        <f t="shared" si="71"/>
        <v>0</v>
      </c>
      <c r="CX166" s="89">
        <f t="shared" si="79"/>
        <v>0</v>
      </c>
      <c r="CY166" s="76"/>
      <c r="CZ166" s="76"/>
      <c r="DA166" s="81"/>
      <c r="DB166" s="90">
        <f t="shared" si="61"/>
        <v>0</v>
      </c>
      <c r="DC166" s="42">
        <f t="shared" si="61"/>
        <v>0</v>
      </c>
      <c r="DD166" s="42">
        <f t="shared" si="61"/>
        <v>0</v>
      </c>
      <c r="DE166" s="80">
        <f t="shared" si="62"/>
        <v>0</v>
      </c>
      <c r="DF166" s="80">
        <f t="shared" si="62"/>
        <v>0</v>
      </c>
      <c r="DG166" s="80">
        <f t="shared" si="62"/>
        <v>0</v>
      </c>
    </row>
    <row r="167" spans="2:111" s="8" customFormat="1" ht="20.100000000000001" customHeight="1">
      <c r="B167" s="13">
        <f t="shared" si="84"/>
        <v>161</v>
      </c>
      <c r="C167" s="14" t="e">
        <f>+#REF!</f>
        <v>#REF!</v>
      </c>
      <c r="D167" s="14" t="s">
        <v>19</v>
      </c>
      <c r="E167" s="96" t="e">
        <f>#REF!</f>
        <v>#REF!</v>
      </c>
      <c r="F167" s="16" t="e">
        <f>SUMIF(#REF!,$E167,#REF!)</f>
        <v>#REF!</v>
      </c>
      <c r="G167" s="16" t="e">
        <f>SUMIF(#REF!,$E167,#REF!)</f>
        <v>#REF!</v>
      </c>
      <c r="H167" s="17" t="e">
        <f t="shared" si="85"/>
        <v>#REF!</v>
      </c>
      <c r="I167" s="64" t="e">
        <f t="shared" si="59"/>
        <v>#REF!</v>
      </c>
      <c r="K167" s="92"/>
      <c r="L167" s="93"/>
      <c r="M167" s="41">
        <f t="shared" si="72"/>
        <v>0</v>
      </c>
      <c r="N167" s="38">
        <f t="shared" si="73"/>
        <v>0</v>
      </c>
      <c r="O167" s="76"/>
      <c r="P167" s="76"/>
      <c r="Q167" s="77"/>
      <c r="R167" s="50"/>
      <c r="S167" s="41"/>
      <c r="T167" s="41">
        <f t="shared" si="80"/>
        <v>0</v>
      </c>
      <c r="U167" s="38">
        <f t="shared" si="81"/>
        <v>0</v>
      </c>
      <c r="V167" s="76"/>
      <c r="W167" s="76"/>
      <c r="X167" s="77"/>
      <c r="Y167" s="50"/>
      <c r="Z167" s="41"/>
      <c r="AA167" s="41">
        <f t="shared" si="60"/>
        <v>0</v>
      </c>
      <c r="AB167" s="38">
        <f t="shared" si="82"/>
        <v>0</v>
      </c>
      <c r="AC167" s="50"/>
      <c r="AD167" s="41"/>
      <c r="AE167" s="41">
        <f t="shared" si="63"/>
        <v>0</v>
      </c>
      <c r="AF167" s="38">
        <f t="shared" si="83"/>
        <v>0</v>
      </c>
      <c r="AG167" s="76"/>
      <c r="AH167" s="76"/>
      <c r="AI167" s="77"/>
      <c r="AJ167" s="50"/>
      <c r="AK167" s="41"/>
      <c r="AL167" s="41">
        <f t="shared" si="87"/>
        <v>0</v>
      </c>
      <c r="AM167" s="38">
        <f t="shared" si="74"/>
        <v>0</v>
      </c>
      <c r="AN167" s="76"/>
      <c r="AO167" s="76"/>
      <c r="AP167" s="77"/>
      <c r="AQ167" s="50"/>
      <c r="AR167" s="41"/>
      <c r="AS167" s="41"/>
      <c r="AT167" s="38"/>
      <c r="AU167" s="76"/>
      <c r="AV167" s="76"/>
      <c r="AW167" s="77"/>
      <c r="AX167" s="50"/>
      <c r="AY167" s="41"/>
      <c r="AZ167" s="41">
        <f t="shared" si="86"/>
        <v>0</v>
      </c>
      <c r="BA167" s="38">
        <f t="shared" si="75"/>
        <v>0</v>
      </c>
      <c r="BB167" s="76"/>
      <c r="BC167" s="76"/>
      <c r="BD167" s="77"/>
      <c r="BE167" s="50"/>
      <c r="BF167" s="41"/>
      <c r="BG167" s="41">
        <f t="shared" si="64"/>
        <v>0</v>
      </c>
      <c r="BH167" s="38">
        <f t="shared" si="76"/>
        <v>0</v>
      </c>
      <c r="BI167" s="76"/>
      <c r="BJ167" s="76"/>
      <c r="BK167" s="77"/>
      <c r="BL167" s="50"/>
      <c r="BM167" s="41"/>
      <c r="BN167" s="41"/>
      <c r="BO167" s="38"/>
      <c r="BP167" s="76"/>
      <c r="BQ167" s="76"/>
      <c r="BR167" s="77"/>
      <c r="BS167" s="92"/>
      <c r="BT167" s="93"/>
      <c r="BU167" s="93">
        <f t="shared" si="65"/>
        <v>0</v>
      </c>
      <c r="BV167" s="38">
        <f t="shared" si="77"/>
        <v>0</v>
      </c>
      <c r="BW167" s="76"/>
      <c r="BX167" s="76"/>
      <c r="BY167" s="77"/>
      <c r="BZ167" s="92"/>
      <c r="CA167" s="93"/>
      <c r="CB167" s="93">
        <f t="shared" si="66"/>
        <v>0</v>
      </c>
      <c r="CC167" s="38">
        <f t="shared" si="67"/>
        <v>0</v>
      </c>
      <c r="CD167" s="76"/>
      <c r="CE167" s="76"/>
      <c r="CF167" s="77"/>
      <c r="CG167" s="87"/>
      <c r="CH167" s="88"/>
      <c r="CI167" s="88">
        <f t="shared" si="68"/>
        <v>0</v>
      </c>
      <c r="CJ167" s="89">
        <f t="shared" si="69"/>
        <v>0</v>
      </c>
      <c r="CK167" s="76"/>
      <c r="CL167" s="76"/>
      <c r="CM167" s="77"/>
      <c r="CN167" s="87"/>
      <c r="CO167" s="88"/>
      <c r="CP167" s="88">
        <f t="shared" si="70"/>
        <v>0</v>
      </c>
      <c r="CQ167" s="89">
        <f t="shared" si="78"/>
        <v>0</v>
      </c>
      <c r="CR167" s="76"/>
      <c r="CS167" s="76"/>
      <c r="CT167" s="81"/>
      <c r="CU167" s="87"/>
      <c r="CV167" s="88"/>
      <c r="CW167" s="88">
        <f t="shared" si="71"/>
        <v>0</v>
      </c>
      <c r="CX167" s="89">
        <f t="shared" si="79"/>
        <v>0</v>
      </c>
      <c r="CY167" s="76"/>
      <c r="CZ167" s="76"/>
      <c r="DA167" s="81"/>
      <c r="DB167" s="90">
        <f t="shared" si="61"/>
        <v>0</v>
      </c>
      <c r="DC167" s="42">
        <f t="shared" si="61"/>
        <v>0</v>
      </c>
      <c r="DD167" s="42">
        <f t="shared" si="61"/>
        <v>0</v>
      </c>
      <c r="DE167" s="80">
        <f t="shared" si="62"/>
        <v>0</v>
      </c>
      <c r="DF167" s="80">
        <f t="shared" si="62"/>
        <v>0</v>
      </c>
      <c r="DG167" s="80">
        <f t="shared" si="62"/>
        <v>0</v>
      </c>
    </row>
    <row r="168" spans="2:111" s="8" customFormat="1" ht="20.100000000000001" customHeight="1">
      <c r="B168" s="13">
        <f t="shared" si="84"/>
        <v>162</v>
      </c>
      <c r="C168" s="14" t="e">
        <f>+#REF!</f>
        <v>#REF!</v>
      </c>
      <c r="D168" s="14" t="s">
        <v>19</v>
      </c>
      <c r="E168" s="96" t="e">
        <f>#REF!</f>
        <v>#REF!</v>
      </c>
      <c r="F168" s="16" t="e">
        <f>SUMIF(#REF!,$E168,#REF!)</f>
        <v>#REF!</v>
      </c>
      <c r="G168" s="16" t="e">
        <f>SUMIF(#REF!,$E168,#REF!)</f>
        <v>#REF!</v>
      </c>
      <c r="H168" s="17" t="e">
        <f t="shared" si="85"/>
        <v>#REF!</v>
      </c>
      <c r="I168" s="64" t="e">
        <f t="shared" si="59"/>
        <v>#REF!</v>
      </c>
      <c r="K168" s="92"/>
      <c r="L168" s="93"/>
      <c r="M168" s="41">
        <f t="shared" si="72"/>
        <v>0</v>
      </c>
      <c r="N168" s="38">
        <f t="shared" si="73"/>
        <v>0</v>
      </c>
      <c r="O168" s="76"/>
      <c r="P168" s="76"/>
      <c r="Q168" s="77"/>
      <c r="R168" s="50"/>
      <c r="S168" s="41"/>
      <c r="T168" s="41">
        <f t="shared" si="80"/>
        <v>0</v>
      </c>
      <c r="U168" s="38">
        <f t="shared" si="81"/>
        <v>0</v>
      </c>
      <c r="V168" s="76"/>
      <c r="W168" s="76"/>
      <c r="X168" s="77"/>
      <c r="Y168" s="50"/>
      <c r="Z168" s="41"/>
      <c r="AA168" s="41">
        <f t="shared" si="60"/>
        <v>0</v>
      </c>
      <c r="AB168" s="38">
        <f t="shared" si="82"/>
        <v>0</v>
      </c>
      <c r="AC168" s="50"/>
      <c r="AD168" s="41"/>
      <c r="AE168" s="41">
        <f t="shared" si="63"/>
        <v>0</v>
      </c>
      <c r="AF168" s="38">
        <f t="shared" si="83"/>
        <v>0</v>
      </c>
      <c r="AG168" s="76"/>
      <c r="AH168" s="76"/>
      <c r="AI168" s="77"/>
      <c r="AJ168" s="50"/>
      <c r="AK168" s="41"/>
      <c r="AL168" s="41">
        <f t="shared" si="87"/>
        <v>0</v>
      </c>
      <c r="AM168" s="38">
        <f t="shared" si="74"/>
        <v>0</v>
      </c>
      <c r="AN168" s="76"/>
      <c r="AO168" s="76"/>
      <c r="AP168" s="77"/>
      <c r="AQ168" s="50"/>
      <c r="AR168" s="41"/>
      <c r="AS168" s="41"/>
      <c r="AT168" s="38"/>
      <c r="AU168" s="76"/>
      <c r="AV168" s="76"/>
      <c r="AW168" s="77"/>
      <c r="AX168" s="50"/>
      <c r="AY168" s="41"/>
      <c r="AZ168" s="41">
        <f t="shared" si="86"/>
        <v>0</v>
      </c>
      <c r="BA168" s="38">
        <f t="shared" si="75"/>
        <v>0</v>
      </c>
      <c r="BB168" s="76"/>
      <c r="BC168" s="76"/>
      <c r="BD168" s="77"/>
      <c r="BE168" s="50"/>
      <c r="BF168" s="41"/>
      <c r="BG168" s="41">
        <f t="shared" si="64"/>
        <v>0</v>
      </c>
      <c r="BH168" s="38">
        <f t="shared" si="76"/>
        <v>0</v>
      </c>
      <c r="BI168" s="76"/>
      <c r="BJ168" s="76"/>
      <c r="BK168" s="77"/>
      <c r="BL168" s="50"/>
      <c r="BM168" s="41"/>
      <c r="BN168" s="41"/>
      <c r="BO168" s="38"/>
      <c r="BP168" s="76"/>
      <c r="BQ168" s="76"/>
      <c r="BR168" s="77"/>
      <c r="BS168" s="92"/>
      <c r="BT168" s="93"/>
      <c r="BU168" s="93">
        <f t="shared" si="65"/>
        <v>0</v>
      </c>
      <c r="BV168" s="38">
        <f t="shared" si="77"/>
        <v>0</v>
      </c>
      <c r="BW168" s="76"/>
      <c r="BX168" s="76"/>
      <c r="BY168" s="77"/>
      <c r="BZ168" s="92"/>
      <c r="CA168" s="93"/>
      <c r="CB168" s="93">
        <f t="shared" si="66"/>
        <v>0</v>
      </c>
      <c r="CC168" s="38">
        <f t="shared" si="67"/>
        <v>0</v>
      </c>
      <c r="CD168" s="76"/>
      <c r="CE168" s="76"/>
      <c r="CF168" s="77"/>
      <c r="CG168" s="87"/>
      <c r="CH168" s="88"/>
      <c r="CI168" s="88">
        <f t="shared" si="68"/>
        <v>0</v>
      </c>
      <c r="CJ168" s="89">
        <f t="shared" si="69"/>
        <v>0</v>
      </c>
      <c r="CK168" s="76"/>
      <c r="CL168" s="76"/>
      <c r="CM168" s="77"/>
      <c r="CN168" s="87"/>
      <c r="CO168" s="88"/>
      <c r="CP168" s="88">
        <f t="shared" si="70"/>
        <v>0</v>
      </c>
      <c r="CQ168" s="89">
        <f t="shared" si="78"/>
        <v>0</v>
      </c>
      <c r="CR168" s="76"/>
      <c r="CS168" s="76"/>
      <c r="CT168" s="81"/>
      <c r="CU168" s="87"/>
      <c r="CV168" s="88"/>
      <c r="CW168" s="88">
        <f t="shared" si="71"/>
        <v>0</v>
      </c>
      <c r="CX168" s="89">
        <f t="shared" si="79"/>
        <v>0</v>
      </c>
      <c r="CY168" s="76"/>
      <c r="CZ168" s="76"/>
      <c r="DA168" s="81"/>
      <c r="DB168" s="90">
        <f t="shared" si="61"/>
        <v>0</v>
      </c>
      <c r="DC168" s="42">
        <f t="shared" si="61"/>
        <v>0</v>
      </c>
      <c r="DD168" s="42">
        <f t="shared" si="61"/>
        <v>0</v>
      </c>
      <c r="DE168" s="80">
        <f t="shared" si="62"/>
        <v>0</v>
      </c>
      <c r="DF168" s="80">
        <f t="shared" si="62"/>
        <v>0</v>
      </c>
      <c r="DG168" s="80">
        <f t="shared" si="62"/>
        <v>0</v>
      </c>
    </row>
    <row r="169" spans="2:111" s="8" customFormat="1" ht="20.100000000000001" customHeight="1">
      <c r="B169" s="13">
        <f t="shared" si="84"/>
        <v>163</v>
      </c>
      <c r="C169" s="14" t="e">
        <f>+#REF!</f>
        <v>#REF!</v>
      </c>
      <c r="D169" s="14" t="s">
        <v>19</v>
      </c>
      <c r="E169" s="96" t="e">
        <f>#REF!</f>
        <v>#REF!</v>
      </c>
      <c r="F169" s="16" t="e">
        <f>SUMIF(#REF!,$E169,#REF!)</f>
        <v>#REF!</v>
      </c>
      <c r="G169" s="16" t="e">
        <f>SUMIF(#REF!,$E169,#REF!)</f>
        <v>#REF!</v>
      </c>
      <c r="H169" s="17" t="e">
        <f t="shared" si="85"/>
        <v>#REF!</v>
      </c>
      <c r="I169" s="64" t="e">
        <f t="shared" si="59"/>
        <v>#REF!</v>
      </c>
      <c r="K169" s="92"/>
      <c r="L169" s="93"/>
      <c r="M169" s="41">
        <f t="shared" si="72"/>
        <v>0</v>
      </c>
      <c r="N169" s="38">
        <f t="shared" si="73"/>
        <v>0</v>
      </c>
      <c r="O169" s="76"/>
      <c r="P169" s="76"/>
      <c r="Q169" s="77"/>
      <c r="R169" s="50"/>
      <c r="S169" s="41"/>
      <c r="T169" s="41">
        <f t="shared" si="80"/>
        <v>0</v>
      </c>
      <c r="U169" s="38">
        <f t="shared" si="81"/>
        <v>0</v>
      </c>
      <c r="V169" s="76"/>
      <c r="W169" s="76"/>
      <c r="X169" s="77"/>
      <c r="Y169" s="50"/>
      <c r="Z169" s="41"/>
      <c r="AA169" s="41">
        <f t="shared" si="60"/>
        <v>0</v>
      </c>
      <c r="AB169" s="38">
        <f t="shared" si="82"/>
        <v>0</v>
      </c>
      <c r="AC169" s="50"/>
      <c r="AD169" s="41"/>
      <c r="AE169" s="41">
        <f t="shared" si="63"/>
        <v>0</v>
      </c>
      <c r="AF169" s="38">
        <f t="shared" si="83"/>
        <v>0</v>
      </c>
      <c r="AG169" s="76"/>
      <c r="AH169" s="76"/>
      <c r="AI169" s="77"/>
      <c r="AJ169" s="50"/>
      <c r="AK169" s="41"/>
      <c r="AL169" s="41">
        <f t="shared" si="87"/>
        <v>0</v>
      </c>
      <c r="AM169" s="38">
        <f t="shared" si="74"/>
        <v>0</v>
      </c>
      <c r="AN169" s="76"/>
      <c r="AO169" s="76"/>
      <c r="AP169" s="77"/>
      <c r="AQ169" s="50"/>
      <c r="AR169" s="41"/>
      <c r="AS169" s="41"/>
      <c r="AT169" s="38"/>
      <c r="AU169" s="76"/>
      <c r="AV169" s="76"/>
      <c r="AW169" s="77"/>
      <c r="AX169" s="50"/>
      <c r="AY169" s="41"/>
      <c r="AZ169" s="41">
        <f t="shared" si="86"/>
        <v>0</v>
      </c>
      <c r="BA169" s="38">
        <f t="shared" si="75"/>
        <v>0</v>
      </c>
      <c r="BB169" s="76"/>
      <c r="BC169" s="76"/>
      <c r="BD169" s="77"/>
      <c r="BE169" s="50"/>
      <c r="BF169" s="41"/>
      <c r="BG169" s="41">
        <f t="shared" si="64"/>
        <v>0</v>
      </c>
      <c r="BH169" s="38">
        <f t="shared" si="76"/>
        <v>0</v>
      </c>
      <c r="BI169" s="76"/>
      <c r="BJ169" s="76"/>
      <c r="BK169" s="77"/>
      <c r="BL169" s="50"/>
      <c r="BM169" s="41"/>
      <c r="BN169" s="41"/>
      <c r="BO169" s="38"/>
      <c r="BP169" s="76"/>
      <c r="BQ169" s="76"/>
      <c r="BR169" s="77"/>
      <c r="BS169" s="92"/>
      <c r="BT169" s="93"/>
      <c r="BU169" s="93">
        <f t="shared" si="65"/>
        <v>0</v>
      </c>
      <c r="BV169" s="38">
        <f t="shared" si="77"/>
        <v>0</v>
      </c>
      <c r="BW169" s="76"/>
      <c r="BX169" s="76"/>
      <c r="BY169" s="77"/>
      <c r="BZ169" s="92"/>
      <c r="CA169" s="93"/>
      <c r="CB169" s="93">
        <f t="shared" si="66"/>
        <v>0</v>
      </c>
      <c r="CC169" s="38">
        <f t="shared" si="67"/>
        <v>0</v>
      </c>
      <c r="CD169" s="76"/>
      <c r="CE169" s="76"/>
      <c r="CF169" s="77"/>
      <c r="CG169" s="87"/>
      <c r="CH169" s="88"/>
      <c r="CI169" s="88">
        <f t="shared" si="68"/>
        <v>0</v>
      </c>
      <c r="CJ169" s="89">
        <f t="shared" si="69"/>
        <v>0</v>
      </c>
      <c r="CK169" s="76"/>
      <c r="CL169" s="76"/>
      <c r="CM169" s="77"/>
      <c r="CN169" s="87"/>
      <c r="CO169" s="88"/>
      <c r="CP169" s="88">
        <f t="shared" si="70"/>
        <v>0</v>
      </c>
      <c r="CQ169" s="89">
        <f t="shared" si="78"/>
        <v>0</v>
      </c>
      <c r="CR169" s="76"/>
      <c r="CS169" s="76"/>
      <c r="CT169" s="81"/>
      <c r="CU169" s="87"/>
      <c r="CV169" s="88"/>
      <c r="CW169" s="88">
        <f t="shared" si="71"/>
        <v>0</v>
      </c>
      <c r="CX169" s="89">
        <f t="shared" si="79"/>
        <v>0</v>
      </c>
      <c r="CY169" s="76"/>
      <c r="CZ169" s="76"/>
      <c r="DA169" s="81"/>
      <c r="DB169" s="90">
        <f t="shared" si="61"/>
        <v>0</v>
      </c>
      <c r="DC169" s="42">
        <f t="shared" si="61"/>
        <v>0</v>
      </c>
      <c r="DD169" s="42">
        <f t="shared" si="61"/>
        <v>0</v>
      </c>
      <c r="DE169" s="80">
        <f t="shared" si="62"/>
        <v>0</v>
      </c>
      <c r="DF169" s="80">
        <f t="shared" si="62"/>
        <v>0</v>
      </c>
      <c r="DG169" s="80">
        <f t="shared" si="62"/>
        <v>0</v>
      </c>
    </row>
    <row r="170" spans="2:111" s="8" customFormat="1" ht="20.100000000000001" customHeight="1">
      <c r="B170" s="13">
        <f t="shared" si="84"/>
        <v>164</v>
      </c>
      <c r="C170" s="14" t="e">
        <f>+#REF!</f>
        <v>#REF!</v>
      </c>
      <c r="D170" s="14" t="s">
        <v>19</v>
      </c>
      <c r="E170" s="96" t="e">
        <f>#REF!</f>
        <v>#REF!</v>
      </c>
      <c r="F170" s="16" t="e">
        <f>SUMIF(#REF!,$E170,#REF!)</f>
        <v>#REF!</v>
      </c>
      <c r="G170" s="16" t="e">
        <f>SUMIF(#REF!,$E170,#REF!)</f>
        <v>#REF!</v>
      </c>
      <c r="H170" s="17" t="e">
        <f t="shared" si="85"/>
        <v>#REF!</v>
      </c>
      <c r="I170" s="64" t="e">
        <f t="shared" si="59"/>
        <v>#REF!</v>
      </c>
      <c r="K170" s="92"/>
      <c r="L170" s="93"/>
      <c r="M170" s="41">
        <f t="shared" si="72"/>
        <v>0</v>
      </c>
      <c r="N170" s="38">
        <f t="shared" si="73"/>
        <v>0</v>
      </c>
      <c r="O170" s="76"/>
      <c r="P170" s="76"/>
      <c r="Q170" s="77"/>
      <c r="R170" s="50"/>
      <c r="S170" s="41"/>
      <c r="T170" s="41">
        <f t="shared" si="80"/>
        <v>0</v>
      </c>
      <c r="U170" s="38">
        <f t="shared" si="81"/>
        <v>0</v>
      </c>
      <c r="V170" s="76"/>
      <c r="W170" s="76"/>
      <c r="X170" s="77"/>
      <c r="Y170" s="50"/>
      <c r="Z170" s="41"/>
      <c r="AA170" s="41">
        <f t="shared" si="60"/>
        <v>0</v>
      </c>
      <c r="AB170" s="38">
        <f t="shared" si="82"/>
        <v>0</v>
      </c>
      <c r="AC170" s="50"/>
      <c r="AD170" s="41"/>
      <c r="AE170" s="41">
        <f t="shared" si="63"/>
        <v>0</v>
      </c>
      <c r="AF170" s="38">
        <f t="shared" si="83"/>
        <v>0</v>
      </c>
      <c r="AG170" s="76"/>
      <c r="AH170" s="76"/>
      <c r="AI170" s="77"/>
      <c r="AJ170" s="50"/>
      <c r="AK170" s="41"/>
      <c r="AL170" s="41">
        <f t="shared" si="87"/>
        <v>0</v>
      </c>
      <c r="AM170" s="38">
        <f t="shared" si="74"/>
        <v>0</v>
      </c>
      <c r="AN170" s="76"/>
      <c r="AO170" s="76"/>
      <c r="AP170" s="77"/>
      <c r="AQ170" s="50"/>
      <c r="AR170" s="41"/>
      <c r="AS170" s="41"/>
      <c r="AT170" s="38"/>
      <c r="AU170" s="76"/>
      <c r="AV170" s="76"/>
      <c r="AW170" s="77"/>
      <c r="AX170" s="50"/>
      <c r="AY170" s="41"/>
      <c r="AZ170" s="41">
        <f t="shared" si="86"/>
        <v>0</v>
      </c>
      <c r="BA170" s="38">
        <f t="shared" si="75"/>
        <v>0</v>
      </c>
      <c r="BB170" s="76"/>
      <c r="BC170" s="76"/>
      <c r="BD170" s="77"/>
      <c r="BE170" s="50"/>
      <c r="BF170" s="41"/>
      <c r="BG170" s="41">
        <f t="shared" si="64"/>
        <v>0</v>
      </c>
      <c r="BH170" s="38">
        <f t="shared" si="76"/>
        <v>0</v>
      </c>
      <c r="BI170" s="76"/>
      <c r="BJ170" s="76"/>
      <c r="BK170" s="77"/>
      <c r="BL170" s="50"/>
      <c r="BM170" s="41"/>
      <c r="BN170" s="41"/>
      <c r="BO170" s="38"/>
      <c r="BP170" s="76"/>
      <c r="BQ170" s="76"/>
      <c r="BR170" s="77"/>
      <c r="BS170" s="92"/>
      <c r="BT170" s="93"/>
      <c r="BU170" s="93">
        <f t="shared" si="65"/>
        <v>0</v>
      </c>
      <c r="BV170" s="38">
        <f t="shared" si="77"/>
        <v>0</v>
      </c>
      <c r="BW170" s="76"/>
      <c r="BX170" s="76"/>
      <c r="BY170" s="77"/>
      <c r="BZ170" s="92"/>
      <c r="CA170" s="93"/>
      <c r="CB170" s="93">
        <f t="shared" si="66"/>
        <v>0</v>
      </c>
      <c r="CC170" s="38">
        <f t="shared" si="67"/>
        <v>0</v>
      </c>
      <c r="CD170" s="76"/>
      <c r="CE170" s="76"/>
      <c r="CF170" s="77"/>
      <c r="CG170" s="87"/>
      <c r="CH170" s="88"/>
      <c r="CI170" s="88">
        <f t="shared" si="68"/>
        <v>0</v>
      </c>
      <c r="CJ170" s="89">
        <f t="shared" si="69"/>
        <v>0</v>
      </c>
      <c r="CK170" s="76"/>
      <c r="CL170" s="76"/>
      <c r="CM170" s="77"/>
      <c r="CN170" s="87"/>
      <c r="CO170" s="88"/>
      <c r="CP170" s="88">
        <f t="shared" si="70"/>
        <v>0</v>
      </c>
      <c r="CQ170" s="89">
        <f t="shared" si="78"/>
        <v>0</v>
      </c>
      <c r="CR170" s="76"/>
      <c r="CS170" s="76"/>
      <c r="CT170" s="81"/>
      <c r="CU170" s="87"/>
      <c r="CV170" s="88"/>
      <c r="CW170" s="88">
        <f t="shared" si="71"/>
        <v>0</v>
      </c>
      <c r="CX170" s="89">
        <f t="shared" si="79"/>
        <v>0</v>
      </c>
      <c r="CY170" s="76"/>
      <c r="CZ170" s="76"/>
      <c r="DA170" s="81"/>
      <c r="DB170" s="90">
        <f t="shared" si="61"/>
        <v>0</v>
      </c>
      <c r="DC170" s="42">
        <f t="shared" si="61"/>
        <v>0</v>
      </c>
      <c r="DD170" s="42">
        <f t="shared" si="61"/>
        <v>0</v>
      </c>
      <c r="DE170" s="80">
        <f t="shared" si="62"/>
        <v>0</v>
      </c>
      <c r="DF170" s="80">
        <f t="shared" si="62"/>
        <v>0</v>
      </c>
      <c r="DG170" s="80">
        <f t="shared" si="62"/>
        <v>0</v>
      </c>
    </row>
    <row r="171" spans="2:111" s="8" customFormat="1" ht="20.100000000000001" customHeight="1">
      <c r="B171" s="13">
        <f t="shared" si="84"/>
        <v>165</v>
      </c>
      <c r="C171" s="14" t="e">
        <f>+#REF!</f>
        <v>#REF!</v>
      </c>
      <c r="D171" s="14" t="s">
        <v>19</v>
      </c>
      <c r="E171" s="96" t="e">
        <f>#REF!</f>
        <v>#REF!</v>
      </c>
      <c r="F171" s="16" t="e">
        <f>SUMIF(#REF!,$E171,#REF!)</f>
        <v>#REF!</v>
      </c>
      <c r="G171" s="16" t="e">
        <f>SUMIF(#REF!,$E171,#REF!)</f>
        <v>#REF!</v>
      </c>
      <c r="H171" s="17" t="e">
        <f t="shared" si="85"/>
        <v>#REF!</v>
      </c>
      <c r="I171" s="64" t="e">
        <f t="shared" si="59"/>
        <v>#REF!</v>
      </c>
      <c r="K171" s="92"/>
      <c r="L171" s="93"/>
      <c r="M171" s="41">
        <f t="shared" si="72"/>
        <v>0</v>
      </c>
      <c r="N171" s="38">
        <f t="shared" si="73"/>
        <v>0</v>
      </c>
      <c r="O171" s="76"/>
      <c r="P171" s="76"/>
      <c r="Q171" s="81"/>
      <c r="R171" s="50"/>
      <c r="S171" s="41"/>
      <c r="T171" s="41">
        <f t="shared" si="80"/>
        <v>0</v>
      </c>
      <c r="U171" s="38">
        <f t="shared" si="81"/>
        <v>0</v>
      </c>
      <c r="V171" s="76"/>
      <c r="W171" s="76"/>
      <c r="X171" s="77"/>
      <c r="Y171" s="50"/>
      <c r="Z171" s="41"/>
      <c r="AA171" s="41">
        <f t="shared" si="60"/>
        <v>0</v>
      </c>
      <c r="AB171" s="38">
        <f t="shared" si="82"/>
        <v>0</v>
      </c>
      <c r="AC171" s="50"/>
      <c r="AD171" s="41"/>
      <c r="AE171" s="41">
        <f t="shared" si="63"/>
        <v>0</v>
      </c>
      <c r="AF171" s="38">
        <f t="shared" si="83"/>
        <v>0</v>
      </c>
      <c r="AG171" s="76"/>
      <c r="AH171" s="76"/>
      <c r="AI171" s="77"/>
      <c r="AJ171" s="50"/>
      <c r="AK171" s="41"/>
      <c r="AL171" s="41">
        <f t="shared" si="87"/>
        <v>0</v>
      </c>
      <c r="AM171" s="38">
        <f t="shared" si="74"/>
        <v>0</v>
      </c>
      <c r="AN171" s="76"/>
      <c r="AO171" s="76"/>
      <c r="AP171" s="77"/>
      <c r="AQ171" s="50"/>
      <c r="AR171" s="41"/>
      <c r="AS171" s="41"/>
      <c r="AT171" s="38"/>
      <c r="AU171" s="76"/>
      <c r="AV171" s="76"/>
      <c r="AW171" s="77"/>
      <c r="AX171" s="50"/>
      <c r="AY171" s="41"/>
      <c r="AZ171" s="41">
        <f t="shared" si="86"/>
        <v>0</v>
      </c>
      <c r="BA171" s="38">
        <f t="shared" si="75"/>
        <v>0</v>
      </c>
      <c r="BB171" s="76"/>
      <c r="BC171" s="76"/>
      <c r="BD171" s="77"/>
      <c r="BE171" s="50"/>
      <c r="BF171" s="41"/>
      <c r="BG171" s="41">
        <f t="shared" si="64"/>
        <v>0</v>
      </c>
      <c r="BH171" s="38">
        <f t="shared" si="76"/>
        <v>0</v>
      </c>
      <c r="BI171" s="76"/>
      <c r="BJ171" s="76"/>
      <c r="BK171" s="77"/>
      <c r="BL171" s="50"/>
      <c r="BM171" s="41"/>
      <c r="BN171" s="41"/>
      <c r="BO171" s="38"/>
      <c r="BP171" s="76"/>
      <c r="BQ171" s="76"/>
      <c r="BR171" s="77"/>
      <c r="BS171" s="92"/>
      <c r="BT171" s="93"/>
      <c r="BU171" s="93">
        <f t="shared" si="65"/>
        <v>0</v>
      </c>
      <c r="BV171" s="38">
        <f t="shared" si="77"/>
        <v>0</v>
      </c>
      <c r="BW171" s="76"/>
      <c r="BX171" s="76"/>
      <c r="BY171" s="77"/>
      <c r="BZ171" s="92"/>
      <c r="CA171" s="93"/>
      <c r="CB171" s="93">
        <f t="shared" si="66"/>
        <v>0</v>
      </c>
      <c r="CC171" s="38">
        <f t="shared" si="67"/>
        <v>0</v>
      </c>
      <c r="CD171" s="76"/>
      <c r="CE171" s="76"/>
      <c r="CF171" s="77"/>
      <c r="CG171" s="87"/>
      <c r="CH171" s="88"/>
      <c r="CI171" s="88">
        <f t="shared" si="68"/>
        <v>0</v>
      </c>
      <c r="CJ171" s="89">
        <f t="shared" si="69"/>
        <v>0</v>
      </c>
      <c r="CK171" s="76"/>
      <c r="CL171" s="76"/>
      <c r="CM171" s="77"/>
      <c r="CN171" s="87"/>
      <c r="CO171" s="88"/>
      <c r="CP171" s="88">
        <f t="shared" si="70"/>
        <v>0</v>
      </c>
      <c r="CQ171" s="89">
        <f t="shared" si="78"/>
        <v>0</v>
      </c>
      <c r="CR171" s="76"/>
      <c r="CS171" s="76"/>
      <c r="CT171" s="81"/>
      <c r="CU171" s="87"/>
      <c r="CV171" s="88"/>
      <c r="CW171" s="88">
        <f t="shared" si="71"/>
        <v>0</v>
      </c>
      <c r="CX171" s="89">
        <f t="shared" si="79"/>
        <v>0</v>
      </c>
      <c r="CY171" s="76"/>
      <c r="CZ171" s="76"/>
      <c r="DA171" s="81"/>
      <c r="DB171" s="90">
        <f t="shared" si="61"/>
        <v>0</v>
      </c>
      <c r="DC171" s="42">
        <f t="shared" si="61"/>
        <v>0</v>
      </c>
      <c r="DD171" s="42">
        <f t="shared" si="61"/>
        <v>0</v>
      </c>
      <c r="DE171" s="80">
        <f t="shared" si="62"/>
        <v>0</v>
      </c>
      <c r="DF171" s="80">
        <f t="shared" si="62"/>
        <v>0</v>
      </c>
      <c r="DG171" s="80">
        <f t="shared" si="62"/>
        <v>0</v>
      </c>
    </row>
    <row r="172" spans="2:111" s="8" customFormat="1" ht="20.100000000000001" customHeight="1">
      <c r="B172" s="13">
        <f t="shared" si="84"/>
        <v>166</v>
      </c>
      <c r="C172" s="14" t="e">
        <f>+#REF!</f>
        <v>#REF!</v>
      </c>
      <c r="D172" s="14" t="s">
        <v>19</v>
      </c>
      <c r="E172" s="96" t="e">
        <f>#REF!</f>
        <v>#REF!</v>
      </c>
      <c r="F172" s="16" t="e">
        <f>SUMIF(#REF!,$E172,#REF!)</f>
        <v>#REF!</v>
      </c>
      <c r="G172" s="16" t="e">
        <f>SUMIF(#REF!,$E172,#REF!)</f>
        <v>#REF!</v>
      </c>
      <c r="H172" s="17" t="e">
        <f t="shared" si="85"/>
        <v>#REF!</v>
      </c>
      <c r="I172" s="64" t="e">
        <f t="shared" si="59"/>
        <v>#REF!</v>
      </c>
      <c r="K172" s="92"/>
      <c r="L172" s="93"/>
      <c r="M172" s="41">
        <f t="shared" si="72"/>
        <v>0</v>
      </c>
      <c r="N172" s="38">
        <f t="shared" si="73"/>
        <v>0</v>
      </c>
      <c r="O172" s="76"/>
      <c r="P172" s="76"/>
      <c r="Q172" s="81"/>
      <c r="R172" s="50"/>
      <c r="S172" s="41"/>
      <c r="T172" s="41">
        <f t="shared" si="80"/>
        <v>0</v>
      </c>
      <c r="U172" s="38">
        <f t="shared" si="81"/>
        <v>0</v>
      </c>
      <c r="V172" s="76"/>
      <c r="W172" s="76"/>
      <c r="X172" s="77"/>
      <c r="Y172" s="50"/>
      <c r="Z172" s="41"/>
      <c r="AA172" s="41">
        <f t="shared" si="60"/>
        <v>0</v>
      </c>
      <c r="AB172" s="38">
        <f t="shared" si="82"/>
        <v>0</v>
      </c>
      <c r="AC172" s="50"/>
      <c r="AD172" s="41"/>
      <c r="AE172" s="41">
        <f t="shared" si="63"/>
        <v>0</v>
      </c>
      <c r="AF172" s="38">
        <f t="shared" si="83"/>
        <v>0</v>
      </c>
      <c r="AG172" s="76"/>
      <c r="AH172" s="76"/>
      <c r="AI172" s="77"/>
      <c r="AJ172" s="50"/>
      <c r="AK172" s="41"/>
      <c r="AL172" s="41">
        <f t="shared" si="87"/>
        <v>0</v>
      </c>
      <c r="AM172" s="38">
        <f t="shared" si="74"/>
        <v>0</v>
      </c>
      <c r="AN172" s="76"/>
      <c r="AO172" s="76"/>
      <c r="AP172" s="77"/>
      <c r="AQ172" s="50"/>
      <c r="AR172" s="41"/>
      <c r="AS172" s="41"/>
      <c r="AT172" s="38"/>
      <c r="AU172" s="76"/>
      <c r="AV172" s="76"/>
      <c r="AW172" s="77"/>
      <c r="AX172" s="50"/>
      <c r="AY172" s="41"/>
      <c r="AZ172" s="41">
        <f t="shared" si="86"/>
        <v>0</v>
      </c>
      <c r="BA172" s="38">
        <f t="shared" si="75"/>
        <v>0</v>
      </c>
      <c r="BB172" s="76"/>
      <c r="BC172" s="76"/>
      <c r="BD172" s="77"/>
      <c r="BE172" s="50"/>
      <c r="BF172" s="41"/>
      <c r="BG172" s="41">
        <f t="shared" si="64"/>
        <v>0</v>
      </c>
      <c r="BH172" s="38">
        <f t="shared" si="76"/>
        <v>0</v>
      </c>
      <c r="BI172" s="76"/>
      <c r="BJ172" s="76"/>
      <c r="BK172" s="77"/>
      <c r="BL172" s="50"/>
      <c r="BM172" s="41"/>
      <c r="BN172" s="41"/>
      <c r="BO172" s="38"/>
      <c r="BP172" s="76"/>
      <c r="BQ172" s="76"/>
      <c r="BR172" s="77"/>
      <c r="BS172" s="92"/>
      <c r="BT172" s="93"/>
      <c r="BU172" s="93">
        <f t="shared" si="65"/>
        <v>0</v>
      </c>
      <c r="BV172" s="38">
        <f t="shared" si="77"/>
        <v>0</v>
      </c>
      <c r="BW172" s="76"/>
      <c r="BX172" s="76"/>
      <c r="BY172" s="77"/>
      <c r="BZ172" s="92"/>
      <c r="CA172" s="93"/>
      <c r="CB172" s="93">
        <f t="shared" si="66"/>
        <v>0</v>
      </c>
      <c r="CC172" s="38">
        <f t="shared" si="67"/>
        <v>0</v>
      </c>
      <c r="CD172" s="76"/>
      <c r="CE172" s="76"/>
      <c r="CF172" s="77"/>
      <c r="CG172" s="87"/>
      <c r="CH172" s="88"/>
      <c r="CI172" s="88">
        <f t="shared" si="68"/>
        <v>0</v>
      </c>
      <c r="CJ172" s="89">
        <f t="shared" si="69"/>
        <v>0</v>
      </c>
      <c r="CK172" s="76"/>
      <c r="CL172" s="76"/>
      <c r="CM172" s="77"/>
      <c r="CN172" s="87"/>
      <c r="CO172" s="88"/>
      <c r="CP172" s="88">
        <f t="shared" si="70"/>
        <v>0</v>
      </c>
      <c r="CQ172" s="89">
        <f t="shared" si="78"/>
        <v>0</v>
      </c>
      <c r="CR172" s="76"/>
      <c r="CS172" s="76"/>
      <c r="CT172" s="81"/>
      <c r="CU172" s="87"/>
      <c r="CV172" s="88"/>
      <c r="CW172" s="88">
        <f t="shared" si="71"/>
        <v>0</v>
      </c>
      <c r="CX172" s="89">
        <f t="shared" si="79"/>
        <v>0</v>
      </c>
      <c r="CY172" s="76"/>
      <c r="CZ172" s="76"/>
      <c r="DA172" s="81"/>
      <c r="DB172" s="90">
        <f t="shared" si="61"/>
        <v>0</v>
      </c>
      <c r="DC172" s="42">
        <f t="shared" si="61"/>
        <v>0</v>
      </c>
      <c r="DD172" s="42">
        <f t="shared" si="61"/>
        <v>0</v>
      </c>
      <c r="DE172" s="80">
        <f t="shared" si="62"/>
        <v>0</v>
      </c>
      <c r="DF172" s="80">
        <f t="shared" si="62"/>
        <v>0</v>
      </c>
      <c r="DG172" s="80">
        <f t="shared" si="62"/>
        <v>0</v>
      </c>
    </row>
    <row r="173" spans="2:111" s="8" customFormat="1" ht="20.100000000000001" customHeight="1">
      <c r="B173" s="13">
        <f t="shared" si="84"/>
        <v>167</v>
      </c>
      <c r="C173" s="14" t="e">
        <f>+#REF!</f>
        <v>#REF!</v>
      </c>
      <c r="D173" s="14" t="s">
        <v>19</v>
      </c>
      <c r="E173" s="96" t="e">
        <f>#REF!</f>
        <v>#REF!</v>
      </c>
      <c r="F173" s="16" t="e">
        <f>SUMIF(#REF!,$E173,#REF!)</f>
        <v>#REF!</v>
      </c>
      <c r="G173" s="16" t="e">
        <f>SUMIF(#REF!,$E173,#REF!)</f>
        <v>#REF!</v>
      </c>
      <c r="H173" s="17" t="e">
        <f t="shared" si="85"/>
        <v>#REF!</v>
      </c>
      <c r="I173" s="64" t="e">
        <f t="shared" si="59"/>
        <v>#REF!</v>
      </c>
      <c r="K173" s="92"/>
      <c r="L173" s="93"/>
      <c r="M173" s="41">
        <f t="shared" si="72"/>
        <v>0</v>
      </c>
      <c r="N173" s="38">
        <f t="shared" si="73"/>
        <v>0</v>
      </c>
      <c r="O173" s="76"/>
      <c r="P173" s="76"/>
      <c r="Q173" s="81"/>
      <c r="R173" s="50"/>
      <c r="S173" s="41"/>
      <c r="T173" s="41">
        <f t="shared" si="80"/>
        <v>0</v>
      </c>
      <c r="U173" s="38">
        <f t="shared" si="81"/>
        <v>0</v>
      </c>
      <c r="V173" s="76"/>
      <c r="W173" s="76"/>
      <c r="X173" s="77"/>
      <c r="Y173" s="50"/>
      <c r="Z173" s="41"/>
      <c r="AA173" s="41">
        <f t="shared" si="60"/>
        <v>0</v>
      </c>
      <c r="AB173" s="38">
        <f t="shared" si="82"/>
        <v>0</v>
      </c>
      <c r="AC173" s="50"/>
      <c r="AD173" s="41"/>
      <c r="AE173" s="41">
        <f t="shared" si="63"/>
        <v>0</v>
      </c>
      <c r="AF173" s="38">
        <f t="shared" si="83"/>
        <v>0</v>
      </c>
      <c r="AG173" s="76"/>
      <c r="AH173" s="76"/>
      <c r="AI173" s="77"/>
      <c r="AJ173" s="50"/>
      <c r="AK173" s="41"/>
      <c r="AL173" s="41">
        <f t="shared" si="87"/>
        <v>0</v>
      </c>
      <c r="AM173" s="38">
        <f t="shared" si="74"/>
        <v>0</v>
      </c>
      <c r="AN173" s="76"/>
      <c r="AO173" s="76"/>
      <c r="AP173" s="77"/>
      <c r="AQ173" s="50"/>
      <c r="AR173" s="41"/>
      <c r="AS173" s="41"/>
      <c r="AT173" s="38"/>
      <c r="AU173" s="76"/>
      <c r="AV173" s="76"/>
      <c r="AW173" s="77"/>
      <c r="AX173" s="50"/>
      <c r="AY173" s="41"/>
      <c r="AZ173" s="41">
        <f t="shared" si="86"/>
        <v>0</v>
      </c>
      <c r="BA173" s="38">
        <f t="shared" si="75"/>
        <v>0</v>
      </c>
      <c r="BB173" s="76"/>
      <c r="BC173" s="76"/>
      <c r="BD173" s="77"/>
      <c r="BE173" s="50"/>
      <c r="BF173" s="41"/>
      <c r="BG173" s="41">
        <f t="shared" si="64"/>
        <v>0</v>
      </c>
      <c r="BH173" s="38">
        <f t="shared" si="76"/>
        <v>0</v>
      </c>
      <c r="BI173" s="76"/>
      <c r="BJ173" s="76"/>
      <c r="BK173" s="77"/>
      <c r="BL173" s="50"/>
      <c r="BM173" s="41"/>
      <c r="BN173" s="41"/>
      <c r="BO173" s="38"/>
      <c r="BP173" s="76"/>
      <c r="BQ173" s="76"/>
      <c r="BR173" s="77"/>
      <c r="BS173" s="92"/>
      <c r="BT173" s="93"/>
      <c r="BU173" s="93">
        <f t="shared" si="65"/>
        <v>0</v>
      </c>
      <c r="BV173" s="38">
        <f t="shared" si="77"/>
        <v>0</v>
      </c>
      <c r="BW173" s="76"/>
      <c r="BX173" s="76"/>
      <c r="BY173" s="77"/>
      <c r="BZ173" s="92"/>
      <c r="CA173" s="93"/>
      <c r="CB173" s="93">
        <f t="shared" si="66"/>
        <v>0</v>
      </c>
      <c r="CC173" s="38">
        <f t="shared" si="67"/>
        <v>0</v>
      </c>
      <c r="CD173" s="76"/>
      <c r="CE173" s="76"/>
      <c r="CF173" s="77"/>
      <c r="CG173" s="87"/>
      <c r="CH173" s="88"/>
      <c r="CI173" s="88">
        <f t="shared" si="68"/>
        <v>0</v>
      </c>
      <c r="CJ173" s="89">
        <f t="shared" si="69"/>
        <v>0</v>
      </c>
      <c r="CK173" s="76"/>
      <c r="CL173" s="76"/>
      <c r="CM173" s="77"/>
      <c r="CN173" s="87"/>
      <c r="CO173" s="88"/>
      <c r="CP173" s="88">
        <f t="shared" si="70"/>
        <v>0</v>
      </c>
      <c r="CQ173" s="89">
        <f t="shared" si="78"/>
        <v>0</v>
      </c>
      <c r="CR173" s="76"/>
      <c r="CS173" s="76"/>
      <c r="CT173" s="81"/>
      <c r="CU173" s="87"/>
      <c r="CV173" s="88"/>
      <c r="CW173" s="88">
        <f t="shared" si="71"/>
        <v>0</v>
      </c>
      <c r="CX173" s="89">
        <f t="shared" si="79"/>
        <v>0</v>
      </c>
      <c r="CY173" s="76"/>
      <c r="CZ173" s="76"/>
      <c r="DA173" s="81"/>
      <c r="DB173" s="90">
        <f t="shared" si="61"/>
        <v>0</v>
      </c>
      <c r="DC173" s="42">
        <f t="shared" si="61"/>
        <v>0</v>
      </c>
      <c r="DD173" s="42">
        <f t="shared" si="61"/>
        <v>0</v>
      </c>
      <c r="DE173" s="80">
        <f t="shared" si="62"/>
        <v>0</v>
      </c>
      <c r="DF173" s="80">
        <f t="shared" si="62"/>
        <v>0</v>
      </c>
      <c r="DG173" s="80">
        <f t="shared" si="62"/>
        <v>0</v>
      </c>
    </row>
    <row r="174" spans="2:111" s="8" customFormat="1" ht="20.100000000000001" customHeight="1">
      <c r="B174" s="13">
        <f t="shared" si="84"/>
        <v>168</v>
      </c>
      <c r="C174" s="14" t="e">
        <f>+#REF!</f>
        <v>#REF!</v>
      </c>
      <c r="D174" s="14" t="s">
        <v>19</v>
      </c>
      <c r="E174" s="96" t="e">
        <f>#REF!</f>
        <v>#REF!</v>
      </c>
      <c r="F174" s="16" t="e">
        <f>SUMIF(#REF!,$E174,#REF!)</f>
        <v>#REF!</v>
      </c>
      <c r="G174" s="16" t="e">
        <f>SUMIF(#REF!,$E174,#REF!)</f>
        <v>#REF!</v>
      </c>
      <c r="H174" s="17" t="e">
        <f t="shared" si="85"/>
        <v>#REF!</v>
      </c>
      <c r="I174" s="64" t="e">
        <f t="shared" si="59"/>
        <v>#REF!</v>
      </c>
      <c r="K174" s="92"/>
      <c r="L174" s="93"/>
      <c r="M174" s="41">
        <f t="shared" si="72"/>
        <v>0</v>
      </c>
      <c r="N174" s="38">
        <f t="shared" si="73"/>
        <v>0</v>
      </c>
      <c r="O174" s="76"/>
      <c r="P174" s="76"/>
      <c r="Q174" s="81"/>
      <c r="R174" s="50"/>
      <c r="S174" s="41"/>
      <c r="T174" s="41">
        <f t="shared" si="80"/>
        <v>0</v>
      </c>
      <c r="U174" s="38">
        <f t="shared" si="81"/>
        <v>0</v>
      </c>
      <c r="V174" s="76"/>
      <c r="W174" s="76"/>
      <c r="X174" s="77"/>
      <c r="Y174" s="50"/>
      <c r="Z174" s="41"/>
      <c r="AA174" s="41">
        <f t="shared" si="60"/>
        <v>0</v>
      </c>
      <c r="AB174" s="38">
        <f t="shared" si="82"/>
        <v>0</v>
      </c>
      <c r="AC174" s="50"/>
      <c r="AD174" s="41"/>
      <c r="AE174" s="41">
        <f t="shared" si="63"/>
        <v>0</v>
      </c>
      <c r="AF174" s="38">
        <f t="shared" si="83"/>
        <v>0</v>
      </c>
      <c r="AG174" s="76"/>
      <c r="AH174" s="76"/>
      <c r="AI174" s="77"/>
      <c r="AJ174" s="50"/>
      <c r="AK174" s="41"/>
      <c r="AL174" s="41">
        <f t="shared" si="87"/>
        <v>0</v>
      </c>
      <c r="AM174" s="38">
        <f t="shared" si="74"/>
        <v>0</v>
      </c>
      <c r="AN174" s="76"/>
      <c r="AO174" s="76"/>
      <c r="AP174" s="77"/>
      <c r="AQ174" s="50"/>
      <c r="AR174" s="41"/>
      <c r="AS174" s="41"/>
      <c r="AT174" s="38"/>
      <c r="AU174" s="76"/>
      <c r="AV174" s="76"/>
      <c r="AW174" s="77"/>
      <c r="AX174" s="50"/>
      <c r="AY174" s="41"/>
      <c r="AZ174" s="41">
        <f t="shared" si="86"/>
        <v>0</v>
      </c>
      <c r="BA174" s="38">
        <f t="shared" si="75"/>
        <v>0</v>
      </c>
      <c r="BB174" s="76"/>
      <c r="BC174" s="76"/>
      <c r="BD174" s="77"/>
      <c r="BE174" s="50"/>
      <c r="BF174" s="41"/>
      <c r="BG174" s="41">
        <f t="shared" si="64"/>
        <v>0</v>
      </c>
      <c r="BH174" s="38">
        <f t="shared" si="76"/>
        <v>0</v>
      </c>
      <c r="BI174" s="76"/>
      <c r="BJ174" s="76"/>
      <c r="BK174" s="77"/>
      <c r="BL174" s="50"/>
      <c r="BM174" s="41"/>
      <c r="BN174" s="41"/>
      <c r="BO174" s="38"/>
      <c r="BP174" s="76"/>
      <c r="BQ174" s="76"/>
      <c r="BR174" s="77"/>
      <c r="BS174" s="92"/>
      <c r="BT174" s="93"/>
      <c r="BU174" s="93">
        <f t="shared" si="65"/>
        <v>0</v>
      </c>
      <c r="BV174" s="38">
        <f t="shared" si="77"/>
        <v>0</v>
      </c>
      <c r="BW174" s="76"/>
      <c r="BX174" s="76"/>
      <c r="BY174" s="77"/>
      <c r="BZ174" s="92"/>
      <c r="CA174" s="93"/>
      <c r="CB174" s="93">
        <f t="shared" si="66"/>
        <v>0</v>
      </c>
      <c r="CC174" s="38">
        <f t="shared" si="67"/>
        <v>0</v>
      </c>
      <c r="CD174" s="76"/>
      <c r="CE174" s="76"/>
      <c r="CF174" s="77"/>
      <c r="CG174" s="87"/>
      <c r="CH174" s="88"/>
      <c r="CI174" s="88">
        <f t="shared" si="68"/>
        <v>0</v>
      </c>
      <c r="CJ174" s="89">
        <f t="shared" si="69"/>
        <v>0</v>
      </c>
      <c r="CK174" s="76"/>
      <c r="CL174" s="76"/>
      <c r="CM174" s="77"/>
      <c r="CN174" s="87"/>
      <c r="CO174" s="88"/>
      <c r="CP174" s="88">
        <f t="shared" si="70"/>
        <v>0</v>
      </c>
      <c r="CQ174" s="89">
        <f t="shared" si="78"/>
        <v>0</v>
      </c>
      <c r="CR174" s="76"/>
      <c r="CS174" s="76"/>
      <c r="CT174" s="81"/>
      <c r="CU174" s="87"/>
      <c r="CV174" s="88"/>
      <c r="CW174" s="88">
        <f t="shared" si="71"/>
        <v>0</v>
      </c>
      <c r="CX174" s="89">
        <f t="shared" si="79"/>
        <v>0</v>
      </c>
      <c r="CY174" s="76"/>
      <c r="CZ174" s="76"/>
      <c r="DA174" s="81"/>
      <c r="DB174" s="90">
        <f t="shared" si="61"/>
        <v>0</v>
      </c>
      <c r="DC174" s="42">
        <f t="shared" si="61"/>
        <v>0</v>
      </c>
      <c r="DD174" s="42">
        <f t="shared" si="61"/>
        <v>0</v>
      </c>
      <c r="DE174" s="80">
        <f t="shared" si="62"/>
        <v>0</v>
      </c>
      <c r="DF174" s="80">
        <f t="shared" si="62"/>
        <v>0</v>
      </c>
      <c r="DG174" s="80">
        <f t="shared" si="62"/>
        <v>0</v>
      </c>
    </row>
    <row r="175" spans="2:111" s="8" customFormat="1" ht="20.100000000000001" customHeight="1">
      <c r="B175" s="13">
        <f t="shared" si="84"/>
        <v>169</v>
      </c>
      <c r="C175" s="14" t="e">
        <f>+#REF!</f>
        <v>#REF!</v>
      </c>
      <c r="D175" s="14" t="s">
        <v>19</v>
      </c>
      <c r="E175" s="96" t="e">
        <f>#REF!</f>
        <v>#REF!</v>
      </c>
      <c r="F175" s="16" t="e">
        <f>SUMIF(#REF!,$E175,#REF!)</f>
        <v>#REF!</v>
      </c>
      <c r="G175" s="16" t="e">
        <f>SUMIF(#REF!,$E175,#REF!)</f>
        <v>#REF!</v>
      </c>
      <c r="H175" s="17" t="e">
        <f t="shared" si="85"/>
        <v>#REF!</v>
      </c>
      <c r="I175" s="64" t="e">
        <f t="shared" si="59"/>
        <v>#REF!</v>
      </c>
      <c r="K175" s="92"/>
      <c r="L175" s="93"/>
      <c r="M175" s="41">
        <f t="shared" si="72"/>
        <v>0</v>
      </c>
      <c r="N175" s="38">
        <f t="shared" si="73"/>
        <v>0</v>
      </c>
      <c r="O175" s="76"/>
      <c r="P175" s="76"/>
      <c r="Q175" s="76"/>
      <c r="R175" s="50"/>
      <c r="S175" s="41"/>
      <c r="T175" s="41">
        <f t="shared" si="80"/>
        <v>0</v>
      </c>
      <c r="U175" s="38">
        <f t="shared" si="81"/>
        <v>0</v>
      </c>
      <c r="V175" s="76"/>
      <c r="W175" s="76"/>
      <c r="X175" s="77"/>
      <c r="Y175" s="50"/>
      <c r="Z175" s="41"/>
      <c r="AA175" s="41">
        <f t="shared" si="60"/>
        <v>0</v>
      </c>
      <c r="AB175" s="38">
        <f t="shared" si="82"/>
        <v>0</v>
      </c>
      <c r="AC175" s="50"/>
      <c r="AD175" s="41"/>
      <c r="AE175" s="41">
        <f t="shared" si="63"/>
        <v>0</v>
      </c>
      <c r="AF175" s="38">
        <f t="shared" si="83"/>
        <v>0</v>
      </c>
      <c r="AG175" s="76"/>
      <c r="AH175" s="76"/>
      <c r="AI175" s="77"/>
      <c r="AJ175" s="50"/>
      <c r="AK175" s="41"/>
      <c r="AL175" s="41">
        <f t="shared" si="87"/>
        <v>0</v>
      </c>
      <c r="AM175" s="38">
        <f t="shared" si="74"/>
        <v>0</v>
      </c>
      <c r="AN175" s="76"/>
      <c r="AO175" s="76"/>
      <c r="AP175" s="77"/>
      <c r="AQ175" s="50"/>
      <c r="AR175" s="41"/>
      <c r="AS175" s="41"/>
      <c r="AT175" s="38"/>
      <c r="AU175" s="76"/>
      <c r="AV175" s="76"/>
      <c r="AW175" s="77"/>
      <c r="AX175" s="50"/>
      <c r="AY175" s="41"/>
      <c r="AZ175" s="41">
        <f t="shared" si="86"/>
        <v>0</v>
      </c>
      <c r="BA175" s="38">
        <f t="shared" si="75"/>
        <v>0</v>
      </c>
      <c r="BB175" s="76"/>
      <c r="BC175" s="76"/>
      <c r="BD175" s="77"/>
      <c r="BE175" s="50"/>
      <c r="BF175" s="41"/>
      <c r="BG175" s="41">
        <f t="shared" si="64"/>
        <v>0</v>
      </c>
      <c r="BH175" s="38">
        <f t="shared" si="76"/>
        <v>0</v>
      </c>
      <c r="BI175" s="76"/>
      <c r="BJ175" s="76"/>
      <c r="BK175" s="77"/>
      <c r="BL175" s="50"/>
      <c r="BM175" s="41"/>
      <c r="BN175" s="41"/>
      <c r="BO175" s="38"/>
      <c r="BP175" s="76"/>
      <c r="BQ175" s="76"/>
      <c r="BR175" s="77"/>
      <c r="BS175" s="92"/>
      <c r="BT175" s="93"/>
      <c r="BU175" s="93">
        <f t="shared" si="65"/>
        <v>0</v>
      </c>
      <c r="BV175" s="86">
        <f t="shared" si="77"/>
        <v>0</v>
      </c>
      <c r="BW175" s="76"/>
      <c r="BX175" s="76"/>
      <c r="BY175" s="77"/>
      <c r="BZ175" s="92"/>
      <c r="CA175" s="93"/>
      <c r="CB175" s="93">
        <f t="shared" si="66"/>
        <v>0</v>
      </c>
      <c r="CC175" s="38">
        <f t="shared" si="67"/>
        <v>0</v>
      </c>
      <c r="CD175" s="76"/>
      <c r="CE175" s="76"/>
      <c r="CF175" s="77"/>
      <c r="CG175" s="87"/>
      <c r="CH175" s="88"/>
      <c r="CI175" s="88">
        <f t="shared" si="68"/>
        <v>0</v>
      </c>
      <c r="CJ175" s="89">
        <f t="shared" si="69"/>
        <v>0</v>
      </c>
      <c r="CK175" s="76"/>
      <c r="CL175" s="76"/>
      <c r="CM175" s="77"/>
      <c r="CN175" s="87"/>
      <c r="CO175" s="88"/>
      <c r="CP175" s="88">
        <f t="shared" si="70"/>
        <v>0</v>
      </c>
      <c r="CQ175" s="89">
        <f t="shared" si="78"/>
        <v>0</v>
      </c>
      <c r="CR175" s="76"/>
      <c r="CS175" s="76"/>
      <c r="CT175" s="81"/>
      <c r="CU175" s="87"/>
      <c r="CV175" s="88"/>
      <c r="CW175" s="88">
        <f t="shared" si="71"/>
        <v>0</v>
      </c>
      <c r="CX175" s="89">
        <f t="shared" si="79"/>
        <v>0</v>
      </c>
      <c r="CY175" s="76"/>
      <c r="CZ175" s="76"/>
      <c r="DA175" s="81"/>
      <c r="DB175" s="90">
        <f t="shared" si="61"/>
        <v>0</v>
      </c>
      <c r="DC175" s="42">
        <f t="shared" si="61"/>
        <v>0</v>
      </c>
      <c r="DD175" s="42">
        <f t="shared" si="61"/>
        <v>0</v>
      </c>
      <c r="DE175" s="80">
        <f t="shared" si="62"/>
        <v>0</v>
      </c>
      <c r="DF175" s="80">
        <f t="shared" si="62"/>
        <v>0</v>
      </c>
      <c r="DG175" s="80">
        <f t="shared" si="62"/>
        <v>0</v>
      </c>
    </row>
    <row r="176" spans="2:111" s="8" customFormat="1" ht="20.100000000000001" customHeight="1">
      <c r="B176" s="13">
        <f t="shared" si="84"/>
        <v>170</v>
      </c>
      <c r="C176" s="14" t="e">
        <f>+#REF!</f>
        <v>#REF!</v>
      </c>
      <c r="D176" s="14" t="s">
        <v>19</v>
      </c>
      <c r="E176" s="96" t="e">
        <f>#REF!</f>
        <v>#REF!</v>
      </c>
      <c r="F176" s="16" t="e">
        <f>SUMIF(#REF!,$E176,#REF!)</f>
        <v>#REF!</v>
      </c>
      <c r="G176" s="16" t="e">
        <f>SUMIF(#REF!,$E176,#REF!)</f>
        <v>#REF!</v>
      </c>
      <c r="H176" s="17" t="e">
        <f t="shared" si="85"/>
        <v>#REF!</v>
      </c>
      <c r="I176" s="64" t="e">
        <f t="shared" si="59"/>
        <v>#REF!</v>
      </c>
      <c r="K176" s="92"/>
      <c r="L176" s="93"/>
      <c r="M176" s="41">
        <f t="shared" si="72"/>
        <v>0</v>
      </c>
      <c r="N176" s="38">
        <f t="shared" si="73"/>
        <v>0</v>
      </c>
      <c r="O176" s="76"/>
      <c r="P176" s="76"/>
      <c r="Q176" s="77"/>
      <c r="R176" s="50"/>
      <c r="S176" s="41"/>
      <c r="T176" s="41">
        <f t="shared" si="80"/>
        <v>0</v>
      </c>
      <c r="U176" s="38">
        <f t="shared" si="81"/>
        <v>0</v>
      </c>
      <c r="V176" s="76"/>
      <c r="W176" s="76"/>
      <c r="X176" s="77"/>
      <c r="Y176" s="50"/>
      <c r="Z176" s="41"/>
      <c r="AA176" s="41">
        <f t="shared" ref="AA176:AA210" si="88">(Z176/1.18)/2+((Z176/1.18)*0.18)</f>
        <v>0</v>
      </c>
      <c r="AB176" s="38">
        <f t="shared" si="82"/>
        <v>0</v>
      </c>
      <c r="AC176" s="50"/>
      <c r="AD176" s="41"/>
      <c r="AE176" s="41">
        <f t="shared" si="63"/>
        <v>0</v>
      </c>
      <c r="AF176" s="38">
        <f t="shared" si="83"/>
        <v>0</v>
      </c>
      <c r="AG176" s="76"/>
      <c r="AH176" s="76"/>
      <c r="AI176" s="77"/>
      <c r="AJ176" s="50"/>
      <c r="AK176" s="41"/>
      <c r="AL176" s="41">
        <f t="shared" si="87"/>
        <v>0</v>
      </c>
      <c r="AM176" s="38">
        <f t="shared" si="74"/>
        <v>0</v>
      </c>
      <c r="AN176" s="76"/>
      <c r="AO176" s="76"/>
      <c r="AP176" s="77"/>
      <c r="AQ176" s="50"/>
      <c r="AR176" s="41"/>
      <c r="AS176" s="41"/>
      <c r="AT176" s="38"/>
      <c r="AU176" s="76"/>
      <c r="AV176" s="76"/>
      <c r="AW176" s="77"/>
      <c r="AX176" s="50"/>
      <c r="AY176" s="41"/>
      <c r="AZ176" s="41">
        <f t="shared" si="86"/>
        <v>0</v>
      </c>
      <c r="BA176" s="38">
        <f t="shared" si="75"/>
        <v>0</v>
      </c>
      <c r="BB176" s="76"/>
      <c r="BC176" s="76"/>
      <c r="BD176" s="77"/>
      <c r="BE176" s="50"/>
      <c r="BF176" s="41"/>
      <c r="BG176" s="41">
        <f t="shared" si="64"/>
        <v>0</v>
      </c>
      <c r="BH176" s="38">
        <f t="shared" si="76"/>
        <v>0</v>
      </c>
      <c r="BI176" s="76"/>
      <c r="BJ176" s="76"/>
      <c r="BK176" s="77"/>
      <c r="BL176" s="50"/>
      <c r="BM176" s="41"/>
      <c r="BN176" s="41"/>
      <c r="BO176" s="38"/>
      <c r="BP176" s="76"/>
      <c r="BQ176" s="76"/>
      <c r="BR176" s="77"/>
      <c r="BS176" s="92"/>
      <c r="BT176" s="93"/>
      <c r="BU176" s="93">
        <f t="shared" si="65"/>
        <v>0</v>
      </c>
      <c r="BV176" s="38">
        <f t="shared" si="77"/>
        <v>0</v>
      </c>
      <c r="BW176" s="76"/>
      <c r="BX176" s="76"/>
      <c r="BY176" s="77"/>
      <c r="BZ176" s="92"/>
      <c r="CA176" s="93"/>
      <c r="CB176" s="93">
        <f t="shared" si="66"/>
        <v>0</v>
      </c>
      <c r="CC176" s="38">
        <f t="shared" si="67"/>
        <v>0</v>
      </c>
      <c r="CD176" s="76"/>
      <c r="CE176" s="76"/>
      <c r="CF176" s="77"/>
      <c r="CG176" s="87"/>
      <c r="CH176" s="88"/>
      <c r="CI176" s="88">
        <f t="shared" si="68"/>
        <v>0</v>
      </c>
      <c r="CJ176" s="89">
        <f t="shared" si="69"/>
        <v>0</v>
      </c>
      <c r="CK176" s="76"/>
      <c r="CL176" s="76"/>
      <c r="CM176" s="77"/>
      <c r="CN176" s="87"/>
      <c r="CO176" s="88"/>
      <c r="CP176" s="88">
        <f t="shared" si="70"/>
        <v>0</v>
      </c>
      <c r="CQ176" s="89">
        <f t="shared" si="78"/>
        <v>0</v>
      </c>
      <c r="CR176" s="76"/>
      <c r="CS176" s="76"/>
      <c r="CT176" s="81"/>
      <c r="CU176" s="87"/>
      <c r="CV176" s="88"/>
      <c r="CW176" s="88">
        <f t="shared" si="71"/>
        <v>0</v>
      </c>
      <c r="CX176" s="89">
        <f t="shared" si="79"/>
        <v>0</v>
      </c>
      <c r="CY176" s="76"/>
      <c r="CZ176" s="76"/>
      <c r="DA176" s="81"/>
      <c r="DB176" s="90">
        <f t="shared" si="61"/>
        <v>0</v>
      </c>
      <c r="DC176" s="42">
        <f t="shared" si="61"/>
        <v>0</v>
      </c>
      <c r="DD176" s="42">
        <f t="shared" si="61"/>
        <v>0</v>
      </c>
      <c r="DE176" s="80">
        <f t="shared" si="62"/>
        <v>0</v>
      </c>
      <c r="DF176" s="80">
        <f t="shared" si="62"/>
        <v>0</v>
      </c>
      <c r="DG176" s="80">
        <f t="shared" si="62"/>
        <v>0</v>
      </c>
    </row>
    <row r="177" spans="2:111" s="8" customFormat="1" ht="20.100000000000001" customHeight="1">
      <c r="B177" s="13">
        <f t="shared" si="84"/>
        <v>171</v>
      </c>
      <c r="C177" s="14" t="e">
        <f>+#REF!</f>
        <v>#REF!</v>
      </c>
      <c r="D177" s="14" t="s">
        <v>18</v>
      </c>
      <c r="E177" s="96" t="e">
        <f>#REF!</f>
        <v>#REF!</v>
      </c>
      <c r="F177" s="16" t="e">
        <f>SUMIF(#REF!,$E177,#REF!)</f>
        <v>#REF!</v>
      </c>
      <c r="G177" s="16" t="e">
        <f>SUMIF(#REF!,$E177,#REF!)</f>
        <v>#REF!</v>
      </c>
      <c r="H177" s="17" t="e">
        <f t="shared" si="85"/>
        <v>#REF!</v>
      </c>
      <c r="I177" s="64" t="e">
        <f t="shared" si="59"/>
        <v>#REF!</v>
      </c>
      <c r="K177" s="92"/>
      <c r="L177" s="93"/>
      <c r="M177" s="41">
        <f t="shared" si="72"/>
        <v>0</v>
      </c>
      <c r="N177" s="38">
        <f t="shared" si="73"/>
        <v>0</v>
      </c>
      <c r="O177" s="76"/>
      <c r="P177" s="76"/>
      <c r="Q177" s="77"/>
      <c r="R177" s="50"/>
      <c r="S177" s="41"/>
      <c r="T177" s="41">
        <f t="shared" si="80"/>
        <v>0</v>
      </c>
      <c r="U177" s="38">
        <f t="shared" si="81"/>
        <v>0</v>
      </c>
      <c r="V177" s="76"/>
      <c r="W177" s="76"/>
      <c r="X177" s="77"/>
      <c r="Y177" s="50"/>
      <c r="Z177" s="41"/>
      <c r="AA177" s="41">
        <f t="shared" si="88"/>
        <v>0</v>
      </c>
      <c r="AB177" s="38">
        <f t="shared" si="82"/>
        <v>0</v>
      </c>
      <c r="AC177" s="50"/>
      <c r="AD177" s="41"/>
      <c r="AE177" s="41">
        <f t="shared" si="63"/>
        <v>0</v>
      </c>
      <c r="AF177" s="38">
        <f t="shared" si="83"/>
        <v>0</v>
      </c>
      <c r="AG177" s="76"/>
      <c r="AH177" s="76"/>
      <c r="AI177" s="77"/>
      <c r="AJ177" s="50"/>
      <c r="AK177" s="41"/>
      <c r="AL177" s="41">
        <f t="shared" si="87"/>
        <v>0</v>
      </c>
      <c r="AM177" s="38">
        <f t="shared" si="74"/>
        <v>0</v>
      </c>
      <c r="AN177" s="76"/>
      <c r="AO177" s="76"/>
      <c r="AP177" s="77"/>
      <c r="AQ177" s="50"/>
      <c r="AR177" s="41"/>
      <c r="AS177" s="41"/>
      <c r="AT177" s="38"/>
      <c r="AU177" s="76"/>
      <c r="AV177" s="76"/>
      <c r="AW177" s="77"/>
      <c r="AX177" s="50"/>
      <c r="AY177" s="41"/>
      <c r="AZ177" s="41">
        <f t="shared" si="86"/>
        <v>0</v>
      </c>
      <c r="BA177" s="38">
        <f t="shared" si="75"/>
        <v>0</v>
      </c>
      <c r="BB177" s="76"/>
      <c r="BC177" s="76"/>
      <c r="BD177" s="77"/>
      <c r="BE177" s="50"/>
      <c r="BF177" s="41"/>
      <c r="BG177" s="41">
        <f t="shared" si="64"/>
        <v>0</v>
      </c>
      <c r="BH177" s="38">
        <f t="shared" si="76"/>
        <v>0</v>
      </c>
      <c r="BI177" s="76"/>
      <c r="BJ177" s="76"/>
      <c r="BK177" s="77"/>
      <c r="BL177" s="50"/>
      <c r="BM177" s="41"/>
      <c r="BN177" s="41"/>
      <c r="BO177" s="38"/>
      <c r="BP177" s="76"/>
      <c r="BQ177" s="76"/>
      <c r="BR177" s="77"/>
      <c r="BS177" s="92"/>
      <c r="BT177" s="93"/>
      <c r="BU177" s="93">
        <f t="shared" si="65"/>
        <v>0</v>
      </c>
      <c r="BV177" s="91">
        <f t="shared" si="77"/>
        <v>0</v>
      </c>
      <c r="BW177" s="76"/>
      <c r="BX177" s="76"/>
      <c r="BY177" s="77"/>
      <c r="BZ177" s="92"/>
      <c r="CA177" s="93"/>
      <c r="CB177" s="93">
        <f t="shared" si="66"/>
        <v>0</v>
      </c>
      <c r="CC177" s="38">
        <f t="shared" si="67"/>
        <v>0</v>
      </c>
      <c r="CD177" s="76"/>
      <c r="CE177" s="76"/>
      <c r="CF177" s="77"/>
      <c r="CG177" s="87"/>
      <c r="CH177" s="88"/>
      <c r="CI177" s="88">
        <f t="shared" si="68"/>
        <v>0</v>
      </c>
      <c r="CJ177" s="89">
        <f t="shared" si="69"/>
        <v>0</v>
      </c>
      <c r="CK177" s="76"/>
      <c r="CL177" s="76"/>
      <c r="CM177" s="77"/>
      <c r="CN177" s="87"/>
      <c r="CO177" s="88"/>
      <c r="CP177" s="88">
        <f t="shared" si="70"/>
        <v>0</v>
      </c>
      <c r="CQ177" s="89">
        <f t="shared" si="78"/>
        <v>0</v>
      </c>
      <c r="CR177" s="76"/>
      <c r="CS177" s="76"/>
      <c r="CT177" s="81"/>
      <c r="CU177" s="87"/>
      <c r="CV177" s="88"/>
      <c r="CW177" s="88">
        <f t="shared" si="71"/>
        <v>0</v>
      </c>
      <c r="CX177" s="89">
        <f t="shared" si="79"/>
        <v>0</v>
      </c>
      <c r="CY177" s="76"/>
      <c r="CZ177" s="76"/>
      <c r="DA177" s="81"/>
      <c r="DB177" s="90">
        <f t="shared" si="61"/>
        <v>0</v>
      </c>
      <c r="DC177" s="42">
        <f t="shared" si="61"/>
        <v>0</v>
      </c>
      <c r="DD177" s="42">
        <f t="shared" si="61"/>
        <v>0</v>
      </c>
      <c r="DE177" s="80">
        <f t="shared" si="62"/>
        <v>0</v>
      </c>
      <c r="DF177" s="80">
        <f t="shared" si="62"/>
        <v>0</v>
      </c>
      <c r="DG177" s="80">
        <f t="shared" si="62"/>
        <v>0</v>
      </c>
    </row>
    <row r="178" spans="2:111" s="8" customFormat="1" ht="20.100000000000001" customHeight="1">
      <c r="B178" s="13">
        <f t="shared" si="84"/>
        <v>172</v>
      </c>
      <c r="C178" s="14" t="e">
        <f>+#REF!</f>
        <v>#REF!</v>
      </c>
      <c r="D178" s="14" t="s">
        <v>19</v>
      </c>
      <c r="E178" s="96" t="e">
        <f>#REF!</f>
        <v>#REF!</v>
      </c>
      <c r="F178" s="16" t="e">
        <f>SUMIF(#REF!,$E178,#REF!)</f>
        <v>#REF!</v>
      </c>
      <c r="G178" s="16" t="e">
        <f>SUMIF(#REF!,$E178,#REF!)</f>
        <v>#REF!</v>
      </c>
      <c r="H178" s="17" t="e">
        <f t="shared" si="85"/>
        <v>#REF!</v>
      </c>
      <c r="I178" s="64" t="e">
        <f t="shared" si="59"/>
        <v>#REF!</v>
      </c>
      <c r="K178" s="92"/>
      <c r="L178" s="93"/>
      <c r="M178" s="41">
        <f t="shared" si="72"/>
        <v>0</v>
      </c>
      <c r="N178" s="38">
        <f t="shared" si="73"/>
        <v>0</v>
      </c>
      <c r="O178" s="76"/>
      <c r="P178" s="76"/>
      <c r="Q178" s="76"/>
      <c r="R178" s="50"/>
      <c r="S178" s="41"/>
      <c r="T178" s="41">
        <f t="shared" si="80"/>
        <v>0</v>
      </c>
      <c r="U178" s="38">
        <f t="shared" si="81"/>
        <v>0</v>
      </c>
      <c r="V178" s="76"/>
      <c r="W178" s="76"/>
      <c r="X178" s="77"/>
      <c r="Y178" s="50"/>
      <c r="Z178" s="41"/>
      <c r="AA178" s="41">
        <f t="shared" si="88"/>
        <v>0</v>
      </c>
      <c r="AB178" s="38">
        <f t="shared" si="82"/>
        <v>0</v>
      </c>
      <c r="AC178" s="50"/>
      <c r="AD178" s="41"/>
      <c r="AE178" s="41">
        <f t="shared" si="63"/>
        <v>0</v>
      </c>
      <c r="AF178" s="38">
        <f t="shared" si="83"/>
        <v>0</v>
      </c>
      <c r="AG178" s="76"/>
      <c r="AH178" s="76"/>
      <c r="AI178" s="77"/>
      <c r="AJ178" s="50"/>
      <c r="AK178" s="41"/>
      <c r="AL178" s="41">
        <f t="shared" si="87"/>
        <v>0</v>
      </c>
      <c r="AM178" s="38">
        <f t="shared" si="74"/>
        <v>0</v>
      </c>
      <c r="AN178" s="76"/>
      <c r="AO178" s="76"/>
      <c r="AP178" s="76"/>
      <c r="AQ178" s="50"/>
      <c r="AR178" s="41"/>
      <c r="AS178" s="41"/>
      <c r="AT178" s="38"/>
      <c r="AU178" s="76"/>
      <c r="AV178" s="76"/>
      <c r="AW178" s="76"/>
      <c r="AX178" s="50"/>
      <c r="AY178" s="41"/>
      <c r="AZ178" s="41">
        <f t="shared" si="86"/>
        <v>0</v>
      </c>
      <c r="BA178" s="38">
        <f t="shared" si="75"/>
        <v>0</v>
      </c>
      <c r="BB178" s="76"/>
      <c r="BC178" s="76"/>
      <c r="BD178" s="76"/>
      <c r="BE178" s="50"/>
      <c r="BF178" s="41"/>
      <c r="BG178" s="41">
        <f t="shared" si="64"/>
        <v>0</v>
      </c>
      <c r="BH178" s="38">
        <f t="shared" si="76"/>
        <v>0</v>
      </c>
      <c r="BI178" s="76"/>
      <c r="BJ178" s="76"/>
      <c r="BK178" s="76"/>
      <c r="BL178" s="50"/>
      <c r="BM178" s="41"/>
      <c r="BN178" s="41"/>
      <c r="BO178" s="38"/>
      <c r="BP178" s="76"/>
      <c r="BQ178" s="76"/>
      <c r="BR178" s="76"/>
      <c r="BS178" s="92"/>
      <c r="BT178" s="93"/>
      <c r="BU178" s="93">
        <f t="shared" si="65"/>
        <v>0</v>
      </c>
      <c r="BV178" s="38">
        <f t="shared" si="77"/>
        <v>0</v>
      </c>
      <c r="BW178" s="76"/>
      <c r="BX178" s="76"/>
      <c r="BY178" s="76"/>
      <c r="BZ178" s="92"/>
      <c r="CA178" s="93"/>
      <c r="CB178" s="93">
        <f t="shared" si="66"/>
        <v>0</v>
      </c>
      <c r="CC178" s="38">
        <f t="shared" si="67"/>
        <v>0</v>
      </c>
      <c r="CD178" s="76"/>
      <c r="CE178" s="76"/>
      <c r="CF178" s="76"/>
      <c r="CG178" s="87"/>
      <c r="CH178" s="88"/>
      <c r="CI178" s="88">
        <f t="shared" si="68"/>
        <v>0</v>
      </c>
      <c r="CJ178" s="89">
        <f t="shared" si="69"/>
        <v>0</v>
      </c>
      <c r="CK178" s="76"/>
      <c r="CL178" s="76"/>
      <c r="CM178" s="76"/>
      <c r="CN178" s="87"/>
      <c r="CO178" s="88"/>
      <c r="CP178" s="88">
        <f t="shared" si="70"/>
        <v>0</v>
      </c>
      <c r="CQ178" s="89">
        <f t="shared" si="78"/>
        <v>0</v>
      </c>
      <c r="CR178" s="76"/>
      <c r="CS178" s="76"/>
      <c r="CT178" s="81"/>
      <c r="CU178" s="87"/>
      <c r="CV178" s="88"/>
      <c r="CW178" s="88">
        <f t="shared" si="71"/>
        <v>0</v>
      </c>
      <c r="CX178" s="89">
        <f t="shared" si="79"/>
        <v>0</v>
      </c>
      <c r="CY178" s="76"/>
      <c r="CZ178" s="76"/>
      <c r="DA178" s="81"/>
      <c r="DB178" s="90">
        <f t="shared" si="61"/>
        <v>0</v>
      </c>
      <c r="DC178" s="42">
        <f t="shared" si="61"/>
        <v>0</v>
      </c>
      <c r="DD178" s="42">
        <f t="shared" si="61"/>
        <v>0</v>
      </c>
      <c r="DE178" s="80">
        <f t="shared" si="62"/>
        <v>0</v>
      </c>
      <c r="DF178" s="80">
        <f t="shared" si="62"/>
        <v>0</v>
      </c>
      <c r="DG178" s="80">
        <f t="shared" si="62"/>
        <v>0</v>
      </c>
    </row>
    <row r="179" spans="2:111" s="8" customFormat="1" ht="20.100000000000001" customHeight="1">
      <c r="B179" s="13">
        <f t="shared" si="84"/>
        <v>173</v>
      </c>
      <c r="C179" s="14" t="e">
        <f>+#REF!</f>
        <v>#REF!</v>
      </c>
      <c r="D179" s="14" t="s">
        <v>19</v>
      </c>
      <c r="E179" s="96" t="e">
        <f>#REF!</f>
        <v>#REF!</v>
      </c>
      <c r="F179" s="16" t="e">
        <f>SUMIF(#REF!,$E179,#REF!)</f>
        <v>#REF!</v>
      </c>
      <c r="G179" s="16" t="e">
        <f>SUMIF(#REF!,$E179,#REF!)</f>
        <v>#REF!</v>
      </c>
      <c r="H179" s="17" t="e">
        <f t="shared" si="85"/>
        <v>#REF!</v>
      </c>
      <c r="I179" s="64" t="e">
        <f t="shared" si="59"/>
        <v>#REF!</v>
      </c>
      <c r="K179" s="92"/>
      <c r="L179" s="93"/>
      <c r="M179" s="41">
        <f t="shared" si="72"/>
        <v>0</v>
      </c>
      <c r="N179" s="38">
        <f t="shared" si="73"/>
        <v>0</v>
      </c>
      <c r="O179" s="76"/>
      <c r="P179" s="76"/>
      <c r="Q179" s="77"/>
      <c r="R179" s="50"/>
      <c r="S179" s="41"/>
      <c r="T179" s="41">
        <f t="shared" si="80"/>
        <v>0</v>
      </c>
      <c r="U179" s="38">
        <f t="shared" si="81"/>
        <v>0</v>
      </c>
      <c r="V179" s="76"/>
      <c r="W179" s="76"/>
      <c r="X179" s="77"/>
      <c r="Y179" s="50"/>
      <c r="Z179" s="41"/>
      <c r="AA179" s="41">
        <f t="shared" si="88"/>
        <v>0</v>
      </c>
      <c r="AB179" s="38">
        <f t="shared" si="82"/>
        <v>0</v>
      </c>
      <c r="AC179" s="50"/>
      <c r="AD179" s="41"/>
      <c r="AE179" s="41">
        <f t="shared" si="63"/>
        <v>0</v>
      </c>
      <c r="AF179" s="38">
        <f t="shared" si="83"/>
        <v>0</v>
      </c>
      <c r="AG179" s="76"/>
      <c r="AH179" s="76"/>
      <c r="AI179" s="77"/>
      <c r="AJ179" s="50"/>
      <c r="AK179" s="41"/>
      <c r="AL179" s="41">
        <f t="shared" si="87"/>
        <v>0</v>
      </c>
      <c r="AM179" s="38">
        <f t="shared" si="74"/>
        <v>0</v>
      </c>
      <c r="AN179" s="76"/>
      <c r="AO179" s="76"/>
      <c r="AP179" s="77"/>
      <c r="AQ179" s="50"/>
      <c r="AR179" s="41"/>
      <c r="AS179" s="41"/>
      <c r="AT179" s="38"/>
      <c r="AU179" s="76"/>
      <c r="AV179" s="76"/>
      <c r="AW179" s="77"/>
      <c r="AX179" s="50"/>
      <c r="AY179" s="41"/>
      <c r="AZ179" s="41">
        <f t="shared" si="86"/>
        <v>0</v>
      </c>
      <c r="BA179" s="38">
        <f t="shared" si="75"/>
        <v>0</v>
      </c>
      <c r="BB179" s="76"/>
      <c r="BC179" s="76"/>
      <c r="BD179" s="77"/>
      <c r="BE179" s="50"/>
      <c r="BF179" s="41"/>
      <c r="BG179" s="41">
        <f t="shared" si="64"/>
        <v>0</v>
      </c>
      <c r="BH179" s="38">
        <f t="shared" si="76"/>
        <v>0</v>
      </c>
      <c r="BI179" s="76"/>
      <c r="BJ179" s="76"/>
      <c r="BK179" s="77"/>
      <c r="BL179" s="50"/>
      <c r="BM179" s="41"/>
      <c r="BN179" s="41"/>
      <c r="BO179" s="38"/>
      <c r="BP179" s="76"/>
      <c r="BQ179" s="76"/>
      <c r="BR179" s="77"/>
      <c r="BS179" s="92"/>
      <c r="BT179" s="93"/>
      <c r="BU179" s="93">
        <f t="shared" si="65"/>
        <v>0</v>
      </c>
      <c r="BV179" s="38">
        <f t="shared" si="77"/>
        <v>0</v>
      </c>
      <c r="BW179" s="76"/>
      <c r="BX179" s="76"/>
      <c r="BY179" s="77"/>
      <c r="BZ179" s="92"/>
      <c r="CA179" s="93"/>
      <c r="CB179" s="93">
        <f t="shared" si="66"/>
        <v>0</v>
      </c>
      <c r="CC179" s="38">
        <f t="shared" si="67"/>
        <v>0</v>
      </c>
      <c r="CD179" s="76"/>
      <c r="CE179" s="76"/>
      <c r="CF179" s="77"/>
      <c r="CG179" s="87"/>
      <c r="CH179" s="88"/>
      <c r="CI179" s="88">
        <f t="shared" si="68"/>
        <v>0</v>
      </c>
      <c r="CJ179" s="89">
        <f t="shared" si="69"/>
        <v>0</v>
      </c>
      <c r="CK179" s="76"/>
      <c r="CL179" s="76"/>
      <c r="CM179" s="77"/>
      <c r="CN179" s="87"/>
      <c r="CO179" s="88"/>
      <c r="CP179" s="88">
        <f t="shared" si="70"/>
        <v>0</v>
      </c>
      <c r="CQ179" s="89">
        <f t="shared" si="78"/>
        <v>0</v>
      </c>
      <c r="CR179" s="76"/>
      <c r="CS179" s="76"/>
      <c r="CT179" s="81"/>
      <c r="CU179" s="87"/>
      <c r="CV179" s="88"/>
      <c r="CW179" s="88">
        <f t="shared" si="71"/>
        <v>0</v>
      </c>
      <c r="CX179" s="89">
        <f t="shared" si="79"/>
        <v>0</v>
      </c>
      <c r="CY179" s="76"/>
      <c r="CZ179" s="76"/>
      <c r="DA179" s="81"/>
      <c r="DB179" s="90">
        <f t="shared" si="61"/>
        <v>0</v>
      </c>
      <c r="DC179" s="42">
        <f t="shared" si="61"/>
        <v>0</v>
      </c>
      <c r="DD179" s="42">
        <f t="shared" si="61"/>
        <v>0</v>
      </c>
      <c r="DE179" s="80">
        <f t="shared" si="62"/>
        <v>0</v>
      </c>
      <c r="DF179" s="80">
        <f t="shared" si="62"/>
        <v>0</v>
      </c>
      <c r="DG179" s="80">
        <f t="shared" si="62"/>
        <v>0</v>
      </c>
    </row>
    <row r="180" spans="2:111" s="8" customFormat="1" ht="20.100000000000001" customHeight="1">
      <c r="B180" s="13">
        <f t="shared" si="84"/>
        <v>174</v>
      </c>
      <c r="C180" s="14" t="e">
        <f>+#REF!</f>
        <v>#REF!</v>
      </c>
      <c r="D180" s="14" t="s">
        <v>19</v>
      </c>
      <c r="E180" s="96" t="e">
        <f>#REF!</f>
        <v>#REF!</v>
      </c>
      <c r="F180" s="16" t="e">
        <f>SUMIF(#REF!,$E180,#REF!)</f>
        <v>#REF!</v>
      </c>
      <c r="G180" s="16" t="e">
        <f>SUMIF(#REF!,$E180,#REF!)</f>
        <v>#REF!</v>
      </c>
      <c r="H180" s="17" t="e">
        <f t="shared" si="85"/>
        <v>#REF!</v>
      </c>
      <c r="I180" s="64" t="e">
        <f t="shared" si="59"/>
        <v>#REF!</v>
      </c>
      <c r="K180" s="92"/>
      <c r="L180" s="93"/>
      <c r="M180" s="41">
        <f t="shared" si="72"/>
        <v>0</v>
      </c>
      <c r="N180" s="38">
        <f t="shared" si="73"/>
        <v>0</v>
      </c>
      <c r="O180" s="76"/>
      <c r="P180" s="76"/>
      <c r="Q180" s="77"/>
      <c r="R180" s="50"/>
      <c r="S180" s="41"/>
      <c r="T180" s="41">
        <f t="shared" si="80"/>
        <v>0</v>
      </c>
      <c r="U180" s="38">
        <f t="shared" si="81"/>
        <v>0</v>
      </c>
      <c r="V180" s="76"/>
      <c r="W180" s="76"/>
      <c r="X180" s="77"/>
      <c r="Y180" s="50"/>
      <c r="Z180" s="41"/>
      <c r="AA180" s="41">
        <f t="shared" si="88"/>
        <v>0</v>
      </c>
      <c r="AB180" s="38">
        <f t="shared" si="82"/>
        <v>0</v>
      </c>
      <c r="AC180" s="50"/>
      <c r="AD180" s="41"/>
      <c r="AE180" s="41">
        <f t="shared" si="63"/>
        <v>0</v>
      </c>
      <c r="AF180" s="38">
        <f t="shared" si="83"/>
        <v>0</v>
      </c>
      <c r="AG180" s="76"/>
      <c r="AH180" s="76"/>
      <c r="AI180" s="77"/>
      <c r="AJ180" s="50"/>
      <c r="AK180" s="41"/>
      <c r="AL180" s="41">
        <f t="shared" si="87"/>
        <v>0</v>
      </c>
      <c r="AM180" s="38">
        <f t="shared" si="74"/>
        <v>0</v>
      </c>
      <c r="AN180" s="76"/>
      <c r="AO180" s="76"/>
      <c r="AP180" s="77"/>
      <c r="AQ180" s="50"/>
      <c r="AR180" s="41"/>
      <c r="AS180" s="41"/>
      <c r="AT180" s="38"/>
      <c r="AU180" s="76"/>
      <c r="AV180" s="76"/>
      <c r="AW180" s="77"/>
      <c r="AX180" s="50"/>
      <c r="AY180" s="41"/>
      <c r="AZ180" s="41">
        <f t="shared" si="86"/>
        <v>0</v>
      </c>
      <c r="BA180" s="38">
        <f t="shared" si="75"/>
        <v>0</v>
      </c>
      <c r="BB180" s="76"/>
      <c r="BC180" s="76"/>
      <c r="BD180" s="77"/>
      <c r="BE180" s="50"/>
      <c r="BF180" s="41"/>
      <c r="BG180" s="41">
        <f t="shared" si="64"/>
        <v>0</v>
      </c>
      <c r="BH180" s="38">
        <f t="shared" si="76"/>
        <v>0</v>
      </c>
      <c r="BI180" s="76"/>
      <c r="BJ180" s="76"/>
      <c r="BK180" s="77"/>
      <c r="BL180" s="50"/>
      <c r="BM180" s="41"/>
      <c r="BN180" s="41"/>
      <c r="BO180" s="38"/>
      <c r="BP180" s="76"/>
      <c r="BQ180" s="76"/>
      <c r="BR180" s="77"/>
      <c r="BS180" s="92"/>
      <c r="BT180" s="93"/>
      <c r="BU180" s="93">
        <f t="shared" si="65"/>
        <v>0</v>
      </c>
      <c r="BV180" s="38">
        <f t="shared" si="77"/>
        <v>0</v>
      </c>
      <c r="BW180" s="76"/>
      <c r="BX180" s="76"/>
      <c r="BY180" s="76"/>
      <c r="BZ180" s="92"/>
      <c r="CA180" s="93"/>
      <c r="CB180" s="93">
        <f t="shared" si="66"/>
        <v>0</v>
      </c>
      <c r="CC180" s="38">
        <f t="shared" si="67"/>
        <v>0</v>
      </c>
      <c r="CD180" s="76"/>
      <c r="CE180" s="76"/>
      <c r="CF180" s="77"/>
      <c r="CG180" s="87"/>
      <c r="CH180" s="88"/>
      <c r="CI180" s="88">
        <f t="shared" si="68"/>
        <v>0</v>
      </c>
      <c r="CJ180" s="89">
        <f t="shared" si="69"/>
        <v>0</v>
      </c>
      <c r="CK180" s="76"/>
      <c r="CL180" s="76"/>
      <c r="CM180" s="77"/>
      <c r="CN180" s="87"/>
      <c r="CO180" s="88"/>
      <c r="CP180" s="88">
        <f t="shared" si="70"/>
        <v>0</v>
      </c>
      <c r="CQ180" s="89">
        <f t="shared" si="78"/>
        <v>0</v>
      </c>
      <c r="CR180" s="76"/>
      <c r="CS180" s="76"/>
      <c r="CT180" s="81"/>
      <c r="CU180" s="87"/>
      <c r="CV180" s="88"/>
      <c r="CW180" s="88">
        <f t="shared" si="71"/>
        <v>0</v>
      </c>
      <c r="CX180" s="89">
        <f t="shared" si="79"/>
        <v>0</v>
      </c>
      <c r="CY180" s="76"/>
      <c r="CZ180" s="76"/>
      <c r="DA180" s="81"/>
      <c r="DB180" s="90">
        <f t="shared" si="61"/>
        <v>0</v>
      </c>
      <c r="DC180" s="42">
        <f t="shared" si="61"/>
        <v>0</v>
      </c>
      <c r="DD180" s="42">
        <f t="shared" si="61"/>
        <v>0</v>
      </c>
      <c r="DE180" s="80">
        <f t="shared" si="62"/>
        <v>0</v>
      </c>
      <c r="DF180" s="80">
        <f t="shared" si="62"/>
        <v>0</v>
      </c>
      <c r="DG180" s="80">
        <f t="shared" si="62"/>
        <v>0</v>
      </c>
    </row>
    <row r="181" spans="2:111" s="8" customFormat="1" ht="20.100000000000001" customHeight="1">
      <c r="B181" s="13">
        <f t="shared" si="84"/>
        <v>175</v>
      </c>
      <c r="C181" s="14" t="e">
        <f>+#REF!</f>
        <v>#REF!</v>
      </c>
      <c r="D181" s="14" t="s">
        <v>19</v>
      </c>
      <c r="E181" s="96" t="e">
        <f>#REF!</f>
        <v>#REF!</v>
      </c>
      <c r="F181" s="16" t="e">
        <f>SUMIF(#REF!,$E181,#REF!)</f>
        <v>#REF!</v>
      </c>
      <c r="G181" s="16" t="e">
        <f>SUMIF(#REF!,$E181,#REF!)</f>
        <v>#REF!</v>
      </c>
      <c r="H181" s="17" t="e">
        <f t="shared" si="85"/>
        <v>#REF!</v>
      </c>
      <c r="I181" s="64" t="e">
        <f t="shared" si="59"/>
        <v>#REF!</v>
      </c>
      <c r="K181" s="92"/>
      <c r="L181" s="93"/>
      <c r="M181" s="41">
        <f t="shared" si="72"/>
        <v>0</v>
      </c>
      <c r="N181" s="38">
        <f t="shared" si="73"/>
        <v>0</v>
      </c>
      <c r="O181" s="76"/>
      <c r="P181" s="76"/>
      <c r="Q181" s="77"/>
      <c r="R181" s="50"/>
      <c r="S181" s="41"/>
      <c r="T181" s="41">
        <f t="shared" si="80"/>
        <v>0</v>
      </c>
      <c r="U181" s="38">
        <f t="shared" si="81"/>
        <v>0</v>
      </c>
      <c r="V181" s="76"/>
      <c r="W181" s="76"/>
      <c r="X181" s="77"/>
      <c r="Y181" s="50"/>
      <c r="Z181" s="41"/>
      <c r="AA181" s="41">
        <f t="shared" si="88"/>
        <v>0</v>
      </c>
      <c r="AB181" s="38">
        <f t="shared" si="82"/>
        <v>0</v>
      </c>
      <c r="AC181" s="50"/>
      <c r="AD181" s="41"/>
      <c r="AE181" s="41">
        <f t="shared" si="63"/>
        <v>0</v>
      </c>
      <c r="AF181" s="38">
        <f t="shared" si="83"/>
        <v>0</v>
      </c>
      <c r="AG181" s="76"/>
      <c r="AH181" s="76"/>
      <c r="AI181" s="77"/>
      <c r="AJ181" s="50"/>
      <c r="AK181" s="41"/>
      <c r="AL181" s="41">
        <f t="shared" si="87"/>
        <v>0</v>
      </c>
      <c r="AM181" s="38">
        <f t="shared" si="74"/>
        <v>0</v>
      </c>
      <c r="AN181" s="76"/>
      <c r="AO181" s="76"/>
      <c r="AP181" s="76"/>
      <c r="AQ181" s="50"/>
      <c r="AR181" s="41"/>
      <c r="AS181" s="41">
        <f>(AR181/1.18)/2+((AR181/1.18)*0.18)</f>
        <v>0</v>
      </c>
      <c r="AT181" s="38">
        <f>(AR181/1.18)/2</f>
        <v>0</v>
      </c>
      <c r="AU181" s="76"/>
      <c r="AV181" s="76"/>
      <c r="AW181" s="76"/>
      <c r="AX181" s="50"/>
      <c r="AY181" s="41"/>
      <c r="AZ181" s="41">
        <f t="shared" si="86"/>
        <v>0</v>
      </c>
      <c r="BA181" s="38">
        <f t="shared" si="75"/>
        <v>0</v>
      </c>
      <c r="BB181" s="76"/>
      <c r="BC181" s="76"/>
      <c r="BD181" s="76"/>
      <c r="BE181" s="50"/>
      <c r="BF181" s="41"/>
      <c r="BG181" s="41">
        <f t="shared" si="64"/>
        <v>0</v>
      </c>
      <c r="BH181" s="38">
        <f t="shared" si="76"/>
        <v>0</v>
      </c>
      <c r="BI181" s="76"/>
      <c r="BJ181" s="76"/>
      <c r="BK181" s="76"/>
      <c r="BL181" s="50"/>
      <c r="BM181" s="41"/>
      <c r="BN181" s="41"/>
      <c r="BO181" s="38"/>
      <c r="BP181" s="76"/>
      <c r="BQ181" s="76"/>
      <c r="BR181" s="76"/>
      <c r="BS181" s="92"/>
      <c r="BT181" s="93"/>
      <c r="BU181" s="93">
        <f t="shared" si="65"/>
        <v>0</v>
      </c>
      <c r="BV181" s="38">
        <f t="shared" si="77"/>
        <v>0</v>
      </c>
      <c r="BW181" s="76"/>
      <c r="BX181" s="76"/>
      <c r="BY181" s="77"/>
      <c r="BZ181" s="92"/>
      <c r="CA181" s="93"/>
      <c r="CB181" s="93">
        <f t="shared" si="66"/>
        <v>0</v>
      </c>
      <c r="CC181" s="38">
        <f t="shared" si="67"/>
        <v>0</v>
      </c>
      <c r="CD181" s="76"/>
      <c r="CE181" s="76"/>
      <c r="CF181" s="77"/>
      <c r="CG181" s="87"/>
      <c r="CH181" s="88"/>
      <c r="CI181" s="88">
        <f t="shared" si="68"/>
        <v>0</v>
      </c>
      <c r="CJ181" s="89">
        <f t="shared" si="69"/>
        <v>0</v>
      </c>
      <c r="CK181" s="76"/>
      <c r="CL181" s="76"/>
      <c r="CM181" s="77"/>
      <c r="CN181" s="87"/>
      <c r="CO181" s="88"/>
      <c r="CP181" s="88">
        <f t="shared" si="70"/>
        <v>0</v>
      </c>
      <c r="CQ181" s="89">
        <f t="shared" si="78"/>
        <v>0</v>
      </c>
      <c r="CR181" s="76"/>
      <c r="CS181" s="76"/>
      <c r="CT181" s="81"/>
      <c r="CU181" s="87"/>
      <c r="CV181" s="88"/>
      <c r="CW181" s="88">
        <f t="shared" si="71"/>
        <v>0</v>
      </c>
      <c r="CX181" s="89">
        <f t="shared" si="79"/>
        <v>0</v>
      </c>
      <c r="CY181" s="76"/>
      <c r="CZ181" s="76"/>
      <c r="DA181" s="81"/>
      <c r="DB181" s="90">
        <f>L181+S181+Z181+AD181+AK181+AY181+BF181+BT181+CA181+CH181+CO181+CV181+AR181</f>
        <v>0</v>
      </c>
      <c r="DC181" s="42">
        <f>M181+T181+AA181+AE181+AL181+AZ181+BG181+BU181+CB181+CI181+CP181+CW181+AS181</f>
        <v>0</v>
      </c>
      <c r="DD181" s="42">
        <f>N181+U181+AB181+AF181+AM181+BA181+BH181+BV181+CC181+CJ181+CQ181+CX181+AT181</f>
        <v>0</v>
      </c>
      <c r="DE181" s="80">
        <f>O181+V181+AG181+AN181+BB181+BI181+BW181+CD181+CK181+CR181+CY181+AU181</f>
        <v>0</v>
      </c>
      <c r="DF181" s="80">
        <f>P181+W181+AH181+AO181+BC181+BJ181+BX181+CE181+CL181+CS181+CZ181+AV181</f>
        <v>0</v>
      </c>
      <c r="DG181" s="80">
        <f>Q181+X181+AI181+AP181+BD181+BK181+BY181+CF181+CM181+CT181+DA181+AW181</f>
        <v>0</v>
      </c>
    </row>
    <row r="182" spans="2:111" s="8" customFormat="1" ht="20.100000000000001" customHeight="1">
      <c r="B182" s="13">
        <f t="shared" si="84"/>
        <v>176</v>
      </c>
      <c r="C182" s="14" t="e">
        <f>+#REF!</f>
        <v>#REF!</v>
      </c>
      <c r="D182" s="14" t="s">
        <v>19</v>
      </c>
      <c r="E182" s="96" t="e">
        <f>#REF!</f>
        <v>#REF!</v>
      </c>
      <c r="F182" s="16" t="e">
        <f>SUMIF(#REF!,$E182,#REF!)</f>
        <v>#REF!</v>
      </c>
      <c r="G182" s="16" t="e">
        <f>SUMIF(#REF!,$E182,#REF!)</f>
        <v>#REF!</v>
      </c>
      <c r="H182" s="17" t="e">
        <f t="shared" si="85"/>
        <v>#REF!</v>
      </c>
      <c r="I182" s="64" t="e">
        <f t="shared" si="59"/>
        <v>#REF!</v>
      </c>
      <c r="K182" s="92"/>
      <c r="L182" s="93"/>
      <c r="M182" s="41">
        <f t="shared" si="72"/>
        <v>0</v>
      </c>
      <c r="N182" s="38">
        <f t="shared" si="73"/>
        <v>0</v>
      </c>
      <c r="O182" s="76"/>
      <c r="P182" s="76"/>
      <c r="Q182" s="77"/>
      <c r="R182" s="50"/>
      <c r="S182" s="41"/>
      <c r="T182" s="41">
        <f t="shared" si="80"/>
        <v>0</v>
      </c>
      <c r="U182" s="38">
        <f t="shared" si="81"/>
        <v>0</v>
      </c>
      <c r="V182" s="76"/>
      <c r="W182" s="76"/>
      <c r="X182" s="77"/>
      <c r="Y182" s="50"/>
      <c r="Z182" s="41"/>
      <c r="AA182" s="41">
        <f t="shared" si="88"/>
        <v>0</v>
      </c>
      <c r="AB182" s="38">
        <f t="shared" si="82"/>
        <v>0</v>
      </c>
      <c r="AC182" s="50"/>
      <c r="AD182" s="41"/>
      <c r="AE182" s="41">
        <f t="shared" si="63"/>
        <v>0</v>
      </c>
      <c r="AF182" s="38">
        <f t="shared" si="83"/>
        <v>0</v>
      </c>
      <c r="AG182" s="76"/>
      <c r="AH182" s="76"/>
      <c r="AI182" s="77"/>
      <c r="AJ182" s="50"/>
      <c r="AK182" s="41"/>
      <c r="AL182" s="41">
        <f t="shared" si="87"/>
        <v>0</v>
      </c>
      <c r="AM182" s="38">
        <f t="shared" si="74"/>
        <v>0</v>
      </c>
      <c r="AN182" s="76"/>
      <c r="AO182" s="76"/>
      <c r="AP182" s="77"/>
      <c r="AQ182" s="50"/>
      <c r="AR182" s="41"/>
      <c r="AS182" s="41"/>
      <c r="AT182" s="38"/>
      <c r="AU182" s="76"/>
      <c r="AV182" s="76"/>
      <c r="AW182" s="77"/>
      <c r="AX182" s="50"/>
      <c r="AY182" s="41"/>
      <c r="AZ182" s="41">
        <f t="shared" si="86"/>
        <v>0</v>
      </c>
      <c r="BA182" s="38">
        <f t="shared" si="75"/>
        <v>0</v>
      </c>
      <c r="BB182" s="76"/>
      <c r="BC182" s="76"/>
      <c r="BD182" s="77"/>
      <c r="BE182" s="50"/>
      <c r="BF182" s="41"/>
      <c r="BG182" s="41">
        <f t="shared" si="64"/>
        <v>0</v>
      </c>
      <c r="BH182" s="38">
        <f t="shared" si="76"/>
        <v>0</v>
      </c>
      <c r="BI182" s="76"/>
      <c r="BJ182" s="76"/>
      <c r="BK182" s="77"/>
      <c r="BL182" s="50"/>
      <c r="BM182" s="41"/>
      <c r="BN182" s="41"/>
      <c r="BO182" s="38"/>
      <c r="BP182" s="76"/>
      <c r="BQ182" s="76"/>
      <c r="BR182" s="77"/>
      <c r="BS182" s="92"/>
      <c r="BT182" s="93"/>
      <c r="BU182" s="93">
        <f t="shared" si="65"/>
        <v>0</v>
      </c>
      <c r="BV182" s="38">
        <f t="shared" si="77"/>
        <v>0</v>
      </c>
      <c r="BW182" s="76"/>
      <c r="BX182" s="76"/>
      <c r="BY182" s="77"/>
      <c r="BZ182" s="92"/>
      <c r="CA182" s="93"/>
      <c r="CB182" s="93">
        <f t="shared" si="66"/>
        <v>0</v>
      </c>
      <c r="CC182" s="38"/>
      <c r="CD182" s="76"/>
      <c r="CE182" s="76"/>
      <c r="CF182" s="77"/>
      <c r="CG182" s="87"/>
      <c r="CH182" s="88"/>
      <c r="CI182" s="88">
        <f t="shared" si="68"/>
        <v>0</v>
      </c>
      <c r="CJ182" s="89">
        <f t="shared" si="69"/>
        <v>0</v>
      </c>
      <c r="CK182" s="76"/>
      <c r="CL182" s="76"/>
      <c r="CM182" s="77"/>
      <c r="CN182" s="87"/>
      <c r="CO182" s="88"/>
      <c r="CP182" s="88">
        <f t="shared" si="70"/>
        <v>0</v>
      </c>
      <c r="CQ182" s="89">
        <f t="shared" si="78"/>
        <v>0</v>
      </c>
      <c r="CR182" s="76"/>
      <c r="CS182" s="76"/>
      <c r="CT182" s="81"/>
      <c r="CU182" s="87"/>
      <c r="CV182" s="88"/>
      <c r="CW182" s="88">
        <f t="shared" si="71"/>
        <v>0</v>
      </c>
      <c r="CX182" s="89">
        <f t="shared" si="79"/>
        <v>0</v>
      </c>
      <c r="CY182" s="76"/>
      <c r="CZ182" s="76"/>
      <c r="DA182" s="81"/>
      <c r="DB182" s="90">
        <f t="shared" si="61"/>
        <v>0</v>
      </c>
      <c r="DC182" s="42">
        <f t="shared" si="61"/>
        <v>0</v>
      </c>
      <c r="DD182" s="42">
        <f t="shared" si="61"/>
        <v>0</v>
      </c>
      <c r="DE182" s="80">
        <f t="shared" si="62"/>
        <v>0</v>
      </c>
      <c r="DF182" s="80">
        <f t="shared" si="62"/>
        <v>0</v>
      </c>
      <c r="DG182" s="80">
        <f t="shared" si="62"/>
        <v>0</v>
      </c>
    </row>
    <row r="183" spans="2:111" s="8" customFormat="1" ht="20.100000000000001" customHeight="1">
      <c r="B183" s="13">
        <f t="shared" si="84"/>
        <v>177</v>
      </c>
      <c r="C183" s="14" t="e">
        <f>+#REF!</f>
        <v>#REF!</v>
      </c>
      <c r="D183" s="14" t="s">
        <v>19</v>
      </c>
      <c r="E183" s="96" t="e">
        <f>#REF!</f>
        <v>#REF!</v>
      </c>
      <c r="F183" s="16" t="e">
        <f>SUMIF(#REF!,$E183,#REF!)</f>
        <v>#REF!</v>
      </c>
      <c r="G183" s="16" t="e">
        <f>SUMIF(#REF!,$E183,#REF!)</f>
        <v>#REF!</v>
      </c>
      <c r="H183" s="17" t="e">
        <f t="shared" si="85"/>
        <v>#REF!</v>
      </c>
      <c r="I183" s="64" t="e">
        <f t="shared" si="59"/>
        <v>#REF!</v>
      </c>
      <c r="K183" s="92"/>
      <c r="L183" s="93"/>
      <c r="M183" s="41">
        <f t="shared" si="72"/>
        <v>0</v>
      </c>
      <c r="N183" s="38">
        <f t="shared" si="73"/>
        <v>0</v>
      </c>
      <c r="O183" s="76"/>
      <c r="P183" s="76"/>
      <c r="Q183" s="77"/>
      <c r="R183" s="50"/>
      <c r="S183" s="41"/>
      <c r="T183" s="41">
        <f t="shared" si="80"/>
        <v>0</v>
      </c>
      <c r="U183" s="38">
        <f t="shared" si="81"/>
        <v>0</v>
      </c>
      <c r="V183" s="76"/>
      <c r="W183" s="76"/>
      <c r="X183" s="77"/>
      <c r="Y183" s="50"/>
      <c r="Z183" s="41"/>
      <c r="AA183" s="41">
        <f t="shared" si="88"/>
        <v>0</v>
      </c>
      <c r="AB183" s="38">
        <f t="shared" si="82"/>
        <v>0</v>
      </c>
      <c r="AC183" s="50"/>
      <c r="AD183" s="41"/>
      <c r="AE183" s="41">
        <f t="shared" si="63"/>
        <v>0</v>
      </c>
      <c r="AF183" s="38">
        <f t="shared" si="83"/>
        <v>0</v>
      </c>
      <c r="AG183" s="76"/>
      <c r="AH183" s="76"/>
      <c r="AI183" s="77"/>
      <c r="AJ183" s="50"/>
      <c r="AK183" s="41"/>
      <c r="AL183" s="41">
        <f t="shared" si="87"/>
        <v>0</v>
      </c>
      <c r="AM183" s="38">
        <f t="shared" si="74"/>
        <v>0</v>
      </c>
      <c r="AN183" s="76"/>
      <c r="AO183" s="76"/>
      <c r="AP183" s="77"/>
      <c r="AQ183" s="50"/>
      <c r="AR183" s="41"/>
      <c r="AS183" s="41"/>
      <c r="AT183" s="38"/>
      <c r="AU183" s="76"/>
      <c r="AV183" s="76"/>
      <c r="AW183" s="77"/>
      <c r="AX183" s="50"/>
      <c r="AY183" s="41"/>
      <c r="AZ183" s="41">
        <f t="shared" si="86"/>
        <v>0</v>
      </c>
      <c r="BA183" s="38">
        <f t="shared" si="75"/>
        <v>0</v>
      </c>
      <c r="BB183" s="76"/>
      <c r="BC183" s="76"/>
      <c r="BD183" s="77"/>
      <c r="BE183" s="50"/>
      <c r="BF183" s="41"/>
      <c r="BG183" s="41">
        <f t="shared" si="64"/>
        <v>0</v>
      </c>
      <c r="BH183" s="38">
        <f t="shared" si="76"/>
        <v>0</v>
      </c>
      <c r="BI183" s="76"/>
      <c r="BJ183" s="76"/>
      <c r="BK183" s="77"/>
      <c r="BL183" s="50"/>
      <c r="BM183" s="41"/>
      <c r="BN183" s="41"/>
      <c r="BO183" s="38"/>
      <c r="BP183" s="76"/>
      <c r="BQ183" s="76"/>
      <c r="BR183" s="77"/>
      <c r="BS183" s="92"/>
      <c r="BT183" s="93"/>
      <c r="BU183" s="93">
        <f t="shared" si="65"/>
        <v>0</v>
      </c>
      <c r="BV183" s="38">
        <f t="shared" si="77"/>
        <v>0</v>
      </c>
      <c r="BW183" s="76"/>
      <c r="BX183" s="76"/>
      <c r="BY183" s="77"/>
      <c r="BZ183" s="92"/>
      <c r="CA183" s="93"/>
      <c r="CB183" s="93">
        <f t="shared" si="66"/>
        <v>0</v>
      </c>
      <c r="CC183" s="38"/>
      <c r="CD183" s="76"/>
      <c r="CE183" s="76"/>
      <c r="CF183" s="77"/>
      <c r="CG183" s="87"/>
      <c r="CH183" s="88"/>
      <c r="CI183" s="88">
        <f t="shared" si="68"/>
        <v>0</v>
      </c>
      <c r="CJ183" s="89">
        <f t="shared" si="69"/>
        <v>0</v>
      </c>
      <c r="CK183" s="76"/>
      <c r="CL183" s="76"/>
      <c r="CM183" s="77"/>
      <c r="CN183" s="87"/>
      <c r="CO183" s="88"/>
      <c r="CP183" s="88">
        <f t="shared" si="70"/>
        <v>0</v>
      </c>
      <c r="CQ183" s="89">
        <f t="shared" si="78"/>
        <v>0</v>
      </c>
      <c r="CR183" s="76"/>
      <c r="CS183" s="76"/>
      <c r="CT183" s="81"/>
      <c r="CU183" s="87"/>
      <c r="CV183" s="88"/>
      <c r="CW183" s="88">
        <f t="shared" si="71"/>
        <v>0</v>
      </c>
      <c r="CX183" s="89">
        <f t="shared" si="79"/>
        <v>0</v>
      </c>
      <c r="CY183" s="76"/>
      <c r="CZ183" s="76"/>
      <c r="DA183" s="81"/>
      <c r="DB183" s="90">
        <f t="shared" si="61"/>
        <v>0</v>
      </c>
      <c r="DC183" s="42">
        <f t="shared" si="61"/>
        <v>0</v>
      </c>
      <c r="DD183" s="42">
        <f t="shared" si="61"/>
        <v>0</v>
      </c>
      <c r="DE183" s="80">
        <f t="shared" si="62"/>
        <v>0</v>
      </c>
      <c r="DF183" s="80">
        <f t="shared" si="62"/>
        <v>0</v>
      </c>
      <c r="DG183" s="80">
        <f t="shared" si="62"/>
        <v>0</v>
      </c>
    </row>
    <row r="184" spans="2:111" s="8" customFormat="1" ht="20.100000000000001" customHeight="1">
      <c r="B184" s="13">
        <f t="shared" si="84"/>
        <v>178</v>
      </c>
      <c r="C184" s="14" t="e">
        <f>+#REF!</f>
        <v>#REF!</v>
      </c>
      <c r="D184" s="14" t="s">
        <v>19</v>
      </c>
      <c r="E184" s="96" t="e">
        <f>#REF!</f>
        <v>#REF!</v>
      </c>
      <c r="F184" s="16" t="e">
        <f>SUMIF(#REF!,$E184,#REF!)</f>
        <v>#REF!</v>
      </c>
      <c r="G184" s="16" t="e">
        <f>SUMIF(#REF!,$E184,#REF!)</f>
        <v>#REF!</v>
      </c>
      <c r="H184" s="17" t="e">
        <f t="shared" si="85"/>
        <v>#REF!</v>
      </c>
      <c r="I184" s="64" t="e">
        <f t="shared" si="59"/>
        <v>#REF!</v>
      </c>
      <c r="K184" s="92"/>
      <c r="L184" s="93"/>
      <c r="M184" s="41">
        <f t="shared" si="72"/>
        <v>0</v>
      </c>
      <c r="N184" s="38">
        <f t="shared" si="73"/>
        <v>0</v>
      </c>
      <c r="O184" s="76"/>
      <c r="P184" s="76"/>
      <c r="Q184" s="77"/>
      <c r="R184" s="50"/>
      <c r="S184" s="41"/>
      <c r="T184" s="41">
        <f t="shared" si="80"/>
        <v>0</v>
      </c>
      <c r="U184" s="38">
        <f t="shared" si="81"/>
        <v>0</v>
      </c>
      <c r="V184" s="76"/>
      <c r="W184" s="76"/>
      <c r="X184" s="77"/>
      <c r="Y184" s="50"/>
      <c r="Z184" s="41"/>
      <c r="AA184" s="41">
        <f t="shared" si="88"/>
        <v>0</v>
      </c>
      <c r="AB184" s="38">
        <f t="shared" si="82"/>
        <v>0</v>
      </c>
      <c r="AC184" s="50"/>
      <c r="AD184" s="41"/>
      <c r="AE184" s="41">
        <f t="shared" si="63"/>
        <v>0</v>
      </c>
      <c r="AF184" s="38">
        <f t="shared" si="83"/>
        <v>0</v>
      </c>
      <c r="AG184" s="76"/>
      <c r="AH184" s="76"/>
      <c r="AI184" s="77"/>
      <c r="AJ184" s="50"/>
      <c r="AK184" s="41"/>
      <c r="AL184" s="41">
        <f t="shared" si="87"/>
        <v>0</v>
      </c>
      <c r="AM184" s="38">
        <f t="shared" si="74"/>
        <v>0</v>
      </c>
      <c r="AN184" s="76"/>
      <c r="AO184" s="76"/>
      <c r="AP184" s="77"/>
      <c r="AQ184" s="50"/>
      <c r="AR184" s="41"/>
      <c r="AS184" s="41"/>
      <c r="AT184" s="38"/>
      <c r="AU184" s="76"/>
      <c r="AV184" s="76"/>
      <c r="AW184" s="77"/>
      <c r="AX184" s="50"/>
      <c r="AY184" s="41"/>
      <c r="AZ184" s="41">
        <f t="shared" si="86"/>
        <v>0</v>
      </c>
      <c r="BA184" s="38">
        <f t="shared" si="75"/>
        <v>0</v>
      </c>
      <c r="BB184" s="76"/>
      <c r="BC184" s="76"/>
      <c r="BD184" s="77"/>
      <c r="BE184" s="50"/>
      <c r="BF184" s="41"/>
      <c r="BG184" s="41">
        <f t="shared" si="64"/>
        <v>0</v>
      </c>
      <c r="BH184" s="38">
        <f t="shared" si="76"/>
        <v>0</v>
      </c>
      <c r="BI184" s="76"/>
      <c r="BJ184" s="76"/>
      <c r="BK184" s="77"/>
      <c r="BL184" s="50"/>
      <c r="BM184" s="41"/>
      <c r="BN184" s="41"/>
      <c r="BO184" s="38"/>
      <c r="BP184" s="76"/>
      <c r="BQ184" s="76"/>
      <c r="BR184" s="77"/>
      <c r="BS184" s="92"/>
      <c r="BT184" s="93"/>
      <c r="BU184" s="93">
        <f t="shared" si="65"/>
        <v>0</v>
      </c>
      <c r="BV184" s="38">
        <f t="shared" si="77"/>
        <v>0</v>
      </c>
      <c r="BW184" s="76"/>
      <c r="BX184" s="76"/>
      <c r="BY184" s="77"/>
      <c r="BZ184" s="92"/>
      <c r="CA184" s="93"/>
      <c r="CB184" s="93">
        <f t="shared" si="66"/>
        <v>0</v>
      </c>
      <c r="CC184" s="38"/>
      <c r="CD184" s="76"/>
      <c r="CE184" s="76"/>
      <c r="CF184" s="77"/>
      <c r="CG184" s="87"/>
      <c r="CH184" s="88"/>
      <c r="CI184" s="88">
        <f t="shared" si="68"/>
        <v>0</v>
      </c>
      <c r="CJ184" s="89">
        <f t="shared" si="69"/>
        <v>0</v>
      </c>
      <c r="CK184" s="76"/>
      <c r="CL184" s="76"/>
      <c r="CM184" s="77"/>
      <c r="CN184" s="87"/>
      <c r="CO184" s="88"/>
      <c r="CP184" s="88">
        <f t="shared" si="70"/>
        <v>0</v>
      </c>
      <c r="CQ184" s="89">
        <f t="shared" si="78"/>
        <v>0</v>
      </c>
      <c r="CR184" s="76"/>
      <c r="CS184" s="76"/>
      <c r="CT184" s="81"/>
      <c r="CU184" s="87"/>
      <c r="CV184" s="88"/>
      <c r="CW184" s="88">
        <f t="shared" si="71"/>
        <v>0</v>
      </c>
      <c r="CX184" s="89">
        <f t="shared" si="79"/>
        <v>0</v>
      </c>
      <c r="CY184" s="76"/>
      <c r="CZ184" s="76"/>
      <c r="DA184" s="81"/>
      <c r="DB184" s="90">
        <f t="shared" si="61"/>
        <v>0</v>
      </c>
      <c r="DC184" s="42">
        <f t="shared" si="61"/>
        <v>0</v>
      </c>
      <c r="DD184" s="42">
        <f t="shared" si="61"/>
        <v>0</v>
      </c>
      <c r="DE184" s="80">
        <f t="shared" si="62"/>
        <v>0</v>
      </c>
      <c r="DF184" s="80">
        <f t="shared" si="62"/>
        <v>0</v>
      </c>
      <c r="DG184" s="80">
        <f t="shared" si="62"/>
        <v>0</v>
      </c>
    </row>
    <row r="185" spans="2:111" s="8" customFormat="1" ht="20.100000000000001" customHeight="1">
      <c r="B185" s="13">
        <f t="shared" si="84"/>
        <v>179</v>
      </c>
      <c r="C185" s="14" t="e">
        <f>+#REF!</f>
        <v>#REF!</v>
      </c>
      <c r="D185" s="14" t="s">
        <v>19</v>
      </c>
      <c r="E185" s="96" t="e">
        <f>#REF!</f>
        <v>#REF!</v>
      </c>
      <c r="F185" s="16" t="e">
        <f>SUMIF(#REF!,$E185,#REF!)</f>
        <v>#REF!</v>
      </c>
      <c r="G185" s="16" t="e">
        <f>SUMIF(#REF!,$E185,#REF!)</f>
        <v>#REF!</v>
      </c>
      <c r="H185" s="17" t="e">
        <f t="shared" si="85"/>
        <v>#REF!</v>
      </c>
      <c r="I185" s="64" t="e">
        <f t="shared" si="59"/>
        <v>#REF!</v>
      </c>
      <c r="K185" s="92"/>
      <c r="L185" s="93"/>
      <c r="M185" s="41">
        <f t="shared" si="72"/>
        <v>0</v>
      </c>
      <c r="N185" s="38">
        <f t="shared" si="73"/>
        <v>0</v>
      </c>
      <c r="O185" s="76"/>
      <c r="P185" s="76"/>
      <c r="Q185" s="77"/>
      <c r="R185" s="50"/>
      <c r="S185" s="41"/>
      <c r="T185" s="41">
        <f t="shared" si="80"/>
        <v>0</v>
      </c>
      <c r="U185" s="38">
        <f t="shared" si="81"/>
        <v>0</v>
      </c>
      <c r="V185" s="76"/>
      <c r="W185" s="76"/>
      <c r="X185" s="77"/>
      <c r="Y185" s="50"/>
      <c r="Z185" s="41"/>
      <c r="AA185" s="41">
        <f t="shared" si="88"/>
        <v>0</v>
      </c>
      <c r="AB185" s="38">
        <f t="shared" si="82"/>
        <v>0</v>
      </c>
      <c r="AC185" s="50"/>
      <c r="AD185" s="41"/>
      <c r="AE185" s="41">
        <f t="shared" si="63"/>
        <v>0</v>
      </c>
      <c r="AF185" s="38">
        <f t="shared" si="83"/>
        <v>0</v>
      </c>
      <c r="AG185" s="76"/>
      <c r="AH185" s="76"/>
      <c r="AI185" s="77"/>
      <c r="AJ185" s="50"/>
      <c r="AK185" s="41"/>
      <c r="AL185" s="41">
        <f t="shared" si="87"/>
        <v>0</v>
      </c>
      <c r="AM185" s="38">
        <f t="shared" si="74"/>
        <v>0</v>
      </c>
      <c r="AN185" s="76"/>
      <c r="AO185" s="76"/>
      <c r="AP185" s="77"/>
      <c r="AQ185" s="50"/>
      <c r="AR185" s="41"/>
      <c r="AS185" s="41"/>
      <c r="AT185" s="38"/>
      <c r="AU185" s="76"/>
      <c r="AV185" s="76"/>
      <c r="AW185" s="77"/>
      <c r="AX185" s="50"/>
      <c r="AY185" s="41"/>
      <c r="AZ185" s="41">
        <f t="shared" si="86"/>
        <v>0</v>
      </c>
      <c r="BA185" s="38">
        <f t="shared" si="75"/>
        <v>0</v>
      </c>
      <c r="BB185" s="76"/>
      <c r="BC185" s="76"/>
      <c r="BD185" s="77"/>
      <c r="BE185" s="50"/>
      <c r="BF185" s="41"/>
      <c r="BG185" s="41">
        <f t="shared" si="64"/>
        <v>0</v>
      </c>
      <c r="BH185" s="38">
        <f t="shared" si="76"/>
        <v>0</v>
      </c>
      <c r="BI185" s="76"/>
      <c r="BJ185" s="76"/>
      <c r="BK185" s="77"/>
      <c r="BL185" s="50"/>
      <c r="BM185" s="41"/>
      <c r="BN185" s="41"/>
      <c r="BO185" s="38"/>
      <c r="BP185" s="76"/>
      <c r="BQ185" s="76"/>
      <c r="BR185" s="77"/>
      <c r="BS185" s="92"/>
      <c r="BT185" s="93"/>
      <c r="BU185" s="93">
        <f t="shared" si="65"/>
        <v>0</v>
      </c>
      <c r="BV185" s="38">
        <f t="shared" si="77"/>
        <v>0</v>
      </c>
      <c r="BW185" s="76"/>
      <c r="BX185" s="76"/>
      <c r="BY185" s="77"/>
      <c r="BZ185" s="92"/>
      <c r="CA185" s="93"/>
      <c r="CB185" s="93">
        <f t="shared" si="66"/>
        <v>0</v>
      </c>
      <c r="CC185" s="38">
        <f t="shared" si="67"/>
        <v>0</v>
      </c>
      <c r="CD185" s="76"/>
      <c r="CE185" s="76"/>
      <c r="CF185" s="77"/>
      <c r="CG185" s="87"/>
      <c r="CH185" s="88"/>
      <c r="CI185" s="88">
        <f t="shared" si="68"/>
        <v>0</v>
      </c>
      <c r="CJ185" s="89">
        <f t="shared" si="69"/>
        <v>0</v>
      </c>
      <c r="CK185" s="76"/>
      <c r="CL185" s="76"/>
      <c r="CM185" s="77"/>
      <c r="CN185" s="87"/>
      <c r="CO185" s="88"/>
      <c r="CP185" s="88">
        <f t="shared" si="70"/>
        <v>0</v>
      </c>
      <c r="CQ185" s="89">
        <f t="shared" si="78"/>
        <v>0</v>
      </c>
      <c r="CR185" s="76"/>
      <c r="CS185" s="76"/>
      <c r="CT185" s="81"/>
      <c r="CU185" s="87"/>
      <c r="CV185" s="88"/>
      <c r="CW185" s="88">
        <f t="shared" si="71"/>
        <v>0</v>
      </c>
      <c r="CX185" s="89">
        <f t="shared" si="79"/>
        <v>0</v>
      </c>
      <c r="CY185" s="76"/>
      <c r="CZ185" s="76"/>
      <c r="DA185" s="81"/>
      <c r="DB185" s="90">
        <f t="shared" ref="DB185:DD202" si="89">L185+S185+Z185+AD185+AK185+AY185+BF185+BT185+CA185+CH185+CO185+CV185</f>
        <v>0</v>
      </c>
      <c r="DC185" s="42">
        <f t="shared" si="89"/>
        <v>0</v>
      </c>
      <c r="DD185" s="42">
        <f t="shared" si="89"/>
        <v>0</v>
      </c>
      <c r="DE185" s="80">
        <f t="shared" ref="DE185:DG202" si="90">O185+V185+AG185+AN185+BB185+BI185+BW185+CD185+CK185+CR185+CY185</f>
        <v>0</v>
      </c>
      <c r="DF185" s="80">
        <f t="shared" si="90"/>
        <v>0</v>
      </c>
      <c r="DG185" s="80">
        <f t="shared" si="90"/>
        <v>0</v>
      </c>
    </row>
    <row r="186" spans="2:111" s="8" customFormat="1" ht="20.100000000000001" customHeight="1">
      <c r="B186" s="13">
        <f t="shared" si="84"/>
        <v>180</v>
      </c>
      <c r="C186" s="14" t="e">
        <f>+#REF!</f>
        <v>#REF!</v>
      </c>
      <c r="D186" s="14" t="s">
        <v>19</v>
      </c>
      <c r="E186" s="96" t="e">
        <f>#REF!</f>
        <v>#REF!</v>
      </c>
      <c r="F186" s="16" t="e">
        <f>SUMIF(#REF!,$E186,#REF!)</f>
        <v>#REF!</v>
      </c>
      <c r="G186" s="16" t="e">
        <f>SUMIF(#REF!,$E186,#REF!)</f>
        <v>#REF!</v>
      </c>
      <c r="H186" s="17" t="e">
        <f t="shared" si="85"/>
        <v>#REF!</v>
      </c>
      <c r="I186" s="64" t="e">
        <f t="shared" si="59"/>
        <v>#REF!</v>
      </c>
      <c r="K186" s="92"/>
      <c r="L186" s="93"/>
      <c r="M186" s="41">
        <f t="shared" si="72"/>
        <v>0</v>
      </c>
      <c r="N186" s="38">
        <f t="shared" si="73"/>
        <v>0</v>
      </c>
      <c r="O186" s="76"/>
      <c r="P186" s="76"/>
      <c r="Q186" s="77"/>
      <c r="R186" s="50"/>
      <c r="S186" s="41"/>
      <c r="T186" s="41">
        <f t="shared" si="80"/>
        <v>0</v>
      </c>
      <c r="U186" s="38">
        <f t="shared" si="81"/>
        <v>0</v>
      </c>
      <c r="V186" s="76"/>
      <c r="W186" s="76"/>
      <c r="X186" s="77"/>
      <c r="Y186" s="50"/>
      <c r="Z186" s="41"/>
      <c r="AA186" s="41">
        <f t="shared" si="88"/>
        <v>0</v>
      </c>
      <c r="AB186" s="38">
        <f t="shared" si="82"/>
        <v>0</v>
      </c>
      <c r="AC186" s="50"/>
      <c r="AD186" s="41"/>
      <c r="AE186" s="41">
        <f t="shared" si="63"/>
        <v>0</v>
      </c>
      <c r="AF186" s="38">
        <f t="shared" si="83"/>
        <v>0</v>
      </c>
      <c r="AG186" s="76"/>
      <c r="AH186" s="76"/>
      <c r="AI186" s="77"/>
      <c r="AJ186" s="50"/>
      <c r="AK186" s="41"/>
      <c r="AL186" s="41">
        <f t="shared" si="87"/>
        <v>0</v>
      </c>
      <c r="AM186" s="38">
        <f t="shared" si="74"/>
        <v>0</v>
      </c>
      <c r="AN186" s="76"/>
      <c r="AO186" s="76"/>
      <c r="AP186" s="77"/>
      <c r="AQ186" s="50"/>
      <c r="AR186" s="41"/>
      <c r="AS186" s="41"/>
      <c r="AT186" s="38"/>
      <c r="AU186" s="76"/>
      <c r="AV186" s="76"/>
      <c r="AW186" s="77"/>
      <c r="AX186" s="50"/>
      <c r="AY186" s="41"/>
      <c r="AZ186" s="41">
        <f t="shared" si="86"/>
        <v>0</v>
      </c>
      <c r="BA186" s="38">
        <f t="shared" si="75"/>
        <v>0</v>
      </c>
      <c r="BB186" s="76"/>
      <c r="BC186" s="76"/>
      <c r="BD186" s="77"/>
      <c r="BE186" s="50"/>
      <c r="BF186" s="41"/>
      <c r="BG186" s="41">
        <f t="shared" si="64"/>
        <v>0</v>
      </c>
      <c r="BH186" s="38">
        <f t="shared" si="76"/>
        <v>0</v>
      </c>
      <c r="BI186" s="76"/>
      <c r="BJ186" s="76"/>
      <c r="BK186" s="77"/>
      <c r="BL186" s="50"/>
      <c r="BM186" s="41"/>
      <c r="BN186" s="41"/>
      <c r="BO186" s="38"/>
      <c r="BP186" s="76"/>
      <c r="BQ186" s="76"/>
      <c r="BR186" s="77"/>
      <c r="BS186" s="92"/>
      <c r="BT186" s="93"/>
      <c r="BU186" s="93">
        <f t="shared" si="65"/>
        <v>0</v>
      </c>
      <c r="BV186" s="38">
        <f t="shared" si="77"/>
        <v>0</v>
      </c>
      <c r="BW186" s="76"/>
      <c r="BX186" s="76"/>
      <c r="BY186" s="76"/>
      <c r="BZ186" s="92"/>
      <c r="CA186" s="93"/>
      <c r="CB186" s="93">
        <f t="shared" si="66"/>
        <v>0</v>
      </c>
      <c r="CC186" s="38">
        <f t="shared" si="67"/>
        <v>0</v>
      </c>
      <c r="CD186" s="76"/>
      <c r="CE186" s="76"/>
      <c r="CF186" s="76"/>
      <c r="CG186" s="87"/>
      <c r="CH186" s="88"/>
      <c r="CI186" s="88">
        <f t="shared" si="68"/>
        <v>0</v>
      </c>
      <c r="CJ186" s="89">
        <f t="shared" si="69"/>
        <v>0</v>
      </c>
      <c r="CK186" s="76"/>
      <c r="CL186" s="76"/>
      <c r="CM186" s="77"/>
      <c r="CN186" s="87"/>
      <c r="CO186" s="88"/>
      <c r="CP186" s="88">
        <f t="shared" si="70"/>
        <v>0</v>
      </c>
      <c r="CQ186" s="89">
        <f t="shared" si="78"/>
        <v>0</v>
      </c>
      <c r="CR186" s="76"/>
      <c r="CS186" s="76"/>
      <c r="CT186" s="81"/>
      <c r="CU186" s="87"/>
      <c r="CV186" s="88"/>
      <c r="CW186" s="88">
        <f t="shared" si="71"/>
        <v>0</v>
      </c>
      <c r="CX186" s="89">
        <f t="shared" si="79"/>
        <v>0</v>
      </c>
      <c r="CY186" s="76"/>
      <c r="CZ186" s="76"/>
      <c r="DA186" s="81"/>
      <c r="DB186" s="90">
        <f t="shared" si="89"/>
        <v>0</v>
      </c>
      <c r="DC186" s="42">
        <f t="shared" si="89"/>
        <v>0</v>
      </c>
      <c r="DD186" s="42">
        <f t="shared" si="89"/>
        <v>0</v>
      </c>
      <c r="DE186" s="80">
        <f t="shared" si="90"/>
        <v>0</v>
      </c>
      <c r="DF186" s="80">
        <f t="shared" si="90"/>
        <v>0</v>
      </c>
      <c r="DG186" s="80">
        <f t="shared" si="90"/>
        <v>0</v>
      </c>
    </row>
    <row r="187" spans="2:111" s="8" customFormat="1" ht="20.100000000000001" customHeight="1">
      <c r="B187" s="13">
        <f t="shared" si="84"/>
        <v>181</v>
      </c>
      <c r="C187" s="14" t="e">
        <f>+#REF!</f>
        <v>#REF!</v>
      </c>
      <c r="D187" s="14" t="s">
        <v>19</v>
      </c>
      <c r="E187" s="96" t="e">
        <f>#REF!</f>
        <v>#REF!</v>
      </c>
      <c r="F187" s="16" t="e">
        <f>SUMIF(#REF!,$E187,#REF!)</f>
        <v>#REF!</v>
      </c>
      <c r="G187" s="16" t="e">
        <f>SUMIF(#REF!,$E187,#REF!)</f>
        <v>#REF!</v>
      </c>
      <c r="H187" s="17" t="e">
        <f t="shared" si="85"/>
        <v>#REF!</v>
      </c>
      <c r="I187" s="64" t="e">
        <f t="shared" si="59"/>
        <v>#REF!</v>
      </c>
      <c r="K187" s="92"/>
      <c r="L187" s="93"/>
      <c r="M187" s="41">
        <f t="shared" si="72"/>
        <v>0</v>
      </c>
      <c r="N187" s="38">
        <f t="shared" si="73"/>
        <v>0</v>
      </c>
      <c r="O187" s="76"/>
      <c r="P187" s="76"/>
      <c r="Q187" s="77"/>
      <c r="R187" s="50"/>
      <c r="S187" s="41"/>
      <c r="T187" s="41">
        <f t="shared" si="80"/>
        <v>0</v>
      </c>
      <c r="U187" s="38">
        <f t="shared" si="81"/>
        <v>0</v>
      </c>
      <c r="V187" s="76"/>
      <c r="W187" s="76"/>
      <c r="X187" s="77"/>
      <c r="Y187" s="50"/>
      <c r="Z187" s="41"/>
      <c r="AA187" s="41">
        <f t="shared" si="88"/>
        <v>0</v>
      </c>
      <c r="AB187" s="38">
        <f t="shared" si="82"/>
        <v>0</v>
      </c>
      <c r="AC187" s="50"/>
      <c r="AD187" s="41"/>
      <c r="AE187" s="41">
        <f t="shared" si="63"/>
        <v>0</v>
      </c>
      <c r="AF187" s="38">
        <f t="shared" si="83"/>
        <v>0</v>
      </c>
      <c r="AG187" s="76"/>
      <c r="AH187" s="76"/>
      <c r="AI187" s="77"/>
      <c r="AJ187" s="50"/>
      <c r="AK187" s="41"/>
      <c r="AL187" s="41">
        <f t="shared" si="87"/>
        <v>0</v>
      </c>
      <c r="AM187" s="38">
        <f t="shared" si="74"/>
        <v>0</v>
      </c>
      <c r="AN187" s="76"/>
      <c r="AO187" s="76"/>
      <c r="AP187" s="77"/>
      <c r="AQ187" s="50"/>
      <c r="AR187" s="41"/>
      <c r="AS187" s="41"/>
      <c r="AT187" s="38"/>
      <c r="AU187" s="76"/>
      <c r="AV187" s="76"/>
      <c r="AW187" s="77"/>
      <c r="AX187" s="50"/>
      <c r="AY187" s="41"/>
      <c r="AZ187" s="41">
        <f t="shared" si="86"/>
        <v>0</v>
      </c>
      <c r="BA187" s="38">
        <f t="shared" si="75"/>
        <v>0</v>
      </c>
      <c r="BB187" s="76"/>
      <c r="BC187" s="76"/>
      <c r="BD187" s="77"/>
      <c r="BE187" s="50"/>
      <c r="BF187" s="41"/>
      <c r="BG187" s="41">
        <f t="shared" si="64"/>
        <v>0</v>
      </c>
      <c r="BH187" s="38">
        <f t="shared" si="76"/>
        <v>0</v>
      </c>
      <c r="BI187" s="76"/>
      <c r="BJ187" s="76"/>
      <c r="BK187" s="77"/>
      <c r="BL187" s="50"/>
      <c r="BM187" s="41"/>
      <c r="BN187" s="41"/>
      <c r="BO187" s="38"/>
      <c r="BP187" s="76"/>
      <c r="BQ187" s="76"/>
      <c r="BR187" s="77"/>
      <c r="BS187" s="92"/>
      <c r="BT187" s="93"/>
      <c r="BU187" s="93">
        <f t="shared" si="65"/>
        <v>0</v>
      </c>
      <c r="BV187" s="38">
        <f t="shared" si="77"/>
        <v>0</v>
      </c>
      <c r="BW187" s="76"/>
      <c r="BX187" s="76"/>
      <c r="BY187" s="77"/>
      <c r="BZ187" s="92"/>
      <c r="CA187" s="93"/>
      <c r="CB187" s="93">
        <f t="shared" si="66"/>
        <v>0</v>
      </c>
      <c r="CC187" s="38"/>
      <c r="CD187" s="76"/>
      <c r="CE187" s="76"/>
      <c r="CF187" s="77"/>
      <c r="CG187" s="87"/>
      <c r="CH187" s="88"/>
      <c r="CI187" s="88">
        <f t="shared" si="68"/>
        <v>0</v>
      </c>
      <c r="CJ187" s="89">
        <f t="shared" si="69"/>
        <v>0</v>
      </c>
      <c r="CK187" s="76"/>
      <c r="CL187" s="76"/>
      <c r="CM187" s="77"/>
      <c r="CN187" s="87"/>
      <c r="CO187" s="88"/>
      <c r="CP187" s="88">
        <f t="shared" si="70"/>
        <v>0</v>
      </c>
      <c r="CQ187" s="89">
        <f t="shared" si="78"/>
        <v>0</v>
      </c>
      <c r="CR187" s="76"/>
      <c r="CS187" s="76"/>
      <c r="CT187" s="81"/>
      <c r="CU187" s="87"/>
      <c r="CV187" s="88"/>
      <c r="CW187" s="88">
        <f t="shared" si="71"/>
        <v>0</v>
      </c>
      <c r="CX187" s="89">
        <f t="shared" si="79"/>
        <v>0</v>
      </c>
      <c r="CY187" s="76"/>
      <c r="CZ187" s="76"/>
      <c r="DA187" s="81"/>
      <c r="DB187" s="90">
        <f t="shared" si="89"/>
        <v>0</v>
      </c>
      <c r="DC187" s="42">
        <f t="shared" si="89"/>
        <v>0</v>
      </c>
      <c r="DD187" s="42">
        <f t="shared" si="89"/>
        <v>0</v>
      </c>
      <c r="DE187" s="80">
        <f t="shared" si="90"/>
        <v>0</v>
      </c>
      <c r="DF187" s="80">
        <f t="shared" si="90"/>
        <v>0</v>
      </c>
      <c r="DG187" s="80">
        <f t="shared" si="90"/>
        <v>0</v>
      </c>
    </row>
    <row r="188" spans="2:111" s="8" customFormat="1" ht="20.100000000000001" customHeight="1">
      <c r="B188" s="13">
        <f t="shared" si="84"/>
        <v>182</v>
      </c>
      <c r="C188" s="14" t="e">
        <f>+#REF!</f>
        <v>#REF!</v>
      </c>
      <c r="D188" s="14" t="s">
        <v>19</v>
      </c>
      <c r="E188" s="96" t="e">
        <f>#REF!</f>
        <v>#REF!</v>
      </c>
      <c r="F188" s="16" t="e">
        <f>SUMIF(#REF!,$E188,#REF!)</f>
        <v>#REF!</v>
      </c>
      <c r="G188" s="16" t="e">
        <f>SUMIF(#REF!,$E188,#REF!)</f>
        <v>#REF!</v>
      </c>
      <c r="H188" s="17" t="e">
        <f t="shared" si="85"/>
        <v>#REF!</v>
      </c>
      <c r="I188" s="64" t="e">
        <f t="shared" si="59"/>
        <v>#REF!</v>
      </c>
      <c r="K188" s="92"/>
      <c r="L188" s="93"/>
      <c r="M188" s="41">
        <f t="shared" si="72"/>
        <v>0</v>
      </c>
      <c r="N188" s="38">
        <f t="shared" si="73"/>
        <v>0</v>
      </c>
      <c r="O188" s="76"/>
      <c r="P188" s="76"/>
      <c r="Q188" s="77"/>
      <c r="R188" s="50"/>
      <c r="S188" s="41"/>
      <c r="T188" s="41">
        <f t="shared" si="80"/>
        <v>0</v>
      </c>
      <c r="U188" s="38">
        <f t="shared" si="81"/>
        <v>0</v>
      </c>
      <c r="V188" s="76"/>
      <c r="W188" s="76"/>
      <c r="X188" s="77"/>
      <c r="Y188" s="50"/>
      <c r="Z188" s="41"/>
      <c r="AA188" s="41">
        <f t="shared" si="88"/>
        <v>0</v>
      </c>
      <c r="AB188" s="38">
        <f t="shared" si="82"/>
        <v>0</v>
      </c>
      <c r="AC188" s="50"/>
      <c r="AD188" s="41"/>
      <c r="AE188" s="41">
        <f t="shared" si="63"/>
        <v>0</v>
      </c>
      <c r="AF188" s="38">
        <f t="shared" si="83"/>
        <v>0</v>
      </c>
      <c r="AG188" s="76"/>
      <c r="AH188" s="76"/>
      <c r="AI188" s="77"/>
      <c r="AJ188" s="50"/>
      <c r="AK188" s="41"/>
      <c r="AL188" s="41">
        <f t="shared" si="87"/>
        <v>0</v>
      </c>
      <c r="AM188" s="38">
        <f t="shared" si="74"/>
        <v>0</v>
      </c>
      <c r="AN188" s="76"/>
      <c r="AO188" s="76"/>
      <c r="AP188" s="77"/>
      <c r="AQ188" s="50"/>
      <c r="AR188" s="41"/>
      <c r="AS188" s="41"/>
      <c r="AT188" s="38"/>
      <c r="AU188" s="76"/>
      <c r="AV188" s="76"/>
      <c r="AW188" s="77"/>
      <c r="AX188" s="50"/>
      <c r="AY188" s="41"/>
      <c r="AZ188" s="41">
        <f t="shared" si="86"/>
        <v>0</v>
      </c>
      <c r="BA188" s="38">
        <f t="shared" si="75"/>
        <v>0</v>
      </c>
      <c r="BB188" s="76"/>
      <c r="BC188" s="76"/>
      <c r="BD188" s="76"/>
      <c r="BE188" s="50"/>
      <c r="BF188" s="41"/>
      <c r="BG188" s="41">
        <f t="shared" si="64"/>
        <v>0</v>
      </c>
      <c r="BH188" s="38">
        <f t="shared" si="76"/>
        <v>0</v>
      </c>
      <c r="BI188" s="76"/>
      <c r="BJ188" s="76"/>
      <c r="BK188" s="76"/>
      <c r="BL188" s="50"/>
      <c r="BM188" s="41"/>
      <c r="BN188" s="41"/>
      <c r="BO188" s="38"/>
      <c r="BP188" s="76"/>
      <c r="BQ188" s="76"/>
      <c r="BR188" s="77"/>
      <c r="BS188" s="92"/>
      <c r="BT188" s="93"/>
      <c r="BU188" s="93">
        <f t="shared" si="65"/>
        <v>0</v>
      </c>
      <c r="BV188" s="38">
        <f t="shared" si="77"/>
        <v>0</v>
      </c>
      <c r="BW188" s="76"/>
      <c r="BX188" s="76"/>
      <c r="BY188" s="76"/>
      <c r="BZ188" s="92"/>
      <c r="CA188" s="93"/>
      <c r="CB188" s="93">
        <f t="shared" si="66"/>
        <v>0</v>
      </c>
      <c r="CC188" s="38">
        <f t="shared" si="67"/>
        <v>0</v>
      </c>
      <c r="CD188" s="76"/>
      <c r="CE188" s="76"/>
      <c r="CF188" s="77"/>
      <c r="CG188" s="87"/>
      <c r="CH188" s="88"/>
      <c r="CI188" s="88">
        <f t="shared" si="68"/>
        <v>0</v>
      </c>
      <c r="CJ188" s="89">
        <f t="shared" si="69"/>
        <v>0</v>
      </c>
      <c r="CK188" s="76"/>
      <c r="CL188" s="76"/>
      <c r="CM188" s="77"/>
      <c r="CN188" s="87"/>
      <c r="CO188" s="88"/>
      <c r="CP188" s="88">
        <f t="shared" si="70"/>
        <v>0</v>
      </c>
      <c r="CQ188" s="89">
        <f t="shared" si="78"/>
        <v>0</v>
      </c>
      <c r="CR188" s="76"/>
      <c r="CS188" s="76"/>
      <c r="CT188" s="81"/>
      <c r="CU188" s="87"/>
      <c r="CV188" s="88"/>
      <c r="CW188" s="88">
        <f t="shared" si="71"/>
        <v>0</v>
      </c>
      <c r="CX188" s="89">
        <f t="shared" si="79"/>
        <v>0</v>
      </c>
      <c r="CY188" s="76"/>
      <c r="CZ188" s="76"/>
      <c r="DA188" s="81"/>
      <c r="DB188" s="90">
        <f t="shared" si="89"/>
        <v>0</v>
      </c>
      <c r="DC188" s="42">
        <f t="shared" si="89"/>
        <v>0</v>
      </c>
      <c r="DD188" s="42">
        <f t="shared" si="89"/>
        <v>0</v>
      </c>
      <c r="DE188" s="80">
        <f t="shared" si="90"/>
        <v>0</v>
      </c>
      <c r="DF188" s="80">
        <f t="shared" si="90"/>
        <v>0</v>
      </c>
      <c r="DG188" s="80">
        <f t="shared" si="90"/>
        <v>0</v>
      </c>
    </row>
    <row r="189" spans="2:111" s="8" customFormat="1" ht="20.100000000000001" customHeight="1">
      <c r="B189" s="13">
        <f t="shared" si="84"/>
        <v>183</v>
      </c>
      <c r="C189" s="14" t="e">
        <f>+#REF!</f>
        <v>#REF!</v>
      </c>
      <c r="D189" s="14" t="s">
        <v>19</v>
      </c>
      <c r="E189" s="96" t="e">
        <f>#REF!</f>
        <v>#REF!</v>
      </c>
      <c r="F189" s="16" t="e">
        <f>SUMIF(#REF!,$E189,#REF!)</f>
        <v>#REF!</v>
      </c>
      <c r="G189" s="16" t="e">
        <f>SUMIF(#REF!,$E189,#REF!)</f>
        <v>#REF!</v>
      </c>
      <c r="H189" s="17" t="e">
        <f t="shared" si="85"/>
        <v>#REF!</v>
      </c>
      <c r="I189" s="64" t="e">
        <f t="shared" si="59"/>
        <v>#REF!</v>
      </c>
      <c r="K189" s="92"/>
      <c r="L189" s="93"/>
      <c r="M189" s="41">
        <f t="shared" si="72"/>
        <v>0</v>
      </c>
      <c r="N189" s="38">
        <f t="shared" si="73"/>
        <v>0</v>
      </c>
      <c r="O189" s="76"/>
      <c r="P189" s="76"/>
      <c r="Q189" s="77"/>
      <c r="R189" s="50"/>
      <c r="S189" s="41"/>
      <c r="T189" s="41">
        <f t="shared" si="80"/>
        <v>0</v>
      </c>
      <c r="U189" s="38">
        <f t="shared" si="81"/>
        <v>0</v>
      </c>
      <c r="V189" s="76"/>
      <c r="W189" s="76"/>
      <c r="X189" s="77"/>
      <c r="Y189" s="50"/>
      <c r="Z189" s="41"/>
      <c r="AA189" s="41">
        <f t="shared" si="88"/>
        <v>0</v>
      </c>
      <c r="AB189" s="38">
        <f t="shared" si="82"/>
        <v>0</v>
      </c>
      <c r="AC189" s="50"/>
      <c r="AD189" s="41"/>
      <c r="AE189" s="41">
        <f t="shared" si="63"/>
        <v>0</v>
      </c>
      <c r="AF189" s="38">
        <f t="shared" si="83"/>
        <v>0</v>
      </c>
      <c r="AG189" s="76"/>
      <c r="AH189" s="76"/>
      <c r="AI189" s="77"/>
      <c r="AJ189" s="50"/>
      <c r="AK189" s="41"/>
      <c r="AL189" s="41">
        <f t="shared" si="87"/>
        <v>0</v>
      </c>
      <c r="AM189" s="38">
        <f t="shared" si="74"/>
        <v>0</v>
      </c>
      <c r="AN189" s="76"/>
      <c r="AO189" s="76"/>
      <c r="AP189" s="77"/>
      <c r="AQ189" s="50"/>
      <c r="AR189" s="41"/>
      <c r="AS189" s="41"/>
      <c r="AT189" s="38"/>
      <c r="AU189" s="76"/>
      <c r="AV189" s="76"/>
      <c r="AW189" s="77"/>
      <c r="AX189" s="50"/>
      <c r="AY189" s="41"/>
      <c r="AZ189" s="41">
        <f t="shared" si="86"/>
        <v>0</v>
      </c>
      <c r="BA189" s="38">
        <f t="shared" si="75"/>
        <v>0</v>
      </c>
      <c r="BB189" s="76"/>
      <c r="BC189" s="76"/>
      <c r="BD189" s="76"/>
      <c r="BE189" s="50"/>
      <c r="BF189" s="41"/>
      <c r="BG189" s="41">
        <f t="shared" si="64"/>
        <v>0</v>
      </c>
      <c r="BH189" s="38">
        <f t="shared" si="76"/>
        <v>0</v>
      </c>
      <c r="BI189" s="76"/>
      <c r="BJ189" s="76"/>
      <c r="BK189" s="76"/>
      <c r="BL189" s="50"/>
      <c r="BM189" s="41"/>
      <c r="BN189" s="41"/>
      <c r="BO189" s="38"/>
      <c r="BP189" s="76"/>
      <c r="BQ189" s="76"/>
      <c r="BR189" s="76"/>
      <c r="BS189" s="92"/>
      <c r="BT189" s="93"/>
      <c r="BU189" s="93">
        <f t="shared" si="65"/>
        <v>0</v>
      </c>
      <c r="BV189" s="38">
        <f t="shared" si="77"/>
        <v>0</v>
      </c>
      <c r="BW189" s="76"/>
      <c r="BX189" s="76"/>
      <c r="BY189" s="77"/>
      <c r="BZ189" s="92"/>
      <c r="CA189" s="93"/>
      <c r="CB189" s="93">
        <f t="shared" si="66"/>
        <v>0</v>
      </c>
      <c r="CC189" s="38">
        <f t="shared" si="67"/>
        <v>0</v>
      </c>
      <c r="CD189" s="76"/>
      <c r="CE189" s="76"/>
      <c r="CF189" s="77"/>
      <c r="CG189" s="87"/>
      <c r="CH189" s="88"/>
      <c r="CI189" s="88">
        <f t="shared" si="68"/>
        <v>0</v>
      </c>
      <c r="CJ189" s="89">
        <f t="shared" si="69"/>
        <v>0</v>
      </c>
      <c r="CK189" s="76"/>
      <c r="CL189" s="76"/>
      <c r="CM189" s="77"/>
      <c r="CN189" s="87"/>
      <c r="CO189" s="88"/>
      <c r="CP189" s="88">
        <f t="shared" si="70"/>
        <v>0</v>
      </c>
      <c r="CQ189" s="89">
        <f t="shared" si="78"/>
        <v>0</v>
      </c>
      <c r="CR189" s="76"/>
      <c r="CS189" s="76"/>
      <c r="CT189" s="81"/>
      <c r="CU189" s="87"/>
      <c r="CV189" s="88"/>
      <c r="CW189" s="88">
        <f t="shared" si="71"/>
        <v>0</v>
      </c>
      <c r="CX189" s="89">
        <f t="shared" si="79"/>
        <v>0</v>
      </c>
      <c r="CY189" s="76"/>
      <c r="CZ189" s="76"/>
      <c r="DA189" s="81"/>
      <c r="DB189" s="90">
        <f t="shared" si="89"/>
        <v>0</v>
      </c>
      <c r="DC189" s="42">
        <f t="shared" si="89"/>
        <v>0</v>
      </c>
      <c r="DD189" s="42">
        <f t="shared" si="89"/>
        <v>0</v>
      </c>
      <c r="DE189" s="80">
        <f t="shared" si="90"/>
        <v>0</v>
      </c>
      <c r="DF189" s="80">
        <f t="shared" si="90"/>
        <v>0</v>
      </c>
      <c r="DG189" s="80">
        <f t="shared" si="90"/>
        <v>0</v>
      </c>
    </row>
    <row r="190" spans="2:111" s="8" customFormat="1" ht="20.100000000000001" customHeight="1">
      <c r="B190" s="13">
        <f t="shared" si="84"/>
        <v>184</v>
      </c>
      <c r="C190" s="14" t="e">
        <f>+#REF!</f>
        <v>#REF!</v>
      </c>
      <c r="D190" s="14" t="s">
        <v>19</v>
      </c>
      <c r="E190" s="96" t="e">
        <f>#REF!</f>
        <v>#REF!</v>
      </c>
      <c r="F190" s="16" t="e">
        <f>SUMIF(#REF!,$E190,#REF!)</f>
        <v>#REF!</v>
      </c>
      <c r="G190" s="16" t="e">
        <f>SUMIF(#REF!,$E190,#REF!)</f>
        <v>#REF!</v>
      </c>
      <c r="H190" s="17" t="e">
        <f t="shared" si="85"/>
        <v>#REF!</v>
      </c>
      <c r="I190" s="64" t="e">
        <f t="shared" si="59"/>
        <v>#REF!</v>
      </c>
      <c r="K190" s="92"/>
      <c r="L190" s="93"/>
      <c r="M190" s="41">
        <f t="shared" si="72"/>
        <v>0</v>
      </c>
      <c r="N190" s="38">
        <f t="shared" si="73"/>
        <v>0</v>
      </c>
      <c r="O190" s="76"/>
      <c r="P190" s="76"/>
      <c r="Q190" s="77"/>
      <c r="R190" s="50"/>
      <c r="S190" s="41"/>
      <c r="T190" s="41">
        <f t="shared" si="80"/>
        <v>0</v>
      </c>
      <c r="U190" s="38">
        <f t="shared" si="81"/>
        <v>0</v>
      </c>
      <c r="V190" s="76"/>
      <c r="W190" s="76"/>
      <c r="X190" s="77"/>
      <c r="Y190" s="50"/>
      <c r="Z190" s="41"/>
      <c r="AA190" s="41">
        <f t="shared" si="88"/>
        <v>0</v>
      </c>
      <c r="AB190" s="38">
        <f t="shared" si="82"/>
        <v>0</v>
      </c>
      <c r="AC190" s="50"/>
      <c r="AD190" s="41"/>
      <c r="AE190" s="41">
        <f t="shared" si="63"/>
        <v>0</v>
      </c>
      <c r="AF190" s="38">
        <f t="shared" si="83"/>
        <v>0</v>
      </c>
      <c r="AG190" s="76"/>
      <c r="AH190" s="76"/>
      <c r="AI190" s="77"/>
      <c r="AJ190" s="50"/>
      <c r="AK190" s="41"/>
      <c r="AL190" s="41">
        <f t="shared" si="87"/>
        <v>0</v>
      </c>
      <c r="AM190" s="38">
        <f t="shared" si="74"/>
        <v>0</v>
      </c>
      <c r="AN190" s="76"/>
      <c r="AO190" s="76"/>
      <c r="AP190" s="77"/>
      <c r="AQ190" s="50"/>
      <c r="AR190" s="41"/>
      <c r="AS190" s="41"/>
      <c r="AT190" s="38"/>
      <c r="AU190" s="76"/>
      <c r="AV190" s="76"/>
      <c r="AW190" s="77"/>
      <c r="AX190" s="50"/>
      <c r="AY190" s="41"/>
      <c r="AZ190" s="41">
        <f t="shared" si="86"/>
        <v>0</v>
      </c>
      <c r="BA190" s="38">
        <f t="shared" si="75"/>
        <v>0</v>
      </c>
      <c r="BB190" s="76"/>
      <c r="BC190" s="76"/>
      <c r="BD190" s="77"/>
      <c r="BE190" s="50"/>
      <c r="BF190" s="41"/>
      <c r="BG190" s="41">
        <f t="shared" si="64"/>
        <v>0</v>
      </c>
      <c r="BH190" s="38">
        <f t="shared" si="76"/>
        <v>0</v>
      </c>
      <c r="BI190" s="76"/>
      <c r="BJ190" s="76"/>
      <c r="BK190" s="77"/>
      <c r="BL190" s="50"/>
      <c r="BM190" s="41"/>
      <c r="BN190" s="41"/>
      <c r="BO190" s="38"/>
      <c r="BP190" s="76"/>
      <c r="BQ190" s="76"/>
      <c r="BR190" s="77"/>
      <c r="BS190" s="92"/>
      <c r="BT190" s="93"/>
      <c r="BU190" s="93">
        <f t="shared" si="65"/>
        <v>0</v>
      </c>
      <c r="BV190" s="38">
        <f t="shared" si="77"/>
        <v>0</v>
      </c>
      <c r="BW190" s="76"/>
      <c r="BX190" s="76"/>
      <c r="BY190" s="77"/>
      <c r="BZ190" s="92"/>
      <c r="CA190" s="93"/>
      <c r="CB190" s="93">
        <f t="shared" si="66"/>
        <v>0</v>
      </c>
      <c r="CC190" s="38">
        <f t="shared" si="67"/>
        <v>0</v>
      </c>
      <c r="CD190" s="76"/>
      <c r="CE190" s="76"/>
      <c r="CF190" s="77"/>
      <c r="CG190" s="87"/>
      <c r="CH190" s="88"/>
      <c r="CI190" s="88">
        <f t="shared" si="68"/>
        <v>0</v>
      </c>
      <c r="CJ190" s="89">
        <f t="shared" si="69"/>
        <v>0</v>
      </c>
      <c r="CK190" s="76"/>
      <c r="CL190" s="76"/>
      <c r="CM190" s="77"/>
      <c r="CN190" s="87"/>
      <c r="CO190" s="88"/>
      <c r="CP190" s="88">
        <f t="shared" si="70"/>
        <v>0</v>
      </c>
      <c r="CQ190" s="89">
        <f t="shared" si="78"/>
        <v>0</v>
      </c>
      <c r="CR190" s="76"/>
      <c r="CS190" s="76"/>
      <c r="CT190" s="81"/>
      <c r="CU190" s="87"/>
      <c r="CV190" s="88"/>
      <c r="CW190" s="88">
        <f t="shared" si="71"/>
        <v>0</v>
      </c>
      <c r="CX190" s="89">
        <f t="shared" si="79"/>
        <v>0</v>
      </c>
      <c r="CY190" s="76"/>
      <c r="CZ190" s="76"/>
      <c r="DA190" s="81"/>
      <c r="DB190" s="90">
        <f t="shared" si="89"/>
        <v>0</v>
      </c>
      <c r="DC190" s="42">
        <f t="shared" si="89"/>
        <v>0</v>
      </c>
      <c r="DD190" s="42">
        <f t="shared" si="89"/>
        <v>0</v>
      </c>
      <c r="DE190" s="80">
        <f t="shared" si="90"/>
        <v>0</v>
      </c>
      <c r="DF190" s="80">
        <f t="shared" si="90"/>
        <v>0</v>
      </c>
      <c r="DG190" s="80">
        <f t="shared" si="90"/>
        <v>0</v>
      </c>
    </row>
    <row r="191" spans="2:111" s="8" customFormat="1" ht="20.100000000000001" customHeight="1">
      <c r="B191" s="13">
        <f t="shared" si="84"/>
        <v>185</v>
      </c>
      <c r="C191" s="14" t="e">
        <f>+#REF!</f>
        <v>#REF!</v>
      </c>
      <c r="D191" s="14" t="s">
        <v>19</v>
      </c>
      <c r="E191" s="96" t="e">
        <f>#REF!</f>
        <v>#REF!</v>
      </c>
      <c r="F191" s="16" t="e">
        <f>SUMIF(#REF!,$E191,#REF!)</f>
        <v>#REF!</v>
      </c>
      <c r="G191" s="16" t="e">
        <f>SUMIF(#REF!,$E191,#REF!)</f>
        <v>#REF!</v>
      </c>
      <c r="H191" s="17" t="e">
        <f t="shared" si="85"/>
        <v>#REF!</v>
      </c>
      <c r="I191" s="64" t="e">
        <f t="shared" si="59"/>
        <v>#REF!</v>
      </c>
      <c r="K191" s="92"/>
      <c r="L191" s="93"/>
      <c r="M191" s="41">
        <f t="shared" si="72"/>
        <v>0</v>
      </c>
      <c r="N191" s="38">
        <f t="shared" si="73"/>
        <v>0</v>
      </c>
      <c r="O191" s="76"/>
      <c r="P191" s="76"/>
      <c r="Q191" s="77"/>
      <c r="R191" s="50"/>
      <c r="S191" s="41"/>
      <c r="T191" s="41">
        <f t="shared" si="80"/>
        <v>0</v>
      </c>
      <c r="U191" s="38">
        <f t="shared" si="81"/>
        <v>0</v>
      </c>
      <c r="V191" s="76"/>
      <c r="W191" s="76"/>
      <c r="X191" s="77"/>
      <c r="Y191" s="50"/>
      <c r="Z191" s="41"/>
      <c r="AA191" s="41">
        <f t="shared" si="88"/>
        <v>0</v>
      </c>
      <c r="AB191" s="38">
        <f t="shared" si="82"/>
        <v>0</v>
      </c>
      <c r="AC191" s="50"/>
      <c r="AD191" s="41"/>
      <c r="AE191" s="41">
        <f t="shared" si="63"/>
        <v>0</v>
      </c>
      <c r="AF191" s="38">
        <f t="shared" si="83"/>
        <v>0</v>
      </c>
      <c r="AG191" s="76"/>
      <c r="AH191" s="76"/>
      <c r="AI191" s="77"/>
      <c r="AJ191" s="50"/>
      <c r="AK191" s="41"/>
      <c r="AL191" s="41">
        <f t="shared" si="87"/>
        <v>0</v>
      </c>
      <c r="AM191" s="38">
        <f t="shared" si="74"/>
        <v>0</v>
      </c>
      <c r="AN191" s="76"/>
      <c r="AO191" s="76"/>
      <c r="AP191" s="77"/>
      <c r="AQ191" s="50"/>
      <c r="AR191" s="41"/>
      <c r="AS191" s="41"/>
      <c r="AT191" s="38"/>
      <c r="AU191" s="76"/>
      <c r="AV191" s="76"/>
      <c r="AW191" s="77"/>
      <c r="AX191" s="50"/>
      <c r="AY191" s="41"/>
      <c r="AZ191" s="41">
        <f t="shared" si="86"/>
        <v>0</v>
      </c>
      <c r="BA191" s="38">
        <f t="shared" si="75"/>
        <v>0</v>
      </c>
      <c r="BB191" s="76"/>
      <c r="BC191" s="76"/>
      <c r="BD191" s="77"/>
      <c r="BE191" s="50"/>
      <c r="BF191" s="41"/>
      <c r="BG191" s="41">
        <f t="shared" si="64"/>
        <v>0</v>
      </c>
      <c r="BH191" s="38">
        <f t="shared" si="76"/>
        <v>0</v>
      </c>
      <c r="BI191" s="76"/>
      <c r="BJ191" s="76"/>
      <c r="BK191" s="77"/>
      <c r="BL191" s="50"/>
      <c r="BM191" s="41"/>
      <c r="BN191" s="41"/>
      <c r="BO191" s="38"/>
      <c r="BP191" s="76"/>
      <c r="BQ191" s="76"/>
      <c r="BR191" s="77"/>
      <c r="BS191" s="92"/>
      <c r="BT191" s="93"/>
      <c r="BU191" s="93">
        <f t="shared" si="65"/>
        <v>0</v>
      </c>
      <c r="BV191" s="38">
        <f t="shared" si="77"/>
        <v>0</v>
      </c>
      <c r="BW191" s="76"/>
      <c r="BX191" s="76"/>
      <c r="BY191" s="77"/>
      <c r="BZ191" s="92"/>
      <c r="CA191" s="93"/>
      <c r="CB191" s="93">
        <f t="shared" si="66"/>
        <v>0</v>
      </c>
      <c r="CC191" s="38">
        <f t="shared" si="67"/>
        <v>0</v>
      </c>
      <c r="CD191" s="76"/>
      <c r="CE191" s="76"/>
      <c r="CF191" s="77"/>
      <c r="CG191" s="87"/>
      <c r="CH191" s="88"/>
      <c r="CI191" s="88">
        <f t="shared" si="68"/>
        <v>0</v>
      </c>
      <c r="CJ191" s="89">
        <f t="shared" si="69"/>
        <v>0</v>
      </c>
      <c r="CK191" s="76"/>
      <c r="CL191" s="76"/>
      <c r="CM191" s="77"/>
      <c r="CN191" s="87"/>
      <c r="CO191" s="88"/>
      <c r="CP191" s="88">
        <f t="shared" si="70"/>
        <v>0</v>
      </c>
      <c r="CQ191" s="89">
        <f t="shared" si="78"/>
        <v>0</v>
      </c>
      <c r="CR191" s="76"/>
      <c r="CS191" s="76"/>
      <c r="CT191" s="81"/>
      <c r="CU191" s="87"/>
      <c r="CV191" s="88"/>
      <c r="CW191" s="88">
        <f t="shared" si="71"/>
        <v>0</v>
      </c>
      <c r="CX191" s="89">
        <f t="shared" si="79"/>
        <v>0</v>
      </c>
      <c r="CY191" s="76"/>
      <c r="CZ191" s="76"/>
      <c r="DA191" s="81"/>
      <c r="DB191" s="90">
        <f t="shared" si="89"/>
        <v>0</v>
      </c>
      <c r="DC191" s="42">
        <f t="shared" si="89"/>
        <v>0</v>
      </c>
      <c r="DD191" s="42">
        <f t="shared" si="89"/>
        <v>0</v>
      </c>
      <c r="DE191" s="80">
        <f t="shared" si="90"/>
        <v>0</v>
      </c>
      <c r="DF191" s="80">
        <f t="shared" si="90"/>
        <v>0</v>
      </c>
      <c r="DG191" s="80">
        <f t="shared" si="90"/>
        <v>0</v>
      </c>
    </row>
    <row r="192" spans="2:111" s="8" customFormat="1" ht="20.100000000000001" customHeight="1">
      <c r="B192" s="13">
        <f t="shared" si="84"/>
        <v>186</v>
      </c>
      <c r="C192" s="14" t="e">
        <f>+#REF!</f>
        <v>#REF!</v>
      </c>
      <c r="D192" s="14" t="s">
        <v>19</v>
      </c>
      <c r="E192" s="96" t="e">
        <f>#REF!</f>
        <v>#REF!</v>
      </c>
      <c r="F192" s="16" t="e">
        <f>SUMIF(#REF!,$E192,#REF!)</f>
        <v>#REF!</v>
      </c>
      <c r="G192" s="16" t="e">
        <f>SUMIF(#REF!,$E192,#REF!)</f>
        <v>#REF!</v>
      </c>
      <c r="H192" s="17" t="e">
        <f t="shared" si="85"/>
        <v>#REF!</v>
      </c>
      <c r="I192" s="64" t="e">
        <f t="shared" si="59"/>
        <v>#REF!</v>
      </c>
      <c r="K192" s="92"/>
      <c r="L192" s="93"/>
      <c r="M192" s="41">
        <f t="shared" si="72"/>
        <v>0</v>
      </c>
      <c r="N192" s="38">
        <f t="shared" si="73"/>
        <v>0</v>
      </c>
      <c r="O192" s="76"/>
      <c r="P192" s="76"/>
      <c r="Q192" s="77"/>
      <c r="R192" s="50"/>
      <c r="S192" s="41"/>
      <c r="T192" s="41">
        <f t="shared" si="80"/>
        <v>0</v>
      </c>
      <c r="U192" s="38">
        <f t="shared" si="81"/>
        <v>0</v>
      </c>
      <c r="V192" s="76"/>
      <c r="W192" s="76"/>
      <c r="X192" s="77"/>
      <c r="Y192" s="50"/>
      <c r="Z192" s="41"/>
      <c r="AA192" s="41">
        <f t="shared" si="88"/>
        <v>0</v>
      </c>
      <c r="AB192" s="38">
        <f t="shared" si="82"/>
        <v>0</v>
      </c>
      <c r="AC192" s="50"/>
      <c r="AD192" s="41"/>
      <c r="AE192" s="41">
        <f t="shared" si="63"/>
        <v>0</v>
      </c>
      <c r="AF192" s="38">
        <f t="shared" si="83"/>
        <v>0</v>
      </c>
      <c r="AG192" s="76"/>
      <c r="AH192" s="76"/>
      <c r="AI192" s="77"/>
      <c r="AJ192" s="50"/>
      <c r="AK192" s="41"/>
      <c r="AL192" s="41">
        <f t="shared" si="87"/>
        <v>0</v>
      </c>
      <c r="AM192" s="38">
        <f t="shared" si="74"/>
        <v>0</v>
      </c>
      <c r="AN192" s="76"/>
      <c r="AO192" s="76"/>
      <c r="AP192" s="77"/>
      <c r="AQ192" s="50"/>
      <c r="AR192" s="41"/>
      <c r="AS192" s="41"/>
      <c r="AT192" s="38"/>
      <c r="AU192" s="76"/>
      <c r="AV192" s="76"/>
      <c r="AW192" s="77"/>
      <c r="AX192" s="50"/>
      <c r="AY192" s="41"/>
      <c r="AZ192" s="41">
        <f t="shared" si="86"/>
        <v>0</v>
      </c>
      <c r="BA192" s="38">
        <f t="shared" si="75"/>
        <v>0</v>
      </c>
      <c r="BB192" s="76"/>
      <c r="BC192" s="76"/>
      <c r="BD192" s="77"/>
      <c r="BE192" s="50"/>
      <c r="BF192" s="41"/>
      <c r="BG192" s="41">
        <f t="shared" si="64"/>
        <v>0</v>
      </c>
      <c r="BH192" s="38">
        <f t="shared" si="76"/>
        <v>0</v>
      </c>
      <c r="BI192" s="76"/>
      <c r="BJ192" s="76"/>
      <c r="BK192" s="77"/>
      <c r="BL192" s="50"/>
      <c r="BM192" s="41"/>
      <c r="BN192" s="41"/>
      <c r="BO192" s="38"/>
      <c r="BP192" s="76"/>
      <c r="BQ192" s="76"/>
      <c r="BR192" s="77"/>
      <c r="BS192" s="92"/>
      <c r="BT192" s="93"/>
      <c r="BU192" s="93">
        <f t="shared" si="65"/>
        <v>0</v>
      </c>
      <c r="BV192" s="38">
        <f t="shared" si="77"/>
        <v>0</v>
      </c>
      <c r="BW192" s="76"/>
      <c r="BX192" s="76"/>
      <c r="BY192" s="77"/>
      <c r="BZ192" s="92"/>
      <c r="CA192" s="93"/>
      <c r="CB192" s="93">
        <f t="shared" si="66"/>
        <v>0</v>
      </c>
      <c r="CC192" s="38">
        <f t="shared" si="67"/>
        <v>0</v>
      </c>
      <c r="CD192" s="76"/>
      <c r="CE192" s="76"/>
      <c r="CF192" s="77"/>
      <c r="CG192" s="87"/>
      <c r="CH192" s="88"/>
      <c r="CI192" s="88">
        <f t="shared" si="68"/>
        <v>0</v>
      </c>
      <c r="CJ192" s="89">
        <f t="shared" si="69"/>
        <v>0</v>
      </c>
      <c r="CK192" s="76"/>
      <c r="CL192" s="76"/>
      <c r="CM192" s="77"/>
      <c r="CN192" s="87"/>
      <c r="CO192" s="88"/>
      <c r="CP192" s="88">
        <f t="shared" si="70"/>
        <v>0</v>
      </c>
      <c r="CQ192" s="89">
        <f t="shared" si="78"/>
        <v>0</v>
      </c>
      <c r="CR192" s="76"/>
      <c r="CS192" s="76"/>
      <c r="CT192" s="81"/>
      <c r="CU192" s="87"/>
      <c r="CV192" s="88"/>
      <c r="CW192" s="88">
        <f t="shared" si="71"/>
        <v>0</v>
      </c>
      <c r="CX192" s="89">
        <f t="shared" si="79"/>
        <v>0</v>
      </c>
      <c r="CY192" s="76"/>
      <c r="CZ192" s="76"/>
      <c r="DA192" s="81"/>
      <c r="DB192" s="90">
        <f t="shared" si="89"/>
        <v>0</v>
      </c>
      <c r="DC192" s="42">
        <f t="shared" si="89"/>
        <v>0</v>
      </c>
      <c r="DD192" s="42">
        <f t="shared" si="89"/>
        <v>0</v>
      </c>
      <c r="DE192" s="80">
        <f t="shared" si="90"/>
        <v>0</v>
      </c>
      <c r="DF192" s="80">
        <f t="shared" si="90"/>
        <v>0</v>
      </c>
      <c r="DG192" s="80">
        <f t="shared" si="90"/>
        <v>0</v>
      </c>
    </row>
    <row r="193" spans="2:111" s="8" customFormat="1" ht="20.100000000000001" customHeight="1">
      <c r="B193" s="13">
        <f t="shared" si="84"/>
        <v>187</v>
      </c>
      <c r="C193" s="14" t="e">
        <f>+#REF!</f>
        <v>#REF!</v>
      </c>
      <c r="D193" s="14" t="s">
        <v>19</v>
      </c>
      <c r="E193" s="96" t="e">
        <f>#REF!</f>
        <v>#REF!</v>
      </c>
      <c r="F193" s="16" t="e">
        <f>SUMIF(#REF!,$E193,#REF!)</f>
        <v>#REF!</v>
      </c>
      <c r="G193" s="16" t="e">
        <f>SUMIF(#REF!,$E193,#REF!)</f>
        <v>#REF!</v>
      </c>
      <c r="H193" s="17" t="e">
        <f t="shared" si="85"/>
        <v>#REF!</v>
      </c>
      <c r="I193" s="64" t="e">
        <f t="shared" si="59"/>
        <v>#REF!</v>
      </c>
      <c r="K193" s="92"/>
      <c r="L193" s="93"/>
      <c r="M193" s="41">
        <f t="shared" si="72"/>
        <v>0</v>
      </c>
      <c r="N193" s="38">
        <f t="shared" si="73"/>
        <v>0</v>
      </c>
      <c r="O193" s="76"/>
      <c r="P193" s="76"/>
      <c r="Q193" s="76"/>
      <c r="R193" s="50"/>
      <c r="S193" s="41"/>
      <c r="T193" s="41">
        <f t="shared" si="80"/>
        <v>0</v>
      </c>
      <c r="U193" s="38">
        <f t="shared" si="81"/>
        <v>0</v>
      </c>
      <c r="V193" s="76"/>
      <c r="W193" s="76"/>
      <c r="X193" s="77"/>
      <c r="Y193" s="50"/>
      <c r="Z193" s="41"/>
      <c r="AA193" s="41">
        <f t="shared" si="88"/>
        <v>0</v>
      </c>
      <c r="AB193" s="38">
        <f t="shared" si="82"/>
        <v>0</v>
      </c>
      <c r="AC193" s="50"/>
      <c r="AD193" s="41"/>
      <c r="AE193" s="41">
        <f t="shared" si="63"/>
        <v>0</v>
      </c>
      <c r="AF193" s="38">
        <f t="shared" si="83"/>
        <v>0</v>
      </c>
      <c r="AG193" s="76"/>
      <c r="AH193" s="76"/>
      <c r="AI193" s="77"/>
      <c r="AJ193" s="50"/>
      <c r="AK193" s="41"/>
      <c r="AL193" s="41">
        <f t="shared" si="87"/>
        <v>0</v>
      </c>
      <c r="AM193" s="38">
        <f t="shared" si="74"/>
        <v>0</v>
      </c>
      <c r="AN193" s="76"/>
      <c r="AO193" s="76"/>
      <c r="AP193" s="77"/>
      <c r="AQ193" s="50"/>
      <c r="AR193" s="41"/>
      <c r="AS193" s="41"/>
      <c r="AT193" s="38"/>
      <c r="AU193" s="76"/>
      <c r="AV193" s="76"/>
      <c r="AW193" s="77"/>
      <c r="AX193" s="50"/>
      <c r="AY193" s="41"/>
      <c r="AZ193" s="41">
        <f t="shared" si="86"/>
        <v>0</v>
      </c>
      <c r="BA193" s="38">
        <f t="shared" si="75"/>
        <v>0</v>
      </c>
      <c r="BB193" s="76"/>
      <c r="BC193" s="76"/>
      <c r="BD193" s="77"/>
      <c r="BE193" s="50"/>
      <c r="BF193" s="41"/>
      <c r="BG193" s="41">
        <f t="shared" si="64"/>
        <v>0</v>
      </c>
      <c r="BH193" s="38">
        <f t="shared" si="76"/>
        <v>0</v>
      </c>
      <c r="BI193" s="76"/>
      <c r="BJ193" s="76"/>
      <c r="BK193" s="77"/>
      <c r="BL193" s="50"/>
      <c r="BM193" s="41"/>
      <c r="BN193" s="41"/>
      <c r="BO193" s="38"/>
      <c r="BP193" s="76"/>
      <c r="BQ193" s="76"/>
      <c r="BR193" s="77"/>
      <c r="BS193" s="92"/>
      <c r="BT193" s="93"/>
      <c r="BU193" s="93">
        <f t="shared" si="65"/>
        <v>0</v>
      </c>
      <c r="BV193" s="38">
        <f t="shared" si="77"/>
        <v>0</v>
      </c>
      <c r="BW193" s="76"/>
      <c r="BX193" s="76"/>
      <c r="BY193" s="77"/>
      <c r="BZ193" s="92"/>
      <c r="CA193" s="93"/>
      <c r="CB193" s="93">
        <f t="shared" si="66"/>
        <v>0</v>
      </c>
      <c r="CC193" s="38">
        <f t="shared" si="67"/>
        <v>0</v>
      </c>
      <c r="CD193" s="76"/>
      <c r="CE193" s="76"/>
      <c r="CF193" s="77"/>
      <c r="CG193" s="87"/>
      <c r="CH193" s="88"/>
      <c r="CI193" s="88">
        <f t="shared" si="68"/>
        <v>0</v>
      </c>
      <c r="CJ193" s="89">
        <f t="shared" si="69"/>
        <v>0</v>
      </c>
      <c r="CK193" s="76"/>
      <c r="CL193" s="76"/>
      <c r="CM193" s="77"/>
      <c r="CN193" s="87"/>
      <c r="CO193" s="88"/>
      <c r="CP193" s="88">
        <f t="shared" si="70"/>
        <v>0</v>
      </c>
      <c r="CQ193" s="89">
        <f t="shared" si="78"/>
        <v>0</v>
      </c>
      <c r="CR193" s="76"/>
      <c r="CS193" s="76"/>
      <c r="CT193" s="81"/>
      <c r="CU193" s="87"/>
      <c r="CV193" s="88"/>
      <c r="CW193" s="88">
        <f t="shared" si="71"/>
        <v>0</v>
      </c>
      <c r="CX193" s="89">
        <f t="shared" si="79"/>
        <v>0</v>
      </c>
      <c r="CY193" s="76"/>
      <c r="CZ193" s="76"/>
      <c r="DA193" s="81"/>
      <c r="DB193" s="90">
        <f t="shared" si="89"/>
        <v>0</v>
      </c>
      <c r="DC193" s="42">
        <f t="shared" si="89"/>
        <v>0</v>
      </c>
      <c r="DD193" s="42">
        <f t="shared" si="89"/>
        <v>0</v>
      </c>
      <c r="DE193" s="80">
        <f t="shared" si="90"/>
        <v>0</v>
      </c>
      <c r="DF193" s="80">
        <f t="shared" si="90"/>
        <v>0</v>
      </c>
      <c r="DG193" s="80">
        <f t="shared" si="90"/>
        <v>0</v>
      </c>
    </row>
    <row r="194" spans="2:111" s="8" customFormat="1" ht="20.100000000000001" customHeight="1">
      <c r="B194" s="13">
        <f t="shared" si="84"/>
        <v>188</v>
      </c>
      <c r="C194" s="14" t="e">
        <f>+#REF!</f>
        <v>#REF!</v>
      </c>
      <c r="D194" s="14" t="s">
        <v>19</v>
      </c>
      <c r="E194" s="96" t="e">
        <f>#REF!</f>
        <v>#REF!</v>
      </c>
      <c r="F194" s="16" t="e">
        <f>SUMIF(#REF!,$E194,#REF!)</f>
        <v>#REF!</v>
      </c>
      <c r="G194" s="16" t="e">
        <f>SUMIF(#REF!,$E194,#REF!)</f>
        <v>#REF!</v>
      </c>
      <c r="H194" s="17" t="e">
        <f t="shared" si="85"/>
        <v>#REF!</v>
      </c>
      <c r="I194" s="64" t="e">
        <f t="shared" si="59"/>
        <v>#REF!</v>
      </c>
      <c r="K194" s="92"/>
      <c r="L194" s="93"/>
      <c r="M194" s="41">
        <f t="shared" si="72"/>
        <v>0</v>
      </c>
      <c r="N194" s="38">
        <f t="shared" si="73"/>
        <v>0</v>
      </c>
      <c r="O194" s="76"/>
      <c r="P194" s="76"/>
      <c r="Q194" s="77"/>
      <c r="R194" s="50"/>
      <c r="S194" s="41"/>
      <c r="T194" s="41">
        <f t="shared" si="80"/>
        <v>0</v>
      </c>
      <c r="U194" s="38">
        <f t="shared" si="81"/>
        <v>0</v>
      </c>
      <c r="V194" s="76"/>
      <c r="W194" s="76"/>
      <c r="X194" s="77"/>
      <c r="Y194" s="50"/>
      <c r="Z194" s="41"/>
      <c r="AA194" s="41">
        <f t="shared" si="88"/>
        <v>0</v>
      </c>
      <c r="AB194" s="38">
        <f t="shared" si="82"/>
        <v>0</v>
      </c>
      <c r="AC194" s="50"/>
      <c r="AD194" s="41"/>
      <c r="AE194" s="41">
        <f t="shared" si="63"/>
        <v>0</v>
      </c>
      <c r="AF194" s="38">
        <f t="shared" si="83"/>
        <v>0</v>
      </c>
      <c r="AG194" s="76"/>
      <c r="AH194" s="76"/>
      <c r="AI194" s="77"/>
      <c r="AJ194" s="50"/>
      <c r="AK194" s="41"/>
      <c r="AL194" s="41">
        <f t="shared" si="87"/>
        <v>0</v>
      </c>
      <c r="AM194" s="38">
        <f t="shared" si="74"/>
        <v>0</v>
      </c>
      <c r="AN194" s="76"/>
      <c r="AO194" s="76"/>
      <c r="AP194" s="77"/>
      <c r="AQ194" s="50"/>
      <c r="AR194" s="41"/>
      <c r="AS194" s="41"/>
      <c r="AT194" s="38"/>
      <c r="AU194" s="76"/>
      <c r="AV194" s="76"/>
      <c r="AW194" s="77"/>
      <c r="AX194" s="50"/>
      <c r="AY194" s="41"/>
      <c r="AZ194" s="41">
        <f t="shared" si="86"/>
        <v>0</v>
      </c>
      <c r="BA194" s="38">
        <f t="shared" si="75"/>
        <v>0</v>
      </c>
      <c r="BB194" s="76"/>
      <c r="BC194" s="76"/>
      <c r="BD194" s="77"/>
      <c r="BE194" s="50"/>
      <c r="BF194" s="41"/>
      <c r="BG194" s="41">
        <f t="shared" si="64"/>
        <v>0</v>
      </c>
      <c r="BH194" s="38">
        <f t="shared" si="76"/>
        <v>0</v>
      </c>
      <c r="BI194" s="76"/>
      <c r="BJ194" s="76"/>
      <c r="BK194" s="77"/>
      <c r="BL194" s="50"/>
      <c r="BM194" s="41"/>
      <c r="BN194" s="41"/>
      <c r="BO194" s="38"/>
      <c r="BP194" s="76"/>
      <c r="BQ194" s="76"/>
      <c r="BR194" s="77"/>
      <c r="BS194" s="92"/>
      <c r="BT194" s="93"/>
      <c r="BU194" s="93">
        <f t="shared" si="65"/>
        <v>0</v>
      </c>
      <c r="BV194" s="38">
        <f t="shared" si="77"/>
        <v>0</v>
      </c>
      <c r="BW194" s="76"/>
      <c r="BX194" s="76"/>
      <c r="BY194" s="77"/>
      <c r="BZ194" s="92"/>
      <c r="CA194" s="93"/>
      <c r="CB194" s="93">
        <f t="shared" si="66"/>
        <v>0</v>
      </c>
      <c r="CC194" s="38">
        <f t="shared" si="67"/>
        <v>0</v>
      </c>
      <c r="CD194" s="76"/>
      <c r="CE194" s="76"/>
      <c r="CF194" s="77"/>
      <c r="CG194" s="87"/>
      <c r="CH194" s="88"/>
      <c r="CI194" s="88">
        <f t="shared" si="68"/>
        <v>0</v>
      </c>
      <c r="CJ194" s="89">
        <f t="shared" si="69"/>
        <v>0</v>
      </c>
      <c r="CK194" s="76"/>
      <c r="CL194" s="76"/>
      <c r="CM194" s="77"/>
      <c r="CN194" s="87"/>
      <c r="CO194" s="88"/>
      <c r="CP194" s="88">
        <f t="shared" si="70"/>
        <v>0</v>
      </c>
      <c r="CQ194" s="89">
        <f t="shared" si="78"/>
        <v>0</v>
      </c>
      <c r="CR194" s="76"/>
      <c r="CS194" s="76"/>
      <c r="CT194" s="81"/>
      <c r="CU194" s="87"/>
      <c r="CV194" s="88"/>
      <c r="CW194" s="88">
        <f t="shared" si="71"/>
        <v>0</v>
      </c>
      <c r="CX194" s="89">
        <f t="shared" si="79"/>
        <v>0</v>
      </c>
      <c r="CY194" s="76"/>
      <c r="CZ194" s="76"/>
      <c r="DA194" s="81"/>
      <c r="DB194" s="90">
        <f t="shared" si="89"/>
        <v>0</v>
      </c>
      <c r="DC194" s="42">
        <f t="shared" si="89"/>
        <v>0</v>
      </c>
      <c r="DD194" s="42">
        <f t="shared" si="89"/>
        <v>0</v>
      </c>
      <c r="DE194" s="80">
        <f t="shared" si="90"/>
        <v>0</v>
      </c>
      <c r="DF194" s="80">
        <f t="shared" si="90"/>
        <v>0</v>
      </c>
      <c r="DG194" s="80">
        <f t="shared" si="90"/>
        <v>0</v>
      </c>
    </row>
    <row r="195" spans="2:111" s="8" customFormat="1" ht="20.100000000000001" customHeight="1">
      <c r="B195" s="13">
        <f t="shared" si="84"/>
        <v>189</v>
      </c>
      <c r="C195" s="14" t="e">
        <f>+#REF!</f>
        <v>#REF!</v>
      </c>
      <c r="D195" s="14" t="s">
        <v>19</v>
      </c>
      <c r="E195" s="96" t="e">
        <f>#REF!</f>
        <v>#REF!</v>
      </c>
      <c r="F195" s="16" t="e">
        <f>SUMIF(#REF!,$E195,#REF!)</f>
        <v>#REF!</v>
      </c>
      <c r="G195" s="16" t="e">
        <f>SUMIF(#REF!,$E195,#REF!)</f>
        <v>#REF!</v>
      </c>
      <c r="H195" s="17" t="e">
        <f t="shared" si="85"/>
        <v>#REF!</v>
      </c>
      <c r="I195" s="64" t="e">
        <f t="shared" si="59"/>
        <v>#REF!</v>
      </c>
      <c r="K195" s="92"/>
      <c r="L195" s="93"/>
      <c r="M195" s="41">
        <f t="shared" si="72"/>
        <v>0</v>
      </c>
      <c r="N195" s="38">
        <f t="shared" si="73"/>
        <v>0</v>
      </c>
      <c r="O195" s="76"/>
      <c r="P195" s="76"/>
      <c r="Q195" s="77"/>
      <c r="R195" s="50"/>
      <c r="S195" s="41"/>
      <c r="T195" s="41">
        <f t="shared" si="80"/>
        <v>0</v>
      </c>
      <c r="U195" s="38">
        <f t="shared" si="81"/>
        <v>0</v>
      </c>
      <c r="V195" s="76"/>
      <c r="W195" s="76"/>
      <c r="X195" s="76"/>
      <c r="Y195" s="50"/>
      <c r="Z195" s="41"/>
      <c r="AA195" s="41">
        <f t="shared" si="88"/>
        <v>0</v>
      </c>
      <c r="AB195" s="38">
        <f t="shared" si="82"/>
        <v>0</v>
      </c>
      <c r="AC195" s="50"/>
      <c r="AD195" s="41"/>
      <c r="AE195" s="41">
        <f t="shared" ref="AE195:AE210" si="91">(AD195/1.18)/2+((AD195/1.18)*0.18)</f>
        <v>0</v>
      </c>
      <c r="AF195" s="38">
        <f t="shared" si="83"/>
        <v>0</v>
      </c>
      <c r="AG195" s="76"/>
      <c r="AH195" s="76"/>
      <c r="AI195" s="77"/>
      <c r="AJ195" s="50"/>
      <c r="AK195" s="41"/>
      <c r="AL195" s="41">
        <f t="shared" si="87"/>
        <v>0</v>
      </c>
      <c r="AM195" s="38">
        <f t="shared" si="74"/>
        <v>0</v>
      </c>
      <c r="AN195" s="76"/>
      <c r="AO195" s="76"/>
      <c r="AP195" s="77"/>
      <c r="AQ195" s="50"/>
      <c r="AR195" s="41"/>
      <c r="AS195" s="41"/>
      <c r="AT195" s="38"/>
      <c r="AU195" s="76"/>
      <c r="AV195" s="76"/>
      <c r="AW195" s="77"/>
      <c r="AX195" s="50"/>
      <c r="AY195" s="41"/>
      <c r="AZ195" s="41">
        <f t="shared" si="86"/>
        <v>0</v>
      </c>
      <c r="BA195" s="38">
        <f t="shared" si="75"/>
        <v>0</v>
      </c>
      <c r="BB195" s="76"/>
      <c r="BC195" s="76"/>
      <c r="BD195" s="77"/>
      <c r="BE195" s="50"/>
      <c r="BF195" s="41"/>
      <c r="BG195" s="41">
        <f>(BF195/1.18)/2+((BF195/1.18)*0.18)</f>
        <v>0</v>
      </c>
      <c r="BH195" s="38">
        <f t="shared" si="76"/>
        <v>0</v>
      </c>
      <c r="BI195" s="76"/>
      <c r="BJ195" s="76"/>
      <c r="BK195" s="77"/>
      <c r="BL195" s="50"/>
      <c r="BM195" s="41"/>
      <c r="BN195" s="41"/>
      <c r="BO195" s="38"/>
      <c r="BP195" s="76"/>
      <c r="BQ195" s="76"/>
      <c r="BR195" s="77"/>
      <c r="BS195" s="92"/>
      <c r="BT195" s="93"/>
      <c r="BU195" s="93">
        <f>(BT195/1.18)/2+((BT195/1.18)*0.18)</f>
        <v>0</v>
      </c>
      <c r="BV195" s="38">
        <f t="shared" si="77"/>
        <v>0</v>
      </c>
      <c r="BW195" s="76"/>
      <c r="BX195" s="76"/>
      <c r="BY195" s="77"/>
      <c r="BZ195" s="92"/>
      <c r="CA195" s="93"/>
      <c r="CB195" s="93">
        <f>(CA195/1.18)/2+((CA195/1.18)*0.18)</f>
        <v>0</v>
      </c>
      <c r="CC195" s="38">
        <f t="shared" si="67"/>
        <v>0</v>
      </c>
      <c r="CD195" s="76"/>
      <c r="CE195" s="76"/>
      <c r="CF195" s="77"/>
      <c r="CG195" s="87"/>
      <c r="CH195" s="88"/>
      <c r="CI195" s="88">
        <f>(CH195/1.18)/2+((CH195/1.18)*0.18)</f>
        <v>0</v>
      </c>
      <c r="CJ195" s="89">
        <f t="shared" ref="CJ195:CJ210" si="92">(CH195/1.18)/2</f>
        <v>0</v>
      </c>
      <c r="CK195" s="76"/>
      <c r="CL195" s="76"/>
      <c r="CM195" s="77"/>
      <c r="CN195" s="87"/>
      <c r="CO195" s="88"/>
      <c r="CP195" s="88">
        <f>(CO195/1.18)/2+((CO195/1.18)*0.18)</f>
        <v>0</v>
      </c>
      <c r="CQ195" s="89">
        <f t="shared" si="78"/>
        <v>0</v>
      </c>
      <c r="CR195" s="76"/>
      <c r="CS195" s="76"/>
      <c r="CT195" s="81"/>
      <c r="CU195" s="87"/>
      <c r="CV195" s="88"/>
      <c r="CW195" s="88">
        <f t="shared" ref="CW195:CW210" si="93">(CV195/1.18)/2+((CV195/1.18)*0.18)</f>
        <v>0</v>
      </c>
      <c r="CX195" s="89">
        <f t="shared" si="79"/>
        <v>0</v>
      </c>
      <c r="CY195" s="76"/>
      <c r="CZ195" s="76"/>
      <c r="DA195" s="81"/>
      <c r="DB195" s="90">
        <f t="shared" si="89"/>
        <v>0</v>
      </c>
      <c r="DC195" s="42">
        <f t="shared" si="89"/>
        <v>0</v>
      </c>
      <c r="DD195" s="42">
        <f t="shared" si="89"/>
        <v>0</v>
      </c>
      <c r="DE195" s="80">
        <f t="shared" si="90"/>
        <v>0</v>
      </c>
      <c r="DF195" s="80">
        <f t="shared" si="90"/>
        <v>0</v>
      </c>
      <c r="DG195" s="80">
        <f t="shared" si="90"/>
        <v>0</v>
      </c>
    </row>
    <row r="196" spans="2:111" s="8" customFormat="1" ht="20.100000000000001" customHeight="1">
      <c r="B196" s="13">
        <f t="shared" si="84"/>
        <v>190</v>
      </c>
      <c r="C196" s="14" t="e">
        <f>+#REF!</f>
        <v>#REF!</v>
      </c>
      <c r="D196" s="14" t="s">
        <v>19</v>
      </c>
      <c r="E196" s="96" t="e">
        <f>#REF!</f>
        <v>#REF!</v>
      </c>
      <c r="F196" s="16" t="e">
        <f>SUMIF(#REF!,$E196,#REF!)</f>
        <v>#REF!</v>
      </c>
      <c r="G196" s="16" t="e">
        <f>SUMIF(#REF!,$E196,#REF!)</f>
        <v>#REF!</v>
      </c>
      <c r="H196" s="17" t="e">
        <f t="shared" si="85"/>
        <v>#REF!</v>
      </c>
      <c r="I196" s="64" t="e">
        <f t="shared" si="59"/>
        <v>#REF!</v>
      </c>
      <c r="K196" s="92"/>
      <c r="L196" s="93"/>
      <c r="M196" s="41">
        <f t="shared" ref="M196:M210" si="94">(L196/1.18)/2+((L196/1.18)*0.18)</f>
        <v>0</v>
      </c>
      <c r="N196" s="38">
        <f t="shared" ref="N196:N210" si="95">(L196/1.18)/2</f>
        <v>0</v>
      </c>
      <c r="O196" s="76"/>
      <c r="P196" s="76"/>
      <c r="Q196" s="81"/>
      <c r="R196" s="50"/>
      <c r="S196" s="41"/>
      <c r="T196" s="41">
        <f t="shared" si="80"/>
        <v>0</v>
      </c>
      <c r="U196" s="38">
        <f t="shared" si="81"/>
        <v>0</v>
      </c>
      <c r="V196" s="76"/>
      <c r="W196" s="76"/>
      <c r="X196" s="81"/>
      <c r="Y196" s="50"/>
      <c r="Z196" s="41"/>
      <c r="AA196" s="41">
        <f t="shared" si="88"/>
        <v>0</v>
      </c>
      <c r="AB196" s="38">
        <f t="shared" si="82"/>
        <v>0</v>
      </c>
      <c r="AC196" s="50"/>
      <c r="AD196" s="41"/>
      <c r="AE196" s="41">
        <f t="shared" si="91"/>
        <v>0</v>
      </c>
      <c r="AF196" s="38">
        <f t="shared" si="83"/>
        <v>0</v>
      </c>
      <c r="AG196" s="76"/>
      <c r="AH196" s="76"/>
      <c r="AI196" s="77"/>
      <c r="AJ196" s="50"/>
      <c r="AK196" s="41"/>
      <c r="AL196" s="41">
        <f t="shared" si="87"/>
        <v>0</v>
      </c>
      <c r="AM196" s="38">
        <f t="shared" ref="AM196:AM210" si="96">(AK196/1.18)/2</f>
        <v>0</v>
      </c>
      <c r="AN196" s="76"/>
      <c r="AO196" s="76"/>
      <c r="AP196" s="76"/>
      <c r="AQ196" s="50"/>
      <c r="AR196" s="41"/>
      <c r="AS196" s="41"/>
      <c r="AT196" s="38"/>
      <c r="AU196" s="76"/>
      <c r="AV196" s="76"/>
      <c r="AW196" s="76"/>
      <c r="AX196" s="50"/>
      <c r="AY196" s="41"/>
      <c r="AZ196" s="41">
        <f t="shared" si="86"/>
        <v>0</v>
      </c>
      <c r="BA196" s="38">
        <f t="shared" ref="BA196:BA210" si="97">(AY196/1.18)/2</f>
        <v>0</v>
      </c>
      <c r="BB196" s="76"/>
      <c r="BC196" s="76"/>
      <c r="BD196" s="76"/>
      <c r="BE196" s="50"/>
      <c r="BF196" s="41"/>
      <c r="BG196" s="41">
        <f>(BF196/1.18)/2+((BF196/1.18)*0.18)</f>
        <v>0</v>
      </c>
      <c r="BH196" s="38">
        <f>(BF196/1.18)/2</f>
        <v>0</v>
      </c>
      <c r="BI196" s="76"/>
      <c r="BJ196" s="76"/>
      <c r="BK196" s="76"/>
      <c r="BL196" s="50"/>
      <c r="BM196" s="41"/>
      <c r="BN196" s="41"/>
      <c r="BO196" s="38"/>
      <c r="BP196" s="76"/>
      <c r="BQ196" s="76"/>
      <c r="BR196" s="76"/>
      <c r="BS196" s="92"/>
      <c r="BT196" s="93"/>
      <c r="BU196" s="93">
        <f>(BT196/1.18)/2+((BT196/1.18)*0.18)</f>
        <v>0</v>
      </c>
      <c r="BV196" s="38">
        <f>(BT196/1.18)/2</f>
        <v>0</v>
      </c>
      <c r="BW196" s="76"/>
      <c r="BX196" s="76"/>
      <c r="BY196" s="76"/>
      <c r="BZ196" s="92"/>
      <c r="CA196" s="93"/>
      <c r="CB196" s="93">
        <f>(CA196/1.18)/2+((CA196/1.18)*0.18)</f>
        <v>0</v>
      </c>
      <c r="CC196" s="38">
        <f t="shared" si="67"/>
        <v>0</v>
      </c>
      <c r="CD196" s="76"/>
      <c r="CE196" s="76"/>
      <c r="CF196" s="76"/>
      <c r="CG196" s="87"/>
      <c r="CH196" s="88"/>
      <c r="CI196" s="88">
        <f>(CH196/1.18)/2+((CH196/1.18)*0.18)</f>
        <v>0</v>
      </c>
      <c r="CJ196" s="89">
        <f t="shared" si="92"/>
        <v>0</v>
      </c>
      <c r="CK196" s="76"/>
      <c r="CL196" s="76"/>
      <c r="CM196" s="76"/>
      <c r="CN196" s="87"/>
      <c r="CO196" s="88"/>
      <c r="CP196" s="88">
        <f>(CO196/1.18)/2+((CO196/1.18)*0.18)</f>
        <v>0</v>
      </c>
      <c r="CQ196" s="89">
        <f>(CO196/1.18)/2</f>
        <v>0</v>
      </c>
      <c r="CR196" s="76"/>
      <c r="CS196" s="76"/>
      <c r="CT196" s="81"/>
      <c r="CU196" s="87"/>
      <c r="CV196" s="88"/>
      <c r="CW196" s="88">
        <f t="shared" si="93"/>
        <v>0</v>
      </c>
      <c r="CX196" s="89">
        <f t="shared" ref="CX196:CX210" si="98">(CV196/1.18)/2</f>
        <v>0</v>
      </c>
      <c r="CY196" s="76"/>
      <c r="CZ196" s="76"/>
      <c r="DA196" s="81"/>
      <c r="DB196" s="90">
        <f t="shared" si="89"/>
        <v>0</v>
      </c>
      <c r="DC196" s="42">
        <f t="shared" si="89"/>
        <v>0</v>
      </c>
      <c r="DD196" s="42">
        <f t="shared" si="89"/>
        <v>0</v>
      </c>
      <c r="DE196" s="80">
        <f t="shared" si="90"/>
        <v>0</v>
      </c>
      <c r="DF196" s="80">
        <f t="shared" si="90"/>
        <v>0</v>
      </c>
      <c r="DG196" s="80">
        <f t="shared" si="90"/>
        <v>0</v>
      </c>
    </row>
    <row r="197" spans="2:111" s="8" customFormat="1" ht="20.100000000000001" customHeight="1">
      <c r="B197" s="13">
        <f t="shared" si="84"/>
        <v>191</v>
      </c>
      <c r="C197" s="14" t="e">
        <f>+#REF!</f>
        <v>#REF!</v>
      </c>
      <c r="D197" s="14" t="s">
        <v>19</v>
      </c>
      <c r="E197" s="96" t="e">
        <f>#REF!</f>
        <v>#REF!</v>
      </c>
      <c r="F197" s="16" t="e">
        <f>SUMIF(#REF!,$E197,#REF!)</f>
        <v>#REF!</v>
      </c>
      <c r="G197" s="16" t="e">
        <f>SUMIF(#REF!,$E197,#REF!)</f>
        <v>#REF!</v>
      </c>
      <c r="H197" s="17" t="e">
        <f t="shared" si="85"/>
        <v>#REF!</v>
      </c>
      <c r="I197" s="64" t="e">
        <f t="shared" si="59"/>
        <v>#REF!</v>
      </c>
      <c r="K197" s="92"/>
      <c r="L197" s="93"/>
      <c r="M197" s="41">
        <f t="shared" si="94"/>
        <v>0</v>
      </c>
      <c r="N197" s="38">
        <f t="shared" si="95"/>
        <v>0</v>
      </c>
      <c r="O197" s="76"/>
      <c r="P197" s="76"/>
      <c r="Q197" s="76"/>
      <c r="R197" s="50"/>
      <c r="S197" s="41"/>
      <c r="T197" s="41">
        <f t="shared" si="80"/>
        <v>0</v>
      </c>
      <c r="U197" s="38">
        <f t="shared" si="81"/>
        <v>0</v>
      </c>
      <c r="V197" s="76"/>
      <c r="W197" s="76"/>
      <c r="X197" s="77"/>
      <c r="Y197" s="50"/>
      <c r="Z197" s="41"/>
      <c r="AA197" s="41">
        <f t="shared" si="88"/>
        <v>0</v>
      </c>
      <c r="AB197" s="38">
        <f t="shared" si="82"/>
        <v>0</v>
      </c>
      <c r="AC197" s="50"/>
      <c r="AD197" s="41"/>
      <c r="AE197" s="41">
        <f t="shared" si="91"/>
        <v>0</v>
      </c>
      <c r="AF197" s="38">
        <f t="shared" si="83"/>
        <v>0</v>
      </c>
      <c r="AG197" s="76"/>
      <c r="AH197" s="76"/>
      <c r="AI197" s="77"/>
      <c r="AJ197" s="50"/>
      <c r="AK197" s="41"/>
      <c r="AL197" s="41">
        <f t="shared" si="87"/>
        <v>0</v>
      </c>
      <c r="AM197" s="38">
        <f t="shared" si="96"/>
        <v>0</v>
      </c>
      <c r="AN197" s="76"/>
      <c r="AO197" s="76"/>
      <c r="AP197" s="77"/>
      <c r="AQ197" s="50"/>
      <c r="AR197" s="41"/>
      <c r="AS197" s="41"/>
      <c r="AT197" s="38"/>
      <c r="AU197" s="76"/>
      <c r="AV197" s="76"/>
      <c r="AW197" s="77"/>
      <c r="AX197" s="50"/>
      <c r="AY197" s="41"/>
      <c r="AZ197" s="41">
        <f t="shared" si="86"/>
        <v>0</v>
      </c>
      <c r="BA197" s="38">
        <f t="shared" si="97"/>
        <v>0</v>
      </c>
      <c r="BB197" s="76"/>
      <c r="BC197" s="76"/>
      <c r="BD197" s="77"/>
      <c r="BE197" s="50"/>
      <c r="BF197" s="41"/>
      <c r="BG197" s="41">
        <f>(BF197/1.18)/2+((BF197/1.18)*0.18)</f>
        <v>0</v>
      </c>
      <c r="BH197" s="38">
        <f>(BF197/1.18)/2</f>
        <v>0</v>
      </c>
      <c r="BI197" s="76"/>
      <c r="BJ197" s="76"/>
      <c r="BK197" s="77"/>
      <c r="BL197" s="50"/>
      <c r="BM197" s="41"/>
      <c r="BN197" s="41"/>
      <c r="BO197" s="38"/>
      <c r="BP197" s="76"/>
      <c r="BQ197" s="76"/>
      <c r="BR197" s="77"/>
      <c r="BS197" s="92"/>
      <c r="BT197" s="93"/>
      <c r="BU197" s="93">
        <f>(BT197/1.18)/2+((BT197/1.18)*0.18)</f>
        <v>0</v>
      </c>
      <c r="BV197" s="38">
        <f>(BT197/1.18)/2</f>
        <v>0</v>
      </c>
      <c r="BW197" s="76"/>
      <c r="BX197" s="76"/>
      <c r="BY197" s="77"/>
      <c r="BZ197" s="92"/>
      <c r="CA197" s="93"/>
      <c r="CB197" s="93">
        <f>(CA197/1.18)/2+((CA197/1.18)*0.18)</f>
        <v>0</v>
      </c>
      <c r="CC197" s="38">
        <f t="shared" si="67"/>
        <v>0</v>
      </c>
      <c r="CD197" s="76"/>
      <c r="CE197" s="76"/>
      <c r="CF197" s="77"/>
      <c r="CG197" s="87"/>
      <c r="CH197" s="88"/>
      <c r="CI197" s="88">
        <f>(CH197/1.18)/2+((CH197/1.18)*0.18)</f>
        <v>0</v>
      </c>
      <c r="CJ197" s="89">
        <f t="shared" si="92"/>
        <v>0</v>
      </c>
      <c r="CK197" s="76"/>
      <c r="CL197" s="76"/>
      <c r="CM197" s="77"/>
      <c r="CN197" s="87"/>
      <c r="CO197" s="88"/>
      <c r="CP197" s="88">
        <f>(CO197/1.18)/2+((CO197/1.18)*0.18)</f>
        <v>0</v>
      </c>
      <c r="CQ197" s="89">
        <f>(CO197/1.18)/2</f>
        <v>0</v>
      </c>
      <c r="CR197" s="76"/>
      <c r="CS197" s="76"/>
      <c r="CT197" s="81"/>
      <c r="CU197" s="87"/>
      <c r="CV197" s="88"/>
      <c r="CW197" s="88">
        <f t="shared" si="93"/>
        <v>0</v>
      </c>
      <c r="CX197" s="89">
        <f t="shared" si="98"/>
        <v>0</v>
      </c>
      <c r="CY197" s="76"/>
      <c r="CZ197" s="76"/>
      <c r="DA197" s="81"/>
      <c r="DB197" s="90">
        <f t="shared" si="89"/>
        <v>0</v>
      </c>
      <c r="DC197" s="42">
        <f t="shared" si="89"/>
        <v>0</v>
      </c>
      <c r="DD197" s="42">
        <f t="shared" si="89"/>
        <v>0</v>
      </c>
      <c r="DE197" s="80">
        <f t="shared" si="90"/>
        <v>0</v>
      </c>
      <c r="DF197" s="80">
        <f t="shared" si="90"/>
        <v>0</v>
      </c>
      <c r="DG197" s="80">
        <f t="shared" si="90"/>
        <v>0</v>
      </c>
    </row>
    <row r="198" spans="2:111" s="8" customFormat="1" ht="20.100000000000001" customHeight="1">
      <c r="B198" s="13">
        <f t="shared" si="84"/>
        <v>192</v>
      </c>
      <c r="C198" s="14" t="e">
        <f>+#REF!</f>
        <v>#REF!</v>
      </c>
      <c r="D198" s="18" t="s">
        <v>19</v>
      </c>
      <c r="E198" s="96" t="e">
        <f>#REF!</f>
        <v>#REF!</v>
      </c>
      <c r="F198" s="16" t="e">
        <f>SUMIF(#REF!,$E198,#REF!)</f>
        <v>#REF!</v>
      </c>
      <c r="G198" s="16" t="e">
        <f>SUMIF(#REF!,$E198,#REF!)</f>
        <v>#REF!</v>
      </c>
      <c r="H198" s="17" t="e">
        <f t="shared" si="85"/>
        <v>#REF!</v>
      </c>
      <c r="I198" s="64" t="e">
        <f t="shared" si="59"/>
        <v>#REF!</v>
      </c>
      <c r="K198" s="92"/>
      <c r="L198" s="93"/>
      <c r="M198" s="41">
        <f t="shared" si="94"/>
        <v>0</v>
      </c>
      <c r="N198" s="38">
        <f t="shared" si="95"/>
        <v>0</v>
      </c>
      <c r="O198" s="76"/>
      <c r="P198" s="76"/>
      <c r="Q198" s="77"/>
      <c r="R198" s="50"/>
      <c r="S198" s="41"/>
      <c r="T198" s="41">
        <f t="shared" ref="T198:T210" si="99">(S198/1.18)/2+((S198/1.18)*0.18)</f>
        <v>0</v>
      </c>
      <c r="U198" s="38">
        <f t="shared" ref="U198:U210" si="100">(S198/1.18)/2</f>
        <v>0</v>
      </c>
      <c r="V198" s="76"/>
      <c r="W198" s="76"/>
      <c r="X198" s="77"/>
      <c r="Y198" s="50"/>
      <c r="Z198" s="41"/>
      <c r="AA198" s="41">
        <f t="shared" si="88"/>
        <v>0</v>
      </c>
      <c r="AB198" s="38">
        <f t="shared" ref="AB198:AB210" si="101">(Z198/1.18)/2</f>
        <v>0</v>
      </c>
      <c r="AC198" s="50"/>
      <c r="AD198" s="41"/>
      <c r="AE198" s="41">
        <f t="shared" si="91"/>
        <v>0</v>
      </c>
      <c r="AF198" s="38">
        <f t="shared" ref="AF198:AF210" si="102">(AD198/1.18)/2</f>
        <v>0</v>
      </c>
      <c r="AG198" s="76"/>
      <c r="AH198" s="76"/>
      <c r="AI198" s="77"/>
      <c r="AJ198" s="50"/>
      <c r="AK198" s="41"/>
      <c r="AL198" s="41">
        <f t="shared" si="87"/>
        <v>0</v>
      </c>
      <c r="AM198" s="38">
        <f t="shared" si="96"/>
        <v>0</v>
      </c>
      <c r="AN198" s="76"/>
      <c r="AO198" s="76"/>
      <c r="AP198" s="77"/>
      <c r="AQ198" s="50"/>
      <c r="AR198" s="41"/>
      <c r="AS198" s="41"/>
      <c r="AT198" s="38"/>
      <c r="AU198" s="76"/>
      <c r="AV198" s="76"/>
      <c r="AW198" s="77"/>
      <c r="AX198" s="50"/>
      <c r="AY198" s="41"/>
      <c r="AZ198" s="41">
        <f t="shared" si="86"/>
        <v>0</v>
      </c>
      <c r="BA198" s="38">
        <f t="shared" si="97"/>
        <v>0</v>
      </c>
      <c r="BB198" s="76"/>
      <c r="BC198" s="76"/>
      <c r="BD198" s="77"/>
      <c r="BE198" s="50"/>
      <c r="BF198" s="41"/>
      <c r="BG198" s="41">
        <f>(BF198/1.18)/2+((BF198/1.18)*0.18)</f>
        <v>0</v>
      </c>
      <c r="BH198" s="38">
        <f>(BF198/1.18)/2</f>
        <v>0</v>
      </c>
      <c r="BI198" s="76"/>
      <c r="BJ198" s="76"/>
      <c r="BK198" s="77"/>
      <c r="BL198" s="50"/>
      <c r="BM198" s="41"/>
      <c r="BN198" s="41"/>
      <c r="BO198" s="38"/>
      <c r="BP198" s="76"/>
      <c r="BQ198" s="76"/>
      <c r="BR198" s="77"/>
      <c r="BS198" s="92"/>
      <c r="BT198" s="93"/>
      <c r="BU198" s="93">
        <f>(BT198/1.18)/2+((BT198/1.18)*0.18)</f>
        <v>0</v>
      </c>
      <c r="BV198" s="38">
        <f>(BT198/1.18)/2</f>
        <v>0</v>
      </c>
      <c r="BW198" s="76"/>
      <c r="BX198" s="76"/>
      <c r="BY198" s="77"/>
      <c r="BZ198" s="92"/>
      <c r="CA198" s="93"/>
      <c r="CB198" s="93">
        <f>(CA198/1.18)/2+((CA198/1.18)*0.18)</f>
        <v>0</v>
      </c>
      <c r="CC198" s="38">
        <f t="shared" si="67"/>
        <v>0</v>
      </c>
      <c r="CD198" s="76"/>
      <c r="CE198" s="76"/>
      <c r="CF198" s="77"/>
      <c r="CG198" s="87"/>
      <c r="CH198" s="88"/>
      <c r="CI198" s="88">
        <f>(CH198/1.18)/2+((CH198/1.18)*0.18)</f>
        <v>0</v>
      </c>
      <c r="CJ198" s="89">
        <f t="shared" si="92"/>
        <v>0</v>
      </c>
      <c r="CK198" s="76"/>
      <c r="CL198" s="76"/>
      <c r="CM198" s="77"/>
      <c r="CN198" s="87"/>
      <c r="CO198" s="88"/>
      <c r="CP198" s="88">
        <f>(CO198/1.18)/2+((CO198/1.18)*0.18)</f>
        <v>0</v>
      </c>
      <c r="CQ198" s="89">
        <f>(CO198/1.18)/2</f>
        <v>0</v>
      </c>
      <c r="CR198" s="76"/>
      <c r="CS198" s="76"/>
      <c r="CT198" s="81"/>
      <c r="CU198" s="87"/>
      <c r="CV198" s="88"/>
      <c r="CW198" s="88">
        <f t="shared" si="93"/>
        <v>0</v>
      </c>
      <c r="CX198" s="89">
        <f t="shared" si="98"/>
        <v>0</v>
      </c>
      <c r="CY198" s="76"/>
      <c r="CZ198" s="76"/>
      <c r="DA198" s="81"/>
      <c r="DB198" s="90">
        <f t="shared" si="89"/>
        <v>0</v>
      </c>
      <c r="DC198" s="42">
        <f t="shared" si="89"/>
        <v>0</v>
      </c>
      <c r="DD198" s="42">
        <f t="shared" si="89"/>
        <v>0</v>
      </c>
      <c r="DE198" s="80">
        <f t="shared" si="90"/>
        <v>0</v>
      </c>
      <c r="DF198" s="80">
        <f t="shared" si="90"/>
        <v>0</v>
      </c>
      <c r="DG198" s="80">
        <f t="shared" si="90"/>
        <v>0</v>
      </c>
    </row>
    <row r="199" spans="2:111" s="8" customFormat="1" ht="20.100000000000001" customHeight="1">
      <c r="B199" s="13">
        <f t="shared" si="84"/>
        <v>193</v>
      </c>
      <c r="C199" s="14" t="e">
        <f>+#REF!</f>
        <v>#REF!</v>
      </c>
      <c r="D199" s="14"/>
      <c r="E199" s="96" t="e">
        <f>#REF!</f>
        <v>#REF!</v>
      </c>
      <c r="F199" s="16" t="e">
        <f>SUMIF(#REF!,$E199,#REF!)</f>
        <v>#REF!</v>
      </c>
      <c r="G199" s="16" t="e">
        <f>SUMIF(#REF!,$E199,#REF!)</f>
        <v>#REF!</v>
      </c>
      <c r="H199" s="17" t="e">
        <f t="shared" si="85"/>
        <v>#REF!</v>
      </c>
      <c r="I199" s="64" t="e">
        <f t="shared" si="59"/>
        <v>#REF!</v>
      </c>
      <c r="K199" s="92"/>
      <c r="L199" s="93"/>
      <c r="M199" s="41">
        <f t="shared" si="94"/>
        <v>0</v>
      </c>
      <c r="N199" s="38">
        <f t="shared" si="95"/>
        <v>0</v>
      </c>
      <c r="O199" s="76"/>
      <c r="P199" s="76"/>
      <c r="Q199" s="77"/>
      <c r="R199" s="50"/>
      <c r="S199" s="41"/>
      <c r="T199" s="41">
        <f t="shared" si="99"/>
        <v>0</v>
      </c>
      <c r="U199" s="38">
        <f t="shared" si="100"/>
        <v>0</v>
      </c>
      <c r="V199" s="76"/>
      <c r="W199" s="76"/>
      <c r="X199" s="77"/>
      <c r="Y199" s="50"/>
      <c r="Z199" s="41"/>
      <c r="AA199" s="41">
        <f t="shared" si="88"/>
        <v>0</v>
      </c>
      <c r="AB199" s="38">
        <f t="shared" si="101"/>
        <v>0</v>
      </c>
      <c r="AC199" s="50"/>
      <c r="AD199" s="41"/>
      <c r="AE199" s="41">
        <f t="shared" si="91"/>
        <v>0</v>
      </c>
      <c r="AF199" s="38">
        <f t="shared" si="102"/>
        <v>0</v>
      </c>
      <c r="AG199" s="76"/>
      <c r="AH199" s="76"/>
      <c r="AI199" s="77"/>
      <c r="AJ199" s="50"/>
      <c r="AK199" s="41"/>
      <c r="AL199" s="41">
        <f t="shared" si="87"/>
        <v>0</v>
      </c>
      <c r="AM199" s="38">
        <f t="shared" si="96"/>
        <v>0</v>
      </c>
      <c r="AN199" s="76"/>
      <c r="AO199" s="76"/>
      <c r="AP199" s="77"/>
      <c r="AQ199" s="50"/>
      <c r="AR199" s="41"/>
      <c r="AS199" s="41"/>
      <c r="AT199" s="38"/>
      <c r="AU199" s="76"/>
      <c r="AV199" s="76"/>
      <c r="AW199" s="77"/>
      <c r="AX199" s="50"/>
      <c r="AY199" s="41"/>
      <c r="AZ199" s="41">
        <f t="shared" si="86"/>
        <v>0</v>
      </c>
      <c r="BA199" s="38">
        <f t="shared" si="97"/>
        <v>0</v>
      </c>
      <c r="BB199" s="76"/>
      <c r="BC199" s="76"/>
      <c r="BD199" s="76"/>
      <c r="BE199" s="50"/>
      <c r="BF199" s="41"/>
      <c r="BG199" s="41"/>
      <c r="BH199" s="38"/>
      <c r="BI199" s="76"/>
      <c r="BJ199" s="76"/>
      <c r="BK199" s="77"/>
      <c r="BL199" s="50"/>
      <c r="BM199" s="41"/>
      <c r="BN199" s="41"/>
      <c r="BO199" s="38"/>
      <c r="BP199" s="76"/>
      <c r="BQ199" s="76"/>
      <c r="BR199" s="77"/>
      <c r="BS199" s="92"/>
      <c r="BT199" s="93"/>
      <c r="BU199" s="93"/>
      <c r="BV199" s="38"/>
      <c r="BW199" s="76"/>
      <c r="BX199" s="76"/>
      <c r="BY199" s="77"/>
      <c r="BZ199" s="50"/>
      <c r="CA199" s="41"/>
      <c r="CB199" s="41"/>
      <c r="CC199" s="38">
        <f t="shared" ref="CC199:CC210" si="103">(CA199/1.18)/2</f>
        <v>0</v>
      </c>
      <c r="CD199" s="76"/>
      <c r="CE199" s="76"/>
      <c r="CF199" s="77"/>
      <c r="CG199" s="87"/>
      <c r="CH199" s="88"/>
      <c r="CI199" s="88"/>
      <c r="CJ199" s="89">
        <f t="shared" si="92"/>
        <v>0</v>
      </c>
      <c r="CK199" s="76"/>
      <c r="CL199" s="76"/>
      <c r="CM199" s="77"/>
      <c r="CN199" s="87"/>
      <c r="CO199" s="88"/>
      <c r="CP199" s="88"/>
      <c r="CQ199" s="89"/>
      <c r="CR199" s="76"/>
      <c r="CS199" s="76"/>
      <c r="CT199" s="81"/>
      <c r="CU199" s="87"/>
      <c r="CV199" s="88"/>
      <c r="CW199" s="88">
        <f t="shared" si="93"/>
        <v>0</v>
      </c>
      <c r="CX199" s="89">
        <f t="shared" si="98"/>
        <v>0</v>
      </c>
      <c r="CY199" s="76"/>
      <c r="CZ199" s="76"/>
      <c r="DA199" s="81"/>
      <c r="DB199" s="90">
        <f t="shared" si="89"/>
        <v>0</v>
      </c>
      <c r="DC199" s="42">
        <f t="shared" si="89"/>
        <v>0</v>
      </c>
      <c r="DD199" s="42">
        <f t="shared" si="89"/>
        <v>0</v>
      </c>
      <c r="DE199" s="80">
        <f t="shared" si="90"/>
        <v>0</v>
      </c>
      <c r="DF199" s="80">
        <f t="shared" si="90"/>
        <v>0</v>
      </c>
      <c r="DG199" s="80">
        <f t="shared" si="90"/>
        <v>0</v>
      </c>
    </row>
    <row r="200" spans="2:111" s="8" customFormat="1" ht="20.100000000000001" customHeight="1">
      <c r="B200" s="13">
        <f t="shared" si="84"/>
        <v>194</v>
      </c>
      <c r="C200" s="14" t="e">
        <f>+#REF!</f>
        <v>#REF!</v>
      </c>
      <c r="D200" s="18"/>
      <c r="E200" s="96" t="e">
        <f>#REF!</f>
        <v>#REF!</v>
      </c>
      <c r="F200" s="16" t="e">
        <f>SUMIF(#REF!,$E200,#REF!)</f>
        <v>#REF!</v>
      </c>
      <c r="G200" s="16" t="e">
        <f>SUMIF(#REF!,$E200,#REF!)</f>
        <v>#REF!</v>
      </c>
      <c r="H200" s="17" t="e">
        <f t="shared" si="85"/>
        <v>#REF!</v>
      </c>
      <c r="I200" s="64" t="e">
        <f t="shared" ref="I200:I263" si="104">H200</f>
        <v>#REF!</v>
      </c>
      <c r="K200" s="92"/>
      <c r="L200" s="93"/>
      <c r="M200" s="41">
        <f t="shared" si="94"/>
        <v>0</v>
      </c>
      <c r="N200" s="38">
        <f t="shared" si="95"/>
        <v>0</v>
      </c>
      <c r="O200" s="76"/>
      <c r="P200" s="76"/>
      <c r="Q200" s="77"/>
      <c r="R200" s="50"/>
      <c r="S200" s="41"/>
      <c r="T200" s="41">
        <f t="shared" si="99"/>
        <v>0</v>
      </c>
      <c r="U200" s="38">
        <f t="shared" si="100"/>
        <v>0</v>
      </c>
      <c r="V200" s="76"/>
      <c r="W200" s="76"/>
      <c r="X200" s="77"/>
      <c r="Y200" s="50"/>
      <c r="Z200" s="41"/>
      <c r="AA200" s="41">
        <f t="shared" si="88"/>
        <v>0</v>
      </c>
      <c r="AB200" s="38">
        <f t="shared" si="101"/>
        <v>0</v>
      </c>
      <c r="AC200" s="50"/>
      <c r="AD200" s="41"/>
      <c r="AE200" s="41">
        <f t="shared" si="91"/>
        <v>0</v>
      </c>
      <c r="AF200" s="38">
        <f t="shared" si="102"/>
        <v>0</v>
      </c>
      <c r="AG200" s="76"/>
      <c r="AH200" s="76"/>
      <c r="AI200" s="77"/>
      <c r="AJ200" s="50"/>
      <c r="AK200" s="41"/>
      <c r="AL200" s="41">
        <f t="shared" si="87"/>
        <v>0</v>
      </c>
      <c r="AM200" s="38">
        <f t="shared" si="96"/>
        <v>0</v>
      </c>
      <c r="AN200" s="76"/>
      <c r="AO200" s="76"/>
      <c r="AP200" s="77"/>
      <c r="AQ200" s="50"/>
      <c r="AR200" s="41"/>
      <c r="AS200" s="41"/>
      <c r="AT200" s="38"/>
      <c r="AU200" s="76"/>
      <c r="AV200" s="76"/>
      <c r="AW200" s="77"/>
      <c r="AX200" s="50"/>
      <c r="AY200" s="41"/>
      <c r="AZ200" s="41">
        <f t="shared" si="86"/>
        <v>0</v>
      </c>
      <c r="BA200" s="38">
        <f t="shared" si="97"/>
        <v>0</v>
      </c>
      <c r="BB200" s="76"/>
      <c r="BC200" s="76"/>
      <c r="BD200" s="76"/>
      <c r="BE200" s="50"/>
      <c r="BF200" s="41"/>
      <c r="BG200" s="41"/>
      <c r="BH200" s="38"/>
      <c r="BI200" s="76"/>
      <c r="BJ200" s="76"/>
      <c r="BK200" s="77"/>
      <c r="BL200" s="50"/>
      <c r="BM200" s="41"/>
      <c r="BN200" s="41"/>
      <c r="BO200" s="38"/>
      <c r="BP200" s="76"/>
      <c r="BQ200" s="76"/>
      <c r="BR200" s="77"/>
      <c r="BS200" s="92"/>
      <c r="BT200" s="93"/>
      <c r="BU200" s="93"/>
      <c r="BV200" s="38"/>
      <c r="BW200" s="76"/>
      <c r="BX200" s="76"/>
      <c r="BY200" s="77"/>
      <c r="BZ200" s="50"/>
      <c r="CA200" s="41"/>
      <c r="CB200" s="41"/>
      <c r="CC200" s="38">
        <f t="shared" si="103"/>
        <v>0</v>
      </c>
      <c r="CD200" s="76"/>
      <c r="CE200" s="76"/>
      <c r="CF200" s="77"/>
      <c r="CG200" s="87"/>
      <c r="CH200" s="88"/>
      <c r="CI200" s="88"/>
      <c r="CJ200" s="89">
        <f t="shared" si="92"/>
        <v>0</v>
      </c>
      <c r="CK200" s="76"/>
      <c r="CL200" s="76"/>
      <c r="CM200" s="77"/>
      <c r="CN200" s="87"/>
      <c r="CO200" s="88"/>
      <c r="CP200" s="88"/>
      <c r="CQ200" s="89"/>
      <c r="CR200" s="76"/>
      <c r="CS200" s="76"/>
      <c r="CT200" s="81"/>
      <c r="CU200" s="87"/>
      <c r="CV200" s="88"/>
      <c r="CW200" s="88">
        <f t="shared" si="93"/>
        <v>0</v>
      </c>
      <c r="CX200" s="89">
        <f t="shared" si="98"/>
        <v>0</v>
      </c>
      <c r="CY200" s="76"/>
      <c r="CZ200" s="76"/>
      <c r="DA200" s="81"/>
      <c r="DB200" s="90">
        <f t="shared" si="89"/>
        <v>0</v>
      </c>
      <c r="DC200" s="42">
        <f t="shared" si="89"/>
        <v>0</v>
      </c>
      <c r="DD200" s="42">
        <f t="shared" si="89"/>
        <v>0</v>
      </c>
      <c r="DE200" s="80">
        <f t="shared" si="90"/>
        <v>0</v>
      </c>
      <c r="DF200" s="80">
        <f t="shared" si="90"/>
        <v>0</v>
      </c>
      <c r="DG200" s="80">
        <f t="shared" si="90"/>
        <v>0</v>
      </c>
    </row>
    <row r="201" spans="2:111" s="8" customFormat="1" ht="20.100000000000001" customHeight="1">
      <c r="B201" s="13">
        <f t="shared" si="84"/>
        <v>195</v>
      </c>
      <c r="C201" s="14" t="e">
        <f>+#REF!</f>
        <v>#REF!</v>
      </c>
      <c r="D201" s="18"/>
      <c r="E201" s="96" t="e">
        <f>#REF!</f>
        <v>#REF!</v>
      </c>
      <c r="F201" s="16" t="e">
        <f>SUMIF(#REF!,$E201,#REF!)</f>
        <v>#REF!</v>
      </c>
      <c r="G201" s="16" t="e">
        <f>SUMIF(#REF!,$E201,#REF!)</f>
        <v>#REF!</v>
      </c>
      <c r="H201" s="17" t="e">
        <f t="shared" si="85"/>
        <v>#REF!</v>
      </c>
      <c r="I201" s="64" t="e">
        <f t="shared" si="104"/>
        <v>#REF!</v>
      </c>
      <c r="K201" s="92"/>
      <c r="L201" s="93"/>
      <c r="M201" s="41">
        <f t="shared" si="94"/>
        <v>0</v>
      </c>
      <c r="N201" s="38">
        <f t="shared" si="95"/>
        <v>0</v>
      </c>
      <c r="O201" s="76"/>
      <c r="P201" s="76"/>
      <c r="Q201" s="77"/>
      <c r="R201" s="50"/>
      <c r="S201" s="41"/>
      <c r="T201" s="41">
        <f t="shared" si="99"/>
        <v>0</v>
      </c>
      <c r="U201" s="38">
        <f t="shared" si="100"/>
        <v>0</v>
      </c>
      <c r="V201" s="76"/>
      <c r="W201" s="76"/>
      <c r="X201" s="77"/>
      <c r="Y201" s="50"/>
      <c r="Z201" s="41"/>
      <c r="AA201" s="41">
        <f t="shared" si="88"/>
        <v>0</v>
      </c>
      <c r="AB201" s="38">
        <f t="shared" si="101"/>
        <v>0</v>
      </c>
      <c r="AC201" s="50"/>
      <c r="AD201" s="41"/>
      <c r="AE201" s="41">
        <f t="shared" si="91"/>
        <v>0</v>
      </c>
      <c r="AF201" s="38">
        <f t="shared" si="102"/>
        <v>0</v>
      </c>
      <c r="AG201" s="76"/>
      <c r="AH201" s="76"/>
      <c r="AI201" s="77"/>
      <c r="AJ201" s="50"/>
      <c r="AK201" s="41"/>
      <c r="AL201" s="41">
        <f t="shared" si="87"/>
        <v>0</v>
      </c>
      <c r="AM201" s="38">
        <f t="shared" si="96"/>
        <v>0</v>
      </c>
      <c r="AN201" s="76"/>
      <c r="AO201" s="76"/>
      <c r="AP201" s="77"/>
      <c r="AQ201" s="50"/>
      <c r="AR201" s="41"/>
      <c r="AS201" s="41"/>
      <c r="AT201" s="38"/>
      <c r="AU201" s="76"/>
      <c r="AV201" s="76"/>
      <c r="AW201" s="77"/>
      <c r="AX201" s="50"/>
      <c r="AY201" s="41"/>
      <c r="AZ201" s="41">
        <f t="shared" si="86"/>
        <v>0</v>
      </c>
      <c r="BA201" s="38">
        <f t="shared" si="97"/>
        <v>0</v>
      </c>
      <c r="BB201" s="76"/>
      <c r="BC201" s="76"/>
      <c r="BD201" s="77"/>
      <c r="BE201" s="50"/>
      <c r="BF201" s="41"/>
      <c r="BG201" s="41"/>
      <c r="BH201" s="38"/>
      <c r="BI201" s="76"/>
      <c r="BJ201" s="76"/>
      <c r="BK201" s="77"/>
      <c r="BL201" s="50"/>
      <c r="BM201" s="41"/>
      <c r="BN201" s="41"/>
      <c r="BO201" s="38"/>
      <c r="BP201" s="76"/>
      <c r="BQ201" s="76"/>
      <c r="BR201" s="77"/>
      <c r="BS201" s="92"/>
      <c r="BT201" s="93"/>
      <c r="BU201" s="93"/>
      <c r="BV201" s="38"/>
      <c r="BW201" s="76"/>
      <c r="BX201" s="76"/>
      <c r="BY201" s="77"/>
      <c r="BZ201" s="50"/>
      <c r="CA201" s="41"/>
      <c r="CB201" s="41"/>
      <c r="CC201" s="38">
        <f t="shared" si="103"/>
        <v>0</v>
      </c>
      <c r="CD201" s="76"/>
      <c r="CE201" s="76"/>
      <c r="CF201" s="77"/>
      <c r="CG201" s="87"/>
      <c r="CH201" s="88"/>
      <c r="CI201" s="88"/>
      <c r="CJ201" s="89">
        <f t="shared" si="92"/>
        <v>0</v>
      </c>
      <c r="CK201" s="76"/>
      <c r="CL201" s="76"/>
      <c r="CM201" s="77"/>
      <c r="CN201" s="87"/>
      <c r="CO201" s="88"/>
      <c r="CP201" s="88"/>
      <c r="CQ201" s="89"/>
      <c r="CR201" s="76"/>
      <c r="CS201" s="76"/>
      <c r="CT201" s="81"/>
      <c r="CU201" s="87"/>
      <c r="CV201" s="88"/>
      <c r="CW201" s="88">
        <f t="shared" si="93"/>
        <v>0</v>
      </c>
      <c r="CX201" s="89">
        <f t="shared" si="98"/>
        <v>0</v>
      </c>
      <c r="CY201" s="76"/>
      <c r="CZ201" s="76"/>
      <c r="DA201" s="81"/>
      <c r="DB201" s="90">
        <f t="shared" si="89"/>
        <v>0</v>
      </c>
      <c r="DC201" s="42">
        <f t="shared" si="89"/>
        <v>0</v>
      </c>
      <c r="DD201" s="42">
        <f t="shared" si="89"/>
        <v>0</v>
      </c>
      <c r="DE201" s="80">
        <f t="shared" si="90"/>
        <v>0</v>
      </c>
      <c r="DF201" s="80">
        <f t="shared" si="90"/>
        <v>0</v>
      </c>
      <c r="DG201" s="80">
        <f t="shared" si="90"/>
        <v>0</v>
      </c>
    </row>
    <row r="202" spans="2:111" s="8" customFormat="1" ht="20.100000000000001" customHeight="1">
      <c r="B202" s="13">
        <f t="shared" ref="B202:B265" si="105">B201+1</f>
        <v>196</v>
      </c>
      <c r="C202" s="14" t="e">
        <f>+#REF!</f>
        <v>#REF!</v>
      </c>
      <c r="D202" s="18"/>
      <c r="E202" s="96" t="e">
        <f>#REF!</f>
        <v>#REF!</v>
      </c>
      <c r="F202" s="16" t="e">
        <f>SUMIF(#REF!,$E202,#REF!)</f>
        <v>#REF!</v>
      </c>
      <c r="G202" s="16" t="e">
        <f>SUMIF(#REF!,$E202,#REF!)</f>
        <v>#REF!</v>
      </c>
      <c r="H202" s="17" t="e">
        <f t="shared" si="85"/>
        <v>#REF!</v>
      </c>
      <c r="I202" s="64" t="e">
        <f t="shared" si="104"/>
        <v>#REF!</v>
      </c>
      <c r="K202" s="92"/>
      <c r="L202" s="93"/>
      <c r="M202" s="41">
        <f t="shared" si="94"/>
        <v>0</v>
      </c>
      <c r="N202" s="38">
        <f t="shared" si="95"/>
        <v>0</v>
      </c>
      <c r="O202" s="76"/>
      <c r="P202" s="76"/>
      <c r="Q202" s="77"/>
      <c r="R202" s="50"/>
      <c r="S202" s="41"/>
      <c r="T202" s="41">
        <f t="shared" si="99"/>
        <v>0</v>
      </c>
      <c r="U202" s="38">
        <f t="shared" si="100"/>
        <v>0</v>
      </c>
      <c r="V202" s="76"/>
      <c r="W202" s="76"/>
      <c r="X202" s="77"/>
      <c r="Y202" s="50"/>
      <c r="Z202" s="41"/>
      <c r="AA202" s="41">
        <f t="shared" si="88"/>
        <v>0</v>
      </c>
      <c r="AB202" s="38">
        <f t="shared" si="101"/>
        <v>0</v>
      </c>
      <c r="AC202" s="50"/>
      <c r="AD202" s="41"/>
      <c r="AE202" s="41">
        <f t="shared" si="91"/>
        <v>0</v>
      </c>
      <c r="AF202" s="38">
        <f t="shared" si="102"/>
        <v>0</v>
      </c>
      <c r="AG202" s="76"/>
      <c r="AH202" s="76"/>
      <c r="AI202" s="77"/>
      <c r="AJ202" s="50"/>
      <c r="AK202" s="41"/>
      <c r="AL202" s="41">
        <f t="shared" si="87"/>
        <v>0</v>
      </c>
      <c r="AM202" s="38">
        <f t="shared" si="96"/>
        <v>0</v>
      </c>
      <c r="AN202" s="76"/>
      <c r="AO202" s="76"/>
      <c r="AP202" s="77"/>
      <c r="AQ202" s="50"/>
      <c r="AR202" s="41"/>
      <c r="AS202" s="41"/>
      <c r="AT202" s="38"/>
      <c r="AU202" s="76"/>
      <c r="AV202" s="76"/>
      <c r="AW202" s="77"/>
      <c r="AX202" s="50"/>
      <c r="AY202" s="41"/>
      <c r="AZ202" s="41">
        <f t="shared" si="86"/>
        <v>0</v>
      </c>
      <c r="BA202" s="38">
        <f t="shared" si="97"/>
        <v>0</v>
      </c>
      <c r="BB202" s="76"/>
      <c r="BC202" s="76"/>
      <c r="BD202" s="76"/>
      <c r="BE202" s="50"/>
      <c r="BF202" s="41"/>
      <c r="BG202" s="41"/>
      <c r="BH202" s="38"/>
      <c r="BI202" s="76"/>
      <c r="BJ202" s="76"/>
      <c r="BK202" s="77"/>
      <c r="BL202" s="50"/>
      <c r="BM202" s="41"/>
      <c r="BN202" s="41"/>
      <c r="BO202" s="38"/>
      <c r="BP202" s="76"/>
      <c r="BQ202" s="76"/>
      <c r="BR202" s="77"/>
      <c r="BS202" s="92"/>
      <c r="BT202" s="93"/>
      <c r="BU202" s="93">
        <f>(BT202/1.18)/2+((BT202/1.18)*0.18)</f>
        <v>0</v>
      </c>
      <c r="BV202" s="38">
        <f>(BT202/1.18)/2</f>
        <v>0</v>
      </c>
      <c r="BW202" s="76"/>
      <c r="BX202" s="76"/>
      <c r="BY202" s="76"/>
      <c r="BZ202" s="50"/>
      <c r="CA202" s="41"/>
      <c r="CB202" s="41"/>
      <c r="CC202" s="38">
        <f t="shared" si="103"/>
        <v>0</v>
      </c>
      <c r="CD202" s="76"/>
      <c r="CE202" s="76"/>
      <c r="CF202" s="77"/>
      <c r="CG202" s="87"/>
      <c r="CH202" s="88"/>
      <c r="CI202" s="88"/>
      <c r="CJ202" s="89">
        <f t="shared" si="92"/>
        <v>0</v>
      </c>
      <c r="CK202" s="76"/>
      <c r="CL202" s="76"/>
      <c r="CM202" s="77"/>
      <c r="CN202" s="87"/>
      <c r="CO202" s="88"/>
      <c r="CP202" s="88"/>
      <c r="CQ202" s="89"/>
      <c r="CR202" s="76"/>
      <c r="CS202" s="76"/>
      <c r="CT202" s="81"/>
      <c r="CU202" s="87"/>
      <c r="CV202" s="88"/>
      <c r="CW202" s="88">
        <f t="shared" si="93"/>
        <v>0</v>
      </c>
      <c r="CX202" s="89">
        <f t="shared" si="98"/>
        <v>0</v>
      </c>
      <c r="CY202" s="76"/>
      <c r="CZ202" s="76"/>
      <c r="DA202" s="81"/>
      <c r="DB202" s="90">
        <f t="shared" si="89"/>
        <v>0</v>
      </c>
      <c r="DC202" s="42">
        <f t="shared" si="89"/>
        <v>0</v>
      </c>
      <c r="DD202" s="42">
        <f t="shared" si="89"/>
        <v>0</v>
      </c>
      <c r="DE202" s="80">
        <f t="shared" si="90"/>
        <v>0</v>
      </c>
      <c r="DF202" s="80">
        <f t="shared" si="90"/>
        <v>0</v>
      </c>
      <c r="DG202" s="80">
        <f t="shared" si="90"/>
        <v>0</v>
      </c>
    </row>
    <row r="203" spans="2:111" s="8" customFormat="1" ht="20.100000000000001" customHeight="1">
      <c r="B203" s="13">
        <f t="shared" si="105"/>
        <v>197</v>
      </c>
      <c r="C203" s="66" t="e">
        <f>+#REF!</f>
        <v>#REF!</v>
      </c>
      <c r="D203" s="18"/>
      <c r="E203" s="97" t="e">
        <f>#REF!</f>
        <v>#REF!</v>
      </c>
      <c r="F203" s="16" t="e">
        <f>SUMIF(#REF!,$E203,#REF!)</f>
        <v>#REF!</v>
      </c>
      <c r="G203" s="16" t="e">
        <f>SUMIF(#REF!,$E203,#REF!)</f>
        <v>#REF!</v>
      </c>
      <c r="H203" s="17" t="e">
        <f t="shared" si="85"/>
        <v>#REF!</v>
      </c>
      <c r="I203" s="64" t="e">
        <f t="shared" si="104"/>
        <v>#REF!</v>
      </c>
      <c r="K203" s="92"/>
      <c r="L203" s="93"/>
      <c r="M203" s="41">
        <f t="shared" si="94"/>
        <v>0</v>
      </c>
      <c r="N203" s="38">
        <f t="shared" si="95"/>
        <v>0</v>
      </c>
      <c r="O203" s="76"/>
      <c r="P203" s="76"/>
      <c r="Q203" s="77"/>
      <c r="R203" s="50"/>
      <c r="S203" s="41"/>
      <c r="T203" s="41">
        <f t="shared" si="99"/>
        <v>0</v>
      </c>
      <c r="U203" s="38">
        <f t="shared" si="100"/>
        <v>0</v>
      </c>
      <c r="V203" s="76"/>
      <c r="W203" s="76"/>
      <c r="X203" s="77"/>
      <c r="Y203" s="50"/>
      <c r="Z203" s="41"/>
      <c r="AA203" s="41">
        <f t="shared" si="88"/>
        <v>0</v>
      </c>
      <c r="AB203" s="38">
        <f t="shared" si="101"/>
        <v>0</v>
      </c>
      <c r="AC203" s="50"/>
      <c r="AD203" s="41"/>
      <c r="AE203" s="41">
        <f t="shared" si="91"/>
        <v>0</v>
      </c>
      <c r="AF203" s="38">
        <f t="shared" si="102"/>
        <v>0</v>
      </c>
      <c r="AG203" s="76"/>
      <c r="AH203" s="76"/>
      <c r="AI203" s="77"/>
      <c r="AJ203" s="50"/>
      <c r="AK203" s="41"/>
      <c r="AL203" s="41">
        <f t="shared" si="87"/>
        <v>0</v>
      </c>
      <c r="AM203" s="38">
        <f t="shared" si="96"/>
        <v>0</v>
      </c>
      <c r="AN203" s="76"/>
      <c r="AO203" s="76"/>
      <c r="AP203" s="77"/>
      <c r="AQ203" s="50"/>
      <c r="AR203" s="41"/>
      <c r="AS203" s="41"/>
      <c r="AT203" s="38"/>
      <c r="AU203" s="76"/>
      <c r="AV203" s="76"/>
      <c r="AW203" s="77"/>
      <c r="AX203" s="50"/>
      <c r="AY203" s="41"/>
      <c r="AZ203" s="41">
        <f t="shared" si="86"/>
        <v>0</v>
      </c>
      <c r="BA203" s="38">
        <f t="shared" si="97"/>
        <v>0</v>
      </c>
      <c r="BB203" s="76"/>
      <c r="BC203" s="76"/>
      <c r="BD203" s="81"/>
      <c r="BE203" s="50"/>
      <c r="BF203" s="41"/>
      <c r="BG203" s="41"/>
      <c r="BH203" s="38"/>
      <c r="BI203" s="76"/>
      <c r="BJ203" s="76"/>
      <c r="BK203" s="77"/>
      <c r="BL203" s="50"/>
      <c r="BM203" s="41"/>
      <c r="BN203" s="41"/>
      <c r="BO203" s="38"/>
      <c r="BP203" s="76"/>
      <c r="BQ203" s="76"/>
      <c r="BR203" s="77"/>
      <c r="BS203" s="92"/>
      <c r="BT203" s="93"/>
      <c r="BU203" s="93"/>
      <c r="BV203" s="38"/>
      <c r="BW203" s="76"/>
      <c r="BX203" s="76"/>
      <c r="BY203" s="77"/>
      <c r="BZ203" s="50"/>
      <c r="CA203" s="41"/>
      <c r="CB203" s="41"/>
      <c r="CC203" s="38">
        <f t="shared" si="103"/>
        <v>0</v>
      </c>
      <c r="CD203" s="76"/>
      <c r="CE203" s="76"/>
      <c r="CF203" s="77"/>
      <c r="CG203" s="87"/>
      <c r="CH203" s="88"/>
      <c r="CI203" s="88"/>
      <c r="CJ203" s="89">
        <f t="shared" si="92"/>
        <v>0</v>
      </c>
      <c r="CK203" s="76"/>
      <c r="CL203" s="76"/>
      <c r="CM203" s="77"/>
      <c r="CN203" s="87"/>
      <c r="CO203" s="88"/>
      <c r="CP203" s="88"/>
      <c r="CQ203" s="89"/>
      <c r="CR203" s="76"/>
      <c r="CS203" s="76"/>
      <c r="CT203" s="81"/>
      <c r="CU203" s="87"/>
      <c r="CV203" s="88"/>
      <c r="CW203" s="88">
        <f t="shared" si="93"/>
        <v>0</v>
      </c>
      <c r="CX203" s="89">
        <f t="shared" si="98"/>
        <v>0</v>
      </c>
      <c r="CY203" s="76"/>
      <c r="CZ203" s="76"/>
      <c r="DA203" s="81"/>
      <c r="DB203" s="90">
        <f t="shared" ref="DB203:DD210" si="106">L203+S203+Z203+AD203+AK203+AY203+BF203+BT203+CA203+CH203+CO203+CV203</f>
        <v>0</v>
      </c>
      <c r="DC203" s="42">
        <f t="shared" si="106"/>
        <v>0</v>
      </c>
      <c r="DD203" s="42">
        <f t="shared" si="106"/>
        <v>0</v>
      </c>
      <c r="DE203" s="80">
        <f t="shared" ref="DE203:DG210" si="107">O203+V203+AG203+AN203+BB203+BI203+BW203+CD203+CK203+CR203+CY203</f>
        <v>0</v>
      </c>
      <c r="DF203" s="80">
        <f t="shared" si="107"/>
        <v>0</v>
      </c>
      <c r="DG203" s="80">
        <f t="shared" si="107"/>
        <v>0</v>
      </c>
    </row>
    <row r="204" spans="2:111" s="8" customFormat="1" ht="20.100000000000001" customHeight="1">
      <c r="B204" s="13">
        <f t="shared" si="105"/>
        <v>198</v>
      </c>
      <c r="C204" s="66" t="e">
        <f>+#REF!</f>
        <v>#REF!</v>
      </c>
      <c r="D204" s="18"/>
      <c r="E204" s="97" t="e">
        <f>#REF!</f>
        <v>#REF!</v>
      </c>
      <c r="F204" s="16" t="e">
        <f>SUMIF(#REF!,$E204,#REF!)</f>
        <v>#REF!</v>
      </c>
      <c r="G204" s="16" t="e">
        <f>SUMIF(#REF!,$E204,#REF!)</f>
        <v>#REF!</v>
      </c>
      <c r="H204" s="17" t="e">
        <f t="shared" si="85"/>
        <v>#REF!</v>
      </c>
      <c r="I204" s="64" t="e">
        <f t="shared" si="104"/>
        <v>#REF!</v>
      </c>
      <c r="K204" s="92"/>
      <c r="L204" s="93"/>
      <c r="M204" s="41">
        <f t="shared" si="94"/>
        <v>0</v>
      </c>
      <c r="N204" s="38">
        <f t="shared" si="95"/>
        <v>0</v>
      </c>
      <c r="O204" s="76"/>
      <c r="P204" s="76"/>
      <c r="Q204" s="77"/>
      <c r="R204" s="50"/>
      <c r="S204" s="41"/>
      <c r="T204" s="41">
        <f t="shared" si="99"/>
        <v>0</v>
      </c>
      <c r="U204" s="38">
        <f t="shared" si="100"/>
        <v>0</v>
      </c>
      <c r="V204" s="76"/>
      <c r="W204" s="76"/>
      <c r="X204" s="77"/>
      <c r="Y204" s="50"/>
      <c r="Z204" s="41"/>
      <c r="AA204" s="41">
        <f t="shared" si="88"/>
        <v>0</v>
      </c>
      <c r="AB204" s="38">
        <f t="shared" si="101"/>
        <v>0</v>
      </c>
      <c r="AC204" s="50"/>
      <c r="AD204" s="41"/>
      <c r="AE204" s="41">
        <f t="shared" si="91"/>
        <v>0</v>
      </c>
      <c r="AF204" s="38">
        <f t="shared" si="102"/>
        <v>0</v>
      </c>
      <c r="AG204" s="76"/>
      <c r="AH204" s="76"/>
      <c r="AI204" s="77"/>
      <c r="AJ204" s="50"/>
      <c r="AK204" s="41"/>
      <c r="AL204" s="41">
        <f t="shared" si="87"/>
        <v>0</v>
      </c>
      <c r="AM204" s="38">
        <f t="shared" si="96"/>
        <v>0</v>
      </c>
      <c r="AN204" s="76"/>
      <c r="AO204" s="76"/>
      <c r="AP204" s="77"/>
      <c r="AQ204" s="50"/>
      <c r="AR204" s="41"/>
      <c r="AS204" s="41"/>
      <c r="AT204" s="38"/>
      <c r="AU204" s="76"/>
      <c r="AV204" s="76"/>
      <c r="AW204" s="77"/>
      <c r="AX204" s="50"/>
      <c r="AY204" s="41"/>
      <c r="AZ204" s="41">
        <f t="shared" si="86"/>
        <v>0</v>
      </c>
      <c r="BA204" s="38">
        <f t="shared" si="97"/>
        <v>0</v>
      </c>
      <c r="BB204" s="76"/>
      <c r="BC204" s="76"/>
      <c r="BD204" s="81"/>
      <c r="BE204" s="50"/>
      <c r="BF204" s="41"/>
      <c r="BG204" s="41"/>
      <c r="BH204" s="38"/>
      <c r="BI204" s="76"/>
      <c r="BJ204" s="76"/>
      <c r="BK204" s="77"/>
      <c r="BL204" s="50"/>
      <c r="BM204" s="41"/>
      <c r="BN204" s="41"/>
      <c r="BO204" s="38"/>
      <c r="BP204" s="76"/>
      <c r="BQ204" s="76"/>
      <c r="BR204" s="77"/>
      <c r="BS204" s="92"/>
      <c r="BT204" s="93"/>
      <c r="BU204" s="93">
        <f>(BT204/1.18)/2+((BT204/1.18)*0.18)</f>
        <v>0</v>
      </c>
      <c r="BV204" s="38">
        <f>(BT204/1.18)/2</f>
        <v>0</v>
      </c>
      <c r="BW204" s="76"/>
      <c r="BX204" s="76"/>
      <c r="BY204" s="76"/>
      <c r="BZ204" s="50"/>
      <c r="CA204" s="41"/>
      <c r="CB204" s="41"/>
      <c r="CC204" s="38">
        <f t="shared" si="103"/>
        <v>0</v>
      </c>
      <c r="CD204" s="76"/>
      <c r="CE204" s="76"/>
      <c r="CF204" s="77"/>
      <c r="CG204" s="87"/>
      <c r="CH204" s="88"/>
      <c r="CI204" s="88"/>
      <c r="CJ204" s="89">
        <f t="shared" si="92"/>
        <v>0</v>
      </c>
      <c r="CK204" s="76"/>
      <c r="CL204" s="76"/>
      <c r="CM204" s="77"/>
      <c r="CN204" s="87"/>
      <c r="CO204" s="88"/>
      <c r="CP204" s="88"/>
      <c r="CQ204" s="89"/>
      <c r="CR204" s="76"/>
      <c r="CS204" s="76"/>
      <c r="CT204" s="81"/>
      <c r="CU204" s="87"/>
      <c r="CV204" s="88"/>
      <c r="CW204" s="88">
        <f t="shared" si="93"/>
        <v>0</v>
      </c>
      <c r="CX204" s="89">
        <f t="shared" si="98"/>
        <v>0</v>
      </c>
      <c r="CY204" s="76"/>
      <c r="CZ204" s="76"/>
      <c r="DA204" s="81"/>
      <c r="DB204" s="90">
        <f t="shared" si="106"/>
        <v>0</v>
      </c>
      <c r="DC204" s="42">
        <f t="shared" si="106"/>
        <v>0</v>
      </c>
      <c r="DD204" s="42">
        <f t="shared" si="106"/>
        <v>0</v>
      </c>
      <c r="DE204" s="80">
        <f t="shared" si="107"/>
        <v>0</v>
      </c>
      <c r="DF204" s="80">
        <f t="shared" si="107"/>
        <v>0</v>
      </c>
      <c r="DG204" s="80">
        <f t="shared" si="107"/>
        <v>0</v>
      </c>
    </row>
    <row r="205" spans="2:111" s="8" customFormat="1" ht="20.100000000000001" customHeight="1">
      <c r="B205" s="13">
        <f t="shared" si="105"/>
        <v>199</v>
      </c>
      <c r="C205" s="66" t="e">
        <f>+#REF!</f>
        <v>#REF!</v>
      </c>
      <c r="D205" s="18"/>
      <c r="E205" s="97" t="e">
        <f>#REF!</f>
        <v>#REF!</v>
      </c>
      <c r="F205" s="16" t="e">
        <f>SUMIF(#REF!,$E205,#REF!)</f>
        <v>#REF!</v>
      </c>
      <c r="G205" s="16" t="e">
        <f>SUMIF(#REF!,$E205,#REF!)</f>
        <v>#REF!</v>
      </c>
      <c r="H205" s="17" t="e">
        <f t="shared" si="85"/>
        <v>#REF!</v>
      </c>
      <c r="I205" s="64" t="e">
        <f t="shared" si="104"/>
        <v>#REF!</v>
      </c>
      <c r="K205" s="92"/>
      <c r="L205" s="93"/>
      <c r="M205" s="41">
        <f t="shared" si="94"/>
        <v>0</v>
      </c>
      <c r="N205" s="38">
        <f t="shared" si="95"/>
        <v>0</v>
      </c>
      <c r="O205" s="76"/>
      <c r="P205" s="76"/>
      <c r="Q205" s="77"/>
      <c r="R205" s="50"/>
      <c r="S205" s="41"/>
      <c r="T205" s="41">
        <f t="shared" si="99"/>
        <v>0</v>
      </c>
      <c r="U205" s="38">
        <f t="shared" si="100"/>
        <v>0</v>
      </c>
      <c r="V205" s="76"/>
      <c r="W205" s="76"/>
      <c r="X205" s="77"/>
      <c r="Y205" s="50"/>
      <c r="Z205" s="41"/>
      <c r="AA205" s="41">
        <f t="shared" si="88"/>
        <v>0</v>
      </c>
      <c r="AB205" s="38">
        <f t="shared" si="101"/>
        <v>0</v>
      </c>
      <c r="AC205" s="50"/>
      <c r="AD205" s="41"/>
      <c r="AE205" s="41">
        <f t="shared" si="91"/>
        <v>0</v>
      </c>
      <c r="AF205" s="38">
        <f t="shared" si="102"/>
        <v>0</v>
      </c>
      <c r="AG205" s="76"/>
      <c r="AH205" s="76"/>
      <c r="AI205" s="77"/>
      <c r="AJ205" s="50"/>
      <c r="AK205" s="41"/>
      <c r="AL205" s="41">
        <f t="shared" si="87"/>
        <v>0</v>
      </c>
      <c r="AM205" s="38">
        <f t="shared" si="96"/>
        <v>0</v>
      </c>
      <c r="AN205" s="76"/>
      <c r="AO205" s="76"/>
      <c r="AP205" s="77"/>
      <c r="AQ205" s="50"/>
      <c r="AR205" s="41"/>
      <c r="AS205" s="41"/>
      <c r="AT205" s="38"/>
      <c r="AU205" s="76"/>
      <c r="AV205" s="76"/>
      <c r="AW205" s="77"/>
      <c r="AX205" s="50"/>
      <c r="AY205" s="41"/>
      <c r="AZ205" s="41">
        <f t="shared" si="86"/>
        <v>0</v>
      </c>
      <c r="BA205" s="38">
        <f t="shared" si="97"/>
        <v>0</v>
      </c>
      <c r="BB205" s="76"/>
      <c r="BC205" s="76"/>
      <c r="BD205" s="76"/>
      <c r="BE205" s="50"/>
      <c r="BF205" s="41"/>
      <c r="BG205" s="41">
        <f>(BF205/1.18)/2+((BF205/1.18)*0.18)</f>
        <v>0</v>
      </c>
      <c r="BH205" s="38">
        <f>(BF205/1.18)/2</f>
        <v>0</v>
      </c>
      <c r="BI205" s="76"/>
      <c r="BJ205" s="76"/>
      <c r="BK205" s="76"/>
      <c r="BL205" s="50"/>
      <c r="BM205" s="41"/>
      <c r="BN205" s="41"/>
      <c r="BO205" s="38"/>
      <c r="BP205" s="76"/>
      <c r="BQ205" s="76"/>
      <c r="BR205" s="77"/>
      <c r="BS205" s="92"/>
      <c r="BT205" s="93"/>
      <c r="BU205" s="93">
        <f>(BT205/1.18)/2+((BT205/1.18)*0.18)</f>
        <v>0</v>
      </c>
      <c r="BV205" s="38">
        <f>(BT205/1.18)/2</f>
        <v>0</v>
      </c>
      <c r="BW205" s="76"/>
      <c r="BX205" s="76"/>
      <c r="BY205" s="76"/>
      <c r="BZ205" s="50"/>
      <c r="CA205" s="41"/>
      <c r="CB205" s="41"/>
      <c r="CC205" s="38">
        <f t="shared" si="103"/>
        <v>0</v>
      </c>
      <c r="CD205" s="76"/>
      <c r="CE205" s="76"/>
      <c r="CF205" s="77"/>
      <c r="CG205" s="87"/>
      <c r="CH205" s="88"/>
      <c r="CI205" s="88"/>
      <c r="CJ205" s="89">
        <f t="shared" si="92"/>
        <v>0</v>
      </c>
      <c r="CK205" s="76"/>
      <c r="CL205" s="76"/>
      <c r="CM205" s="77"/>
      <c r="CN205" s="87"/>
      <c r="CO205" s="88"/>
      <c r="CP205" s="88"/>
      <c r="CQ205" s="89"/>
      <c r="CR205" s="76"/>
      <c r="CS205" s="76"/>
      <c r="CT205" s="81"/>
      <c r="CU205" s="87"/>
      <c r="CV205" s="88"/>
      <c r="CW205" s="88">
        <f t="shared" si="93"/>
        <v>0</v>
      </c>
      <c r="CX205" s="89">
        <f t="shared" si="98"/>
        <v>0</v>
      </c>
      <c r="CY205" s="76"/>
      <c r="CZ205" s="76"/>
      <c r="DA205" s="81"/>
      <c r="DB205" s="90">
        <f t="shared" si="106"/>
        <v>0</v>
      </c>
      <c r="DC205" s="42">
        <f t="shared" si="106"/>
        <v>0</v>
      </c>
      <c r="DD205" s="42">
        <f t="shared" si="106"/>
        <v>0</v>
      </c>
      <c r="DE205" s="80">
        <f t="shared" si="107"/>
        <v>0</v>
      </c>
      <c r="DF205" s="80">
        <f t="shared" si="107"/>
        <v>0</v>
      </c>
      <c r="DG205" s="80">
        <f t="shared" si="107"/>
        <v>0</v>
      </c>
    </row>
    <row r="206" spans="2:111" s="8" customFormat="1" ht="20.100000000000001" customHeight="1">
      <c r="B206" s="13">
        <f t="shared" si="105"/>
        <v>200</v>
      </c>
      <c r="C206" s="66" t="e">
        <f>+#REF!</f>
        <v>#REF!</v>
      </c>
      <c r="D206" s="18"/>
      <c r="E206" s="97" t="e">
        <f>#REF!</f>
        <v>#REF!</v>
      </c>
      <c r="F206" s="16" t="e">
        <f>SUMIF(#REF!,$E206,#REF!)</f>
        <v>#REF!</v>
      </c>
      <c r="G206" s="16" t="e">
        <f>SUMIF(#REF!,$E206,#REF!)</f>
        <v>#REF!</v>
      </c>
      <c r="H206" s="17" t="e">
        <f t="shared" ref="H206:H269" si="108">+G206+F206</f>
        <v>#REF!</v>
      </c>
      <c r="I206" s="64" t="e">
        <f t="shared" si="104"/>
        <v>#REF!</v>
      </c>
      <c r="K206" s="92"/>
      <c r="L206" s="93"/>
      <c r="M206" s="41">
        <f t="shared" si="94"/>
        <v>0</v>
      </c>
      <c r="N206" s="38">
        <f t="shared" si="95"/>
        <v>0</v>
      </c>
      <c r="O206" s="76"/>
      <c r="P206" s="76"/>
      <c r="Q206" s="77"/>
      <c r="R206" s="50"/>
      <c r="S206" s="41"/>
      <c r="T206" s="41">
        <f t="shared" si="99"/>
        <v>0</v>
      </c>
      <c r="U206" s="38">
        <f t="shared" si="100"/>
        <v>0</v>
      </c>
      <c r="V206" s="76"/>
      <c r="W206" s="76"/>
      <c r="X206" s="77"/>
      <c r="Y206" s="50"/>
      <c r="Z206" s="41"/>
      <c r="AA206" s="41">
        <f t="shared" si="88"/>
        <v>0</v>
      </c>
      <c r="AB206" s="38">
        <f t="shared" si="101"/>
        <v>0</v>
      </c>
      <c r="AC206" s="50"/>
      <c r="AD206" s="41"/>
      <c r="AE206" s="41">
        <f t="shared" si="91"/>
        <v>0</v>
      </c>
      <c r="AF206" s="38">
        <f t="shared" si="102"/>
        <v>0</v>
      </c>
      <c r="AG206" s="76"/>
      <c r="AH206" s="76"/>
      <c r="AI206" s="77"/>
      <c r="AJ206" s="50"/>
      <c r="AK206" s="41"/>
      <c r="AL206" s="41">
        <f t="shared" si="87"/>
        <v>0</v>
      </c>
      <c r="AM206" s="38">
        <f t="shared" si="96"/>
        <v>0</v>
      </c>
      <c r="AN206" s="76"/>
      <c r="AO206" s="76"/>
      <c r="AP206" s="77"/>
      <c r="AQ206" s="50"/>
      <c r="AR206" s="41"/>
      <c r="AS206" s="41"/>
      <c r="AT206" s="38"/>
      <c r="AU206" s="76"/>
      <c r="AV206" s="76"/>
      <c r="AW206" s="77"/>
      <c r="AX206" s="50"/>
      <c r="AY206" s="41"/>
      <c r="AZ206" s="41">
        <f>(AY206/1.18)/2+((AY206/1.18)*0.18)</f>
        <v>0</v>
      </c>
      <c r="BA206" s="38">
        <f t="shared" si="97"/>
        <v>0</v>
      </c>
      <c r="BB206" s="76"/>
      <c r="BC206" s="76"/>
      <c r="BD206" s="81"/>
      <c r="BE206" s="50"/>
      <c r="BF206" s="41"/>
      <c r="BG206" s="41"/>
      <c r="BH206" s="38"/>
      <c r="BI206" s="76"/>
      <c r="BJ206" s="76"/>
      <c r="BK206" s="77"/>
      <c r="BL206" s="50"/>
      <c r="BM206" s="41"/>
      <c r="BN206" s="41"/>
      <c r="BO206" s="38"/>
      <c r="BP206" s="76"/>
      <c r="BQ206" s="76"/>
      <c r="BR206" s="77"/>
      <c r="BS206" s="92"/>
      <c r="BT206" s="93"/>
      <c r="BU206" s="93"/>
      <c r="BV206" s="38"/>
      <c r="BW206" s="76"/>
      <c r="BX206" s="76"/>
      <c r="BY206" s="77"/>
      <c r="BZ206" s="50"/>
      <c r="CA206" s="41"/>
      <c r="CB206" s="41"/>
      <c r="CC206" s="38">
        <f t="shared" si="103"/>
        <v>0</v>
      </c>
      <c r="CD206" s="76"/>
      <c r="CE206" s="76"/>
      <c r="CF206" s="77"/>
      <c r="CG206" s="87"/>
      <c r="CH206" s="88"/>
      <c r="CI206" s="88"/>
      <c r="CJ206" s="89">
        <f t="shared" si="92"/>
        <v>0</v>
      </c>
      <c r="CK206" s="76"/>
      <c r="CL206" s="76"/>
      <c r="CM206" s="77"/>
      <c r="CN206" s="87"/>
      <c r="CO206" s="88"/>
      <c r="CP206" s="88"/>
      <c r="CQ206" s="89"/>
      <c r="CR206" s="76"/>
      <c r="CS206" s="76"/>
      <c r="CT206" s="81"/>
      <c r="CU206" s="87"/>
      <c r="CV206" s="88"/>
      <c r="CW206" s="88">
        <f t="shared" si="93"/>
        <v>0</v>
      </c>
      <c r="CX206" s="89">
        <f t="shared" si="98"/>
        <v>0</v>
      </c>
      <c r="CY206" s="76"/>
      <c r="CZ206" s="76"/>
      <c r="DA206" s="81"/>
      <c r="DB206" s="90">
        <f t="shared" si="106"/>
        <v>0</v>
      </c>
      <c r="DC206" s="42">
        <f t="shared" si="106"/>
        <v>0</v>
      </c>
      <c r="DD206" s="42">
        <f t="shared" si="106"/>
        <v>0</v>
      </c>
      <c r="DE206" s="80">
        <f t="shared" si="107"/>
        <v>0</v>
      </c>
      <c r="DF206" s="80">
        <f t="shared" si="107"/>
        <v>0</v>
      </c>
      <c r="DG206" s="80">
        <f t="shared" si="107"/>
        <v>0</v>
      </c>
    </row>
    <row r="207" spans="2:111" s="8" customFormat="1" ht="20.100000000000001" customHeight="1">
      <c r="B207" s="13">
        <f t="shared" si="105"/>
        <v>201</v>
      </c>
      <c r="C207" s="66" t="e">
        <f>+#REF!</f>
        <v>#REF!</v>
      </c>
      <c r="D207" s="18"/>
      <c r="E207" s="97" t="e">
        <f>#REF!</f>
        <v>#REF!</v>
      </c>
      <c r="F207" s="16" t="e">
        <f>SUMIF(#REF!,$E207,#REF!)</f>
        <v>#REF!</v>
      </c>
      <c r="G207" s="16" t="e">
        <f>SUMIF(#REF!,$E207,#REF!)</f>
        <v>#REF!</v>
      </c>
      <c r="H207" s="17" t="e">
        <f t="shared" si="108"/>
        <v>#REF!</v>
      </c>
      <c r="I207" s="64" t="e">
        <f t="shared" si="104"/>
        <v>#REF!</v>
      </c>
      <c r="K207" s="92"/>
      <c r="L207" s="93"/>
      <c r="M207" s="41">
        <f t="shared" si="94"/>
        <v>0</v>
      </c>
      <c r="N207" s="38">
        <f t="shared" si="95"/>
        <v>0</v>
      </c>
      <c r="O207" s="76"/>
      <c r="P207" s="76"/>
      <c r="Q207" s="77"/>
      <c r="R207" s="50"/>
      <c r="S207" s="41"/>
      <c r="T207" s="41">
        <f t="shared" si="99"/>
        <v>0</v>
      </c>
      <c r="U207" s="38">
        <f t="shared" si="100"/>
        <v>0</v>
      </c>
      <c r="V207" s="76"/>
      <c r="W207" s="76"/>
      <c r="X207" s="77"/>
      <c r="Y207" s="50"/>
      <c r="Z207" s="41"/>
      <c r="AA207" s="41">
        <f t="shared" si="88"/>
        <v>0</v>
      </c>
      <c r="AB207" s="38">
        <f t="shared" si="101"/>
        <v>0</v>
      </c>
      <c r="AC207" s="50"/>
      <c r="AD207" s="41"/>
      <c r="AE207" s="41">
        <f t="shared" si="91"/>
        <v>0</v>
      </c>
      <c r="AF207" s="38">
        <f t="shared" si="102"/>
        <v>0</v>
      </c>
      <c r="AG207" s="76"/>
      <c r="AH207" s="76"/>
      <c r="AI207" s="77"/>
      <c r="AJ207" s="50"/>
      <c r="AK207" s="41"/>
      <c r="AL207" s="41">
        <f t="shared" si="87"/>
        <v>0</v>
      </c>
      <c r="AM207" s="38">
        <f t="shared" si="96"/>
        <v>0</v>
      </c>
      <c r="AN207" s="76"/>
      <c r="AO207" s="76"/>
      <c r="AP207" s="77"/>
      <c r="AQ207" s="50"/>
      <c r="AR207" s="41"/>
      <c r="AS207" s="41"/>
      <c r="AT207" s="38"/>
      <c r="AU207" s="76"/>
      <c r="AV207" s="76"/>
      <c r="AW207" s="77"/>
      <c r="AX207" s="50"/>
      <c r="AY207" s="41"/>
      <c r="AZ207" s="41">
        <f>(AY207/1.18)/2+((AY207/1.18)*0.18)</f>
        <v>0</v>
      </c>
      <c r="BA207" s="38">
        <f t="shared" si="97"/>
        <v>0</v>
      </c>
      <c r="BB207" s="76"/>
      <c r="BC207" s="76"/>
      <c r="BD207" s="81"/>
      <c r="BE207" s="50"/>
      <c r="BF207" s="41"/>
      <c r="BG207" s="41"/>
      <c r="BH207" s="38"/>
      <c r="BI207" s="76"/>
      <c r="BJ207" s="76"/>
      <c r="BK207" s="77"/>
      <c r="BL207" s="50"/>
      <c r="BM207" s="41"/>
      <c r="BN207" s="41"/>
      <c r="BO207" s="38"/>
      <c r="BP207" s="76"/>
      <c r="BQ207" s="76"/>
      <c r="BR207" s="77"/>
      <c r="BS207" s="92"/>
      <c r="BT207" s="93"/>
      <c r="BU207" s="93"/>
      <c r="BV207" s="38"/>
      <c r="BW207" s="76"/>
      <c r="BX207" s="76"/>
      <c r="BY207" s="77"/>
      <c r="BZ207" s="50"/>
      <c r="CA207" s="41"/>
      <c r="CB207" s="41"/>
      <c r="CC207" s="38">
        <f t="shared" si="103"/>
        <v>0</v>
      </c>
      <c r="CD207" s="76"/>
      <c r="CE207" s="76"/>
      <c r="CF207" s="77"/>
      <c r="CG207" s="87"/>
      <c r="CH207" s="88"/>
      <c r="CI207" s="88"/>
      <c r="CJ207" s="89">
        <f t="shared" si="92"/>
        <v>0</v>
      </c>
      <c r="CK207" s="76"/>
      <c r="CL207" s="76"/>
      <c r="CM207" s="77"/>
      <c r="CN207" s="87"/>
      <c r="CO207" s="88"/>
      <c r="CP207" s="88"/>
      <c r="CQ207" s="89"/>
      <c r="CR207" s="76"/>
      <c r="CS207" s="76"/>
      <c r="CT207" s="81"/>
      <c r="CU207" s="87"/>
      <c r="CV207" s="88"/>
      <c r="CW207" s="88">
        <f t="shared" si="93"/>
        <v>0</v>
      </c>
      <c r="CX207" s="89">
        <f t="shared" si="98"/>
        <v>0</v>
      </c>
      <c r="CY207" s="76"/>
      <c r="CZ207" s="76"/>
      <c r="DA207" s="81"/>
      <c r="DB207" s="90">
        <f t="shared" si="106"/>
        <v>0</v>
      </c>
      <c r="DC207" s="42">
        <f t="shared" si="106"/>
        <v>0</v>
      </c>
      <c r="DD207" s="42">
        <f t="shared" si="106"/>
        <v>0</v>
      </c>
      <c r="DE207" s="80">
        <f t="shared" si="107"/>
        <v>0</v>
      </c>
      <c r="DF207" s="80">
        <f t="shared" si="107"/>
        <v>0</v>
      </c>
      <c r="DG207" s="80">
        <f t="shared" si="107"/>
        <v>0</v>
      </c>
    </row>
    <row r="208" spans="2:111" s="8" customFormat="1" ht="20.100000000000001" customHeight="1">
      <c r="B208" s="13">
        <f t="shared" si="105"/>
        <v>202</v>
      </c>
      <c r="C208" s="66" t="e">
        <f>+#REF!</f>
        <v>#REF!</v>
      </c>
      <c r="D208" s="18"/>
      <c r="E208" s="97" t="e">
        <f>#REF!</f>
        <v>#REF!</v>
      </c>
      <c r="F208" s="16" t="e">
        <f>SUMIF(#REF!,$E208,#REF!)</f>
        <v>#REF!</v>
      </c>
      <c r="G208" s="16" t="e">
        <f>SUMIF(#REF!,$E208,#REF!)</f>
        <v>#REF!</v>
      </c>
      <c r="H208" s="17" t="e">
        <f t="shared" si="108"/>
        <v>#REF!</v>
      </c>
      <c r="I208" s="64" t="e">
        <f t="shared" si="104"/>
        <v>#REF!</v>
      </c>
      <c r="K208" s="92"/>
      <c r="L208" s="93"/>
      <c r="M208" s="41">
        <f t="shared" si="94"/>
        <v>0</v>
      </c>
      <c r="N208" s="38">
        <f t="shared" si="95"/>
        <v>0</v>
      </c>
      <c r="O208" s="76"/>
      <c r="P208" s="76"/>
      <c r="Q208" s="77"/>
      <c r="R208" s="50"/>
      <c r="S208" s="41"/>
      <c r="T208" s="41">
        <f t="shared" si="99"/>
        <v>0</v>
      </c>
      <c r="U208" s="38">
        <f t="shared" si="100"/>
        <v>0</v>
      </c>
      <c r="V208" s="76"/>
      <c r="W208" s="76"/>
      <c r="X208" s="77"/>
      <c r="Y208" s="50"/>
      <c r="Z208" s="41"/>
      <c r="AA208" s="41">
        <f t="shared" si="88"/>
        <v>0</v>
      </c>
      <c r="AB208" s="38">
        <f t="shared" si="101"/>
        <v>0</v>
      </c>
      <c r="AC208" s="50"/>
      <c r="AD208" s="41"/>
      <c r="AE208" s="41">
        <f t="shared" si="91"/>
        <v>0</v>
      </c>
      <c r="AF208" s="38">
        <f t="shared" si="102"/>
        <v>0</v>
      </c>
      <c r="AG208" s="76"/>
      <c r="AH208" s="76"/>
      <c r="AI208" s="77"/>
      <c r="AJ208" s="50"/>
      <c r="AK208" s="41"/>
      <c r="AL208" s="41">
        <f t="shared" si="87"/>
        <v>0</v>
      </c>
      <c r="AM208" s="38">
        <f t="shared" si="96"/>
        <v>0</v>
      </c>
      <c r="AN208" s="76"/>
      <c r="AO208" s="76"/>
      <c r="AP208" s="77"/>
      <c r="AQ208" s="50"/>
      <c r="AR208" s="41"/>
      <c r="AS208" s="41"/>
      <c r="AT208" s="38"/>
      <c r="AU208" s="76"/>
      <c r="AV208" s="76"/>
      <c r="AW208" s="77"/>
      <c r="AX208" s="50"/>
      <c r="AY208" s="41"/>
      <c r="AZ208" s="41">
        <f>(AY208/1.18)/2+((AY208/1.18)*0.18)</f>
        <v>0</v>
      </c>
      <c r="BA208" s="38">
        <f t="shared" si="97"/>
        <v>0</v>
      </c>
      <c r="BB208" s="76"/>
      <c r="BC208" s="76"/>
      <c r="BD208" s="81"/>
      <c r="BE208" s="50"/>
      <c r="BF208" s="41"/>
      <c r="BG208" s="41"/>
      <c r="BH208" s="38"/>
      <c r="BI208" s="76"/>
      <c r="BJ208" s="76"/>
      <c r="BK208" s="77"/>
      <c r="BL208" s="50"/>
      <c r="BM208" s="41"/>
      <c r="BN208" s="41"/>
      <c r="BO208" s="38"/>
      <c r="BP208" s="76"/>
      <c r="BQ208" s="76"/>
      <c r="BR208" s="77"/>
      <c r="BS208" s="92"/>
      <c r="BT208" s="93"/>
      <c r="BU208" s="93"/>
      <c r="BV208" s="38"/>
      <c r="BW208" s="76"/>
      <c r="BX208" s="76"/>
      <c r="BY208" s="77"/>
      <c r="BZ208" s="50"/>
      <c r="CA208" s="41"/>
      <c r="CB208" s="41"/>
      <c r="CC208" s="38">
        <f t="shared" si="103"/>
        <v>0</v>
      </c>
      <c r="CD208" s="76"/>
      <c r="CE208" s="76"/>
      <c r="CF208" s="77"/>
      <c r="CG208" s="87"/>
      <c r="CH208" s="88"/>
      <c r="CI208" s="88"/>
      <c r="CJ208" s="89">
        <f t="shared" si="92"/>
        <v>0</v>
      </c>
      <c r="CK208" s="76"/>
      <c r="CL208" s="76"/>
      <c r="CM208" s="77"/>
      <c r="CN208" s="87"/>
      <c r="CO208" s="88"/>
      <c r="CP208" s="88"/>
      <c r="CQ208" s="89"/>
      <c r="CR208" s="76"/>
      <c r="CS208" s="76"/>
      <c r="CT208" s="81"/>
      <c r="CU208" s="87"/>
      <c r="CV208" s="88"/>
      <c r="CW208" s="88">
        <f t="shared" si="93"/>
        <v>0</v>
      </c>
      <c r="CX208" s="89">
        <f t="shared" si="98"/>
        <v>0</v>
      </c>
      <c r="CY208" s="76"/>
      <c r="CZ208" s="76"/>
      <c r="DA208" s="81"/>
      <c r="DB208" s="90">
        <f t="shared" si="106"/>
        <v>0</v>
      </c>
      <c r="DC208" s="42">
        <f t="shared" si="106"/>
        <v>0</v>
      </c>
      <c r="DD208" s="42">
        <f t="shared" si="106"/>
        <v>0</v>
      </c>
      <c r="DE208" s="80">
        <f t="shared" si="107"/>
        <v>0</v>
      </c>
      <c r="DF208" s="80">
        <f t="shared" si="107"/>
        <v>0</v>
      </c>
      <c r="DG208" s="80">
        <f t="shared" si="107"/>
        <v>0</v>
      </c>
    </row>
    <row r="209" spans="2:111" s="8" customFormat="1" ht="20.100000000000001" customHeight="1">
      <c r="B209" s="13">
        <f t="shared" si="105"/>
        <v>203</v>
      </c>
      <c r="C209" s="66" t="e">
        <f>+#REF!</f>
        <v>#REF!</v>
      </c>
      <c r="D209" s="18"/>
      <c r="E209" s="97" t="e">
        <f>#REF!</f>
        <v>#REF!</v>
      </c>
      <c r="F209" s="16" t="e">
        <f>SUMIF(#REF!,$E209,#REF!)</f>
        <v>#REF!</v>
      </c>
      <c r="G209" s="16" t="e">
        <f>SUMIF(#REF!,$E209,#REF!)</f>
        <v>#REF!</v>
      </c>
      <c r="H209" s="17" t="e">
        <f t="shared" si="108"/>
        <v>#REF!</v>
      </c>
      <c r="I209" s="64" t="e">
        <f t="shared" si="104"/>
        <v>#REF!</v>
      </c>
      <c r="K209" s="92"/>
      <c r="L209" s="93"/>
      <c r="M209" s="41">
        <f t="shared" si="94"/>
        <v>0</v>
      </c>
      <c r="N209" s="38">
        <f t="shared" si="95"/>
        <v>0</v>
      </c>
      <c r="O209" s="76"/>
      <c r="P209" s="76"/>
      <c r="Q209" s="77"/>
      <c r="R209" s="50"/>
      <c r="S209" s="41"/>
      <c r="T209" s="41">
        <f t="shared" si="99"/>
        <v>0</v>
      </c>
      <c r="U209" s="38">
        <f t="shared" si="100"/>
        <v>0</v>
      </c>
      <c r="V209" s="76"/>
      <c r="W209" s="76"/>
      <c r="X209" s="77"/>
      <c r="Y209" s="50"/>
      <c r="Z209" s="41"/>
      <c r="AA209" s="41">
        <f t="shared" si="88"/>
        <v>0</v>
      </c>
      <c r="AB209" s="38">
        <f t="shared" si="101"/>
        <v>0</v>
      </c>
      <c r="AC209" s="50"/>
      <c r="AD209" s="41"/>
      <c r="AE209" s="41">
        <f t="shared" si="91"/>
        <v>0</v>
      </c>
      <c r="AF209" s="38">
        <f t="shared" si="102"/>
        <v>0</v>
      </c>
      <c r="AG209" s="76"/>
      <c r="AH209" s="76"/>
      <c r="AI209" s="77"/>
      <c r="AJ209" s="50"/>
      <c r="AK209" s="41"/>
      <c r="AL209" s="41">
        <f t="shared" si="87"/>
        <v>0</v>
      </c>
      <c r="AM209" s="38">
        <f t="shared" si="96"/>
        <v>0</v>
      </c>
      <c r="AN209" s="76"/>
      <c r="AO209" s="76"/>
      <c r="AP209" s="77"/>
      <c r="AQ209" s="50"/>
      <c r="AR209" s="41"/>
      <c r="AS209" s="41"/>
      <c r="AT209" s="38"/>
      <c r="AU209" s="76"/>
      <c r="AV209" s="76"/>
      <c r="AW209" s="77"/>
      <c r="AX209" s="50"/>
      <c r="AY209" s="41"/>
      <c r="AZ209" s="41">
        <f>(AY209/1.18)/2+((AY209/1.18)*0.18)</f>
        <v>0</v>
      </c>
      <c r="BA209" s="38">
        <f t="shared" si="97"/>
        <v>0</v>
      </c>
      <c r="BB209" s="76"/>
      <c r="BC209" s="76"/>
      <c r="BD209" s="81"/>
      <c r="BE209" s="50"/>
      <c r="BF209" s="41"/>
      <c r="BG209" s="41"/>
      <c r="BH209" s="38"/>
      <c r="BI209" s="76"/>
      <c r="BJ209" s="76"/>
      <c r="BK209" s="77"/>
      <c r="BL209" s="50"/>
      <c r="BM209" s="41"/>
      <c r="BN209" s="41"/>
      <c r="BO209" s="38"/>
      <c r="BP209" s="76"/>
      <c r="BQ209" s="76"/>
      <c r="BR209" s="77"/>
      <c r="BS209" s="92"/>
      <c r="BT209" s="93"/>
      <c r="BU209" s="93"/>
      <c r="BV209" s="38"/>
      <c r="BW209" s="76"/>
      <c r="BX209" s="76"/>
      <c r="BY209" s="77"/>
      <c r="BZ209" s="50"/>
      <c r="CA209" s="41"/>
      <c r="CB209" s="41"/>
      <c r="CC209" s="38">
        <f t="shared" si="103"/>
        <v>0</v>
      </c>
      <c r="CD209" s="76"/>
      <c r="CE209" s="76"/>
      <c r="CF209" s="77"/>
      <c r="CG209" s="87"/>
      <c r="CH209" s="88"/>
      <c r="CI209" s="88"/>
      <c r="CJ209" s="89">
        <f t="shared" si="92"/>
        <v>0</v>
      </c>
      <c r="CK209" s="76"/>
      <c r="CL209" s="76"/>
      <c r="CM209" s="77"/>
      <c r="CN209" s="87"/>
      <c r="CO209" s="88"/>
      <c r="CP209" s="88"/>
      <c r="CQ209" s="89"/>
      <c r="CR209" s="76"/>
      <c r="CS209" s="76"/>
      <c r="CT209" s="81"/>
      <c r="CU209" s="87"/>
      <c r="CV209" s="88"/>
      <c r="CW209" s="88">
        <f t="shared" si="93"/>
        <v>0</v>
      </c>
      <c r="CX209" s="89">
        <f t="shared" si="98"/>
        <v>0</v>
      </c>
      <c r="CY209" s="76"/>
      <c r="CZ209" s="76"/>
      <c r="DA209" s="81"/>
      <c r="DB209" s="90">
        <f t="shared" si="106"/>
        <v>0</v>
      </c>
      <c r="DC209" s="42">
        <f t="shared" si="106"/>
        <v>0</v>
      </c>
      <c r="DD209" s="42">
        <f t="shared" si="106"/>
        <v>0</v>
      </c>
      <c r="DE209" s="80">
        <f t="shared" si="107"/>
        <v>0</v>
      </c>
      <c r="DF209" s="80">
        <f t="shared" si="107"/>
        <v>0</v>
      </c>
      <c r="DG209" s="80">
        <f t="shared" si="107"/>
        <v>0</v>
      </c>
    </row>
    <row r="210" spans="2:111" s="8" customFormat="1" ht="20.100000000000001" customHeight="1">
      <c r="B210" s="13">
        <f t="shared" si="105"/>
        <v>204</v>
      </c>
      <c r="C210" s="66" t="e">
        <f>+#REF!</f>
        <v>#REF!</v>
      </c>
      <c r="D210" s="18"/>
      <c r="E210" s="97" t="e">
        <f>#REF!</f>
        <v>#REF!</v>
      </c>
      <c r="F210" s="16" t="e">
        <f>SUMIF(#REF!,$E210,#REF!)</f>
        <v>#REF!</v>
      </c>
      <c r="G210" s="16" t="e">
        <f>SUMIF(#REF!,$E210,#REF!)</f>
        <v>#REF!</v>
      </c>
      <c r="H210" s="17" t="e">
        <f t="shared" si="108"/>
        <v>#REF!</v>
      </c>
      <c r="I210" s="64" t="e">
        <f t="shared" si="104"/>
        <v>#REF!</v>
      </c>
      <c r="K210" s="92"/>
      <c r="L210" s="93"/>
      <c r="M210" s="41">
        <f t="shared" si="94"/>
        <v>0</v>
      </c>
      <c r="N210" s="38">
        <f t="shared" si="95"/>
        <v>0</v>
      </c>
      <c r="O210" s="76"/>
      <c r="P210" s="76"/>
      <c r="Q210" s="77"/>
      <c r="R210" s="50"/>
      <c r="S210" s="41"/>
      <c r="T210" s="41">
        <f t="shared" si="99"/>
        <v>0</v>
      </c>
      <c r="U210" s="38">
        <f t="shared" si="100"/>
        <v>0</v>
      </c>
      <c r="V210" s="76"/>
      <c r="W210" s="76"/>
      <c r="X210" s="77"/>
      <c r="Y210" s="50"/>
      <c r="Z210" s="41"/>
      <c r="AA210" s="41">
        <f t="shared" si="88"/>
        <v>0</v>
      </c>
      <c r="AB210" s="38">
        <f t="shared" si="101"/>
        <v>0</v>
      </c>
      <c r="AC210" s="50"/>
      <c r="AD210" s="41"/>
      <c r="AE210" s="41">
        <f t="shared" si="91"/>
        <v>0</v>
      </c>
      <c r="AF210" s="38">
        <f t="shared" si="102"/>
        <v>0</v>
      </c>
      <c r="AG210" s="76"/>
      <c r="AH210" s="76"/>
      <c r="AI210" s="77"/>
      <c r="AJ210" s="50"/>
      <c r="AK210" s="41"/>
      <c r="AL210" s="41">
        <f t="shared" si="87"/>
        <v>0</v>
      </c>
      <c r="AM210" s="38">
        <f t="shared" si="96"/>
        <v>0</v>
      </c>
      <c r="AN210" s="76"/>
      <c r="AO210" s="76"/>
      <c r="AP210" s="77"/>
      <c r="AQ210" s="50"/>
      <c r="AR210" s="41"/>
      <c r="AS210" s="41"/>
      <c r="AT210" s="38"/>
      <c r="AU210" s="76"/>
      <c r="AV210" s="76"/>
      <c r="AW210" s="77"/>
      <c r="AX210" s="50"/>
      <c r="AY210" s="41"/>
      <c r="AZ210" s="41">
        <f>(AY210/1.18)/2+((AY210/1.18)*0.18)</f>
        <v>0</v>
      </c>
      <c r="BA210" s="38">
        <f t="shared" si="97"/>
        <v>0</v>
      </c>
      <c r="BB210" s="76"/>
      <c r="BC210" s="76"/>
      <c r="BD210" s="77"/>
      <c r="BE210" s="50"/>
      <c r="BF210" s="41"/>
      <c r="BG210" s="41"/>
      <c r="BH210" s="38"/>
      <c r="BI210" s="76"/>
      <c r="BJ210" s="76"/>
      <c r="BK210" s="77"/>
      <c r="BL210" s="50"/>
      <c r="BM210" s="41"/>
      <c r="BN210" s="41"/>
      <c r="BO210" s="38"/>
      <c r="BP210" s="76"/>
      <c r="BQ210" s="76"/>
      <c r="BR210" s="77"/>
      <c r="BS210" s="92"/>
      <c r="BT210" s="93"/>
      <c r="BU210" s="93"/>
      <c r="BV210" s="38"/>
      <c r="BW210" s="76"/>
      <c r="BX210" s="76"/>
      <c r="BY210" s="77"/>
      <c r="BZ210" s="50"/>
      <c r="CA210" s="41"/>
      <c r="CB210" s="41"/>
      <c r="CC210" s="38">
        <f t="shared" si="103"/>
        <v>0</v>
      </c>
      <c r="CD210" s="76"/>
      <c r="CE210" s="76"/>
      <c r="CF210" s="77"/>
      <c r="CG210" s="87"/>
      <c r="CH210" s="88"/>
      <c r="CI210" s="88"/>
      <c r="CJ210" s="89">
        <f t="shared" si="92"/>
        <v>0</v>
      </c>
      <c r="CK210" s="76"/>
      <c r="CL210" s="76"/>
      <c r="CM210" s="77"/>
      <c r="CN210" s="87"/>
      <c r="CO210" s="88"/>
      <c r="CP210" s="88"/>
      <c r="CQ210" s="89"/>
      <c r="CR210" s="76"/>
      <c r="CS210" s="76"/>
      <c r="CT210" s="81"/>
      <c r="CU210" s="87"/>
      <c r="CV210" s="88"/>
      <c r="CW210" s="88">
        <f t="shared" si="93"/>
        <v>0</v>
      </c>
      <c r="CX210" s="89">
        <f t="shared" si="98"/>
        <v>0</v>
      </c>
      <c r="CY210" s="76"/>
      <c r="CZ210" s="76"/>
      <c r="DA210" s="81"/>
      <c r="DB210" s="90">
        <f t="shared" si="106"/>
        <v>0</v>
      </c>
      <c r="DC210" s="42">
        <f t="shared" si="106"/>
        <v>0</v>
      </c>
      <c r="DD210" s="42">
        <f t="shared" si="106"/>
        <v>0</v>
      </c>
      <c r="DE210" s="80">
        <f t="shared" si="107"/>
        <v>0</v>
      </c>
      <c r="DF210" s="80">
        <f t="shared" si="107"/>
        <v>0</v>
      </c>
      <c r="DG210" s="80">
        <f t="shared" si="107"/>
        <v>0</v>
      </c>
    </row>
    <row r="211" spans="2:111" s="8" customFormat="1" ht="20.100000000000001" customHeight="1">
      <c r="B211" s="13">
        <f t="shared" si="105"/>
        <v>205</v>
      </c>
      <c r="C211" s="66" t="e">
        <f>+#REF!</f>
        <v>#REF!</v>
      </c>
      <c r="D211" s="18"/>
      <c r="E211" s="97" t="e">
        <f>#REF!</f>
        <v>#REF!</v>
      </c>
      <c r="F211" s="16" t="e">
        <f>SUMIF(#REF!,$E211,#REF!)</f>
        <v>#REF!</v>
      </c>
      <c r="G211" s="16" t="e">
        <f>SUMIF(#REF!,$E211,#REF!)</f>
        <v>#REF!</v>
      </c>
      <c r="H211" s="17" t="e">
        <f t="shared" si="108"/>
        <v>#REF!</v>
      </c>
      <c r="I211" s="64" t="e">
        <f t="shared" si="104"/>
        <v>#REF!</v>
      </c>
      <c r="K211" s="92"/>
      <c r="L211" s="93"/>
      <c r="M211" s="41">
        <f t="shared" ref="M211:M263" si="109">(L211/1.18)/2+((L211/1.18)*0.18)</f>
        <v>0</v>
      </c>
      <c r="N211" s="38">
        <f t="shared" ref="N211:N263" si="110">(L211/1.18)/2</f>
        <v>0</v>
      </c>
      <c r="O211" s="76"/>
      <c r="P211" s="76"/>
      <c r="Q211" s="77"/>
      <c r="R211" s="50"/>
      <c r="S211" s="41"/>
      <c r="T211" s="41">
        <f t="shared" ref="T211:T263" si="111">(S211/1.18)/2+((S211/1.18)*0.18)</f>
        <v>0</v>
      </c>
      <c r="U211" s="38">
        <f t="shared" ref="U211:U263" si="112">(S211/1.18)/2</f>
        <v>0</v>
      </c>
      <c r="V211" s="76"/>
      <c r="W211" s="76"/>
      <c r="X211" s="77"/>
      <c r="Y211" s="50"/>
      <c r="Z211" s="41"/>
      <c r="AA211" s="41">
        <f t="shared" ref="AA211:AA263" si="113">(Z211/1.18)/2+((Z211/1.18)*0.18)</f>
        <v>0</v>
      </c>
      <c r="AB211" s="38">
        <f t="shared" ref="AB211:AB263" si="114">(Z211/1.18)/2</f>
        <v>0</v>
      </c>
      <c r="AC211" s="50"/>
      <c r="AD211" s="41"/>
      <c r="AE211" s="41">
        <f t="shared" ref="AE211:AE263" si="115">(AD211/1.18)/2+((AD211/1.18)*0.18)</f>
        <v>0</v>
      </c>
      <c r="AF211" s="38">
        <f t="shared" ref="AF211:AF263" si="116">(AD211/1.18)/2</f>
        <v>0</v>
      </c>
      <c r="AG211" s="76"/>
      <c r="AH211" s="76"/>
      <c r="AI211" s="77"/>
      <c r="AJ211" s="50"/>
      <c r="AK211" s="41"/>
      <c r="AL211" s="41">
        <f t="shared" ref="AL211:AL263" si="117">(AK211/1.18)/2+((AK211/1.18)*0.18)</f>
        <v>0</v>
      </c>
      <c r="AM211" s="38">
        <f t="shared" ref="AM211:AM263" si="118">(AK211/1.18)/2</f>
        <v>0</v>
      </c>
      <c r="AN211" s="76"/>
      <c r="AO211" s="76"/>
      <c r="AP211" s="77"/>
      <c r="AQ211" s="50"/>
      <c r="AR211" s="41"/>
      <c r="AS211" s="41"/>
      <c r="AT211" s="38"/>
      <c r="AU211" s="76"/>
      <c r="AV211" s="76"/>
      <c r="AW211" s="77"/>
      <c r="AX211" s="50"/>
      <c r="AY211" s="41"/>
      <c r="AZ211" s="41">
        <f t="shared" ref="AZ211:AZ263" si="119">(AY211/1.18)/2+((AY211/1.18)*0.18)</f>
        <v>0</v>
      </c>
      <c r="BA211" s="38">
        <f t="shared" ref="BA211:BA263" si="120">(AY211/1.18)/2</f>
        <v>0</v>
      </c>
      <c r="BB211" s="76"/>
      <c r="BC211" s="76"/>
      <c r="BD211" s="77"/>
      <c r="BE211" s="50"/>
      <c r="BF211" s="41"/>
      <c r="BG211" s="41"/>
      <c r="BH211" s="38"/>
      <c r="BI211" s="76"/>
      <c r="BJ211" s="76"/>
      <c r="BK211" s="77"/>
      <c r="BL211" s="50"/>
      <c r="BM211" s="41"/>
      <c r="BN211" s="41"/>
      <c r="BO211" s="38"/>
      <c r="BP211" s="76"/>
      <c r="BQ211" s="76"/>
      <c r="BR211" s="77"/>
      <c r="BS211" s="92"/>
      <c r="BT211" s="93"/>
      <c r="BU211" s="93"/>
      <c r="BV211" s="38"/>
      <c r="BW211" s="76"/>
      <c r="BX211" s="76"/>
      <c r="BY211" s="77"/>
      <c r="BZ211" s="50"/>
      <c r="CA211" s="41"/>
      <c r="CB211" s="41"/>
      <c r="CC211" s="38">
        <f t="shared" ref="CC211:CC263" si="121">(CA211/1.18)/2</f>
        <v>0</v>
      </c>
      <c r="CD211" s="76"/>
      <c r="CE211" s="76"/>
      <c r="CF211" s="77"/>
      <c r="CG211" s="87"/>
      <c r="CH211" s="88"/>
      <c r="CI211" s="88"/>
      <c r="CJ211" s="89">
        <f t="shared" ref="CJ211:CJ263" si="122">(CH211/1.18)/2</f>
        <v>0</v>
      </c>
      <c r="CK211" s="76"/>
      <c r="CL211" s="76"/>
      <c r="CM211" s="77"/>
      <c r="CN211" s="87"/>
      <c r="CO211" s="88"/>
      <c r="CP211" s="88"/>
      <c r="CQ211" s="89"/>
      <c r="CR211" s="76"/>
      <c r="CS211" s="76"/>
      <c r="CT211" s="81"/>
      <c r="CU211" s="87"/>
      <c r="CV211" s="88"/>
      <c r="CW211" s="88">
        <f t="shared" ref="CW211:CW263" si="123">(CV211/1.18)/2+((CV211/1.18)*0.18)</f>
        <v>0</v>
      </c>
      <c r="CX211" s="89">
        <f t="shared" ref="CX211:CX263" si="124">(CV211/1.18)/2</f>
        <v>0</v>
      </c>
      <c r="CY211" s="76"/>
      <c r="CZ211" s="76"/>
      <c r="DA211" s="81"/>
      <c r="DB211" s="60">
        <f t="shared" ref="DB211:DB263" si="125">L211+S211+Z211+AD211+AK211+AY211+BF211+BT211+CA211+CH211+CO211+CV211</f>
        <v>0</v>
      </c>
      <c r="DC211" s="42">
        <f t="shared" ref="DC211:DC263" si="126">M211+T211+AA211+AE211+AL211+AZ211+BG211+BU211+CB211+CI211+CP211+CW211</f>
        <v>0</v>
      </c>
      <c r="DD211" s="42">
        <f t="shared" ref="DD211:DD263" si="127">N211+U211+AB211+AF211+AM211+BA211+BH211+BV211+CC211+CJ211+CQ211+CX211</f>
        <v>0</v>
      </c>
      <c r="DE211" s="80">
        <f t="shared" ref="DE211:DE263" si="128">O211+V211+AG211+AN211+BB211+BI211+BW211+CD211+CK211+CR211+CY211</f>
        <v>0</v>
      </c>
      <c r="DF211" s="80">
        <f t="shared" ref="DF211:DF263" si="129">P211+W211+AH211+AO211+BC211+BJ211+BX211+CE211+CL211+CS211+CZ211</f>
        <v>0</v>
      </c>
      <c r="DG211" s="80">
        <f t="shared" ref="DG211:DG263" si="130">Q211+X211+AI211+AP211+BD211+BK211+BY211+CF211+CM211+CT211+DA211</f>
        <v>0</v>
      </c>
    </row>
    <row r="212" spans="2:111" s="8" customFormat="1" ht="20.100000000000001" customHeight="1">
      <c r="B212" s="13">
        <f t="shared" si="105"/>
        <v>206</v>
      </c>
      <c r="C212" s="66" t="e">
        <f>+#REF!</f>
        <v>#REF!</v>
      </c>
      <c r="D212" s="18"/>
      <c r="E212" s="97" t="e">
        <f>#REF!</f>
        <v>#REF!</v>
      </c>
      <c r="F212" s="16" t="e">
        <f>SUMIF(#REF!,$E212,#REF!)</f>
        <v>#REF!</v>
      </c>
      <c r="G212" s="16" t="e">
        <f>SUMIF(#REF!,$E212,#REF!)</f>
        <v>#REF!</v>
      </c>
      <c r="H212" s="17" t="e">
        <f t="shared" si="108"/>
        <v>#REF!</v>
      </c>
      <c r="I212" s="64" t="e">
        <f t="shared" si="104"/>
        <v>#REF!</v>
      </c>
      <c r="K212" s="92"/>
      <c r="L212" s="93"/>
      <c r="M212" s="41">
        <f t="shared" si="109"/>
        <v>0</v>
      </c>
      <c r="N212" s="38">
        <f t="shared" si="110"/>
        <v>0</v>
      </c>
      <c r="O212" s="76"/>
      <c r="P212" s="76"/>
      <c r="Q212" s="77"/>
      <c r="R212" s="50"/>
      <c r="S212" s="41"/>
      <c r="T212" s="41">
        <f t="shared" si="111"/>
        <v>0</v>
      </c>
      <c r="U212" s="38">
        <f t="shared" si="112"/>
        <v>0</v>
      </c>
      <c r="V212" s="76"/>
      <c r="W212" s="76"/>
      <c r="X212" s="77"/>
      <c r="Y212" s="50"/>
      <c r="Z212" s="41"/>
      <c r="AA212" s="41">
        <f t="shared" si="113"/>
        <v>0</v>
      </c>
      <c r="AB212" s="38">
        <f t="shared" si="114"/>
        <v>0</v>
      </c>
      <c r="AC212" s="50"/>
      <c r="AD212" s="41"/>
      <c r="AE212" s="41">
        <f t="shared" si="115"/>
        <v>0</v>
      </c>
      <c r="AF212" s="38">
        <f t="shared" si="116"/>
        <v>0</v>
      </c>
      <c r="AG212" s="76"/>
      <c r="AH212" s="76"/>
      <c r="AI212" s="77"/>
      <c r="AJ212" s="50"/>
      <c r="AK212" s="41"/>
      <c r="AL212" s="41">
        <f t="shared" si="117"/>
        <v>0</v>
      </c>
      <c r="AM212" s="38">
        <f t="shared" si="118"/>
        <v>0</v>
      </c>
      <c r="AN212" s="76"/>
      <c r="AO212" s="76"/>
      <c r="AP212" s="77"/>
      <c r="AQ212" s="50"/>
      <c r="AR212" s="41"/>
      <c r="AS212" s="41"/>
      <c r="AT212" s="38"/>
      <c r="AU212" s="76"/>
      <c r="AV212" s="76"/>
      <c r="AW212" s="77"/>
      <c r="AX212" s="50"/>
      <c r="AY212" s="41"/>
      <c r="AZ212" s="41">
        <f t="shared" si="119"/>
        <v>0</v>
      </c>
      <c r="BA212" s="38">
        <f t="shared" si="120"/>
        <v>0</v>
      </c>
      <c r="BB212" s="76"/>
      <c r="BC212" s="76"/>
      <c r="BD212" s="77"/>
      <c r="BE212" s="50"/>
      <c r="BF212" s="41"/>
      <c r="BG212" s="41"/>
      <c r="BH212" s="38"/>
      <c r="BI212" s="76"/>
      <c r="BJ212" s="76"/>
      <c r="BK212" s="77"/>
      <c r="BL212" s="50"/>
      <c r="BM212" s="41"/>
      <c r="BN212" s="41"/>
      <c r="BO212" s="38"/>
      <c r="BP212" s="76"/>
      <c r="BQ212" s="76"/>
      <c r="BR212" s="77"/>
      <c r="BS212" s="92"/>
      <c r="BT212" s="93"/>
      <c r="BU212" s="93"/>
      <c r="BV212" s="38"/>
      <c r="BW212" s="76"/>
      <c r="BX212" s="76"/>
      <c r="BY212" s="77"/>
      <c r="BZ212" s="50"/>
      <c r="CA212" s="41"/>
      <c r="CB212" s="41"/>
      <c r="CC212" s="38">
        <f t="shared" si="121"/>
        <v>0</v>
      </c>
      <c r="CD212" s="76"/>
      <c r="CE212" s="76"/>
      <c r="CF212" s="77"/>
      <c r="CG212" s="87"/>
      <c r="CH212" s="88"/>
      <c r="CI212" s="88"/>
      <c r="CJ212" s="89">
        <f t="shared" si="122"/>
        <v>0</v>
      </c>
      <c r="CK212" s="76"/>
      <c r="CL212" s="76"/>
      <c r="CM212" s="77"/>
      <c r="CN212" s="87"/>
      <c r="CO212" s="88"/>
      <c r="CP212" s="88"/>
      <c r="CQ212" s="89"/>
      <c r="CR212" s="76"/>
      <c r="CS212" s="76"/>
      <c r="CT212" s="81"/>
      <c r="CU212" s="87"/>
      <c r="CV212" s="88"/>
      <c r="CW212" s="88">
        <f t="shared" si="123"/>
        <v>0</v>
      </c>
      <c r="CX212" s="89">
        <f t="shared" si="124"/>
        <v>0</v>
      </c>
      <c r="CY212" s="76"/>
      <c r="CZ212" s="76"/>
      <c r="DA212" s="81"/>
      <c r="DB212" s="60">
        <f t="shared" si="125"/>
        <v>0</v>
      </c>
      <c r="DC212" s="42">
        <f t="shared" si="126"/>
        <v>0</v>
      </c>
      <c r="DD212" s="42">
        <f t="shared" si="127"/>
        <v>0</v>
      </c>
      <c r="DE212" s="80">
        <f t="shared" si="128"/>
        <v>0</v>
      </c>
      <c r="DF212" s="80">
        <f t="shared" si="129"/>
        <v>0</v>
      </c>
      <c r="DG212" s="80">
        <f t="shared" si="130"/>
        <v>0</v>
      </c>
    </row>
    <row r="213" spans="2:111" s="8" customFormat="1" ht="20.100000000000001" customHeight="1">
      <c r="B213" s="13">
        <f t="shared" si="105"/>
        <v>207</v>
      </c>
      <c r="C213" s="66" t="e">
        <f>+#REF!</f>
        <v>#REF!</v>
      </c>
      <c r="D213" s="18"/>
      <c r="E213" s="97" t="e">
        <f>#REF!</f>
        <v>#REF!</v>
      </c>
      <c r="F213" s="16" t="e">
        <f>SUMIF(#REF!,$E213,#REF!)</f>
        <v>#REF!</v>
      </c>
      <c r="G213" s="16" t="e">
        <f>SUMIF(#REF!,$E213,#REF!)</f>
        <v>#REF!</v>
      </c>
      <c r="H213" s="17" t="e">
        <f t="shared" si="108"/>
        <v>#REF!</v>
      </c>
      <c r="I213" s="64" t="e">
        <f t="shared" si="104"/>
        <v>#REF!</v>
      </c>
      <c r="K213" s="92"/>
      <c r="L213" s="93"/>
      <c r="M213" s="41">
        <f t="shared" si="109"/>
        <v>0</v>
      </c>
      <c r="N213" s="38">
        <f t="shared" si="110"/>
        <v>0</v>
      </c>
      <c r="O213" s="76"/>
      <c r="P213" s="76"/>
      <c r="Q213" s="77"/>
      <c r="R213" s="50"/>
      <c r="S213" s="41"/>
      <c r="T213" s="41">
        <f t="shared" si="111"/>
        <v>0</v>
      </c>
      <c r="U213" s="38">
        <f t="shared" si="112"/>
        <v>0</v>
      </c>
      <c r="V213" s="76"/>
      <c r="W213" s="76"/>
      <c r="X213" s="77"/>
      <c r="Y213" s="50"/>
      <c r="Z213" s="41"/>
      <c r="AA213" s="41">
        <f t="shared" si="113"/>
        <v>0</v>
      </c>
      <c r="AB213" s="38">
        <f t="shared" si="114"/>
        <v>0</v>
      </c>
      <c r="AC213" s="50"/>
      <c r="AD213" s="41"/>
      <c r="AE213" s="41">
        <f t="shared" si="115"/>
        <v>0</v>
      </c>
      <c r="AF213" s="38">
        <f t="shared" si="116"/>
        <v>0</v>
      </c>
      <c r="AG213" s="76"/>
      <c r="AH213" s="76"/>
      <c r="AI213" s="77"/>
      <c r="AJ213" s="50"/>
      <c r="AK213" s="41"/>
      <c r="AL213" s="41">
        <f t="shared" si="117"/>
        <v>0</v>
      </c>
      <c r="AM213" s="38">
        <f t="shared" si="118"/>
        <v>0</v>
      </c>
      <c r="AN213" s="76"/>
      <c r="AO213" s="76"/>
      <c r="AP213" s="77"/>
      <c r="AQ213" s="50"/>
      <c r="AR213" s="41"/>
      <c r="AS213" s="41"/>
      <c r="AT213" s="38"/>
      <c r="AU213" s="76"/>
      <c r="AV213" s="76"/>
      <c r="AW213" s="77"/>
      <c r="AX213" s="50"/>
      <c r="AY213" s="41"/>
      <c r="AZ213" s="41">
        <f t="shared" si="119"/>
        <v>0</v>
      </c>
      <c r="BA213" s="38">
        <f t="shared" si="120"/>
        <v>0</v>
      </c>
      <c r="BB213" s="76"/>
      <c r="BC213" s="76"/>
      <c r="BD213" s="77"/>
      <c r="BE213" s="50"/>
      <c r="BF213" s="41"/>
      <c r="BG213" s="41"/>
      <c r="BH213" s="38"/>
      <c r="BI213" s="76"/>
      <c r="BJ213" s="76"/>
      <c r="BK213" s="77"/>
      <c r="BL213" s="50"/>
      <c r="BM213" s="41"/>
      <c r="BN213" s="41"/>
      <c r="BO213" s="38"/>
      <c r="BP213" s="76"/>
      <c r="BQ213" s="76"/>
      <c r="BR213" s="77"/>
      <c r="BS213" s="92"/>
      <c r="BT213" s="93"/>
      <c r="BU213" s="93"/>
      <c r="BV213" s="38"/>
      <c r="BW213" s="76"/>
      <c r="BX213" s="76"/>
      <c r="BY213" s="77"/>
      <c r="BZ213" s="50"/>
      <c r="CA213" s="41"/>
      <c r="CB213" s="41"/>
      <c r="CC213" s="38">
        <f t="shared" si="121"/>
        <v>0</v>
      </c>
      <c r="CD213" s="76"/>
      <c r="CE213" s="76"/>
      <c r="CF213" s="77"/>
      <c r="CG213" s="87"/>
      <c r="CH213" s="88"/>
      <c r="CI213" s="88"/>
      <c r="CJ213" s="89">
        <f t="shared" si="122"/>
        <v>0</v>
      </c>
      <c r="CK213" s="76"/>
      <c r="CL213" s="76"/>
      <c r="CM213" s="77"/>
      <c r="CN213" s="87"/>
      <c r="CO213" s="88"/>
      <c r="CP213" s="88"/>
      <c r="CQ213" s="89"/>
      <c r="CR213" s="76"/>
      <c r="CS213" s="76"/>
      <c r="CT213" s="81"/>
      <c r="CU213" s="87"/>
      <c r="CV213" s="88"/>
      <c r="CW213" s="88">
        <f t="shared" si="123"/>
        <v>0</v>
      </c>
      <c r="CX213" s="89">
        <f t="shared" si="124"/>
        <v>0</v>
      </c>
      <c r="CY213" s="76"/>
      <c r="CZ213" s="76"/>
      <c r="DA213" s="81"/>
      <c r="DB213" s="60">
        <f t="shared" si="125"/>
        <v>0</v>
      </c>
      <c r="DC213" s="42">
        <f t="shared" si="126"/>
        <v>0</v>
      </c>
      <c r="DD213" s="42">
        <f t="shared" si="127"/>
        <v>0</v>
      </c>
      <c r="DE213" s="80">
        <f t="shared" si="128"/>
        <v>0</v>
      </c>
      <c r="DF213" s="80">
        <f t="shared" si="129"/>
        <v>0</v>
      </c>
      <c r="DG213" s="80">
        <f t="shared" si="130"/>
        <v>0</v>
      </c>
    </row>
    <row r="214" spans="2:111" s="8" customFormat="1" ht="20.100000000000001" customHeight="1">
      <c r="B214" s="13">
        <f t="shared" si="105"/>
        <v>208</v>
      </c>
      <c r="C214" s="66" t="e">
        <f>+#REF!</f>
        <v>#REF!</v>
      </c>
      <c r="D214" s="18"/>
      <c r="E214" s="97" t="e">
        <f>#REF!</f>
        <v>#REF!</v>
      </c>
      <c r="F214" s="16" t="e">
        <f>SUMIF(#REF!,$E214,#REF!)</f>
        <v>#REF!</v>
      </c>
      <c r="G214" s="16" t="e">
        <f>SUMIF(#REF!,$E214,#REF!)</f>
        <v>#REF!</v>
      </c>
      <c r="H214" s="17" t="e">
        <f t="shared" si="108"/>
        <v>#REF!</v>
      </c>
      <c r="I214" s="64" t="e">
        <f t="shared" si="104"/>
        <v>#REF!</v>
      </c>
      <c r="K214" s="92"/>
      <c r="L214" s="93"/>
      <c r="M214" s="41">
        <f t="shared" si="109"/>
        <v>0</v>
      </c>
      <c r="N214" s="38">
        <f t="shared" si="110"/>
        <v>0</v>
      </c>
      <c r="O214" s="76"/>
      <c r="P214" s="76"/>
      <c r="Q214" s="77"/>
      <c r="R214" s="50"/>
      <c r="S214" s="41"/>
      <c r="T214" s="41">
        <f t="shared" si="111"/>
        <v>0</v>
      </c>
      <c r="U214" s="38">
        <f t="shared" si="112"/>
        <v>0</v>
      </c>
      <c r="V214" s="76"/>
      <c r="W214" s="76"/>
      <c r="X214" s="77"/>
      <c r="Y214" s="50"/>
      <c r="Z214" s="41"/>
      <c r="AA214" s="41">
        <f t="shared" si="113"/>
        <v>0</v>
      </c>
      <c r="AB214" s="38">
        <f t="shared" si="114"/>
        <v>0</v>
      </c>
      <c r="AC214" s="50"/>
      <c r="AD214" s="41"/>
      <c r="AE214" s="41">
        <f t="shared" si="115"/>
        <v>0</v>
      </c>
      <c r="AF214" s="38">
        <f t="shared" si="116"/>
        <v>0</v>
      </c>
      <c r="AG214" s="76"/>
      <c r="AH214" s="76"/>
      <c r="AI214" s="77"/>
      <c r="AJ214" s="50"/>
      <c r="AK214" s="41"/>
      <c r="AL214" s="41">
        <f t="shared" si="117"/>
        <v>0</v>
      </c>
      <c r="AM214" s="38">
        <f t="shared" si="118"/>
        <v>0</v>
      </c>
      <c r="AN214" s="76"/>
      <c r="AO214" s="76"/>
      <c r="AP214" s="77"/>
      <c r="AQ214" s="50"/>
      <c r="AR214" s="41"/>
      <c r="AS214" s="41"/>
      <c r="AT214" s="38"/>
      <c r="AU214" s="76"/>
      <c r="AV214" s="76"/>
      <c r="AW214" s="77"/>
      <c r="AX214" s="50"/>
      <c r="AY214" s="41"/>
      <c r="AZ214" s="41">
        <f t="shared" si="119"/>
        <v>0</v>
      </c>
      <c r="BA214" s="38">
        <f t="shared" si="120"/>
        <v>0</v>
      </c>
      <c r="BB214" s="76"/>
      <c r="BC214" s="76"/>
      <c r="BD214" s="77"/>
      <c r="BE214" s="50"/>
      <c r="BF214" s="41"/>
      <c r="BG214" s="41"/>
      <c r="BH214" s="38"/>
      <c r="BI214" s="76"/>
      <c r="BJ214" s="76"/>
      <c r="BK214" s="77"/>
      <c r="BL214" s="50"/>
      <c r="BM214" s="41"/>
      <c r="BN214" s="41"/>
      <c r="BO214" s="38"/>
      <c r="BP214" s="76"/>
      <c r="BQ214" s="76"/>
      <c r="BR214" s="77"/>
      <c r="BS214" s="92"/>
      <c r="BT214" s="93"/>
      <c r="BU214" s="93"/>
      <c r="BV214" s="38"/>
      <c r="BW214" s="76"/>
      <c r="BX214" s="76"/>
      <c r="BY214" s="77"/>
      <c r="BZ214" s="50"/>
      <c r="CA214" s="41"/>
      <c r="CB214" s="41"/>
      <c r="CC214" s="38">
        <f t="shared" si="121"/>
        <v>0</v>
      </c>
      <c r="CD214" s="76"/>
      <c r="CE214" s="76"/>
      <c r="CF214" s="77"/>
      <c r="CG214" s="87"/>
      <c r="CH214" s="88"/>
      <c r="CI214" s="88"/>
      <c r="CJ214" s="89">
        <f t="shared" si="122"/>
        <v>0</v>
      </c>
      <c r="CK214" s="76"/>
      <c r="CL214" s="76"/>
      <c r="CM214" s="77"/>
      <c r="CN214" s="87"/>
      <c r="CO214" s="88"/>
      <c r="CP214" s="88"/>
      <c r="CQ214" s="89"/>
      <c r="CR214" s="76"/>
      <c r="CS214" s="76"/>
      <c r="CT214" s="81"/>
      <c r="CU214" s="87"/>
      <c r="CV214" s="88"/>
      <c r="CW214" s="88">
        <f t="shared" si="123"/>
        <v>0</v>
      </c>
      <c r="CX214" s="89">
        <f t="shared" si="124"/>
        <v>0</v>
      </c>
      <c r="CY214" s="76"/>
      <c r="CZ214" s="76"/>
      <c r="DA214" s="81"/>
      <c r="DB214" s="60">
        <f t="shared" si="125"/>
        <v>0</v>
      </c>
      <c r="DC214" s="42">
        <f t="shared" si="126"/>
        <v>0</v>
      </c>
      <c r="DD214" s="42">
        <f t="shared" si="127"/>
        <v>0</v>
      </c>
      <c r="DE214" s="80">
        <f t="shared" si="128"/>
        <v>0</v>
      </c>
      <c r="DF214" s="80">
        <f t="shared" si="129"/>
        <v>0</v>
      </c>
      <c r="DG214" s="80">
        <f t="shared" si="130"/>
        <v>0</v>
      </c>
    </row>
    <row r="215" spans="2:111" s="8" customFormat="1" ht="20.100000000000001" customHeight="1">
      <c r="B215" s="13">
        <f t="shared" si="105"/>
        <v>209</v>
      </c>
      <c r="C215" s="66" t="e">
        <f>+#REF!</f>
        <v>#REF!</v>
      </c>
      <c r="D215" s="18"/>
      <c r="E215" s="97" t="e">
        <f>#REF!</f>
        <v>#REF!</v>
      </c>
      <c r="F215" s="16" t="e">
        <f>SUMIF(#REF!,$E215,#REF!)</f>
        <v>#REF!</v>
      </c>
      <c r="G215" s="16" t="e">
        <f>SUMIF(#REF!,$E215,#REF!)</f>
        <v>#REF!</v>
      </c>
      <c r="H215" s="17" t="e">
        <f t="shared" si="108"/>
        <v>#REF!</v>
      </c>
      <c r="I215" s="64" t="e">
        <f t="shared" si="104"/>
        <v>#REF!</v>
      </c>
      <c r="K215" s="92"/>
      <c r="L215" s="93"/>
      <c r="M215" s="41">
        <f t="shared" si="109"/>
        <v>0</v>
      </c>
      <c r="N215" s="38">
        <f t="shared" si="110"/>
        <v>0</v>
      </c>
      <c r="O215" s="76"/>
      <c r="P215" s="76"/>
      <c r="Q215" s="77"/>
      <c r="R215" s="50"/>
      <c r="S215" s="41"/>
      <c r="T215" s="41">
        <f t="shared" si="111"/>
        <v>0</v>
      </c>
      <c r="U215" s="38">
        <f t="shared" si="112"/>
        <v>0</v>
      </c>
      <c r="V215" s="76"/>
      <c r="W215" s="76"/>
      <c r="X215" s="77"/>
      <c r="Y215" s="50"/>
      <c r="Z215" s="41"/>
      <c r="AA215" s="41">
        <f t="shared" si="113"/>
        <v>0</v>
      </c>
      <c r="AB215" s="38">
        <f t="shared" si="114"/>
        <v>0</v>
      </c>
      <c r="AC215" s="50"/>
      <c r="AD215" s="41"/>
      <c r="AE215" s="41">
        <f t="shared" si="115"/>
        <v>0</v>
      </c>
      <c r="AF215" s="38">
        <f t="shared" si="116"/>
        <v>0</v>
      </c>
      <c r="AG215" s="76"/>
      <c r="AH215" s="76"/>
      <c r="AI215" s="77"/>
      <c r="AJ215" s="50"/>
      <c r="AK215" s="41"/>
      <c r="AL215" s="41">
        <f t="shared" si="117"/>
        <v>0</v>
      </c>
      <c r="AM215" s="38">
        <f t="shared" si="118"/>
        <v>0</v>
      </c>
      <c r="AN215" s="76"/>
      <c r="AO215" s="76"/>
      <c r="AP215" s="77"/>
      <c r="AQ215" s="50"/>
      <c r="AR215" s="41"/>
      <c r="AS215" s="41"/>
      <c r="AT215" s="38"/>
      <c r="AU215" s="76"/>
      <c r="AV215" s="76"/>
      <c r="AW215" s="77"/>
      <c r="AX215" s="50"/>
      <c r="AY215" s="41"/>
      <c r="AZ215" s="41">
        <f t="shared" si="119"/>
        <v>0</v>
      </c>
      <c r="BA215" s="38">
        <f t="shared" si="120"/>
        <v>0</v>
      </c>
      <c r="BB215" s="76"/>
      <c r="BC215" s="76"/>
      <c r="BD215" s="77"/>
      <c r="BE215" s="50"/>
      <c r="BF215" s="41"/>
      <c r="BG215" s="41"/>
      <c r="BH215" s="38"/>
      <c r="BI215" s="76"/>
      <c r="BJ215" s="76"/>
      <c r="BK215" s="77"/>
      <c r="BL215" s="50"/>
      <c r="BM215" s="41"/>
      <c r="BN215" s="41"/>
      <c r="BO215" s="38"/>
      <c r="BP215" s="76"/>
      <c r="BQ215" s="76"/>
      <c r="BR215" s="77"/>
      <c r="BS215" s="92"/>
      <c r="BT215" s="93"/>
      <c r="BU215" s="93"/>
      <c r="BV215" s="38"/>
      <c r="BW215" s="76"/>
      <c r="BX215" s="76"/>
      <c r="BY215" s="77"/>
      <c r="BZ215" s="50"/>
      <c r="CA215" s="41"/>
      <c r="CB215" s="41"/>
      <c r="CC215" s="38">
        <f t="shared" si="121"/>
        <v>0</v>
      </c>
      <c r="CD215" s="76"/>
      <c r="CE215" s="76"/>
      <c r="CF215" s="77"/>
      <c r="CG215" s="87"/>
      <c r="CH215" s="88"/>
      <c r="CI215" s="88"/>
      <c r="CJ215" s="89">
        <f t="shared" si="122"/>
        <v>0</v>
      </c>
      <c r="CK215" s="76"/>
      <c r="CL215" s="76"/>
      <c r="CM215" s="77"/>
      <c r="CN215" s="87"/>
      <c r="CO215" s="88"/>
      <c r="CP215" s="88"/>
      <c r="CQ215" s="89"/>
      <c r="CR215" s="76"/>
      <c r="CS215" s="76"/>
      <c r="CT215" s="81"/>
      <c r="CU215" s="87"/>
      <c r="CV215" s="88"/>
      <c r="CW215" s="88">
        <f t="shared" si="123"/>
        <v>0</v>
      </c>
      <c r="CX215" s="89">
        <f t="shared" si="124"/>
        <v>0</v>
      </c>
      <c r="CY215" s="76"/>
      <c r="CZ215" s="76"/>
      <c r="DA215" s="81"/>
      <c r="DB215" s="60">
        <f t="shared" si="125"/>
        <v>0</v>
      </c>
      <c r="DC215" s="42">
        <f t="shared" si="126"/>
        <v>0</v>
      </c>
      <c r="DD215" s="42">
        <f t="shared" si="127"/>
        <v>0</v>
      </c>
      <c r="DE215" s="80">
        <f t="shared" si="128"/>
        <v>0</v>
      </c>
      <c r="DF215" s="80">
        <f t="shared" si="129"/>
        <v>0</v>
      </c>
      <c r="DG215" s="80">
        <f t="shared" si="130"/>
        <v>0</v>
      </c>
    </row>
    <row r="216" spans="2:111" s="8" customFormat="1" ht="20.100000000000001" customHeight="1">
      <c r="B216" s="13">
        <f t="shared" si="105"/>
        <v>210</v>
      </c>
      <c r="C216" s="66" t="e">
        <f>+#REF!</f>
        <v>#REF!</v>
      </c>
      <c r="D216" s="18"/>
      <c r="E216" s="97" t="e">
        <f>#REF!</f>
        <v>#REF!</v>
      </c>
      <c r="F216" s="16" t="e">
        <f>SUMIF(#REF!,$E216,#REF!)</f>
        <v>#REF!</v>
      </c>
      <c r="G216" s="16" t="e">
        <f>SUMIF(#REF!,$E216,#REF!)</f>
        <v>#REF!</v>
      </c>
      <c r="H216" s="17" t="e">
        <f t="shared" si="108"/>
        <v>#REF!</v>
      </c>
      <c r="I216" s="64" t="e">
        <f t="shared" si="104"/>
        <v>#REF!</v>
      </c>
      <c r="K216" s="92"/>
      <c r="L216" s="93"/>
      <c r="M216" s="41">
        <f t="shared" si="109"/>
        <v>0</v>
      </c>
      <c r="N216" s="38">
        <f t="shared" si="110"/>
        <v>0</v>
      </c>
      <c r="O216" s="76"/>
      <c r="P216" s="76"/>
      <c r="Q216" s="77"/>
      <c r="R216" s="50"/>
      <c r="S216" s="41"/>
      <c r="T216" s="41">
        <f t="shared" si="111"/>
        <v>0</v>
      </c>
      <c r="U216" s="38">
        <f t="shared" si="112"/>
        <v>0</v>
      </c>
      <c r="V216" s="76"/>
      <c r="W216" s="76"/>
      <c r="X216" s="77"/>
      <c r="Y216" s="50"/>
      <c r="Z216" s="41"/>
      <c r="AA216" s="41">
        <f t="shared" si="113"/>
        <v>0</v>
      </c>
      <c r="AB216" s="38">
        <f t="shared" si="114"/>
        <v>0</v>
      </c>
      <c r="AC216" s="50"/>
      <c r="AD216" s="41"/>
      <c r="AE216" s="41">
        <f t="shared" si="115"/>
        <v>0</v>
      </c>
      <c r="AF216" s="38">
        <f t="shared" si="116"/>
        <v>0</v>
      </c>
      <c r="AG216" s="76"/>
      <c r="AH216" s="76"/>
      <c r="AI216" s="77"/>
      <c r="AJ216" s="50"/>
      <c r="AK216" s="41"/>
      <c r="AL216" s="41">
        <f t="shared" si="117"/>
        <v>0</v>
      </c>
      <c r="AM216" s="38">
        <f t="shared" si="118"/>
        <v>0</v>
      </c>
      <c r="AN216" s="76"/>
      <c r="AO216" s="76"/>
      <c r="AP216" s="77"/>
      <c r="AQ216" s="50"/>
      <c r="AR216" s="41"/>
      <c r="AS216" s="41"/>
      <c r="AT216" s="38"/>
      <c r="AU216" s="76"/>
      <c r="AV216" s="76"/>
      <c r="AW216" s="77"/>
      <c r="AX216" s="50"/>
      <c r="AY216" s="41"/>
      <c r="AZ216" s="41">
        <f t="shared" si="119"/>
        <v>0</v>
      </c>
      <c r="BA216" s="38">
        <f t="shared" si="120"/>
        <v>0</v>
      </c>
      <c r="BB216" s="76"/>
      <c r="BC216" s="76"/>
      <c r="BD216" s="77"/>
      <c r="BE216" s="50"/>
      <c r="BF216" s="41"/>
      <c r="BG216" s="41"/>
      <c r="BH216" s="38"/>
      <c r="BI216" s="76"/>
      <c r="BJ216" s="76"/>
      <c r="BK216" s="77"/>
      <c r="BL216" s="50"/>
      <c r="BM216" s="41"/>
      <c r="BN216" s="41"/>
      <c r="BO216" s="38"/>
      <c r="BP216" s="76"/>
      <c r="BQ216" s="76"/>
      <c r="BR216" s="77"/>
      <c r="BS216" s="92"/>
      <c r="BT216" s="93"/>
      <c r="BU216" s="93"/>
      <c r="BV216" s="38"/>
      <c r="BW216" s="76"/>
      <c r="BX216" s="76"/>
      <c r="BY216" s="77"/>
      <c r="BZ216" s="50"/>
      <c r="CA216" s="41"/>
      <c r="CB216" s="41"/>
      <c r="CC216" s="38">
        <f t="shared" si="121"/>
        <v>0</v>
      </c>
      <c r="CD216" s="76"/>
      <c r="CE216" s="76"/>
      <c r="CF216" s="77"/>
      <c r="CG216" s="87"/>
      <c r="CH216" s="88"/>
      <c r="CI216" s="88"/>
      <c r="CJ216" s="89">
        <f t="shared" si="122"/>
        <v>0</v>
      </c>
      <c r="CK216" s="76"/>
      <c r="CL216" s="76"/>
      <c r="CM216" s="77"/>
      <c r="CN216" s="87"/>
      <c r="CO216" s="88"/>
      <c r="CP216" s="88"/>
      <c r="CQ216" s="89"/>
      <c r="CR216" s="76"/>
      <c r="CS216" s="76"/>
      <c r="CT216" s="81"/>
      <c r="CU216" s="87"/>
      <c r="CV216" s="88"/>
      <c r="CW216" s="88">
        <f t="shared" si="123"/>
        <v>0</v>
      </c>
      <c r="CX216" s="89">
        <f t="shared" si="124"/>
        <v>0</v>
      </c>
      <c r="CY216" s="76"/>
      <c r="CZ216" s="76"/>
      <c r="DA216" s="81"/>
      <c r="DB216" s="60">
        <f t="shared" si="125"/>
        <v>0</v>
      </c>
      <c r="DC216" s="42">
        <f t="shared" si="126"/>
        <v>0</v>
      </c>
      <c r="DD216" s="42">
        <f t="shared" si="127"/>
        <v>0</v>
      </c>
      <c r="DE216" s="80">
        <f t="shared" si="128"/>
        <v>0</v>
      </c>
      <c r="DF216" s="80">
        <f t="shared" si="129"/>
        <v>0</v>
      </c>
      <c r="DG216" s="80">
        <f t="shared" si="130"/>
        <v>0</v>
      </c>
    </row>
    <row r="217" spans="2:111" s="8" customFormat="1" ht="20.100000000000001" customHeight="1">
      <c r="B217" s="13">
        <f t="shared" si="105"/>
        <v>211</v>
      </c>
      <c r="C217" s="66" t="e">
        <f>+#REF!</f>
        <v>#REF!</v>
      </c>
      <c r="D217" s="18"/>
      <c r="E217" s="97" t="e">
        <f>#REF!</f>
        <v>#REF!</v>
      </c>
      <c r="F217" s="16" t="e">
        <f>SUMIF(#REF!,$E217,#REF!)</f>
        <v>#REF!</v>
      </c>
      <c r="G217" s="16" t="e">
        <f>SUMIF(#REF!,$E217,#REF!)</f>
        <v>#REF!</v>
      </c>
      <c r="H217" s="17" t="e">
        <f t="shared" si="108"/>
        <v>#REF!</v>
      </c>
      <c r="I217" s="64" t="e">
        <f t="shared" si="104"/>
        <v>#REF!</v>
      </c>
      <c r="K217" s="92"/>
      <c r="L217" s="93"/>
      <c r="M217" s="41">
        <f t="shared" si="109"/>
        <v>0</v>
      </c>
      <c r="N217" s="38">
        <f t="shared" si="110"/>
        <v>0</v>
      </c>
      <c r="O217" s="76"/>
      <c r="P217" s="76"/>
      <c r="Q217" s="77"/>
      <c r="R217" s="50"/>
      <c r="S217" s="41"/>
      <c r="T217" s="41">
        <f t="shared" si="111"/>
        <v>0</v>
      </c>
      <c r="U217" s="38">
        <f t="shared" si="112"/>
        <v>0</v>
      </c>
      <c r="V217" s="76"/>
      <c r="W217" s="76"/>
      <c r="X217" s="77"/>
      <c r="Y217" s="50"/>
      <c r="Z217" s="41"/>
      <c r="AA217" s="41">
        <f t="shared" si="113"/>
        <v>0</v>
      </c>
      <c r="AB217" s="38">
        <f t="shared" si="114"/>
        <v>0</v>
      </c>
      <c r="AC217" s="50"/>
      <c r="AD217" s="41"/>
      <c r="AE217" s="41">
        <f t="shared" si="115"/>
        <v>0</v>
      </c>
      <c r="AF217" s="38">
        <f t="shared" si="116"/>
        <v>0</v>
      </c>
      <c r="AG217" s="76"/>
      <c r="AH217" s="76"/>
      <c r="AI217" s="77"/>
      <c r="AJ217" s="50"/>
      <c r="AK217" s="41"/>
      <c r="AL217" s="41">
        <f t="shared" si="117"/>
        <v>0</v>
      </c>
      <c r="AM217" s="38">
        <f t="shared" si="118"/>
        <v>0</v>
      </c>
      <c r="AN217" s="76"/>
      <c r="AO217" s="76"/>
      <c r="AP217" s="77"/>
      <c r="AQ217" s="50"/>
      <c r="AR217" s="41"/>
      <c r="AS217" s="41"/>
      <c r="AT217" s="38"/>
      <c r="AU217" s="76"/>
      <c r="AV217" s="76"/>
      <c r="AW217" s="77"/>
      <c r="AX217" s="50"/>
      <c r="AY217" s="41"/>
      <c r="AZ217" s="41">
        <f t="shared" si="119"/>
        <v>0</v>
      </c>
      <c r="BA217" s="38">
        <f t="shared" si="120"/>
        <v>0</v>
      </c>
      <c r="BB217" s="76"/>
      <c r="BC217" s="76"/>
      <c r="BD217" s="77"/>
      <c r="BE217" s="50"/>
      <c r="BF217" s="41"/>
      <c r="BG217" s="41"/>
      <c r="BH217" s="38"/>
      <c r="BI217" s="76"/>
      <c r="BJ217" s="76"/>
      <c r="BK217" s="77"/>
      <c r="BL217" s="50"/>
      <c r="BM217" s="41"/>
      <c r="BN217" s="41"/>
      <c r="BO217" s="38"/>
      <c r="BP217" s="76"/>
      <c r="BQ217" s="76"/>
      <c r="BR217" s="77"/>
      <c r="BS217" s="92"/>
      <c r="BT217" s="93"/>
      <c r="BU217" s="93"/>
      <c r="BV217" s="38"/>
      <c r="BW217" s="76"/>
      <c r="BX217" s="76"/>
      <c r="BY217" s="77"/>
      <c r="BZ217" s="50"/>
      <c r="CA217" s="41"/>
      <c r="CB217" s="41"/>
      <c r="CC217" s="38">
        <f t="shared" si="121"/>
        <v>0</v>
      </c>
      <c r="CD217" s="76"/>
      <c r="CE217" s="76"/>
      <c r="CF217" s="77"/>
      <c r="CG217" s="87"/>
      <c r="CH217" s="88"/>
      <c r="CI217" s="88"/>
      <c r="CJ217" s="89">
        <f t="shared" si="122"/>
        <v>0</v>
      </c>
      <c r="CK217" s="76"/>
      <c r="CL217" s="76"/>
      <c r="CM217" s="77"/>
      <c r="CN217" s="87"/>
      <c r="CO217" s="88"/>
      <c r="CP217" s="88"/>
      <c r="CQ217" s="89"/>
      <c r="CR217" s="76"/>
      <c r="CS217" s="76"/>
      <c r="CT217" s="81"/>
      <c r="CU217" s="87"/>
      <c r="CV217" s="88"/>
      <c r="CW217" s="88">
        <f t="shared" si="123"/>
        <v>0</v>
      </c>
      <c r="CX217" s="89">
        <f t="shared" si="124"/>
        <v>0</v>
      </c>
      <c r="CY217" s="76"/>
      <c r="CZ217" s="76"/>
      <c r="DA217" s="81"/>
      <c r="DB217" s="60">
        <f t="shared" si="125"/>
        <v>0</v>
      </c>
      <c r="DC217" s="42">
        <f t="shared" si="126"/>
        <v>0</v>
      </c>
      <c r="DD217" s="42">
        <f t="shared" si="127"/>
        <v>0</v>
      </c>
      <c r="DE217" s="80">
        <f t="shared" si="128"/>
        <v>0</v>
      </c>
      <c r="DF217" s="80">
        <f t="shared" si="129"/>
        <v>0</v>
      </c>
      <c r="DG217" s="80">
        <f t="shared" si="130"/>
        <v>0</v>
      </c>
    </row>
    <row r="218" spans="2:111" s="8" customFormat="1" ht="20.100000000000001" customHeight="1">
      <c r="B218" s="13">
        <f t="shared" si="105"/>
        <v>212</v>
      </c>
      <c r="C218" s="66" t="e">
        <f>+#REF!</f>
        <v>#REF!</v>
      </c>
      <c r="D218" s="18"/>
      <c r="E218" s="97" t="e">
        <f>#REF!</f>
        <v>#REF!</v>
      </c>
      <c r="F218" s="16" t="e">
        <f>SUMIF(#REF!,$E218,#REF!)</f>
        <v>#REF!</v>
      </c>
      <c r="G218" s="16" t="e">
        <f>SUMIF(#REF!,$E218,#REF!)</f>
        <v>#REF!</v>
      </c>
      <c r="H218" s="17" t="e">
        <f t="shared" si="108"/>
        <v>#REF!</v>
      </c>
      <c r="I218" s="64" t="e">
        <f t="shared" si="104"/>
        <v>#REF!</v>
      </c>
      <c r="K218" s="92"/>
      <c r="L218" s="93"/>
      <c r="M218" s="41">
        <f t="shared" si="109"/>
        <v>0</v>
      </c>
      <c r="N218" s="38">
        <f t="shared" si="110"/>
        <v>0</v>
      </c>
      <c r="O218" s="76"/>
      <c r="P218" s="76"/>
      <c r="Q218" s="77"/>
      <c r="R218" s="50"/>
      <c r="S218" s="41"/>
      <c r="T218" s="41">
        <f t="shared" si="111"/>
        <v>0</v>
      </c>
      <c r="U218" s="38">
        <f t="shared" si="112"/>
        <v>0</v>
      </c>
      <c r="V218" s="76"/>
      <c r="W218" s="76"/>
      <c r="X218" s="77"/>
      <c r="Y218" s="50"/>
      <c r="Z218" s="41"/>
      <c r="AA218" s="41">
        <f t="shared" si="113"/>
        <v>0</v>
      </c>
      <c r="AB218" s="38">
        <f t="shared" si="114"/>
        <v>0</v>
      </c>
      <c r="AC218" s="50"/>
      <c r="AD218" s="41"/>
      <c r="AE218" s="41">
        <f t="shared" si="115"/>
        <v>0</v>
      </c>
      <c r="AF218" s="38">
        <f t="shared" si="116"/>
        <v>0</v>
      </c>
      <c r="AG218" s="76"/>
      <c r="AH218" s="76"/>
      <c r="AI218" s="77"/>
      <c r="AJ218" s="50"/>
      <c r="AK218" s="41"/>
      <c r="AL218" s="41">
        <f t="shared" si="117"/>
        <v>0</v>
      </c>
      <c r="AM218" s="38">
        <f t="shared" si="118"/>
        <v>0</v>
      </c>
      <c r="AN218" s="76"/>
      <c r="AO218" s="76"/>
      <c r="AP218" s="77"/>
      <c r="AQ218" s="50"/>
      <c r="AR218" s="41"/>
      <c r="AS218" s="41"/>
      <c r="AT218" s="38"/>
      <c r="AU218" s="76"/>
      <c r="AV218" s="76"/>
      <c r="AW218" s="77"/>
      <c r="AX218" s="50"/>
      <c r="AY218" s="41"/>
      <c r="AZ218" s="41">
        <f t="shared" si="119"/>
        <v>0</v>
      </c>
      <c r="BA218" s="38">
        <f t="shared" si="120"/>
        <v>0</v>
      </c>
      <c r="BB218" s="76"/>
      <c r="BC218" s="76"/>
      <c r="BD218" s="77"/>
      <c r="BE218" s="50"/>
      <c r="BF218" s="41"/>
      <c r="BG218" s="41"/>
      <c r="BH218" s="38"/>
      <c r="BI218" s="76"/>
      <c r="BJ218" s="76"/>
      <c r="BK218" s="77"/>
      <c r="BL218" s="50"/>
      <c r="BM218" s="41"/>
      <c r="BN218" s="41"/>
      <c r="BO218" s="38"/>
      <c r="BP218" s="76"/>
      <c r="BQ218" s="76"/>
      <c r="BR218" s="77"/>
      <c r="BS218" s="92"/>
      <c r="BT218" s="93"/>
      <c r="BU218" s="93"/>
      <c r="BV218" s="38"/>
      <c r="BW218" s="76"/>
      <c r="BX218" s="76"/>
      <c r="BY218" s="77"/>
      <c r="BZ218" s="50"/>
      <c r="CA218" s="41"/>
      <c r="CB218" s="41"/>
      <c r="CC218" s="38">
        <f t="shared" si="121"/>
        <v>0</v>
      </c>
      <c r="CD218" s="76"/>
      <c r="CE218" s="76"/>
      <c r="CF218" s="77"/>
      <c r="CG218" s="87"/>
      <c r="CH218" s="88"/>
      <c r="CI218" s="88"/>
      <c r="CJ218" s="89">
        <f t="shared" si="122"/>
        <v>0</v>
      </c>
      <c r="CK218" s="76"/>
      <c r="CL218" s="76"/>
      <c r="CM218" s="77"/>
      <c r="CN218" s="87"/>
      <c r="CO218" s="88"/>
      <c r="CP218" s="88"/>
      <c r="CQ218" s="89"/>
      <c r="CR218" s="76"/>
      <c r="CS218" s="76"/>
      <c r="CT218" s="81"/>
      <c r="CU218" s="87"/>
      <c r="CV218" s="88"/>
      <c r="CW218" s="88">
        <f t="shared" si="123"/>
        <v>0</v>
      </c>
      <c r="CX218" s="89">
        <f t="shared" si="124"/>
        <v>0</v>
      </c>
      <c r="CY218" s="76"/>
      <c r="CZ218" s="76"/>
      <c r="DA218" s="81"/>
      <c r="DB218" s="60">
        <f t="shared" si="125"/>
        <v>0</v>
      </c>
      <c r="DC218" s="42">
        <f t="shared" si="126"/>
        <v>0</v>
      </c>
      <c r="DD218" s="42">
        <f t="shared" si="127"/>
        <v>0</v>
      </c>
      <c r="DE218" s="80">
        <f t="shared" si="128"/>
        <v>0</v>
      </c>
      <c r="DF218" s="80">
        <f t="shared" si="129"/>
        <v>0</v>
      </c>
      <c r="DG218" s="80">
        <f t="shared" si="130"/>
        <v>0</v>
      </c>
    </row>
    <row r="219" spans="2:111" s="8" customFormat="1" ht="20.100000000000001" customHeight="1">
      <c r="B219" s="13">
        <f t="shared" si="105"/>
        <v>213</v>
      </c>
      <c r="C219" s="66" t="e">
        <f>+#REF!</f>
        <v>#REF!</v>
      </c>
      <c r="D219" s="18"/>
      <c r="E219" s="97" t="e">
        <f>#REF!</f>
        <v>#REF!</v>
      </c>
      <c r="F219" s="16" t="e">
        <f>SUMIF(#REF!,$E219,#REF!)</f>
        <v>#REF!</v>
      </c>
      <c r="G219" s="16" t="e">
        <f>SUMIF(#REF!,$E219,#REF!)</f>
        <v>#REF!</v>
      </c>
      <c r="H219" s="17" t="e">
        <f t="shared" si="108"/>
        <v>#REF!</v>
      </c>
      <c r="I219" s="64" t="e">
        <f t="shared" si="104"/>
        <v>#REF!</v>
      </c>
      <c r="K219" s="92"/>
      <c r="L219" s="93"/>
      <c r="M219" s="41">
        <f t="shared" si="109"/>
        <v>0</v>
      </c>
      <c r="N219" s="38">
        <f t="shared" si="110"/>
        <v>0</v>
      </c>
      <c r="O219" s="76"/>
      <c r="P219" s="76"/>
      <c r="Q219" s="77"/>
      <c r="R219" s="50"/>
      <c r="S219" s="41"/>
      <c r="T219" s="41">
        <f t="shared" si="111"/>
        <v>0</v>
      </c>
      <c r="U219" s="38">
        <f t="shared" si="112"/>
        <v>0</v>
      </c>
      <c r="V219" s="76"/>
      <c r="W219" s="76"/>
      <c r="X219" s="77"/>
      <c r="Y219" s="50"/>
      <c r="Z219" s="41"/>
      <c r="AA219" s="41">
        <f t="shared" si="113"/>
        <v>0</v>
      </c>
      <c r="AB219" s="38">
        <f t="shared" si="114"/>
        <v>0</v>
      </c>
      <c r="AC219" s="50"/>
      <c r="AD219" s="41"/>
      <c r="AE219" s="41">
        <f t="shared" si="115"/>
        <v>0</v>
      </c>
      <c r="AF219" s="38">
        <f t="shared" si="116"/>
        <v>0</v>
      </c>
      <c r="AG219" s="76"/>
      <c r="AH219" s="76"/>
      <c r="AI219" s="77"/>
      <c r="AJ219" s="50"/>
      <c r="AK219" s="41"/>
      <c r="AL219" s="41">
        <f t="shared" si="117"/>
        <v>0</v>
      </c>
      <c r="AM219" s="38">
        <f t="shared" si="118"/>
        <v>0</v>
      </c>
      <c r="AN219" s="76"/>
      <c r="AO219" s="76"/>
      <c r="AP219" s="77"/>
      <c r="AQ219" s="50"/>
      <c r="AR219" s="41"/>
      <c r="AS219" s="41"/>
      <c r="AT219" s="38"/>
      <c r="AU219" s="76"/>
      <c r="AV219" s="76"/>
      <c r="AW219" s="77"/>
      <c r="AX219" s="50"/>
      <c r="AY219" s="41"/>
      <c r="AZ219" s="41">
        <f t="shared" si="119"/>
        <v>0</v>
      </c>
      <c r="BA219" s="38">
        <f t="shared" si="120"/>
        <v>0</v>
      </c>
      <c r="BB219" s="76"/>
      <c r="BC219" s="76"/>
      <c r="BD219" s="77"/>
      <c r="BE219" s="50"/>
      <c r="BF219" s="41"/>
      <c r="BG219" s="41"/>
      <c r="BH219" s="38"/>
      <c r="BI219" s="76"/>
      <c r="BJ219" s="76"/>
      <c r="BK219" s="77"/>
      <c r="BL219" s="50"/>
      <c r="BM219" s="41"/>
      <c r="BN219" s="41"/>
      <c r="BO219" s="38"/>
      <c r="BP219" s="76"/>
      <c r="BQ219" s="76"/>
      <c r="BR219" s="77"/>
      <c r="BS219" s="92"/>
      <c r="BT219" s="93"/>
      <c r="BU219" s="93"/>
      <c r="BV219" s="38"/>
      <c r="BW219" s="76"/>
      <c r="BX219" s="76"/>
      <c r="BY219" s="77"/>
      <c r="BZ219" s="50"/>
      <c r="CA219" s="41"/>
      <c r="CB219" s="41"/>
      <c r="CC219" s="38">
        <f t="shared" si="121"/>
        <v>0</v>
      </c>
      <c r="CD219" s="76"/>
      <c r="CE219" s="76"/>
      <c r="CF219" s="77"/>
      <c r="CG219" s="87"/>
      <c r="CH219" s="88"/>
      <c r="CI219" s="88"/>
      <c r="CJ219" s="89">
        <f t="shared" si="122"/>
        <v>0</v>
      </c>
      <c r="CK219" s="76"/>
      <c r="CL219" s="76"/>
      <c r="CM219" s="77"/>
      <c r="CN219" s="87"/>
      <c r="CO219" s="88"/>
      <c r="CP219" s="88"/>
      <c r="CQ219" s="89"/>
      <c r="CR219" s="76"/>
      <c r="CS219" s="76"/>
      <c r="CT219" s="81"/>
      <c r="CU219" s="87"/>
      <c r="CV219" s="88"/>
      <c r="CW219" s="88">
        <f t="shared" si="123"/>
        <v>0</v>
      </c>
      <c r="CX219" s="89">
        <f t="shared" si="124"/>
        <v>0</v>
      </c>
      <c r="CY219" s="76"/>
      <c r="CZ219" s="76"/>
      <c r="DA219" s="81"/>
      <c r="DB219" s="60">
        <f t="shared" si="125"/>
        <v>0</v>
      </c>
      <c r="DC219" s="42">
        <f t="shared" si="126"/>
        <v>0</v>
      </c>
      <c r="DD219" s="42">
        <f t="shared" si="127"/>
        <v>0</v>
      </c>
      <c r="DE219" s="80">
        <f t="shared" si="128"/>
        <v>0</v>
      </c>
      <c r="DF219" s="80">
        <f t="shared" si="129"/>
        <v>0</v>
      </c>
      <c r="DG219" s="80">
        <f t="shared" si="130"/>
        <v>0</v>
      </c>
    </row>
    <row r="220" spans="2:111" s="8" customFormat="1" ht="20.100000000000001" customHeight="1">
      <c r="B220" s="13">
        <f t="shared" si="105"/>
        <v>214</v>
      </c>
      <c r="C220" s="66" t="e">
        <f>+#REF!</f>
        <v>#REF!</v>
      </c>
      <c r="D220" s="18"/>
      <c r="E220" s="97" t="e">
        <f>#REF!</f>
        <v>#REF!</v>
      </c>
      <c r="F220" s="16" t="e">
        <f>SUMIF(#REF!,$E220,#REF!)</f>
        <v>#REF!</v>
      </c>
      <c r="G220" s="16" t="e">
        <f>SUMIF(#REF!,$E220,#REF!)</f>
        <v>#REF!</v>
      </c>
      <c r="H220" s="17" t="e">
        <f t="shared" si="108"/>
        <v>#REF!</v>
      </c>
      <c r="I220" s="64" t="e">
        <f t="shared" si="104"/>
        <v>#REF!</v>
      </c>
      <c r="K220" s="92"/>
      <c r="L220" s="93"/>
      <c r="M220" s="41">
        <f t="shared" si="109"/>
        <v>0</v>
      </c>
      <c r="N220" s="38">
        <f t="shared" si="110"/>
        <v>0</v>
      </c>
      <c r="O220" s="76"/>
      <c r="P220" s="76"/>
      <c r="Q220" s="77"/>
      <c r="R220" s="50"/>
      <c r="S220" s="41"/>
      <c r="T220" s="41">
        <f t="shared" si="111"/>
        <v>0</v>
      </c>
      <c r="U220" s="38">
        <f t="shared" si="112"/>
        <v>0</v>
      </c>
      <c r="V220" s="76"/>
      <c r="W220" s="76"/>
      <c r="X220" s="77"/>
      <c r="Y220" s="50"/>
      <c r="Z220" s="41"/>
      <c r="AA220" s="41">
        <f t="shared" si="113"/>
        <v>0</v>
      </c>
      <c r="AB220" s="38">
        <f t="shared" si="114"/>
        <v>0</v>
      </c>
      <c r="AC220" s="50"/>
      <c r="AD220" s="41"/>
      <c r="AE220" s="41">
        <f t="shared" si="115"/>
        <v>0</v>
      </c>
      <c r="AF220" s="38">
        <f t="shared" si="116"/>
        <v>0</v>
      </c>
      <c r="AG220" s="76"/>
      <c r="AH220" s="76"/>
      <c r="AI220" s="77"/>
      <c r="AJ220" s="50"/>
      <c r="AK220" s="41"/>
      <c r="AL220" s="41">
        <f t="shared" si="117"/>
        <v>0</v>
      </c>
      <c r="AM220" s="38">
        <f t="shared" si="118"/>
        <v>0</v>
      </c>
      <c r="AN220" s="76"/>
      <c r="AO220" s="76"/>
      <c r="AP220" s="77"/>
      <c r="AQ220" s="50"/>
      <c r="AR220" s="41"/>
      <c r="AS220" s="41"/>
      <c r="AT220" s="38"/>
      <c r="AU220" s="76"/>
      <c r="AV220" s="76"/>
      <c r="AW220" s="77"/>
      <c r="AX220" s="50"/>
      <c r="AY220" s="41"/>
      <c r="AZ220" s="41">
        <f t="shared" si="119"/>
        <v>0</v>
      </c>
      <c r="BA220" s="38">
        <f t="shared" si="120"/>
        <v>0</v>
      </c>
      <c r="BB220" s="76"/>
      <c r="BC220" s="76"/>
      <c r="BD220" s="77"/>
      <c r="BE220" s="50"/>
      <c r="BF220" s="41"/>
      <c r="BG220" s="41"/>
      <c r="BH220" s="38"/>
      <c r="BI220" s="76"/>
      <c r="BJ220" s="76"/>
      <c r="BK220" s="77"/>
      <c r="BL220" s="50"/>
      <c r="BM220" s="41"/>
      <c r="BN220" s="41"/>
      <c r="BO220" s="38"/>
      <c r="BP220" s="76"/>
      <c r="BQ220" s="76"/>
      <c r="BR220" s="77"/>
      <c r="BS220" s="92"/>
      <c r="BT220" s="93"/>
      <c r="BU220" s="93"/>
      <c r="BV220" s="38"/>
      <c r="BW220" s="76"/>
      <c r="BX220" s="76"/>
      <c r="BY220" s="77"/>
      <c r="BZ220" s="50"/>
      <c r="CA220" s="41"/>
      <c r="CB220" s="41"/>
      <c r="CC220" s="38">
        <f t="shared" si="121"/>
        <v>0</v>
      </c>
      <c r="CD220" s="76"/>
      <c r="CE220" s="76"/>
      <c r="CF220" s="77"/>
      <c r="CG220" s="87"/>
      <c r="CH220" s="88"/>
      <c r="CI220" s="88"/>
      <c r="CJ220" s="89">
        <f t="shared" si="122"/>
        <v>0</v>
      </c>
      <c r="CK220" s="76"/>
      <c r="CL220" s="76"/>
      <c r="CM220" s="77"/>
      <c r="CN220" s="87"/>
      <c r="CO220" s="88"/>
      <c r="CP220" s="88"/>
      <c r="CQ220" s="89"/>
      <c r="CR220" s="76"/>
      <c r="CS220" s="76"/>
      <c r="CT220" s="81"/>
      <c r="CU220" s="87"/>
      <c r="CV220" s="88"/>
      <c r="CW220" s="88">
        <f t="shared" si="123"/>
        <v>0</v>
      </c>
      <c r="CX220" s="89">
        <f t="shared" si="124"/>
        <v>0</v>
      </c>
      <c r="CY220" s="76"/>
      <c r="CZ220" s="76"/>
      <c r="DA220" s="81"/>
      <c r="DB220" s="60">
        <f t="shared" si="125"/>
        <v>0</v>
      </c>
      <c r="DC220" s="42">
        <f t="shared" si="126"/>
        <v>0</v>
      </c>
      <c r="DD220" s="42">
        <f t="shared" si="127"/>
        <v>0</v>
      </c>
      <c r="DE220" s="80">
        <f t="shared" si="128"/>
        <v>0</v>
      </c>
      <c r="DF220" s="80">
        <f t="shared" si="129"/>
        <v>0</v>
      </c>
      <c r="DG220" s="80">
        <f t="shared" si="130"/>
        <v>0</v>
      </c>
    </row>
    <row r="221" spans="2:111" s="8" customFormat="1" ht="20.100000000000001" customHeight="1">
      <c r="B221" s="13">
        <f t="shared" si="105"/>
        <v>215</v>
      </c>
      <c r="C221" s="66" t="e">
        <f>+#REF!</f>
        <v>#REF!</v>
      </c>
      <c r="D221" s="18"/>
      <c r="E221" s="97" t="e">
        <f>#REF!</f>
        <v>#REF!</v>
      </c>
      <c r="F221" s="16" t="e">
        <f>SUMIF(#REF!,$E221,#REF!)</f>
        <v>#REF!</v>
      </c>
      <c r="G221" s="16" t="e">
        <f>SUMIF(#REF!,$E221,#REF!)</f>
        <v>#REF!</v>
      </c>
      <c r="H221" s="17" t="e">
        <f t="shared" si="108"/>
        <v>#REF!</v>
      </c>
      <c r="I221" s="64" t="e">
        <f t="shared" si="104"/>
        <v>#REF!</v>
      </c>
      <c r="K221" s="92"/>
      <c r="L221" s="93"/>
      <c r="M221" s="41">
        <f t="shared" si="109"/>
        <v>0</v>
      </c>
      <c r="N221" s="38">
        <f t="shared" si="110"/>
        <v>0</v>
      </c>
      <c r="O221" s="76"/>
      <c r="P221" s="76"/>
      <c r="Q221" s="77"/>
      <c r="R221" s="50"/>
      <c r="S221" s="41"/>
      <c r="T221" s="41">
        <f t="shared" si="111"/>
        <v>0</v>
      </c>
      <c r="U221" s="38">
        <f t="shared" si="112"/>
        <v>0</v>
      </c>
      <c r="V221" s="76"/>
      <c r="W221" s="76"/>
      <c r="X221" s="77"/>
      <c r="Y221" s="50"/>
      <c r="Z221" s="41"/>
      <c r="AA221" s="41">
        <f t="shared" si="113"/>
        <v>0</v>
      </c>
      <c r="AB221" s="38">
        <f t="shared" si="114"/>
        <v>0</v>
      </c>
      <c r="AC221" s="50"/>
      <c r="AD221" s="41"/>
      <c r="AE221" s="41">
        <f t="shared" si="115"/>
        <v>0</v>
      </c>
      <c r="AF221" s="38">
        <f t="shared" si="116"/>
        <v>0</v>
      </c>
      <c r="AG221" s="76"/>
      <c r="AH221" s="76"/>
      <c r="AI221" s="77"/>
      <c r="AJ221" s="50"/>
      <c r="AK221" s="41"/>
      <c r="AL221" s="41">
        <f t="shared" si="117"/>
        <v>0</v>
      </c>
      <c r="AM221" s="38">
        <f t="shared" si="118"/>
        <v>0</v>
      </c>
      <c r="AN221" s="76"/>
      <c r="AO221" s="76"/>
      <c r="AP221" s="77"/>
      <c r="AQ221" s="50"/>
      <c r="AR221" s="41"/>
      <c r="AS221" s="41"/>
      <c r="AT221" s="38"/>
      <c r="AU221" s="76"/>
      <c r="AV221" s="76"/>
      <c r="AW221" s="77"/>
      <c r="AX221" s="50"/>
      <c r="AY221" s="41"/>
      <c r="AZ221" s="41">
        <f t="shared" si="119"/>
        <v>0</v>
      </c>
      <c r="BA221" s="38">
        <f t="shared" si="120"/>
        <v>0</v>
      </c>
      <c r="BB221" s="76"/>
      <c r="BC221" s="76"/>
      <c r="BD221" s="77"/>
      <c r="BE221" s="50"/>
      <c r="BF221" s="41"/>
      <c r="BG221" s="41"/>
      <c r="BH221" s="38"/>
      <c r="BI221" s="76"/>
      <c r="BJ221" s="76"/>
      <c r="BK221" s="77"/>
      <c r="BL221" s="50"/>
      <c r="BM221" s="41"/>
      <c r="BN221" s="41"/>
      <c r="BO221" s="38"/>
      <c r="BP221" s="76"/>
      <c r="BQ221" s="76"/>
      <c r="BR221" s="77"/>
      <c r="BS221" s="92"/>
      <c r="BT221" s="93"/>
      <c r="BU221" s="93"/>
      <c r="BV221" s="38"/>
      <c r="BW221" s="76"/>
      <c r="BX221" s="76"/>
      <c r="BY221" s="77"/>
      <c r="BZ221" s="50"/>
      <c r="CA221" s="41"/>
      <c r="CB221" s="41"/>
      <c r="CC221" s="38">
        <f t="shared" si="121"/>
        <v>0</v>
      </c>
      <c r="CD221" s="76"/>
      <c r="CE221" s="76"/>
      <c r="CF221" s="77"/>
      <c r="CG221" s="87"/>
      <c r="CH221" s="88"/>
      <c r="CI221" s="88"/>
      <c r="CJ221" s="89">
        <f t="shared" si="122"/>
        <v>0</v>
      </c>
      <c r="CK221" s="76"/>
      <c r="CL221" s="76"/>
      <c r="CM221" s="77"/>
      <c r="CN221" s="87"/>
      <c r="CO221" s="88"/>
      <c r="CP221" s="88"/>
      <c r="CQ221" s="89"/>
      <c r="CR221" s="76"/>
      <c r="CS221" s="76"/>
      <c r="CT221" s="81"/>
      <c r="CU221" s="87"/>
      <c r="CV221" s="88"/>
      <c r="CW221" s="88">
        <f t="shared" si="123"/>
        <v>0</v>
      </c>
      <c r="CX221" s="89">
        <f t="shared" si="124"/>
        <v>0</v>
      </c>
      <c r="CY221" s="76"/>
      <c r="CZ221" s="76"/>
      <c r="DA221" s="81"/>
      <c r="DB221" s="60">
        <f t="shared" si="125"/>
        <v>0</v>
      </c>
      <c r="DC221" s="42">
        <f t="shared" si="126"/>
        <v>0</v>
      </c>
      <c r="DD221" s="42">
        <f t="shared" si="127"/>
        <v>0</v>
      </c>
      <c r="DE221" s="80">
        <f t="shared" si="128"/>
        <v>0</v>
      </c>
      <c r="DF221" s="80">
        <f t="shared" si="129"/>
        <v>0</v>
      </c>
      <c r="DG221" s="80">
        <f t="shared" si="130"/>
        <v>0</v>
      </c>
    </row>
    <row r="222" spans="2:111" s="8" customFormat="1" ht="20.100000000000001" customHeight="1">
      <c r="B222" s="13">
        <f t="shared" si="105"/>
        <v>216</v>
      </c>
      <c r="C222" s="66" t="e">
        <f>+#REF!</f>
        <v>#REF!</v>
      </c>
      <c r="D222" s="18"/>
      <c r="E222" s="97" t="e">
        <f>#REF!</f>
        <v>#REF!</v>
      </c>
      <c r="F222" s="16" t="e">
        <f>SUMIF(#REF!,$E222,#REF!)</f>
        <v>#REF!</v>
      </c>
      <c r="G222" s="16" t="e">
        <f>SUMIF(#REF!,$E222,#REF!)</f>
        <v>#REF!</v>
      </c>
      <c r="H222" s="17" t="e">
        <f t="shared" si="108"/>
        <v>#REF!</v>
      </c>
      <c r="I222" s="64" t="e">
        <f t="shared" si="104"/>
        <v>#REF!</v>
      </c>
      <c r="K222" s="92"/>
      <c r="L222" s="93"/>
      <c r="M222" s="41">
        <f t="shared" si="109"/>
        <v>0</v>
      </c>
      <c r="N222" s="38">
        <f t="shared" si="110"/>
        <v>0</v>
      </c>
      <c r="O222" s="76"/>
      <c r="P222" s="76"/>
      <c r="Q222" s="77"/>
      <c r="R222" s="50"/>
      <c r="S222" s="41"/>
      <c r="T222" s="41">
        <f t="shared" si="111"/>
        <v>0</v>
      </c>
      <c r="U222" s="38">
        <f t="shared" si="112"/>
        <v>0</v>
      </c>
      <c r="V222" s="76"/>
      <c r="W222" s="76"/>
      <c r="X222" s="77"/>
      <c r="Y222" s="50"/>
      <c r="Z222" s="41"/>
      <c r="AA222" s="41">
        <f t="shared" si="113"/>
        <v>0</v>
      </c>
      <c r="AB222" s="38">
        <f t="shared" si="114"/>
        <v>0</v>
      </c>
      <c r="AC222" s="50"/>
      <c r="AD222" s="41"/>
      <c r="AE222" s="41">
        <f t="shared" si="115"/>
        <v>0</v>
      </c>
      <c r="AF222" s="38">
        <f t="shared" si="116"/>
        <v>0</v>
      </c>
      <c r="AG222" s="76"/>
      <c r="AH222" s="76"/>
      <c r="AI222" s="77"/>
      <c r="AJ222" s="50"/>
      <c r="AK222" s="41"/>
      <c r="AL222" s="41">
        <f t="shared" si="117"/>
        <v>0</v>
      </c>
      <c r="AM222" s="38">
        <f t="shared" si="118"/>
        <v>0</v>
      </c>
      <c r="AN222" s="76"/>
      <c r="AO222" s="76"/>
      <c r="AP222" s="77"/>
      <c r="AQ222" s="50"/>
      <c r="AR222" s="41"/>
      <c r="AS222" s="41"/>
      <c r="AT222" s="38"/>
      <c r="AU222" s="76"/>
      <c r="AV222" s="76"/>
      <c r="AW222" s="77"/>
      <c r="AX222" s="50"/>
      <c r="AY222" s="41"/>
      <c r="AZ222" s="41">
        <f t="shared" si="119"/>
        <v>0</v>
      </c>
      <c r="BA222" s="38">
        <f t="shared" si="120"/>
        <v>0</v>
      </c>
      <c r="BB222" s="76"/>
      <c r="BC222" s="76"/>
      <c r="BD222" s="77"/>
      <c r="BE222" s="50"/>
      <c r="BF222" s="41"/>
      <c r="BG222" s="41"/>
      <c r="BH222" s="38"/>
      <c r="BI222" s="76"/>
      <c r="BJ222" s="76"/>
      <c r="BK222" s="77"/>
      <c r="BL222" s="50"/>
      <c r="BM222" s="41"/>
      <c r="BN222" s="41"/>
      <c r="BO222" s="38"/>
      <c r="BP222" s="76"/>
      <c r="BQ222" s="76"/>
      <c r="BR222" s="77"/>
      <c r="BS222" s="92"/>
      <c r="BT222" s="93"/>
      <c r="BU222" s="93"/>
      <c r="BV222" s="38"/>
      <c r="BW222" s="76"/>
      <c r="BX222" s="76"/>
      <c r="BY222" s="77"/>
      <c r="BZ222" s="50"/>
      <c r="CA222" s="41"/>
      <c r="CB222" s="41"/>
      <c r="CC222" s="38">
        <f t="shared" si="121"/>
        <v>0</v>
      </c>
      <c r="CD222" s="76"/>
      <c r="CE222" s="76"/>
      <c r="CF222" s="77"/>
      <c r="CG222" s="87"/>
      <c r="CH222" s="88"/>
      <c r="CI222" s="88"/>
      <c r="CJ222" s="89">
        <f t="shared" si="122"/>
        <v>0</v>
      </c>
      <c r="CK222" s="76"/>
      <c r="CL222" s="76"/>
      <c r="CM222" s="77"/>
      <c r="CN222" s="87"/>
      <c r="CO222" s="88"/>
      <c r="CP222" s="88"/>
      <c r="CQ222" s="89"/>
      <c r="CR222" s="76"/>
      <c r="CS222" s="76"/>
      <c r="CT222" s="81"/>
      <c r="CU222" s="87"/>
      <c r="CV222" s="88"/>
      <c r="CW222" s="88">
        <f t="shared" si="123"/>
        <v>0</v>
      </c>
      <c r="CX222" s="89">
        <f t="shared" si="124"/>
        <v>0</v>
      </c>
      <c r="CY222" s="76"/>
      <c r="CZ222" s="76"/>
      <c r="DA222" s="81"/>
      <c r="DB222" s="60">
        <f t="shared" si="125"/>
        <v>0</v>
      </c>
      <c r="DC222" s="42">
        <f t="shared" si="126"/>
        <v>0</v>
      </c>
      <c r="DD222" s="42">
        <f t="shared" si="127"/>
        <v>0</v>
      </c>
      <c r="DE222" s="80">
        <f t="shared" si="128"/>
        <v>0</v>
      </c>
      <c r="DF222" s="80">
        <f t="shared" si="129"/>
        <v>0</v>
      </c>
      <c r="DG222" s="80">
        <f t="shared" si="130"/>
        <v>0</v>
      </c>
    </row>
    <row r="223" spans="2:111" s="8" customFormat="1" ht="20.100000000000001" customHeight="1">
      <c r="B223" s="13">
        <f t="shared" si="105"/>
        <v>217</v>
      </c>
      <c r="C223" s="66" t="e">
        <f>+#REF!</f>
        <v>#REF!</v>
      </c>
      <c r="D223" s="18"/>
      <c r="E223" s="97" t="e">
        <f>#REF!</f>
        <v>#REF!</v>
      </c>
      <c r="F223" s="16" t="e">
        <f>SUMIF(#REF!,$E223,#REF!)</f>
        <v>#REF!</v>
      </c>
      <c r="G223" s="16" t="e">
        <f>SUMIF(#REF!,$E223,#REF!)</f>
        <v>#REF!</v>
      </c>
      <c r="H223" s="17" t="e">
        <f t="shared" si="108"/>
        <v>#REF!</v>
      </c>
      <c r="I223" s="64" t="e">
        <f t="shared" si="104"/>
        <v>#REF!</v>
      </c>
      <c r="K223" s="92"/>
      <c r="L223" s="93"/>
      <c r="M223" s="41">
        <f t="shared" si="109"/>
        <v>0</v>
      </c>
      <c r="N223" s="38">
        <f t="shared" si="110"/>
        <v>0</v>
      </c>
      <c r="O223" s="76"/>
      <c r="P223" s="76"/>
      <c r="Q223" s="77"/>
      <c r="R223" s="50"/>
      <c r="S223" s="41"/>
      <c r="T223" s="41">
        <f t="shared" si="111"/>
        <v>0</v>
      </c>
      <c r="U223" s="38">
        <f t="shared" si="112"/>
        <v>0</v>
      </c>
      <c r="V223" s="76"/>
      <c r="W223" s="76"/>
      <c r="X223" s="77"/>
      <c r="Y223" s="50"/>
      <c r="Z223" s="41"/>
      <c r="AA223" s="41">
        <f t="shared" si="113"/>
        <v>0</v>
      </c>
      <c r="AB223" s="38">
        <f t="shared" si="114"/>
        <v>0</v>
      </c>
      <c r="AC223" s="50"/>
      <c r="AD223" s="41"/>
      <c r="AE223" s="41">
        <f t="shared" si="115"/>
        <v>0</v>
      </c>
      <c r="AF223" s="38">
        <f t="shared" si="116"/>
        <v>0</v>
      </c>
      <c r="AG223" s="76"/>
      <c r="AH223" s="76"/>
      <c r="AI223" s="77"/>
      <c r="AJ223" s="50"/>
      <c r="AK223" s="41"/>
      <c r="AL223" s="41">
        <f t="shared" si="117"/>
        <v>0</v>
      </c>
      <c r="AM223" s="38">
        <f t="shared" si="118"/>
        <v>0</v>
      </c>
      <c r="AN223" s="76"/>
      <c r="AO223" s="76"/>
      <c r="AP223" s="77"/>
      <c r="AQ223" s="50"/>
      <c r="AR223" s="41"/>
      <c r="AS223" s="41"/>
      <c r="AT223" s="38"/>
      <c r="AU223" s="76"/>
      <c r="AV223" s="76"/>
      <c r="AW223" s="77"/>
      <c r="AX223" s="50"/>
      <c r="AY223" s="41"/>
      <c r="AZ223" s="41">
        <f t="shared" si="119"/>
        <v>0</v>
      </c>
      <c r="BA223" s="38">
        <f t="shared" si="120"/>
        <v>0</v>
      </c>
      <c r="BB223" s="76"/>
      <c r="BC223" s="76"/>
      <c r="BD223" s="77"/>
      <c r="BE223" s="50"/>
      <c r="BF223" s="41"/>
      <c r="BG223" s="41"/>
      <c r="BH223" s="38"/>
      <c r="BI223" s="76"/>
      <c r="BJ223" s="76"/>
      <c r="BK223" s="77"/>
      <c r="BL223" s="50"/>
      <c r="BM223" s="41"/>
      <c r="BN223" s="41"/>
      <c r="BO223" s="38"/>
      <c r="BP223" s="76"/>
      <c r="BQ223" s="76"/>
      <c r="BR223" s="77"/>
      <c r="BS223" s="92"/>
      <c r="BT223" s="93"/>
      <c r="BU223" s="93"/>
      <c r="BV223" s="38"/>
      <c r="BW223" s="76"/>
      <c r="BX223" s="76"/>
      <c r="BY223" s="77"/>
      <c r="BZ223" s="50"/>
      <c r="CA223" s="41"/>
      <c r="CB223" s="41"/>
      <c r="CC223" s="38">
        <f t="shared" si="121"/>
        <v>0</v>
      </c>
      <c r="CD223" s="76"/>
      <c r="CE223" s="76"/>
      <c r="CF223" s="77"/>
      <c r="CG223" s="87"/>
      <c r="CH223" s="88"/>
      <c r="CI223" s="88"/>
      <c r="CJ223" s="89">
        <f t="shared" si="122"/>
        <v>0</v>
      </c>
      <c r="CK223" s="76"/>
      <c r="CL223" s="76"/>
      <c r="CM223" s="77"/>
      <c r="CN223" s="87"/>
      <c r="CO223" s="88"/>
      <c r="CP223" s="88"/>
      <c r="CQ223" s="89"/>
      <c r="CR223" s="76"/>
      <c r="CS223" s="76"/>
      <c r="CT223" s="81"/>
      <c r="CU223" s="87"/>
      <c r="CV223" s="88"/>
      <c r="CW223" s="88">
        <f t="shared" si="123"/>
        <v>0</v>
      </c>
      <c r="CX223" s="89">
        <f t="shared" si="124"/>
        <v>0</v>
      </c>
      <c r="CY223" s="76"/>
      <c r="CZ223" s="76"/>
      <c r="DA223" s="81"/>
      <c r="DB223" s="60">
        <f t="shared" si="125"/>
        <v>0</v>
      </c>
      <c r="DC223" s="42">
        <f t="shared" si="126"/>
        <v>0</v>
      </c>
      <c r="DD223" s="42">
        <f t="shared" si="127"/>
        <v>0</v>
      </c>
      <c r="DE223" s="80">
        <f t="shared" si="128"/>
        <v>0</v>
      </c>
      <c r="DF223" s="80">
        <f t="shared" si="129"/>
        <v>0</v>
      </c>
      <c r="DG223" s="80">
        <f t="shared" si="130"/>
        <v>0</v>
      </c>
    </row>
    <row r="224" spans="2:111" s="8" customFormat="1" ht="20.100000000000001" customHeight="1">
      <c r="B224" s="13">
        <f t="shared" si="105"/>
        <v>218</v>
      </c>
      <c r="C224" s="66" t="e">
        <f>+#REF!</f>
        <v>#REF!</v>
      </c>
      <c r="D224" s="18"/>
      <c r="E224" s="97" t="e">
        <f>#REF!</f>
        <v>#REF!</v>
      </c>
      <c r="F224" s="16" t="e">
        <f>SUMIF(#REF!,$E224,#REF!)</f>
        <v>#REF!</v>
      </c>
      <c r="G224" s="16" t="e">
        <f>SUMIF(#REF!,$E224,#REF!)</f>
        <v>#REF!</v>
      </c>
      <c r="H224" s="17" t="e">
        <f t="shared" si="108"/>
        <v>#REF!</v>
      </c>
      <c r="I224" s="64" t="e">
        <f t="shared" si="104"/>
        <v>#REF!</v>
      </c>
      <c r="K224" s="92"/>
      <c r="L224" s="93"/>
      <c r="M224" s="41">
        <f t="shared" si="109"/>
        <v>0</v>
      </c>
      <c r="N224" s="38">
        <f t="shared" si="110"/>
        <v>0</v>
      </c>
      <c r="O224" s="76"/>
      <c r="P224" s="76"/>
      <c r="Q224" s="77"/>
      <c r="R224" s="50"/>
      <c r="S224" s="41"/>
      <c r="T224" s="41">
        <f t="shared" si="111"/>
        <v>0</v>
      </c>
      <c r="U224" s="38">
        <f t="shared" si="112"/>
        <v>0</v>
      </c>
      <c r="V224" s="76"/>
      <c r="W224" s="76"/>
      <c r="X224" s="77"/>
      <c r="Y224" s="50"/>
      <c r="Z224" s="41"/>
      <c r="AA224" s="41">
        <f t="shared" si="113"/>
        <v>0</v>
      </c>
      <c r="AB224" s="38">
        <f t="shared" si="114"/>
        <v>0</v>
      </c>
      <c r="AC224" s="50"/>
      <c r="AD224" s="41"/>
      <c r="AE224" s="41">
        <f t="shared" si="115"/>
        <v>0</v>
      </c>
      <c r="AF224" s="38">
        <f t="shared" si="116"/>
        <v>0</v>
      </c>
      <c r="AG224" s="76"/>
      <c r="AH224" s="76"/>
      <c r="AI224" s="77"/>
      <c r="AJ224" s="50"/>
      <c r="AK224" s="41"/>
      <c r="AL224" s="41">
        <f t="shared" si="117"/>
        <v>0</v>
      </c>
      <c r="AM224" s="38">
        <f t="shared" si="118"/>
        <v>0</v>
      </c>
      <c r="AN224" s="76"/>
      <c r="AO224" s="76"/>
      <c r="AP224" s="77"/>
      <c r="AQ224" s="50"/>
      <c r="AR224" s="41"/>
      <c r="AS224" s="41"/>
      <c r="AT224" s="38"/>
      <c r="AU224" s="76"/>
      <c r="AV224" s="76"/>
      <c r="AW224" s="77"/>
      <c r="AX224" s="50"/>
      <c r="AY224" s="41"/>
      <c r="AZ224" s="41">
        <f t="shared" si="119"/>
        <v>0</v>
      </c>
      <c r="BA224" s="38">
        <f t="shared" si="120"/>
        <v>0</v>
      </c>
      <c r="BB224" s="76"/>
      <c r="BC224" s="76"/>
      <c r="BD224" s="77"/>
      <c r="BE224" s="50"/>
      <c r="BF224" s="41"/>
      <c r="BG224" s="41"/>
      <c r="BH224" s="38"/>
      <c r="BI224" s="76"/>
      <c r="BJ224" s="76"/>
      <c r="BK224" s="77"/>
      <c r="BL224" s="50"/>
      <c r="BM224" s="41"/>
      <c r="BN224" s="41"/>
      <c r="BO224" s="38"/>
      <c r="BP224" s="76"/>
      <c r="BQ224" s="76"/>
      <c r="BR224" s="77"/>
      <c r="BS224" s="92"/>
      <c r="BT224" s="93"/>
      <c r="BU224" s="93"/>
      <c r="BV224" s="38"/>
      <c r="BW224" s="76"/>
      <c r="BX224" s="76"/>
      <c r="BY224" s="77"/>
      <c r="BZ224" s="50"/>
      <c r="CA224" s="41"/>
      <c r="CB224" s="41"/>
      <c r="CC224" s="38">
        <f t="shared" si="121"/>
        <v>0</v>
      </c>
      <c r="CD224" s="76"/>
      <c r="CE224" s="76"/>
      <c r="CF224" s="77"/>
      <c r="CG224" s="87"/>
      <c r="CH224" s="88"/>
      <c r="CI224" s="88"/>
      <c r="CJ224" s="89">
        <f t="shared" si="122"/>
        <v>0</v>
      </c>
      <c r="CK224" s="76"/>
      <c r="CL224" s="76"/>
      <c r="CM224" s="77"/>
      <c r="CN224" s="87"/>
      <c r="CO224" s="88"/>
      <c r="CP224" s="88"/>
      <c r="CQ224" s="89"/>
      <c r="CR224" s="76"/>
      <c r="CS224" s="76"/>
      <c r="CT224" s="81"/>
      <c r="CU224" s="87"/>
      <c r="CV224" s="88"/>
      <c r="CW224" s="88">
        <f t="shared" si="123"/>
        <v>0</v>
      </c>
      <c r="CX224" s="89">
        <f t="shared" si="124"/>
        <v>0</v>
      </c>
      <c r="CY224" s="76"/>
      <c r="CZ224" s="76"/>
      <c r="DA224" s="81"/>
      <c r="DB224" s="60">
        <f t="shared" si="125"/>
        <v>0</v>
      </c>
      <c r="DC224" s="42">
        <f t="shared" si="126"/>
        <v>0</v>
      </c>
      <c r="DD224" s="42">
        <f t="shared" si="127"/>
        <v>0</v>
      </c>
      <c r="DE224" s="80">
        <f t="shared" si="128"/>
        <v>0</v>
      </c>
      <c r="DF224" s="80">
        <f t="shared" si="129"/>
        <v>0</v>
      </c>
      <c r="DG224" s="80">
        <f t="shared" si="130"/>
        <v>0</v>
      </c>
    </row>
    <row r="225" spans="2:111" s="8" customFormat="1" ht="20.100000000000001" customHeight="1">
      <c r="B225" s="13">
        <f t="shared" si="105"/>
        <v>219</v>
      </c>
      <c r="C225" s="66" t="e">
        <f>+#REF!</f>
        <v>#REF!</v>
      </c>
      <c r="D225" s="18"/>
      <c r="E225" s="97" t="e">
        <f>#REF!</f>
        <v>#REF!</v>
      </c>
      <c r="F225" s="16" t="e">
        <f>SUMIF(#REF!,$E225,#REF!)</f>
        <v>#REF!</v>
      </c>
      <c r="G225" s="16" t="e">
        <f>SUMIF(#REF!,$E225,#REF!)</f>
        <v>#REF!</v>
      </c>
      <c r="H225" s="17" t="e">
        <f t="shared" si="108"/>
        <v>#REF!</v>
      </c>
      <c r="I225" s="64" t="e">
        <f t="shared" si="104"/>
        <v>#REF!</v>
      </c>
      <c r="K225" s="92"/>
      <c r="L225" s="93"/>
      <c r="M225" s="41">
        <f t="shared" si="109"/>
        <v>0</v>
      </c>
      <c r="N225" s="38">
        <f t="shared" si="110"/>
        <v>0</v>
      </c>
      <c r="O225" s="76"/>
      <c r="P225" s="76"/>
      <c r="Q225" s="77"/>
      <c r="R225" s="50"/>
      <c r="S225" s="41"/>
      <c r="T225" s="41">
        <f t="shared" si="111"/>
        <v>0</v>
      </c>
      <c r="U225" s="38">
        <f t="shared" si="112"/>
        <v>0</v>
      </c>
      <c r="V225" s="76"/>
      <c r="W225" s="76"/>
      <c r="X225" s="77"/>
      <c r="Y225" s="50"/>
      <c r="Z225" s="41"/>
      <c r="AA225" s="41">
        <f t="shared" si="113"/>
        <v>0</v>
      </c>
      <c r="AB225" s="38">
        <f t="shared" si="114"/>
        <v>0</v>
      </c>
      <c r="AC225" s="50"/>
      <c r="AD225" s="41"/>
      <c r="AE225" s="41">
        <f t="shared" si="115"/>
        <v>0</v>
      </c>
      <c r="AF225" s="38">
        <f t="shared" si="116"/>
        <v>0</v>
      </c>
      <c r="AG225" s="76"/>
      <c r="AH225" s="76"/>
      <c r="AI225" s="77"/>
      <c r="AJ225" s="50"/>
      <c r="AK225" s="41"/>
      <c r="AL225" s="41">
        <f t="shared" si="117"/>
        <v>0</v>
      </c>
      <c r="AM225" s="38">
        <f t="shared" si="118"/>
        <v>0</v>
      </c>
      <c r="AN225" s="76"/>
      <c r="AO225" s="76"/>
      <c r="AP225" s="77"/>
      <c r="AQ225" s="50"/>
      <c r="AR225" s="41"/>
      <c r="AS225" s="41"/>
      <c r="AT225" s="38"/>
      <c r="AU225" s="76"/>
      <c r="AV225" s="76"/>
      <c r="AW225" s="77"/>
      <c r="AX225" s="50"/>
      <c r="AY225" s="41"/>
      <c r="AZ225" s="41">
        <f t="shared" si="119"/>
        <v>0</v>
      </c>
      <c r="BA225" s="38">
        <f t="shared" si="120"/>
        <v>0</v>
      </c>
      <c r="BB225" s="76"/>
      <c r="BC225" s="76"/>
      <c r="BD225" s="77"/>
      <c r="BE225" s="50"/>
      <c r="BF225" s="41"/>
      <c r="BG225" s="41"/>
      <c r="BH225" s="38"/>
      <c r="BI225" s="76"/>
      <c r="BJ225" s="76"/>
      <c r="BK225" s="77"/>
      <c r="BL225" s="50"/>
      <c r="BM225" s="41"/>
      <c r="BN225" s="41"/>
      <c r="BO225" s="38"/>
      <c r="BP225" s="76"/>
      <c r="BQ225" s="76"/>
      <c r="BR225" s="77"/>
      <c r="BS225" s="92"/>
      <c r="BT225" s="93"/>
      <c r="BU225" s="93"/>
      <c r="BV225" s="38"/>
      <c r="BW225" s="76"/>
      <c r="BX225" s="76"/>
      <c r="BY225" s="77"/>
      <c r="BZ225" s="50"/>
      <c r="CA225" s="41"/>
      <c r="CB225" s="41"/>
      <c r="CC225" s="38">
        <f t="shared" si="121"/>
        <v>0</v>
      </c>
      <c r="CD225" s="76"/>
      <c r="CE225" s="76"/>
      <c r="CF225" s="77"/>
      <c r="CG225" s="87"/>
      <c r="CH225" s="88"/>
      <c r="CI225" s="88"/>
      <c r="CJ225" s="89">
        <f t="shared" si="122"/>
        <v>0</v>
      </c>
      <c r="CK225" s="76"/>
      <c r="CL225" s="76"/>
      <c r="CM225" s="77"/>
      <c r="CN225" s="87"/>
      <c r="CO225" s="88"/>
      <c r="CP225" s="88"/>
      <c r="CQ225" s="89"/>
      <c r="CR225" s="76"/>
      <c r="CS225" s="76"/>
      <c r="CT225" s="81"/>
      <c r="CU225" s="87"/>
      <c r="CV225" s="88"/>
      <c r="CW225" s="88">
        <f t="shared" si="123"/>
        <v>0</v>
      </c>
      <c r="CX225" s="89">
        <f t="shared" si="124"/>
        <v>0</v>
      </c>
      <c r="CY225" s="76"/>
      <c r="CZ225" s="76"/>
      <c r="DA225" s="81"/>
      <c r="DB225" s="60">
        <f t="shared" si="125"/>
        <v>0</v>
      </c>
      <c r="DC225" s="42">
        <f t="shared" si="126"/>
        <v>0</v>
      </c>
      <c r="DD225" s="42">
        <f t="shared" si="127"/>
        <v>0</v>
      </c>
      <c r="DE225" s="80">
        <f t="shared" si="128"/>
        <v>0</v>
      </c>
      <c r="DF225" s="80">
        <f t="shared" si="129"/>
        <v>0</v>
      </c>
      <c r="DG225" s="80">
        <f t="shared" si="130"/>
        <v>0</v>
      </c>
    </row>
    <row r="226" spans="2:111" s="8" customFormat="1" ht="20.100000000000001" customHeight="1">
      <c r="B226" s="13">
        <f t="shared" si="105"/>
        <v>220</v>
      </c>
      <c r="C226" s="66" t="e">
        <f>+#REF!</f>
        <v>#REF!</v>
      </c>
      <c r="D226" s="18"/>
      <c r="E226" s="97" t="e">
        <f>#REF!</f>
        <v>#REF!</v>
      </c>
      <c r="F226" s="16" t="e">
        <f>SUMIF(#REF!,$E226,#REF!)</f>
        <v>#REF!</v>
      </c>
      <c r="G226" s="16" t="e">
        <f>SUMIF(#REF!,$E226,#REF!)</f>
        <v>#REF!</v>
      </c>
      <c r="H226" s="17" t="e">
        <f t="shared" si="108"/>
        <v>#REF!</v>
      </c>
      <c r="I226" s="64" t="e">
        <f t="shared" si="104"/>
        <v>#REF!</v>
      </c>
      <c r="K226" s="92"/>
      <c r="L226" s="93"/>
      <c r="M226" s="41">
        <f t="shared" si="109"/>
        <v>0</v>
      </c>
      <c r="N226" s="38">
        <f t="shared" si="110"/>
        <v>0</v>
      </c>
      <c r="O226" s="76"/>
      <c r="P226" s="76"/>
      <c r="Q226" s="77"/>
      <c r="R226" s="50"/>
      <c r="S226" s="41"/>
      <c r="T226" s="41">
        <f t="shared" si="111"/>
        <v>0</v>
      </c>
      <c r="U226" s="38">
        <f t="shared" si="112"/>
        <v>0</v>
      </c>
      <c r="V226" s="76"/>
      <c r="W226" s="76"/>
      <c r="X226" s="77"/>
      <c r="Y226" s="50"/>
      <c r="Z226" s="41"/>
      <c r="AA226" s="41">
        <f t="shared" si="113"/>
        <v>0</v>
      </c>
      <c r="AB226" s="38">
        <f t="shared" si="114"/>
        <v>0</v>
      </c>
      <c r="AC226" s="50"/>
      <c r="AD226" s="41"/>
      <c r="AE226" s="41">
        <f t="shared" si="115"/>
        <v>0</v>
      </c>
      <c r="AF226" s="38">
        <f t="shared" si="116"/>
        <v>0</v>
      </c>
      <c r="AG226" s="76"/>
      <c r="AH226" s="76"/>
      <c r="AI226" s="77"/>
      <c r="AJ226" s="50"/>
      <c r="AK226" s="41"/>
      <c r="AL226" s="41">
        <f t="shared" si="117"/>
        <v>0</v>
      </c>
      <c r="AM226" s="38">
        <f t="shared" si="118"/>
        <v>0</v>
      </c>
      <c r="AN226" s="76"/>
      <c r="AO226" s="76"/>
      <c r="AP226" s="77"/>
      <c r="AQ226" s="50"/>
      <c r="AR226" s="41"/>
      <c r="AS226" s="41"/>
      <c r="AT226" s="38"/>
      <c r="AU226" s="76"/>
      <c r="AV226" s="76"/>
      <c r="AW226" s="77"/>
      <c r="AX226" s="50"/>
      <c r="AY226" s="41"/>
      <c r="AZ226" s="41">
        <f t="shared" si="119"/>
        <v>0</v>
      </c>
      <c r="BA226" s="38">
        <f t="shared" si="120"/>
        <v>0</v>
      </c>
      <c r="BB226" s="76"/>
      <c r="BC226" s="76"/>
      <c r="BD226" s="77"/>
      <c r="BE226" s="50"/>
      <c r="BF226" s="41"/>
      <c r="BG226" s="41"/>
      <c r="BH226" s="38"/>
      <c r="BI226" s="76"/>
      <c r="BJ226" s="76"/>
      <c r="BK226" s="77"/>
      <c r="BL226" s="50"/>
      <c r="BM226" s="41"/>
      <c r="BN226" s="41"/>
      <c r="BO226" s="38"/>
      <c r="BP226" s="76"/>
      <c r="BQ226" s="76"/>
      <c r="BR226" s="77"/>
      <c r="BS226" s="92"/>
      <c r="BT226" s="93"/>
      <c r="BU226" s="93"/>
      <c r="BV226" s="38"/>
      <c r="BW226" s="76"/>
      <c r="BX226" s="76"/>
      <c r="BY226" s="77"/>
      <c r="BZ226" s="50"/>
      <c r="CA226" s="41"/>
      <c r="CB226" s="41"/>
      <c r="CC226" s="38">
        <f t="shared" si="121"/>
        <v>0</v>
      </c>
      <c r="CD226" s="76"/>
      <c r="CE226" s="76"/>
      <c r="CF226" s="77"/>
      <c r="CG226" s="87"/>
      <c r="CH226" s="88"/>
      <c r="CI226" s="88"/>
      <c r="CJ226" s="89">
        <f t="shared" si="122"/>
        <v>0</v>
      </c>
      <c r="CK226" s="76"/>
      <c r="CL226" s="76"/>
      <c r="CM226" s="77"/>
      <c r="CN226" s="87"/>
      <c r="CO226" s="88"/>
      <c r="CP226" s="88"/>
      <c r="CQ226" s="89"/>
      <c r="CR226" s="76"/>
      <c r="CS226" s="76"/>
      <c r="CT226" s="81"/>
      <c r="CU226" s="87"/>
      <c r="CV226" s="88"/>
      <c r="CW226" s="88">
        <f t="shared" si="123"/>
        <v>0</v>
      </c>
      <c r="CX226" s="89">
        <f t="shared" si="124"/>
        <v>0</v>
      </c>
      <c r="CY226" s="76"/>
      <c r="CZ226" s="76"/>
      <c r="DA226" s="81"/>
      <c r="DB226" s="60">
        <f t="shared" si="125"/>
        <v>0</v>
      </c>
      <c r="DC226" s="42">
        <f t="shared" si="126"/>
        <v>0</v>
      </c>
      <c r="DD226" s="42">
        <f t="shared" si="127"/>
        <v>0</v>
      </c>
      <c r="DE226" s="80">
        <f t="shared" si="128"/>
        <v>0</v>
      </c>
      <c r="DF226" s="80">
        <f t="shared" si="129"/>
        <v>0</v>
      </c>
      <c r="DG226" s="80">
        <f t="shared" si="130"/>
        <v>0</v>
      </c>
    </row>
    <row r="227" spans="2:111" s="8" customFormat="1" ht="20.100000000000001" customHeight="1">
      <c r="B227" s="13">
        <f t="shared" si="105"/>
        <v>221</v>
      </c>
      <c r="C227" s="66" t="e">
        <f>+#REF!</f>
        <v>#REF!</v>
      </c>
      <c r="D227" s="18"/>
      <c r="E227" s="97" t="e">
        <f>#REF!</f>
        <v>#REF!</v>
      </c>
      <c r="F227" s="16" t="e">
        <f>SUMIF(#REF!,$E227,#REF!)</f>
        <v>#REF!</v>
      </c>
      <c r="G227" s="16" t="e">
        <f>SUMIF(#REF!,$E227,#REF!)</f>
        <v>#REF!</v>
      </c>
      <c r="H227" s="17" t="e">
        <f t="shared" si="108"/>
        <v>#REF!</v>
      </c>
      <c r="I227" s="64" t="e">
        <f t="shared" si="104"/>
        <v>#REF!</v>
      </c>
      <c r="K227" s="92"/>
      <c r="L227" s="93"/>
      <c r="M227" s="41">
        <f t="shared" si="109"/>
        <v>0</v>
      </c>
      <c r="N227" s="38">
        <f t="shared" si="110"/>
        <v>0</v>
      </c>
      <c r="O227" s="76"/>
      <c r="P227" s="76"/>
      <c r="Q227" s="77"/>
      <c r="R227" s="50"/>
      <c r="S227" s="41"/>
      <c r="T227" s="41">
        <f t="shared" si="111"/>
        <v>0</v>
      </c>
      <c r="U227" s="38">
        <f t="shared" si="112"/>
        <v>0</v>
      </c>
      <c r="V227" s="76"/>
      <c r="W227" s="76"/>
      <c r="X227" s="77"/>
      <c r="Y227" s="50"/>
      <c r="Z227" s="41"/>
      <c r="AA227" s="41">
        <f t="shared" si="113"/>
        <v>0</v>
      </c>
      <c r="AB227" s="38">
        <f t="shared" si="114"/>
        <v>0</v>
      </c>
      <c r="AC227" s="50"/>
      <c r="AD227" s="41"/>
      <c r="AE227" s="41">
        <f t="shared" si="115"/>
        <v>0</v>
      </c>
      <c r="AF227" s="38">
        <f t="shared" si="116"/>
        <v>0</v>
      </c>
      <c r="AG227" s="76"/>
      <c r="AH227" s="76"/>
      <c r="AI227" s="77"/>
      <c r="AJ227" s="50"/>
      <c r="AK227" s="41"/>
      <c r="AL227" s="41">
        <f t="shared" si="117"/>
        <v>0</v>
      </c>
      <c r="AM227" s="38">
        <f t="shared" si="118"/>
        <v>0</v>
      </c>
      <c r="AN227" s="76"/>
      <c r="AO227" s="76"/>
      <c r="AP227" s="77"/>
      <c r="AQ227" s="50"/>
      <c r="AR227" s="41"/>
      <c r="AS227" s="41"/>
      <c r="AT227" s="38"/>
      <c r="AU227" s="76"/>
      <c r="AV227" s="76"/>
      <c r="AW227" s="77"/>
      <c r="AX227" s="50"/>
      <c r="AY227" s="41"/>
      <c r="AZ227" s="41">
        <f t="shared" si="119"/>
        <v>0</v>
      </c>
      <c r="BA227" s="38">
        <f t="shared" si="120"/>
        <v>0</v>
      </c>
      <c r="BB227" s="76"/>
      <c r="BC227" s="76"/>
      <c r="BD227" s="77"/>
      <c r="BE227" s="50"/>
      <c r="BF227" s="41"/>
      <c r="BG227" s="41"/>
      <c r="BH227" s="38"/>
      <c r="BI227" s="76"/>
      <c r="BJ227" s="76"/>
      <c r="BK227" s="77"/>
      <c r="BL227" s="50"/>
      <c r="BM227" s="41"/>
      <c r="BN227" s="41"/>
      <c r="BO227" s="38"/>
      <c r="BP227" s="76"/>
      <c r="BQ227" s="76"/>
      <c r="BR227" s="77"/>
      <c r="BS227" s="92"/>
      <c r="BT227" s="93"/>
      <c r="BU227" s="93"/>
      <c r="BV227" s="38"/>
      <c r="BW227" s="76"/>
      <c r="BX227" s="76"/>
      <c r="BY227" s="77"/>
      <c r="BZ227" s="50"/>
      <c r="CA227" s="41"/>
      <c r="CB227" s="41"/>
      <c r="CC227" s="38">
        <f t="shared" si="121"/>
        <v>0</v>
      </c>
      <c r="CD227" s="76"/>
      <c r="CE227" s="76"/>
      <c r="CF227" s="77"/>
      <c r="CG227" s="87"/>
      <c r="CH227" s="88"/>
      <c r="CI227" s="88"/>
      <c r="CJ227" s="89">
        <f t="shared" si="122"/>
        <v>0</v>
      </c>
      <c r="CK227" s="76"/>
      <c r="CL227" s="76"/>
      <c r="CM227" s="77"/>
      <c r="CN227" s="87"/>
      <c r="CO227" s="88"/>
      <c r="CP227" s="88"/>
      <c r="CQ227" s="89"/>
      <c r="CR227" s="76"/>
      <c r="CS227" s="76"/>
      <c r="CT227" s="81"/>
      <c r="CU227" s="87"/>
      <c r="CV227" s="88"/>
      <c r="CW227" s="88">
        <f t="shared" si="123"/>
        <v>0</v>
      </c>
      <c r="CX227" s="89">
        <f t="shared" si="124"/>
        <v>0</v>
      </c>
      <c r="CY227" s="76"/>
      <c r="CZ227" s="76"/>
      <c r="DA227" s="81"/>
      <c r="DB227" s="60">
        <f t="shared" si="125"/>
        <v>0</v>
      </c>
      <c r="DC227" s="42">
        <f t="shared" si="126"/>
        <v>0</v>
      </c>
      <c r="DD227" s="42">
        <f t="shared" si="127"/>
        <v>0</v>
      </c>
      <c r="DE227" s="80">
        <f t="shared" si="128"/>
        <v>0</v>
      </c>
      <c r="DF227" s="80">
        <f t="shared" si="129"/>
        <v>0</v>
      </c>
      <c r="DG227" s="80">
        <f t="shared" si="130"/>
        <v>0</v>
      </c>
    </row>
    <row r="228" spans="2:111" s="8" customFormat="1" ht="20.100000000000001" customHeight="1">
      <c r="B228" s="13">
        <f t="shared" si="105"/>
        <v>222</v>
      </c>
      <c r="C228" s="66" t="e">
        <f>+#REF!</f>
        <v>#REF!</v>
      </c>
      <c r="D228" s="18"/>
      <c r="E228" s="97" t="e">
        <f>#REF!</f>
        <v>#REF!</v>
      </c>
      <c r="F228" s="16" t="e">
        <f>SUMIF(#REF!,$E228,#REF!)</f>
        <v>#REF!</v>
      </c>
      <c r="G228" s="16" t="e">
        <f>SUMIF(#REF!,$E228,#REF!)</f>
        <v>#REF!</v>
      </c>
      <c r="H228" s="17" t="e">
        <f t="shared" si="108"/>
        <v>#REF!</v>
      </c>
      <c r="I228" s="64" t="e">
        <f t="shared" si="104"/>
        <v>#REF!</v>
      </c>
      <c r="K228" s="92"/>
      <c r="L228" s="93"/>
      <c r="M228" s="41">
        <f t="shared" si="109"/>
        <v>0</v>
      </c>
      <c r="N228" s="38">
        <f t="shared" si="110"/>
        <v>0</v>
      </c>
      <c r="O228" s="76"/>
      <c r="P228" s="76"/>
      <c r="Q228" s="77"/>
      <c r="R228" s="50"/>
      <c r="S228" s="41"/>
      <c r="T228" s="41">
        <f t="shared" si="111"/>
        <v>0</v>
      </c>
      <c r="U228" s="38">
        <f t="shared" si="112"/>
        <v>0</v>
      </c>
      <c r="V228" s="76"/>
      <c r="W228" s="76"/>
      <c r="X228" s="77"/>
      <c r="Y228" s="50"/>
      <c r="Z228" s="41"/>
      <c r="AA228" s="41">
        <f t="shared" si="113"/>
        <v>0</v>
      </c>
      <c r="AB228" s="38">
        <f t="shared" si="114"/>
        <v>0</v>
      </c>
      <c r="AC228" s="50"/>
      <c r="AD228" s="41"/>
      <c r="AE228" s="41">
        <f t="shared" si="115"/>
        <v>0</v>
      </c>
      <c r="AF228" s="38">
        <f t="shared" si="116"/>
        <v>0</v>
      </c>
      <c r="AG228" s="76"/>
      <c r="AH228" s="76"/>
      <c r="AI228" s="77"/>
      <c r="AJ228" s="50"/>
      <c r="AK228" s="41"/>
      <c r="AL228" s="41">
        <f t="shared" si="117"/>
        <v>0</v>
      </c>
      <c r="AM228" s="38">
        <f t="shared" si="118"/>
        <v>0</v>
      </c>
      <c r="AN228" s="76"/>
      <c r="AO228" s="76"/>
      <c r="AP228" s="77"/>
      <c r="AQ228" s="50"/>
      <c r="AR228" s="41"/>
      <c r="AS228" s="41"/>
      <c r="AT228" s="38"/>
      <c r="AU228" s="76"/>
      <c r="AV228" s="76"/>
      <c r="AW228" s="77"/>
      <c r="AX228" s="50"/>
      <c r="AY228" s="41"/>
      <c r="AZ228" s="41">
        <f t="shared" si="119"/>
        <v>0</v>
      </c>
      <c r="BA228" s="38">
        <f t="shared" si="120"/>
        <v>0</v>
      </c>
      <c r="BB228" s="76"/>
      <c r="BC228" s="76"/>
      <c r="BD228" s="77"/>
      <c r="BE228" s="50"/>
      <c r="BF228" s="41"/>
      <c r="BG228" s="41"/>
      <c r="BH228" s="38"/>
      <c r="BI228" s="76"/>
      <c r="BJ228" s="76"/>
      <c r="BK228" s="77"/>
      <c r="BL228" s="50"/>
      <c r="BM228" s="41"/>
      <c r="BN228" s="41"/>
      <c r="BO228" s="38"/>
      <c r="BP228" s="76"/>
      <c r="BQ228" s="76"/>
      <c r="BR228" s="77"/>
      <c r="BS228" s="92"/>
      <c r="BT228" s="93"/>
      <c r="BU228" s="93"/>
      <c r="BV228" s="38"/>
      <c r="BW228" s="76"/>
      <c r="BX228" s="76"/>
      <c r="BY228" s="77"/>
      <c r="BZ228" s="50"/>
      <c r="CA228" s="41"/>
      <c r="CB228" s="41"/>
      <c r="CC228" s="38">
        <f t="shared" si="121"/>
        <v>0</v>
      </c>
      <c r="CD228" s="76"/>
      <c r="CE228" s="76"/>
      <c r="CF228" s="77"/>
      <c r="CG228" s="87"/>
      <c r="CH228" s="88"/>
      <c r="CI228" s="88"/>
      <c r="CJ228" s="89">
        <f t="shared" si="122"/>
        <v>0</v>
      </c>
      <c r="CK228" s="76"/>
      <c r="CL228" s="76"/>
      <c r="CM228" s="77"/>
      <c r="CN228" s="87"/>
      <c r="CO228" s="88"/>
      <c r="CP228" s="88"/>
      <c r="CQ228" s="89"/>
      <c r="CR228" s="76"/>
      <c r="CS228" s="76"/>
      <c r="CT228" s="81"/>
      <c r="CU228" s="87"/>
      <c r="CV228" s="88"/>
      <c r="CW228" s="88">
        <f t="shared" si="123"/>
        <v>0</v>
      </c>
      <c r="CX228" s="89">
        <f t="shared" si="124"/>
        <v>0</v>
      </c>
      <c r="CY228" s="76"/>
      <c r="CZ228" s="76"/>
      <c r="DA228" s="81"/>
      <c r="DB228" s="60">
        <f t="shared" si="125"/>
        <v>0</v>
      </c>
      <c r="DC228" s="42">
        <f t="shared" si="126"/>
        <v>0</v>
      </c>
      <c r="DD228" s="42">
        <f t="shared" si="127"/>
        <v>0</v>
      </c>
      <c r="DE228" s="80">
        <f t="shared" si="128"/>
        <v>0</v>
      </c>
      <c r="DF228" s="80">
        <f t="shared" si="129"/>
        <v>0</v>
      </c>
      <c r="DG228" s="80">
        <f t="shared" si="130"/>
        <v>0</v>
      </c>
    </row>
    <row r="229" spans="2:111" s="8" customFormat="1" ht="20.100000000000001" customHeight="1">
      <c r="B229" s="13">
        <f t="shared" si="105"/>
        <v>223</v>
      </c>
      <c r="C229" s="66" t="e">
        <f>+#REF!</f>
        <v>#REF!</v>
      </c>
      <c r="D229" s="18"/>
      <c r="E229" s="97" t="e">
        <f>#REF!</f>
        <v>#REF!</v>
      </c>
      <c r="F229" s="16" t="e">
        <f>SUMIF(#REF!,$E229,#REF!)</f>
        <v>#REF!</v>
      </c>
      <c r="G229" s="16" t="e">
        <f>SUMIF(#REF!,$E229,#REF!)</f>
        <v>#REF!</v>
      </c>
      <c r="H229" s="17" t="e">
        <f t="shared" si="108"/>
        <v>#REF!</v>
      </c>
      <c r="I229" s="64" t="e">
        <f t="shared" si="104"/>
        <v>#REF!</v>
      </c>
      <c r="K229" s="92"/>
      <c r="L229" s="93"/>
      <c r="M229" s="41">
        <f t="shared" si="109"/>
        <v>0</v>
      </c>
      <c r="N229" s="38">
        <f t="shared" si="110"/>
        <v>0</v>
      </c>
      <c r="O229" s="76"/>
      <c r="P229" s="76"/>
      <c r="Q229" s="77"/>
      <c r="R229" s="50"/>
      <c r="S229" s="41"/>
      <c r="T229" s="41">
        <f t="shared" si="111"/>
        <v>0</v>
      </c>
      <c r="U229" s="38">
        <f t="shared" si="112"/>
        <v>0</v>
      </c>
      <c r="V229" s="76"/>
      <c r="W229" s="76"/>
      <c r="X229" s="77"/>
      <c r="Y229" s="50"/>
      <c r="Z229" s="41"/>
      <c r="AA229" s="41">
        <f t="shared" si="113"/>
        <v>0</v>
      </c>
      <c r="AB229" s="38">
        <f t="shared" si="114"/>
        <v>0</v>
      </c>
      <c r="AC229" s="50"/>
      <c r="AD229" s="41"/>
      <c r="AE229" s="41">
        <f t="shared" si="115"/>
        <v>0</v>
      </c>
      <c r="AF229" s="38">
        <f t="shared" si="116"/>
        <v>0</v>
      </c>
      <c r="AG229" s="76"/>
      <c r="AH229" s="76"/>
      <c r="AI229" s="77"/>
      <c r="AJ229" s="50"/>
      <c r="AK229" s="41"/>
      <c r="AL229" s="41">
        <f t="shared" si="117"/>
        <v>0</v>
      </c>
      <c r="AM229" s="38">
        <f t="shared" si="118"/>
        <v>0</v>
      </c>
      <c r="AN229" s="76"/>
      <c r="AO229" s="76"/>
      <c r="AP229" s="77"/>
      <c r="AQ229" s="50"/>
      <c r="AR229" s="41"/>
      <c r="AS229" s="41"/>
      <c r="AT229" s="38"/>
      <c r="AU229" s="76"/>
      <c r="AV229" s="76"/>
      <c r="AW229" s="77"/>
      <c r="AX229" s="50"/>
      <c r="AY229" s="41"/>
      <c r="AZ229" s="41">
        <f t="shared" si="119"/>
        <v>0</v>
      </c>
      <c r="BA229" s="38">
        <f t="shared" si="120"/>
        <v>0</v>
      </c>
      <c r="BB229" s="76"/>
      <c r="BC229" s="76"/>
      <c r="BD229" s="77"/>
      <c r="BE229" s="50"/>
      <c r="BF229" s="41"/>
      <c r="BG229" s="41"/>
      <c r="BH229" s="38"/>
      <c r="BI229" s="76"/>
      <c r="BJ229" s="76"/>
      <c r="BK229" s="77"/>
      <c r="BL229" s="50"/>
      <c r="BM229" s="41"/>
      <c r="BN229" s="41"/>
      <c r="BO229" s="38"/>
      <c r="BP229" s="76"/>
      <c r="BQ229" s="76"/>
      <c r="BR229" s="77"/>
      <c r="BS229" s="92"/>
      <c r="BT229" s="93"/>
      <c r="BU229" s="93"/>
      <c r="BV229" s="38"/>
      <c r="BW229" s="76"/>
      <c r="BX229" s="76"/>
      <c r="BY229" s="77"/>
      <c r="BZ229" s="50"/>
      <c r="CA229" s="41"/>
      <c r="CB229" s="41"/>
      <c r="CC229" s="38">
        <f t="shared" si="121"/>
        <v>0</v>
      </c>
      <c r="CD229" s="76"/>
      <c r="CE229" s="76"/>
      <c r="CF229" s="77"/>
      <c r="CG229" s="87"/>
      <c r="CH229" s="88"/>
      <c r="CI229" s="88"/>
      <c r="CJ229" s="89">
        <f t="shared" si="122"/>
        <v>0</v>
      </c>
      <c r="CK229" s="76"/>
      <c r="CL229" s="76"/>
      <c r="CM229" s="77"/>
      <c r="CN229" s="87"/>
      <c r="CO229" s="88"/>
      <c r="CP229" s="88"/>
      <c r="CQ229" s="89"/>
      <c r="CR229" s="76"/>
      <c r="CS229" s="76"/>
      <c r="CT229" s="81"/>
      <c r="CU229" s="87"/>
      <c r="CV229" s="88"/>
      <c r="CW229" s="88">
        <f t="shared" si="123"/>
        <v>0</v>
      </c>
      <c r="CX229" s="89">
        <f t="shared" si="124"/>
        <v>0</v>
      </c>
      <c r="CY229" s="76"/>
      <c r="CZ229" s="76"/>
      <c r="DA229" s="81"/>
      <c r="DB229" s="60">
        <f t="shared" si="125"/>
        <v>0</v>
      </c>
      <c r="DC229" s="42">
        <f t="shared" si="126"/>
        <v>0</v>
      </c>
      <c r="DD229" s="42">
        <f t="shared" si="127"/>
        <v>0</v>
      </c>
      <c r="DE229" s="80">
        <f t="shared" si="128"/>
        <v>0</v>
      </c>
      <c r="DF229" s="80">
        <f t="shared" si="129"/>
        <v>0</v>
      </c>
      <c r="DG229" s="80">
        <f t="shared" si="130"/>
        <v>0</v>
      </c>
    </row>
    <row r="230" spans="2:111" s="8" customFormat="1" ht="20.100000000000001" customHeight="1">
      <c r="B230" s="13">
        <f t="shared" si="105"/>
        <v>224</v>
      </c>
      <c r="C230" s="66" t="e">
        <f>+#REF!</f>
        <v>#REF!</v>
      </c>
      <c r="D230" s="18"/>
      <c r="E230" s="97" t="e">
        <f>#REF!</f>
        <v>#REF!</v>
      </c>
      <c r="F230" s="16" t="e">
        <f>SUMIF(#REF!,$E230,#REF!)</f>
        <v>#REF!</v>
      </c>
      <c r="G230" s="16" t="e">
        <f>SUMIF(#REF!,$E230,#REF!)</f>
        <v>#REF!</v>
      </c>
      <c r="H230" s="17" t="e">
        <f t="shared" si="108"/>
        <v>#REF!</v>
      </c>
      <c r="I230" s="64" t="e">
        <f t="shared" si="104"/>
        <v>#REF!</v>
      </c>
      <c r="K230" s="92"/>
      <c r="L230" s="93"/>
      <c r="M230" s="41">
        <f t="shared" si="109"/>
        <v>0</v>
      </c>
      <c r="N230" s="38">
        <f t="shared" si="110"/>
        <v>0</v>
      </c>
      <c r="O230" s="76"/>
      <c r="P230" s="76"/>
      <c r="Q230" s="77"/>
      <c r="R230" s="50"/>
      <c r="S230" s="41"/>
      <c r="T230" s="41">
        <f t="shared" si="111"/>
        <v>0</v>
      </c>
      <c r="U230" s="38">
        <f t="shared" si="112"/>
        <v>0</v>
      </c>
      <c r="V230" s="76"/>
      <c r="W230" s="76"/>
      <c r="X230" s="77"/>
      <c r="Y230" s="50"/>
      <c r="Z230" s="41"/>
      <c r="AA230" s="41">
        <f t="shared" si="113"/>
        <v>0</v>
      </c>
      <c r="AB230" s="38">
        <f t="shared" si="114"/>
        <v>0</v>
      </c>
      <c r="AC230" s="50"/>
      <c r="AD230" s="41"/>
      <c r="AE230" s="41">
        <f t="shared" si="115"/>
        <v>0</v>
      </c>
      <c r="AF230" s="38">
        <f t="shared" si="116"/>
        <v>0</v>
      </c>
      <c r="AG230" s="76"/>
      <c r="AH230" s="76"/>
      <c r="AI230" s="77"/>
      <c r="AJ230" s="50"/>
      <c r="AK230" s="41"/>
      <c r="AL230" s="41">
        <f t="shared" si="117"/>
        <v>0</v>
      </c>
      <c r="AM230" s="38">
        <f t="shared" si="118"/>
        <v>0</v>
      </c>
      <c r="AN230" s="76"/>
      <c r="AO230" s="76"/>
      <c r="AP230" s="77"/>
      <c r="AQ230" s="50"/>
      <c r="AR230" s="41"/>
      <c r="AS230" s="41"/>
      <c r="AT230" s="38"/>
      <c r="AU230" s="76"/>
      <c r="AV230" s="76"/>
      <c r="AW230" s="77"/>
      <c r="AX230" s="50"/>
      <c r="AY230" s="41"/>
      <c r="AZ230" s="41">
        <f t="shared" si="119"/>
        <v>0</v>
      </c>
      <c r="BA230" s="38">
        <f t="shared" si="120"/>
        <v>0</v>
      </c>
      <c r="BB230" s="76"/>
      <c r="BC230" s="76"/>
      <c r="BD230" s="77"/>
      <c r="BE230" s="50"/>
      <c r="BF230" s="41"/>
      <c r="BG230" s="41"/>
      <c r="BH230" s="38"/>
      <c r="BI230" s="76"/>
      <c r="BJ230" s="76"/>
      <c r="BK230" s="77"/>
      <c r="BL230" s="50"/>
      <c r="BM230" s="41"/>
      <c r="BN230" s="41"/>
      <c r="BO230" s="38"/>
      <c r="BP230" s="76"/>
      <c r="BQ230" s="76"/>
      <c r="BR230" s="77"/>
      <c r="BS230" s="92"/>
      <c r="BT230" s="93"/>
      <c r="BU230" s="93"/>
      <c r="BV230" s="38"/>
      <c r="BW230" s="76"/>
      <c r="BX230" s="76"/>
      <c r="BY230" s="77"/>
      <c r="BZ230" s="50"/>
      <c r="CA230" s="41"/>
      <c r="CB230" s="41"/>
      <c r="CC230" s="38">
        <f t="shared" si="121"/>
        <v>0</v>
      </c>
      <c r="CD230" s="76"/>
      <c r="CE230" s="76"/>
      <c r="CF230" s="77"/>
      <c r="CG230" s="87"/>
      <c r="CH230" s="88"/>
      <c r="CI230" s="88"/>
      <c r="CJ230" s="89">
        <f t="shared" si="122"/>
        <v>0</v>
      </c>
      <c r="CK230" s="76"/>
      <c r="CL230" s="76"/>
      <c r="CM230" s="77"/>
      <c r="CN230" s="87"/>
      <c r="CO230" s="88"/>
      <c r="CP230" s="88"/>
      <c r="CQ230" s="89"/>
      <c r="CR230" s="76"/>
      <c r="CS230" s="76"/>
      <c r="CT230" s="81"/>
      <c r="CU230" s="87"/>
      <c r="CV230" s="88"/>
      <c r="CW230" s="88">
        <f t="shared" si="123"/>
        <v>0</v>
      </c>
      <c r="CX230" s="89">
        <f t="shared" si="124"/>
        <v>0</v>
      </c>
      <c r="CY230" s="76"/>
      <c r="CZ230" s="76"/>
      <c r="DA230" s="81"/>
      <c r="DB230" s="60">
        <f t="shared" si="125"/>
        <v>0</v>
      </c>
      <c r="DC230" s="42">
        <f t="shared" si="126"/>
        <v>0</v>
      </c>
      <c r="DD230" s="42">
        <f t="shared" si="127"/>
        <v>0</v>
      </c>
      <c r="DE230" s="80">
        <f t="shared" si="128"/>
        <v>0</v>
      </c>
      <c r="DF230" s="80">
        <f t="shared" si="129"/>
        <v>0</v>
      </c>
      <c r="DG230" s="80">
        <f t="shared" si="130"/>
        <v>0</v>
      </c>
    </row>
    <row r="231" spans="2:111" s="8" customFormat="1" ht="20.100000000000001" customHeight="1">
      <c r="B231" s="13">
        <f t="shared" si="105"/>
        <v>225</v>
      </c>
      <c r="C231" s="66" t="e">
        <f>+#REF!</f>
        <v>#REF!</v>
      </c>
      <c r="D231" s="18"/>
      <c r="E231" s="97" t="e">
        <f>#REF!</f>
        <v>#REF!</v>
      </c>
      <c r="F231" s="16" t="e">
        <f>SUMIF(#REF!,$E231,#REF!)</f>
        <v>#REF!</v>
      </c>
      <c r="G231" s="16" t="e">
        <f>SUMIF(#REF!,$E231,#REF!)</f>
        <v>#REF!</v>
      </c>
      <c r="H231" s="17" t="e">
        <f t="shared" si="108"/>
        <v>#REF!</v>
      </c>
      <c r="I231" s="64" t="e">
        <f t="shared" si="104"/>
        <v>#REF!</v>
      </c>
      <c r="K231" s="92"/>
      <c r="L231" s="93"/>
      <c r="M231" s="41">
        <f t="shared" si="109"/>
        <v>0</v>
      </c>
      <c r="N231" s="38">
        <f t="shared" si="110"/>
        <v>0</v>
      </c>
      <c r="O231" s="76"/>
      <c r="P231" s="76"/>
      <c r="Q231" s="77"/>
      <c r="R231" s="50"/>
      <c r="S231" s="41"/>
      <c r="T231" s="41">
        <f t="shared" si="111"/>
        <v>0</v>
      </c>
      <c r="U231" s="38">
        <f t="shared" si="112"/>
        <v>0</v>
      </c>
      <c r="V231" s="76"/>
      <c r="W231" s="76"/>
      <c r="X231" s="77"/>
      <c r="Y231" s="50"/>
      <c r="Z231" s="41"/>
      <c r="AA231" s="41">
        <f t="shared" si="113"/>
        <v>0</v>
      </c>
      <c r="AB231" s="38">
        <f t="shared" si="114"/>
        <v>0</v>
      </c>
      <c r="AC231" s="50"/>
      <c r="AD231" s="41"/>
      <c r="AE231" s="41">
        <f t="shared" si="115"/>
        <v>0</v>
      </c>
      <c r="AF231" s="38">
        <f t="shared" si="116"/>
        <v>0</v>
      </c>
      <c r="AG231" s="76"/>
      <c r="AH231" s="76"/>
      <c r="AI231" s="77"/>
      <c r="AJ231" s="50"/>
      <c r="AK231" s="41"/>
      <c r="AL231" s="41">
        <f t="shared" si="117"/>
        <v>0</v>
      </c>
      <c r="AM231" s="38">
        <f t="shared" si="118"/>
        <v>0</v>
      </c>
      <c r="AN231" s="76"/>
      <c r="AO231" s="76"/>
      <c r="AP231" s="77"/>
      <c r="AQ231" s="50"/>
      <c r="AR231" s="41"/>
      <c r="AS231" s="41"/>
      <c r="AT231" s="38"/>
      <c r="AU231" s="76"/>
      <c r="AV231" s="76"/>
      <c r="AW231" s="77"/>
      <c r="AX231" s="50"/>
      <c r="AY231" s="41"/>
      <c r="AZ231" s="41">
        <f t="shared" si="119"/>
        <v>0</v>
      </c>
      <c r="BA231" s="38">
        <f t="shared" si="120"/>
        <v>0</v>
      </c>
      <c r="BB231" s="76"/>
      <c r="BC231" s="76"/>
      <c r="BD231" s="77"/>
      <c r="BE231" s="50"/>
      <c r="BF231" s="41"/>
      <c r="BG231" s="41"/>
      <c r="BH231" s="38"/>
      <c r="BI231" s="76"/>
      <c r="BJ231" s="76"/>
      <c r="BK231" s="77"/>
      <c r="BL231" s="50"/>
      <c r="BM231" s="41"/>
      <c r="BN231" s="41"/>
      <c r="BO231" s="38"/>
      <c r="BP231" s="76"/>
      <c r="BQ231" s="76"/>
      <c r="BR231" s="77"/>
      <c r="BS231" s="92"/>
      <c r="BT231" s="93"/>
      <c r="BU231" s="93"/>
      <c r="BV231" s="38"/>
      <c r="BW231" s="76"/>
      <c r="BX231" s="76"/>
      <c r="BY231" s="77"/>
      <c r="BZ231" s="50"/>
      <c r="CA231" s="41"/>
      <c r="CB231" s="41"/>
      <c r="CC231" s="38">
        <f t="shared" si="121"/>
        <v>0</v>
      </c>
      <c r="CD231" s="76"/>
      <c r="CE231" s="76"/>
      <c r="CF231" s="77"/>
      <c r="CG231" s="87"/>
      <c r="CH231" s="88"/>
      <c r="CI231" s="88"/>
      <c r="CJ231" s="89">
        <f t="shared" si="122"/>
        <v>0</v>
      </c>
      <c r="CK231" s="76"/>
      <c r="CL231" s="76"/>
      <c r="CM231" s="77"/>
      <c r="CN231" s="87"/>
      <c r="CO231" s="88"/>
      <c r="CP231" s="88"/>
      <c r="CQ231" s="89"/>
      <c r="CR231" s="76"/>
      <c r="CS231" s="76"/>
      <c r="CT231" s="81"/>
      <c r="CU231" s="87"/>
      <c r="CV231" s="88"/>
      <c r="CW231" s="88">
        <f t="shared" si="123"/>
        <v>0</v>
      </c>
      <c r="CX231" s="89">
        <f t="shared" si="124"/>
        <v>0</v>
      </c>
      <c r="CY231" s="76"/>
      <c r="CZ231" s="76"/>
      <c r="DA231" s="81"/>
      <c r="DB231" s="60">
        <f t="shared" si="125"/>
        <v>0</v>
      </c>
      <c r="DC231" s="42">
        <f t="shared" si="126"/>
        <v>0</v>
      </c>
      <c r="DD231" s="42">
        <f t="shared" si="127"/>
        <v>0</v>
      </c>
      <c r="DE231" s="80">
        <f t="shared" si="128"/>
        <v>0</v>
      </c>
      <c r="DF231" s="80">
        <f t="shared" si="129"/>
        <v>0</v>
      </c>
      <c r="DG231" s="80">
        <f t="shared" si="130"/>
        <v>0</v>
      </c>
    </row>
    <row r="232" spans="2:111" s="8" customFormat="1" ht="20.100000000000001" customHeight="1">
      <c r="B232" s="13">
        <f t="shared" si="105"/>
        <v>226</v>
      </c>
      <c r="C232" s="66" t="e">
        <f>+#REF!</f>
        <v>#REF!</v>
      </c>
      <c r="D232" s="18"/>
      <c r="E232" s="97" t="e">
        <f>#REF!</f>
        <v>#REF!</v>
      </c>
      <c r="F232" s="16" t="e">
        <f>SUMIF(#REF!,$E232,#REF!)</f>
        <v>#REF!</v>
      </c>
      <c r="G232" s="16" t="e">
        <f>SUMIF(#REF!,$E232,#REF!)</f>
        <v>#REF!</v>
      </c>
      <c r="H232" s="17" t="e">
        <f t="shared" si="108"/>
        <v>#REF!</v>
      </c>
      <c r="I232" s="64" t="e">
        <f t="shared" si="104"/>
        <v>#REF!</v>
      </c>
      <c r="K232" s="92"/>
      <c r="L232" s="93"/>
      <c r="M232" s="41">
        <f t="shared" si="109"/>
        <v>0</v>
      </c>
      <c r="N232" s="38">
        <f t="shared" si="110"/>
        <v>0</v>
      </c>
      <c r="O232" s="76"/>
      <c r="P232" s="76"/>
      <c r="Q232" s="77"/>
      <c r="R232" s="50"/>
      <c r="S232" s="41"/>
      <c r="T232" s="41">
        <f t="shared" si="111"/>
        <v>0</v>
      </c>
      <c r="U232" s="38">
        <f t="shared" si="112"/>
        <v>0</v>
      </c>
      <c r="V232" s="76"/>
      <c r="W232" s="76"/>
      <c r="X232" s="77"/>
      <c r="Y232" s="50"/>
      <c r="Z232" s="41"/>
      <c r="AA232" s="41">
        <f t="shared" si="113"/>
        <v>0</v>
      </c>
      <c r="AB232" s="38">
        <f t="shared" si="114"/>
        <v>0</v>
      </c>
      <c r="AC232" s="50"/>
      <c r="AD232" s="41"/>
      <c r="AE232" s="41">
        <f t="shared" si="115"/>
        <v>0</v>
      </c>
      <c r="AF232" s="38">
        <f t="shared" si="116"/>
        <v>0</v>
      </c>
      <c r="AG232" s="76"/>
      <c r="AH232" s="76"/>
      <c r="AI232" s="77"/>
      <c r="AJ232" s="50"/>
      <c r="AK232" s="41"/>
      <c r="AL232" s="41">
        <f t="shared" si="117"/>
        <v>0</v>
      </c>
      <c r="AM232" s="38">
        <f t="shared" si="118"/>
        <v>0</v>
      </c>
      <c r="AN232" s="76"/>
      <c r="AO232" s="76"/>
      <c r="AP232" s="77"/>
      <c r="AQ232" s="50"/>
      <c r="AR232" s="41"/>
      <c r="AS232" s="41"/>
      <c r="AT232" s="38"/>
      <c r="AU232" s="76"/>
      <c r="AV232" s="76"/>
      <c r="AW232" s="77"/>
      <c r="AX232" s="50"/>
      <c r="AY232" s="41"/>
      <c r="AZ232" s="41">
        <f t="shared" si="119"/>
        <v>0</v>
      </c>
      <c r="BA232" s="38">
        <f t="shared" si="120"/>
        <v>0</v>
      </c>
      <c r="BB232" s="76"/>
      <c r="BC232" s="76"/>
      <c r="BD232" s="77"/>
      <c r="BE232" s="50"/>
      <c r="BF232" s="41"/>
      <c r="BG232" s="41"/>
      <c r="BH232" s="38"/>
      <c r="BI232" s="76"/>
      <c r="BJ232" s="76"/>
      <c r="BK232" s="77"/>
      <c r="BL232" s="50"/>
      <c r="BM232" s="41"/>
      <c r="BN232" s="41"/>
      <c r="BO232" s="38"/>
      <c r="BP232" s="76"/>
      <c r="BQ232" s="76"/>
      <c r="BR232" s="77"/>
      <c r="BS232" s="92"/>
      <c r="BT232" s="93"/>
      <c r="BU232" s="93"/>
      <c r="BV232" s="38"/>
      <c r="BW232" s="76"/>
      <c r="BX232" s="76"/>
      <c r="BY232" s="77"/>
      <c r="BZ232" s="50"/>
      <c r="CA232" s="41"/>
      <c r="CB232" s="41"/>
      <c r="CC232" s="38">
        <f t="shared" si="121"/>
        <v>0</v>
      </c>
      <c r="CD232" s="76"/>
      <c r="CE232" s="76"/>
      <c r="CF232" s="77"/>
      <c r="CG232" s="87"/>
      <c r="CH232" s="88"/>
      <c r="CI232" s="88"/>
      <c r="CJ232" s="89">
        <f t="shared" si="122"/>
        <v>0</v>
      </c>
      <c r="CK232" s="76"/>
      <c r="CL232" s="76"/>
      <c r="CM232" s="77"/>
      <c r="CN232" s="87"/>
      <c r="CO232" s="88"/>
      <c r="CP232" s="88"/>
      <c r="CQ232" s="89"/>
      <c r="CR232" s="76"/>
      <c r="CS232" s="76"/>
      <c r="CT232" s="81"/>
      <c r="CU232" s="87"/>
      <c r="CV232" s="88"/>
      <c r="CW232" s="88">
        <f t="shared" si="123"/>
        <v>0</v>
      </c>
      <c r="CX232" s="89">
        <f t="shared" si="124"/>
        <v>0</v>
      </c>
      <c r="CY232" s="76"/>
      <c r="CZ232" s="76"/>
      <c r="DA232" s="81"/>
      <c r="DB232" s="60">
        <f t="shared" si="125"/>
        <v>0</v>
      </c>
      <c r="DC232" s="42">
        <f t="shared" si="126"/>
        <v>0</v>
      </c>
      <c r="DD232" s="42">
        <f t="shared" si="127"/>
        <v>0</v>
      </c>
      <c r="DE232" s="80">
        <f t="shared" si="128"/>
        <v>0</v>
      </c>
      <c r="DF232" s="80">
        <f t="shared" si="129"/>
        <v>0</v>
      </c>
      <c r="DG232" s="80">
        <f t="shared" si="130"/>
        <v>0</v>
      </c>
    </row>
    <row r="233" spans="2:111" s="8" customFormat="1" ht="20.100000000000001" customHeight="1">
      <c r="B233" s="13">
        <f t="shared" si="105"/>
        <v>227</v>
      </c>
      <c r="C233" s="66" t="e">
        <f>+#REF!</f>
        <v>#REF!</v>
      </c>
      <c r="D233" s="18"/>
      <c r="E233" s="97" t="e">
        <f>#REF!</f>
        <v>#REF!</v>
      </c>
      <c r="F233" s="16" t="e">
        <f>SUMIF(#REF!,$E233,#REF!)</f>
        <v>#REF!</v>
      </c>
      <c r="G233" s="16" t="e">
        <f>SUMIF(#REF!,$E233,#REF!)</f>
        <v>#REF!</v>
      </c>
      <c r="H233" s="17" t="e">
        <f t="shared" si="108"/>
        <v>#REF!</v>
      </c>
      <c r="I233" s="64" t="e">
        <f t="shared" si="104"/>
        <v>#REF!</v>
      </c>
      <c r="K233" s="92"/>
      <c r="L233" s="93"/>
      <c r="M233" s="41">
        <f t="shared" si="109"/>
        <v>0</v>
      </c>
      <c r="N233" s="38">
        <f t="shared" si="110"/>
        <v>0</v>
      </c>
      <c r="O233" s="76"/>
      <c r="P233" s="76"/>
      <c r="Q233" s="77"/>
      <c r="R233" s="50"/>
      <c r="S233" s="41"/>
      <c r="T233" s="41">
        <f t="shared" si="111"/>
        <v>0</v>
      </c>
      <c r="U233" s="38">
        <f t="shared" si="112"/>
        <v>0</v>
      </c>
      <c r="V233" s="76"/>
      <c r="W233" s="76"/>
      <c r="X233" s="77"/>
      <c r="Y233" s="50"/>
      <c r="Z233" s="41"/>
      <c r="AA233" s="41">
        <f t="shared" si="113"/>
        <v>0</v>
      </c>
      <c r="AB233" s="38">
        <f t="shared" si="114"/>
        <v>0</v>
      </c>
      <c r="AC233" s="50"/>
      <c r="AD233" s="41"/>
      <c r="AE233" s="41">
        <f t="shared" si="115"/>
        <v>0</v>
      </c>
      <c r="AF233" s="38">
        <f t="shared" si="116"/>
        <v>0</v>
      </c>
      <c r="AG233" s="76"/>
      <c r="AH233" s="76"/>
      <c r="AI233" s="77"/>
      <c r="AJ233" s="50"/>
      <c r="AK233" s="41"/>
      <c r="AL233" s="41">
        <f t="shared" si="117"/>
        <v>0</v>
      </c>
      <c r="AM233" s="38">
        <f t="shared" si="118"/>
        <v>0</v>
      </c>
      <c r="AN233" s="76"/>
      <c r="AO233" s="76"/>
      <c r="AP233" s="77"/>
      <c r="AQ233" s="50"/>
      <c r="AR233" s="41"/>
      <c r="AS233" s="41"/>
      <c r="AT233" s="38"/>
      <c r="AU233" s="76"/>
      <c r="AV233" s="76"/>
      <c r="AW233" s="77"/>
      <c r="AX233" s="50"/>
      <c r="AY233" s="41"/>
      <c r="AZ233" s="41">
        <f t="shared" si="119"/>
        <v>0</v>
      </c>
      <c r="BA233" s="38">
        <f t="shared" si="120"/>
        <v>0</v>
      </c>
      <c r="BB233" s="76"/>
      <c r="BC233" s="76"/>
      <c r="BD233" s="77"/>
      <c r="BE233" s="50"/>
      <c r="BF233" s="41"/>
      <c r="BG233" s="41"/>
      <c r="BH233" s="38"/>
      <c r="BI233" s="76"/>
      <c r="BJ233" s="76"/>
      <c r="BK233" s="77"/>
      <c r="BL233" s="50"/>
      <c r="BM233" s="41"/>
      <c r="BN233" s="41"/>
      <c r="BO233" s="38"/>
      <c r="BP233" s="76"/>
      <c r="BQ233" s="76"/>
      <c r="BR233" s="77"/>
      <c r="BS233" s="92"/>
      <c r="BT233" s="93"/>
      <c r="BU233" s="93"/>
      <c r="BV233" s="38"/>
      <c r="BW233" s="76"/>
      <c r="BX233" s="76"/>
      <c r="BY233" s="77"/>
      <c r="BZ233" s="50"/>
      <c r="CA233" s="41"/>
      <c r="CB233" s="41"/>
      <c r="CC233" s="38">
        <f t="shared" si="121"/>
        <v>0</v>
      </c>
      <c r="CD233" s="76"/>
      <c r="CE233" s="76"/>
      <c r="CF233" s="77"/>
      <c r="CG233" s="87"/>
      <c r="CH233" s="88"/>
      <c r="CI233" s="88"/>
      <c r="CJ233" s="89">
        <f t="shared" si="122"/>
        <v>0</v>
      </c>
      <c r="CK233" s="76"/>
      <c r="CL233" s="76"/>
      <c r="CM233" s="77"/>
      <c r="CN233" s="87"/>
      <c r="CO233" s="88"/>
      <c r="CP233" s="88"/>
      <c r="CQ233" s="89"/>
      <c r="CR233" s="76"/>
      <c r="CS233" s="76"/>
      <c r="CT233" s="81"/>
      <c r="CU233" s="87"/>
      <c r="CV233" s="88"/>
      <c r="CW233" s="88">
        <f t="shared" si="123"/>
        <v>0</v>
      </c>
      <c r="CX233" s="89">
        <f t="shared" si="124"/>
        <v>0</v>
      </c>
      <c r="CY233" s="76"/>
      <c r="CZ233" s="76"/>
      <c r="DA233" s="81"/>
      <c r="DB233" s="60">
        <f t="shared" si="125"/>
        <v>0</v>
      </c>
      <c r="DC233" s="42">
        <f t="shared" si="126"/>
        <v>0</v>
      </c>
      <c r="DD233" s="42">
        <f t="shared" si="127"/>
        <v>0</v>
      </c>
      <c r="DE233" s="80">
        <f t="shared" si="128"/>
        <v>0</v>
      </c>
      <c r="DF233" s="80">
        <f t="shared" si="129"/>
        <v>0</v>
      </c>
      <c r="DG233" s="80">
        <f t="shared" si="130"/>
        <v>0</v>
      </c>
    </row>
    <row r="234" spans="2:111" s="8" customFormat="1" ht="20.100000000000001" customHeight="1">
      <c r="B234" s="13">
        <f t="shared" si="105"/>
        <v>228</v>
      </c>
      <c r="C234" s="66" t="e">
        <f>+#REF!</f>
        <v>#REF!</v>
      </c>
      <c r="D234" s="18"/>
      <c r="E234" s="97" t="e">
        <f>#REF!</f>
        <v>#REF!</v>
      </c>
      <c r="F234" s="16" t="e">
        <f>SUMIF(#REF!,$E234,#REF!)</f>
        <v>#REF!</v>
      </c>
      <c r="G234" s="16" t="e">
        <f>SUMIF(#REF!,$E234,#REF!)</f>
        <v>#REF!</v>
      </c>
      <c r="H234" s="17" t="e">
        <f t="shared" si="108"/>
        <v>#REF!</v>
      </c>
      <c r="I234" s="64" t="e">
        <f t="shared" si="104"/>
        <v>#REF!</v>
      </c>
      <c r="K234" s="92"/>
      <c r="L234" s="93"/>
      <c r="M234" s="41">
        <f t="shared" si="109"/>
        <v>0</v>
      </c>
      <c r="N234" s="38">
        <f t="shared" si="110"/>
        <v>0</v>
      </c>
      <c r="O234" s="76"/>
      <c r="P234" s="76"/>
      <c r="Q234" s="77"/>
      <c r="R234" s="50"/>
      <c r="S234" s="41"/>
      <c r="T234" s="41">
        <f t="shared" si="111"/>
        <v>0</v>
      </c>
      <c r="U234" s="38">
        <f t="shared" si="112"/>
        <v>0</v>
      </c>
      <c r="V234" s="76"/>
      <c r="W234" s="76"/>
      <c r="X234" s="77"/>
      <c r="Y234" s="50"/>
      <c r="Z234" s="41"/>
      <c r="AA234" s="41">
        <f t="shared" si="113"/>
        <v>0</v>
      </c>
      <c r="AB234" s="38">
        <f t="shared" si="114"/>
        <v>0</v>
      </c>
      <c r="AC234" s="50"/>
      <c r="AD234" s="41"/>
      <c r="AE234" s="41">
        <f t="shared" si="115"/>
        <v>0</v>
      </c>
      <c r="AF234" s="38">
        <f t="shared" si="116"/>
        <v>0</v>
      </c>
      <c r="AG234" s="76"/>
      <c r="AH234" s="76"/>
      <c r="AI234" s="77"/>
      <c r="AJ234" s="50"/>
      <c r="AK234" s="41"/>
      <c r="AL234" s="41">
        <f t="shared" si="117"/>
        <v>0</v>
      </c>
      <c r="AM234" s="38">
        <f t="shared" si="118"/>
        <v>0</v>
      </c>
      <c r="AN234" s="76"/>
      <c r="AO234" s="76"/>
      <c r="AP234" s="77"/>
      <c r="AQ234" s="50"/>
      <c r="AR234" s="41"/>
      <c r="AS234" s="41"/>
      <c r="AT234" s="38"/>
      <c r="AU234" s="76"/>
      <c r="AV234" s="76"/>
      <c r="AW234" s="77"/>
      <c r="AX234" s="50"/>
      <c r="AY234" s="41"/>
      <c r="AZ234" s="41">
        <f t="shared" si="119"/>
        <v>0</v>
      </c>
      <c r="BA234" s="38">
        <f t="shared" si="120"/>
        <v>0</v>
      </c>
      <c r="BB234" s="76"/>
      <c r="BC234" s="76"/>
      <c r="BD234" s="77"/>
      <c r="BE234" s="50"/>
      <c r="BF234" s="41"/>
      <c r="BG234" s="41"/>
      <c r="BH234" s="38"/>
      <c r="BI234" s="76"/>
      <c r="BJ234" s="76"/>
      <c r="BK234" s="77"/>
      <c r="BL234" s="50"/>
      <c r="BM234" s="41"/>
      <c r="BN234" s="41"/>
      <c r="BO234" s="38"/>
      <c r="BP234" s="76"/>
      <c r="BQ234" s="76"/>
      <c r="BR234" s="77"/>
      <c r="BS234" s="92"/>
      <c r="BT234" s="93"/>
      <c r="BU234" s="93"/>
      <c r="BV234" s="38"/>
      <c r="BW234" s="76"/>
      <c r="BX234" s="76"/>
      <c r="BY234" s="77"/>
      <c r="BZ234" s="50"/>
      <c r="CA234" s="41"/>
      <c r="CB234" s="41"/>
      <c r="CC234" s="38">
        <f t="shared" si="121"/>
        <v>0</v>
      </c>
      <c r="CD234" s="76"/>
      <c r="CE234" s="76"/>
      <c r="CF234" s="77"/>
      <c r="CG234" s="87"/>
      <c r="CH234" s="88"/>
      <c r="CI234" s="88"/>
      <c r="CJ234" s="89">
        <f t="shared" si="122"/>
        <v>0</v>
      </c>
      <c r="CK234" s="76"/>
      <c r="CL234" s="76"/>
      <c r="CM234" s="77"/>
      <c r="CN234" s="87"/>
      <c r="CO234" s="88"/>
      <c r="CP234" s="88"/>
      <c r="CQ234" s="89"/>
      <c r="CR234" s="76"/>
      <c r="CS234" s="76"/>
      <c r="CT234" s="81"/>
      <c r="CU234" s="87"/>
      <c r="CV234" s="88"/>
      <c r="CW234" s="88">
        <f t="shared" si="123"/>
        <v>0</v>
      </c>
      <c r="CX234" s="89">
        <f t="shared" si="124"/>
        <v>0</v>
      </c>
      <c r="CY234" s="76"/>
      <c r="CZ234" s="76"/>
      <c r="DA234" s="81"/>
      <c r="DB234" s="60">
        <f t="shared" si="125"/>
        <v>0</v>
      </c>
      <c r="DC234" s="42">
        <f t="shared" si="126"/>
        <v>0</v>
      </c>
      <c r="DD234" s="42">
        <f t="shared" si="127"/>
        <v>0</v>
      </c>
      <c r="DE234" s="80">
        <f t="shared" si="128"/>
        <v>0</v>
      </c>
      <c r="DF234" s="80">
        <f t="shared" si="129"/>
        <v>0</v>
      </c>
      <c r="DG234" s="80">
        <f t="shared" si="130"/>
        <v>0</v>
      </c>
    </row>
    <row r="235" spans="2:111" s="8" customFormat="1" ht="20.100000000000001" customHeight="1">
      <c r="B235" s="13">
        <f t="shared" si="105"/>
        <v>229</v>
      </c>
      <c r="C235" s="66" t="e">
        <f>+#REF!</f>
        <v>#REF!</v>
      </c>
      <c r="D235" s="18"/>
      <c r="E235" s="97" t="e">
        <f>#REF!</f>
        <v>#REF!</v>
      </c>
      <c r="F235" s="16" t="e">
        <f>SUMIF(#REF!,$E235,#REF!)</f>
        <v>#REF!</v>
      </c>
      <c r="G235" s="16" t="e">
        <f>SUMIF(#REF!,$E235,#REF!)</f>
        <v>#REF!</v>
      </c>
      <c r="H235" s="17" t="e">
        <f t="shared" si="108"/>
        <v>#REF!</v>
      </c>
      <c r="I235" s="64" t="e">
        <f t="shared" si="104"/>
        <v>#REF!</v>
      </c>
      <c r="K235" s="92"/>
      <c r="L235" s="93"/>
      <c r="M235" s="41">
        <f t="shared" si="109"/>
        <v>0</v>
      </c>
      <c r="N235" s="38">
        <f t="shared" si="110"/>
        <v>0</v>
      </c>
      <c r="O235" s="76"/>
      <c r="P235" s="76"/>
      <c r="Q235" s="77"/>
      <c r="R235" s="50"/>
      <c r="S235" s="41"/>
      <c r="T235" s="41">
        <f t="shared" si="111"/>
        <v>0</v>
      </c>
      <c r="U235" s="38">
        <f t="shared" si="112"/>
        <v>0</v>
      </c>
      <c r="V235" s="76"/>
      <c r="W235" s="76"/>
      <c r="X235" s="77"/>
      <c r="Y235" s="50"/>
      <c r="Z235" s="41"/>
      <c r="AA235" s="41">
        <f t="shared" si="113"/>
        <v>0</v>
      </c>
      <c r="AB235" s="38">
        <f t="shared" si="114"/>
        <v>0</v>
      </c>
      <c r="AC235" s="50"/>
      <c r="AD235" s="41"/>
      <c r="AE235" s="41">
        <f t="shared" si="115"/>
        <v>0</v>
      </c>
      <c r="AF235" s="38">
        <f t="shared" si="116"/>
        <v>0</v>
      </c>
      <c r="AG235" s="76"/>
      <c r="AH235" s="76"/>
      <c r="AI235" s="77"/>
      <c r="AJ235" s="50"/>
      <c r="AK235" s="41"/>
      <c r="AL235" s="41">
        <f t="shared" si="117"/>
        <v>0</v>
      </c>
      <c r="AM235" s="38">
        <f t="shared" si="118"/>
        <v>0</v>
      </c>
      <c r="AN235" s="76"/>
      <c r="AO235" s="76"/>
      <c r="AP235" s="77"/>
      <c r="AQ235" s="50"/>
      <c r="AR235" s="41"/>
      <c r="AS235" s="41"/>
      <c r="AT235" s="38"/>
      <c r="AU235" s="76"/>
      <c r="AV235" s="76"/>
      <c r="AW235" s="77"/>
      <c r="AX235" s="50"/>
      <c r="AY235" s="41"/>
      <c r="AZ235" s="41">
        <f t="shared" si="119"/>
        <v>0</v>
      </c>
      <c r="BA235" s="38">
        <f t="shared" si="120"/>
        <v>0</v>
      </c>
      <c r="BB235" s="76"/>
      <c r="BC235" s="76"/>
      <c r="BD235" s="77"/>
      <c r="BE235" s="50"/>
      <c r="BF235" s="41"/>
      <c r="BG235" s="41"/>
      <c r="BH235" s="38"/>
      <c r="BI235" s="76"/>
      <c r="BJ235" s="76"/>
      <c r="BK235" s="77"/>
      <c r="BL235" s="50"/>
      <c r="BM235" s="41"/>
      <c r="BN235" s="41"/>
      <c r="BO235" s="38"/>
      <c r="BP235" s="76"/>
      <c r="BQ235" s="76"/>
      <c r="BR235" s="77"/>
      <c r="BS235" s="92"/>
      <c r="BT235" s="93"/>
      <c r="BU235" s="93"/>
      <c r="BV235" s="38"/>
      <c r="BW235" s="76"/>
      <c r="BX235" s="76"/>
      <c r="BY235" s="77"/>
      <c r="BZ235" s="50"/>
      <c r="CA235" s="41"/>
      <c r="CB235" s="41"/>
      <c r="CC235" s="38">
        <f t="shared" si="121"/>
        <v>0</v>
      </c>
      <c r="CD235" s="76"/>
      <c r="CE235" s="76"/>
      <c r="CF235" s="77"/>
      <c r="CG235" s="87"/>
      <c r="CH235" s="88"/>
      <c r="CI235" s="88"/>
      <c r="CJ235" s="89">
        <f t="shared" si="122"/>
        <v>0</v>
      </c>
      <c r="CK235" s="76"/>
      <c r="CL235" s="76"/>
      <c r="CM235" s="77"/>
      <c r="CN235" s="87"/>
      <c r="CO235" s="88"/>
      <c r="CP235" s="88"/>
      <c r="CQ235" s="89"/>
      <c r="CR235" s="76"/>
      <c r="CS235" s="76"/>
      <c r="CT235" s="81"/>
      <c r="CU235" s="87"/>
      <c r="CV235" s="88"/>
      <c r="CW235" s="88">
        <f t="shared" si="123"/>
        <v>0</v>
      </c>
      <c r="CX235" s="89">
        <f t="shared" si="124"/>
        <v>0</v>
      </c>
      <c r="CY235" s="76"/>
      <c r="CZ235" s="76"/>
      <c r="DA235" s="81"/>
      <c r="DB235" s="60">
        <f t="shared" si="125"/>
        <v>0</v>
      </c>
      <c r="DC235" s="42">
        <f t="shared" si="126"/>
        <v>0</v>
      </c>
      <c r="DD235" s="42">
        <f t="shared" si="127"/>
        <v>0</v>
      </c>
      <c r="DE235" s="80">
        <f t="shared" si="128"/>
        <v>0</v>
      </c>
      <c r="DF235" s="80">
        <f t="shared" si="129"/>
        <v>0</v>
      </c>
      <c r="DG235" s="80">
        <f t="shared" si="130"/>
        <v>0</v>
      </c>
    </row>
    <row r="236" spans="2:111" s="8" customFormat="1" ht="20.100000000000001" customHeight="1">
      <c r="B236" s="13">
        <f t="shared" si="105"/>
        <v>230</v>
      </c>
      <c r="C236" s="66" t="e">
        <f>+#REF!</f>
        <v>#REF!</v>
      </c>
      <c r="D236" s="18"/>
      <c r="E236" s="97" t="e">
        <f>#REF!</f>
        <v>#REF!</v>
      </c>
      <c r="F236" s="16" t="e">
        <f>SUMIF(#REF!,$E236,#REF!)</f>
        <v>#REF!</v>
      </c>
      <c r="G236" s="16" t="e">
        <f>SUMIF(#REF!,$E236,#REF!)</f>
        <v>#REF!</v>
      </c>
      <c r="H236" s="17" t="e">
        <f t="shared" si="108"/>
        <v>#REF!</v>
      </c>
      <c r="I236" s="64" t="e">
        <f t="shared" si="104"/>
        <v>#REF!</v>
      </c>
      <c r="K236" s="92"/>
      <c r="L236" s="93"/>
      <c r="M236" s="41">
        <f t="shared" si="109"/>
        <v>0</v>
      </c>
      <c r="N236" s="38">
        <f t="shared" si="110"/>
        <v>0</v>
      </c>
      <c r="O236" s="76"/>
      <c r="P236" s="76"/>
      <c r="Q236" s="77"/>
      <c r="R236" s="50"/>
      <c r="S236" s="41"/>
      <c r="T236" s="41">
        <f t="shared" si="111"/>
        <v>0</v>
      </c>
      <c r="U236" s="38">
        <f t="shared" si="112"/>
        <v>0</v>
      </c>
      <c r="V236" s="76"/>
      <c r="W236" s="76"/>
      <c r="X236" s="77"/>
      <c r="Y236" s="50"/>
      <c r="Z236" s="41"/>
      <c r="AA236" s="41">
        <f t="shared" si="113"/>
        <v>0</v>
      </c>
      <c r="AB236" s="38">
        <f t="shared" si="114"/>
        <v>0</v>
      </c>
      <c r="AC236" s="50"/>
      <c r="AD236" s="41"/>
      <c r="AE236" s="41">
        <f t="shared" si="115"/>
        <v>0</v>
      </c>
      <c r="AF236" s="38">
        <f t="shared" si="116"/>
        <v>0</v>
      </c>
      <c r="AG236" s="76"/>
      <c r="AH236" s="76"/>
      <c r="AI236" s="77"/>
      <c r="AJ236" s="50"/>
      <c r="AK236" s="41"/>
      <c r="AL236" s="41">
        <f t="shared" si="117"/>
        <v>0</v>
      </c>
      <c r="AM236" s="38">
        <f t="shared" si="118"/>
        <v>0</v>
      </c>
      <c r="AN236" s="76"/>
      <c r="AO236" s="76"/>
      <c r="AP236" s="77"/>
      <c r="AQ236" s="50"/>
      <c r="AR236" s="41"/>
      <c r="AS236" s="41"/>
      <c r="AT236" s="38"/>
      <c r="AU236" s="76"/>
      <c r="AV236" s="76"/>
      <c r="AW236" s="77"/>
      <c r="AX236" s="50"/>
      <c r="AY236" s="41"/>
      <c r="AZ236" s="41">
        <f t="shared" si="119"/>
        <v>0</v>
      </c>
      <c r="BA236" s="38">
        <f t="shared" si="120"/>
        <v>0</v>
      </c>
      <c r="BB236" s="76"/>
      <c r="BC236" s="76"/>
      <c r="BD236" s="77"/>
      <c r="BE236" s="50"/>
      <c r="BF236" s="41"/>
      <c r="BG236" s="41"/>
      <c r="BH236" s="38"/>
      <c r="BI236" s="76"/>
      <c r="BJ236" s="76"/>
      <c r="BK236" s="77"/>
      <c r="BL236" s="50"/>
      <c r="BM236" s="41"/>
      <c r="BN236" s="41"/>
      <c r="BO236" s="38"/>
      <c r="BP236" s="76"/>
      <c r="BQ236" s="76"/>
      <c r="BR236" s="77"/>
      <c r="BS236" s="92"/>
      <c r="BT236" s="93"/>
      <c r="BU236" s="93"/>
      <c r="BV236" s="38"/>
      <c r="BW236" s="76"/>
      <c r="BX236" s="76"/>
      <c r="BY236" s="77"/>
      <c r="BZ236" s="50"/>
      <c r="CA236" s="41"/>
      <c r="CB236" s="41"/>
      <c r="CC236" s="38">
        <f t="shared" si="121"/>
        <v>0</v>
      </c>
      <c r="CD236" s="76"/>
      <c r="CE236" s="76"/>
      <c r="CF236" s="77"/>
      <c r="CG236" s="87"/>
      <c r="CH236" s="88"/>
      <c r="CI236" s="88"/>
      <c r="CJ236" s="89">
        <f t="shared" si="122"/>
        <v>0</v>
      </c>
      <c r="CK236" s="76"/>
      <c r="CL236" s="76"/>
      <c r="CM236" s="77"/>
      <c r="CN236" s="87"/>
      <c r="CO236" s="88"/>
      <c r="CP236" s="88"/>
      <c r="CQ236" s="89"/>
      <c r="CR236" s="76"/>
      <c r="CS236" s="76"/>
      <c r="CT236" s="81"/>
      <c r="CU236" s="87"/>
      <c r="CV236" s="88"/>
      <c r="CW236" s="88">
        <f t="shared" si="123"/>
        <v>0</v>
      </c>
      <c r="CX236" s="89">
        <f t="shared" si="124"/>
        <v>0</v>
      </c>
      <c r="CY236" s="76"/>
      <c r="CZ236" s="76"/>
      <c r="DA236" s="81"/>
      <c r="DB236" s="60">
        <f t="shared" si="125"/>
        <v>0</v>
      </c>
      <c r="DC236" s="42">
        <f t="shared" si="126"/>
        <v>0</v>
      </c>
      <c r="DD236" s="42">
        <f t="shared" si="127"/>
        <v>0</v>
      </c>
      <c r="DE236" s="80">
        <f t="shared" si="128"/>
        <v>0</v>
      </c>
      <c r="DF236" s="80">
        <f t="shared" si="129"/>
        <v>0</v>
      </c>
      <c r="DG236" s="80">
        <f t="shared" si="130"/>
        <v>0</v>
      </c>
    </row>
    <row r="237" spans="2:111" s="8" customFormat="1" ht="20.100000000000001" customHeight="1">
      <c r="B237" s="13">
        <f t="shared" si="105"/>
        <v>231</v>
      </c>
      <c r="C237" s="66" t="e">
        <f>+#REF!</f>
        <v>#REF!</v>
      </c>
      <c r="D237" s="18"/>
      <c r="E237" s="97" t="e">
        <f>#REF!</f>
        <v>#REF!</v>
      </c>
      <c r="F237" s="16" t="e">
        <f>SUMIF(#REF!,$E237,#REF!)</f>
        <v>#REF!</v>
      </c>
      <c r="G237" s="16" t="e">
        <f>SUMIF(#REF!,$E237,#REF!)</f>
        <v>#REF!</v>
      </c>
      <c r="H237" s="17" t="e">
        <f t="shared" si="108"/>
        <v>#REF!</v>
      </c>
      <c r="I237" s="64" t="e">
        <f t="shared" si="104"/>
        <v>#REF!</v>
      </c>
      <c r="K237" s="92"/>
      <c r="L237" s="93"/>
      <c r="M237" s="41">
        <f t="shared" si="109"/>
        <v>0</v>
      </c>
      <c r="N237" s="38">
        <f t="shared" si="110"/>
        <v>0</v>
      </c>
      <c r="O237" s="76"/>
      <c r="P237" s="76"/>
      <c r="Q237" s="77"/>
      <c r="R237" s="50"/>
      <c r="S237" s="41"/>
      <c r="T237" s="41">
        <f t="shared" si="111"/>
        <v>0</v>
      </c>
      <c r="U237" s="38">
        <f t="shared" si="112"/>
        <v>0</v>
      </c>
      <c r="V237" s="76"/>
      <c r="W237" s="76"/>
      <c r="X237" s="77"/>
      <c r="Y237" s="50"/>
      <c r="Z237" s="41"/>
      <c r="AA237" s="41">
        <f t="shared" si="113"/>
        <v>0</v>
      </c>
      <c r="AB237" s="38">
        <f t="shared" si="114"/>
        <v>0</v>
      </c>
      <c r="AC237" s="50"/>
      <c r="AD237" s="41"/>
      <c r="AE237" s="41">
        <f t="shared" si="115"/>
        <v>0</v>
      </c>
      <c r="AF237" s="38">
        <f t="shared" si="116"/>
        <v>0</v>
      </c>
      <c r="AG237" s="76"/>
      <c r="AH237" s="76"/>
      <c r="AI237" s="77"/>
      <c r="AJ237" s="50"/>
      <c r="AK237" s="41"/>
      <c r="AL237" s="41">
        <f t="shared" si="117"/>
        <v>0</v>
      </c>
      <c r="AM237" s="38">
        <f t="shared" si="118"/>
        <v>0</v>
      </c>
      <c r="AN237" s="76"/>
      <c r="AO237" s="76"/>
      <c r="AP237" s="77"/>
      <c r="AQ237" s="50"/>
      <c r="AR237" s="41"/>
      <c r="AS237" s="41"/>
      <c r="AT237" s="38"/>
      <c r="AU237" s="76"/>
      <c r="AV237" s="76"/>
      <c r="AW237" s="77"/>
      <c r="AX237" s="50"/>
      <c r="AY237" s="41"/>
      <c r="AZ237" s="41">
        <f t="shared" si="119"/>
        <v>0</v>
      </c>
      <c r="BA237" s="38">
        <f t="shared" si="120"/>
        <v>0</v>
      </c>
      <c r="BB237" s="76"/>
      <c r="BC237" s="76"/>
      <c r="BD237" s="77"/>
      <c r="BE237" s="50"/>
      <c r="BF237" s="41"/>
      <c r="BG237" s="41"/>
      <c r="BH237" s="38"/>
      <c r="BI237" s="76"/>
      <c r="BJ237" s="76"/>
      <c r="BK237" s="77"/>
      <c r="BL237" s="50"/>
      <c r="BM237" s="41"/>
      <c r="BN237" s="41"/>
      <c r="BO237" s="38"/>
      <c r="BP237" s="76"/>
      <c r="BQ237" s="76"/>
      <c r="BR237" s="77"/>
      <c r="BS237" s="92"/>
      <c r="BT237" s="93"/>
      <c r="BU237" s="93"/>
      <c r="BV237" s="38"/>
      <c r="BW237" s="76"/>
      <c r="BX237" s="76"/>
      <c r="BY237" s="77"/>
      <c r="BZ237" s="50"/>
      <c r="CA237" s="41"/>
      <c r="CB237" s="41"/>
      <c r="CC237" s="38">
        <f t="shared" si="121"/>
        <v>0</v>
      </c>
      <c r="CD237" s="76"/>
      <c r="CE237" s="76"/>
      <c r="CF237" s="77"/>
      <c r="CG237" s="87"/>
      <c r="CH237" s="88"/>
      <c r="CI237" s="88"/>
      <c r="CJ237" s="89">
        <f t="shared" si="122"/>
        <v>0</v>
      </c>
      <c r="CK237" s="76"/>
      <c r="CL237" s="76"/>
      <c r="CM237" s="77"/>
      <c r="CN237" s="87"/>
      <c r="CO237" s="88"/>
      <c r="CP237" s="88"/>
      <c r="CQ237" s="89"/>
      <c r="CR237" s="76"/>
      <c r="CS237" s="76"/>
      <c r="CT237" s="81"/>
      <c r="CU237" s="87"/>
      <c r="CV237" s="88"/>
      <c r="CW237" s="88">
        <f t="shared" si="123"/>
        <v>0</v>
      </c>
      <c r="CX237" s="89">
        <f t="shared" si="124"/>
        <v>0</v>
      </c>
      <c r="CY237" s="76"/>
      <c r="CZ237" s="76"/>
      <c r="DA237" s="81"/>
      <c r="DB237" s="60">
        <f t="shared" si="125"/>
        <v>0</v>
      </c>
      <c r="DC237" s="42">
        <f t="shared" si="126"/>
        <v>0</v>
      </c>
      <c r="DD237" s="42">
        <f t="shared" si="127"/>
        <v>0</v>
      </c>
      <c r="DE237" s="80">
        <f t="shared" si="128"/>
        <v>0</v>
      </c>
      <c r="DF237" s="80">
        <f t="shared" si="129"/>
        <v>0</v>
      </c>
      <c r="DG237" s="80">
        <f t="shared" si="130"/>
        <v>0</v>
      </c>
    </row>
    <row r="238" spans="2:111" s="8" customFormat="1" ht="20.100000000000001" customHeight="1">
      <c r="B238" s="13">
        <f t="shared" si="105"/>
        <v>232</v>
      </c>
      <c r="C238" s="66" t="e">
        <f>+#REF!</f>
        <v>#REF!</v>
      </c>
      <c r="D238" s="18"/>
      <c r="E238" s="97" t="e">
        <f>#REF!</f>
        <v>#REF!</v>
      </c>
      <c r="F238" s="16" t="e">
        <f>SUMIF(#REF!,$E238,#REF!)</f>
        <v>#REF!</v>
      </c>
      <c r="G238" s="16" t="e">
        <f>SUMIF(#REF!,$E238,#REF!)</f>
        <v>#REF!</v>
      </c>
      <c r="H238" s="17" t="e">
        <f t="shared" si="108"/>
        <v>#REF!</v>
      </c>
      <c r="I238" s="64" t="e">
        <f t="shared" si="104"/>
        <v>#REF!</v>
      </c>
      <c r="K238" s="92"/>
      <c r="L238" s="93"/>
      <c r="M238" s="41">
        <f t="shared" si="109"/>
        <v>0</v>
      </c>
      <c r="N238" s="38">
        <f t="shared" si="110"/>
        <v>0</v>
      </c>
      <c r="O238" s="76"/>
      <c r="P238" s="76"/>
      <c r="Q238" s="77"/>
      <c r="R238" s="50"/>
      <c r="S238" s="41"/>
      <c r="T238" s="41">
        <f t="shared" si="111"/>
        <v>0</v>
      </c>
      <c r="U238" s="38">
        <f t="shared" si="112"/>
        <v>0</v>
      </c>
      <c r="V238" s="76"/>
      <c r="W238" s="76"/>
      <c r="X238" s="77"/>
      <c r="Y238" s="50"/>
      <c r="Z238" s="41"/>
      <c r="AA238" s="41">
        <f t="shared" si="113"/>
        <v>0</v>
      </c>
      <c r="AB238" s="38">
        <f t="shared" si="114"/>
        <v>0</v>
      </c>
      <c r="AC238" s="50"/>
      <c r="AD238" s="41"/>
      <c r="AE238" s="41">
        <f t="shared" si="115"/>
        <v>0</v>
      </c>
      <c r="AF238" s="38">
        <f t="shared" si="116"/>
        <v>0</v>
      </c>
      <c r="AG238" s="76"/>
      <c r="AH238" s="76"/>
      <c r="AI238" s="77"/>
      <c r="AJ238" s="50"/>
      <c r="AK238" s="41"/>
      <c r="AL238" s="41">
        <f t="shared" si="117"/>
        <v>0</v>
      </c>
      <c r="AM238" s="38">
        <f t="shared" si="118"/>
        <v>0</v>
      </c>
      <c r="AN238" s="76"/>
      <c r="AO238" s="76"/>
      <c r="AP238" s="77"/>
      <c r="AQ238" s="50"/>
      <c r="AR238" s="41"/>
      <c r="AS238" s="41"/>
      <c r="AT238" s="38"/>
      <c r="AU238" s="76"/>
      <c r="AV238" s="76"/>
      <c r="AW238" s="77"/>
      <c r="AX238" s="50"/>
      <c r="AY238" s="41"/>
      <c r="AZ238" s="41">
        <f t="shared" si="119"/>
        <v>0</v>
      </c>
      <c r="BA238" s="38">
        <f t="shared" si="120"/>
        <v>0</v>
      </c>
      <c r="BB238" s="76"/>
      <c r="BC238" s="76"/>
      <c r="BD238" s="77"/>
      <c r="BE238" s="50"/>
      <c r="BF238" s="41"/>
      <c r="BG238" s="41"/>
      <c r="BH238" s="38"/>
      <c r="BI238" s="76"/>
      <c r="BJ238" s="76"/>
      <c r="BK238" s="77"/>
      <c r="BL238" s="50"/>
      <c r="BM238" s="41"/>
      <c r="BN238" s="41"/>
      <c r="BO238" s="38"/>
      <c r="BP238" s="76"/>
      <c r="BQ238" s="76"/>
      <c r="BR238" s="77"/>
      <c r="BS238" s="92"/>
      <c r="BT238" s="93"/>
      <c r="BU238" s="93"/>
      <c r="BV238" s="38"/>
      <c r="BW238" s="76"/>
      <c r="BX238" s="76"/>
      <c r="BY238" s="77"/>
      <c r="BZ238" s="50"/>
      <c r="CA238" s="41"/>
      <c r="CB238" s="41"/>
      <c r="CC238" s="38">
        <f t="shared" si="121"/>
        <v>0</v>
      </c>
      <c r="CD238" s="76"/>
      <c r="CE238" s="76"/>
      <c r="CF238" s="77"/>
      <c r="CG238" s="87"/>
      <c r="CH238" s="88"/>
      <c r="CI238" s="88"/>
      <c r="CJ238" s="89">
        <f t="shared" si="122"/>
        <v>0</v>
      </c>
      <c r="CK238" s="76"/>
      <c r="CL238" s="76"/>
      <c r="CM238" s="77"/>
      <c r="CN238" s="87"/>
      <c r="CO238" s="88"/>
      <c r="CP238" s="88"/>
      <c r="CQ238" s="89"/>
      <c r="CR238" s="76"/>
      <c r="CS238" s="76"/>
      <c r="CT238" s="81"/>
      <c r="CU238" s="87"/>
      <c r="CV238" s="88"/>
      <c r="CW238" s="88">
        <f t="shared" si="123"/>
        <v>0</v>
      </c>
      <c r="CX238" s="89">
        <f t="shared" si="124"/>
        <v>0</v>
      </c>
      <c r="CY238" s="76"/>
      <c r="CZ238" s="76"/>
      <c r="DA238" s="81"/>
      <c r="DB238" s="60">
        <f t="shared" si="125"/>
        <v>0</v>
      </c>
      <c r="DC238" s="42">
        <f t="shared" si="126"/>
        <v>0</v>
      </c>
      <c r="DD238" s="42">
        <f t="shared" si="127"/>
        <v>0</v>
      </c>
      <c r="DE238" s="80">
        <f t="shared" si="128"/>
        <v>0</v>
      </c>
      <c r="DF238" s="80">
        <f t="shared" si="129"/>
        <v>0</v>
      </c>
      <c r="DG238" s="80">
        <f t="shared" si="130"/>
        <v>0</v>
      </c>
    </row>
    <row r="239" spans="2:111" s="8" customFormat="1" ht="20.100000000000001" customHeight="1">
      <c r="B239" s="13">
        <f t="shared" si="105"/>
        <v>233</v>
      </c>
      <c r="C239" s="66" t="e">
        <f>+#REF!</f>
        <v>#REF!</v>
      </c>
      <c r="D239" s="18"/>
      <c r="E239" s="97" t="e">
        <f>#REF!</f>
        <v>#REF!</v>
      </c>
      <c r="F239" s="16" t="e">
        <f>SUMIF(#REF!,$E239,#REF!)</f>
        <v>#REF!</v>
      </c>
      <c r="G239" s="16" t="e">
        <f>SUMIF(#REF!,$E239,#REF!)</f>
        <v>#REF!</v>
      </c>
      <c r="H239" s="17" t="e">
        <f t="shared" si="108"/>
        <v>#REF!</v>
      </c>
      <c r="I239" s="64" t="e">
        <f t="shared" si="104"/>
        <v>#REF!</v>
      </c>
      <c r="K239" s="92"/>
      <c r="L239" s="93"/>
      <c r="M239" s="41">
        <f t="shared" si="109"/>
        <v>0</v>
      </c>
      <c r="N239" s="38">
        <f t="shared" si="110"/>
        <v>0</v>
      </c>
      <c r="O239" s="76"/>
      <c r="P239" s="76"/>
      <c r="Q239" s="77"/>
      <c r="R239" s="50"/>
      <c r="S239" s="41"/>
      <c r="T239" s="41">
        <f t="shared" si="111"/>
        <v>0</v>
      </c>
      <c r="U239" s="38">
        <f t="shared" si="112"/>
        <v>0</v>
      </c>
      <c r="V239" s="76"/>
      <c r="W239" s="76"/>
      <c r="X239" s="77"/>
      <c r="Y239" s="50"/>
      <c r="Z239" s="41"/>
      <c r="AA239" s="41">
        <f t="shared" si="113"/>
        <v>0</v>
      </c>
      <c r="AB239" s="38">
        <f t="shared" si="114"/>
        <v>0</v>
      </c>
      <c r="AC239" s="50"/>
      <c r="AD239" s="41"/>
      <c r="AE239" s="41">
        <f t="shared" si="115"/>
        <v>0</v>
      </c>
      <c r="AF239" s="38">
        <f t="shared" si="116"/>
        <v>0</v>
      </c>
      <c r="AG239" s="76"/>
      <c r="AH239" s="76"/>
      <c r="AI239" s="77"/>
      <c r="AJ239" s="50"/>
      <c r="AK239" s="41"/>
      <c r="AL239" s="41">
        <f t="shared" si="117"/>
        <v>0</v>
      </c>
      <c r="AM239" s="38">
        <f t="shared" si="118"/>
        <v>0</v>
      </c>
      <c r="AN239" s="76"/>
      <c r="AO239" s="76"/>
      <c r="AP239" s="77"/>
      <c r="AQ239" s="50"/>
      <c r="AR239" s="41"/>
      <c r="AS239" s="41"/>
      <c r="AT239" s="38"/>
      <c r="AU239" s="76"/>
      <c r="AV239" s="76"/>
      <c r="AW239" s="77"/>
      <c r="AX239" s="50"/>
      <c r="AY239" s="41"/>
      <c r="AZ239" s="41">
        <f t="shared" si="119"/>
        <v>0</v>
      </c>
      <c r="BA239" s="38">
        <f t="shared" si="120"/>
        <v>0</v>
      </c>
      <c r="BB239" s="76"/>
      <c r="BC239" s="76"/>
      <c r="BD239" s="77"/>
      <c r="BE239" s="50"/>
      <c r="BF239" s="41"/>
      <c r="BG239" s="41"/>
      <c r="BH239" s="38"/>
      <c r="BI239" s="76"/>
      <c r="BJ239" s="76"/>
      <c r="BK239" s="77"/>
      <c r="BL239" s="50"/>
      <c r="BM239" s="41"/>
      <c r="BN239" s="41"/>
      <c r="BO239" s="38"/>
      <c r="BP239" s="76"/>
      <c r="BQ239" s="76"/>
      <c r="BR239" s="77"/>
      <c r="BS239" s="92"/>
      <c r="BT239" s="93"/>
      <c r="BU239" s="93"/>
      <c r="BV239" s="38"/>
      <c r="BW239" s="76"/>
      <c r="BX239" s="76"/>
      <c r="BY239" s="77"/>
      <c r="BZ239" s="50"/>
      <c r="CA239" s="41"/>
      <c r="CB239" s="41"/>
      <c r="CC239" s="38">
        <f t="shared" si="121"/>
        <v>0</v>
      </c>
      <c r="CD239" s="76"/>
      <c r="CE239" s="76"/>
      <c r="CF239" s="77"/>
      <c r="CG239" s="87"/>
      <c r="CH239" s="88"/>
      <c r="CI239" s="88"/>
      <c r="CJ239" s="89">
        <f t="shared" si="122"/>
        <v>0</v>
      </c>
      <c r="CK239" s="76"/>
      <c r="CL239" s="76"/>
      <c r="CM239" s="77"/>
      <c r="CN239" s="87"/>
      <c r="CO239" s="88"/>
      <c r="CP239" s="88"/>
      <c r="CQ239" s="89"/>
      <c r="CR239" s="76"/>
      <c r="CS239" s="76"/>
      <c r="CT239" s="81"/>
      <c r="CU239" s="87"/>
      <c r="CV239" s="88"/>
      <c r="CW239" s="88">
        <f t="shared" si="123"/>
        <v>0</v>
      </c>
      <c r="CX239" s="89">
        <f t="shared" si="124"/>
        <v>0</v>
      </c>
      <c r="CY239" s="76"/>
      <c r="CZ239" s="76"/>
      <c r="DA239" s="81"/>
      <c r="DB239" s="60">
        <f t="shared" si="125"/>
        <v>0</v>
      </c>
      <c r="DC239" s="42">
        <f t="shared" si="126"/>
        <v>0</v>
      </c>
      <c r="DD239" s="42">
        <f t="shared" si="127"/>
        <v>0</v>
      </c>
      <c r="DE239" s="80">
        <f t="shared" si="128"/>
        <v>0</v>
      </c>
      <c r="DF239" s="80">
        <f t="shared" si="129"/>
        <v>0</v>
      </c>
      <c r="DG239" s="80">
        <f t="shared" si="130"/>
        <v>0</v>
      </c>
    </row>
    <row r="240" spans="2:111" s="8" customFormat="1" ht="20.100000000000001" customHeight="1">
      <c r="B240" s="13">
        <f t="shared" si="105"/>
        <v>234</v>
      </c>
      <c r="C240" s="66" t="e">
        <f>+#REF!</f>
        <v>#REF!</v>
      </c>
      <c r="D240" s="18"/>
      <c r="E240" s="97" t="e">
        <f>#REF!</f>
        <v>#REF!</v>
      </c>
      <c r="F240" s="16" t="e">
        <f>SUMIF(#REF!,$E240,#REF!)</f>
        <v>#REF!</v>
      </c>
      <c r="G240" s="16" t="e">
        <f>SUMIF(#REF!,$E240,#REF!)</f>
        <v>#REF!</v>
      </c>
      <c r="H240" s="17" t="e">
        <f t="shared" si="108"/>
        <v>#REF!</v>
      </c>
      <c r="I240" s="64" t="e">
        <f t="shared" si="104"/>
        <v>#REF!</v>
      </c>
      <c r="K240" s="92"/>
      <c r="L240" s="93"/>
      <c r="M240" s="41">
        <f t="shared" si="109"/>
        <v>0</v>
      </c>
      <c r="N240" s="38">
        <f t="shared" si="110"/>
        <v>0</v>
      </c>
      <c r="O240" s="76"/>
      <c r="P240" s="76"/>
      <c r="Q240" s="77"/>
      <c r="R240" s="50"/>
      <c r="S240" s="41"/>
      <c r="T240" s="41">
        <f t="shared" si="111"/>
        <v>0</v>
      </c>
      <c r="U240" s="38">
        <f t="shared" si="112"/>
        <v>0</v>
      </c>
      <c r="V240" s="76"/>
      <c r="W240" s="76"/>
      <c r="X240" s="77"/>
      <c r="Y240" s="50"/>
      <c r="Z240" s="41"/>
      <c r="AA240" s="41">
        <f t="shared" si="113"/>
        <v>0</v>
      </c>
      <c r="AB240" s="38">
        <f t="shared" si="114"/>
        <v>0</v>
      </c>
      <c r="AC240" s="50"/>
      <c r="AD240" s="41"/>
      <c r="AE240" s="41">
        <f t="shared" si="115"/>
        <v>0</v>
      </c>
      <c r="AF240" s="38">
        <f t="shared" si="116"/>
        <v>0</v>
      </c>
      <c r="AG240" s="76"/>
      <c r="AH240" s="76"/>
      <c r="AI240" s="77"/>
      <c r="AJ240" s="50"/>
      <c r="AK240" s="41"/>
      <c r="AL240" s="41">
        <f t="shared" si="117"/>
        <v>0</v>
      </c>
      <c r="AM240" s="38">
        <f t="shared" si="118"/>
        <v>0</v>
      </c>
      <c r="AN240" s="76"/>
      <c r="AO240" s="76"/>
      <c r="AP240" s="77"/>
      <c r="AQ240" s="50"/>
      <c r="AR240" s="41"/>
      <c r="AS240" s="41"/>
      <c r="AT240" s="38"/>
      <c r="AU240" s="76"/>
      <c r="AV240" s="76"/>
      <c r="AW240" s="77"/>
      <c r="AX240" s="50"/>
      <c r="AY240" s="41"/>
      <c r="AZ240" s="41">
        <f t="shared" si="119"/>
        <v>0</v>
      </c>
      <c r="BA240" s="38">
        <f t="shared" si="120"/>
        <v>0</v>
      </c>
      <c r="BB240" s="76"/>
      <c r="BC240" s="76"/>
      <c r="BD240" s="77"/>
      <c r="BE240" s="50"/>
      <c r="BF240" s="41"/>
      <c r="BG240" s="41"/>
      <c r="BH240" s="38"/>
      <c r="BI240" s="76"/>
      <c r="BJ240" s="76"/>
      <c r="BK240" s="77"/>
      <c r="BL240" s="50"/>
      <c r="BM240" s="41"/>
      <c r="BN240" s="41"/>
      <c r="BO240" s="38"/>
      <c r="BP240" s="76"/>
      <c r="BQ240" s="76"/>
      <c r="BR240" s="77"/>
      <c r="BS240" s="92"/>
      <c r="BT240" s="93"/>
      <c r="BU240" s="93"/>
      <c r="BV240" s="38"/>
      <c r="BW240" s="76"/>
      <c r="BX240" s="76"/>
      <c r="BY240" s="77"/>
      <c r="BZ240" s="50"/>
      <c r="CA240" s="41"/>
      <c r="CB240" s="41"/>
      <c r="CC240" s="38">
        <f t="shared" si="121"/>
        <v>0</v>
      </c>
      <c r="CD240" s="76"/>
      <c r="CE240" s="76"/>
      <c r="CF240" s="77"/>
      <c r="CG240" s="87"/>
      <c r="CH240" s="88"/>
      <c r="CI240" s="88"/>
      <c r="CJ240" s="89">
        <f t="shared" si="122"/>
        <v>0</v>
      </c>
      <c r="CK240" s="76"/>
      <c r="CL240" s="76"/>
      <c r="CM240" s="77"/>
      <c r="CN240" s="87"/>
      <c r="CO240" s="88"/>
      <c r="CP240" s="88"/>
      <c r="CQ240" s="89"/>
      <c r="CR240" s="76"/>
      <c r="CS240" s="76"/>
      <c r="CT240" s="81"/>
      <c r="CU240" s="87"/>
      <c r="CV240" s="88"/>
      <c r="CW240" s="88">
        <f t="shared" si="123"/>
        <v>0</v>
      </c>
      <c r="CX240" s="89">
        <f t="shared" si="124"/>
        <v>0</v>
      </c>
      <c r="CY240" s="76"/>
      <c r="CZ240" s="76"/>
      <c r="DA240" s="81"/>
      <c r="DB240" s="60">
        <f t="shared" si="125"/>
        <v>0</v>
      </c>
      <c r="DC240" s="42">
        <f t="shared" si="126"/>
        <v>0</v>
      </c>
      <c r="DD240" s="42">
        <f t="shared" si="127"/>
        <v>0</v>
      </c>
      <c r="DE240" s="80">
        <f t="shared" si="128"/>
        <v>0</v>
      </c>
      <c r="DF240" s="80">
        <f t="shared" si="129"/>
        <v>0</v>
      </c>
      <c r="DG240" s="80">
        <f t="shared" si="130"/>
        <v>0</v>
      </c>
    </row>
    <row r="241" spans="2:111" s="8" customFormat="1" ht="20.100000000000001" customHeight="1">
      <c r="B241" s="13">
        <f t="shared" si="105"/>
        <v>235</v>
      </c>
      <c r="C241" s="66" t="e">
        <f>+#REF!</f>
        <v>#REF!</v>
      </c>
      <c r="D241" s="18"/>
      <c r="E241" s="97" t="e">
        <f>#REF!</f>
        <v>#REF!</v>
      </c>
      <c r="F241" s="16" t="e">
        <f>SUMIF(#REF!,$E241,#REF!)</f>
        <v>#REF!</v>
      </c>
      <c r="G241" s="16" t="e">
        <f>SUMIF(#REF!,$E241,#REF!)</f>
        <v>#REF!</v>
      </c>
      <c r="H241" s="17" t="e">
        <f t="shared" si="108"/>
        <v>#REF!</v>
      </c>
      <c r="I241" s="64" t="e">
        <f t="shared" si="104"/>
        <v>#REF!</v>
      </c>
      <c r="K241" s="92"/>
      <c r="L241" s="93"/>
      <c r="M241" s="41">
        <f t="shared" si="109"/>
        <v>0</v>
      </c>
      <c r="N241" s="38">
        <f t="shared" si="110"/>
        <v>0</v>
      </c>
      <c r="O241" s="76"/>
      <c r="P241" s="76"/>
      <c r="Q241" s="77"/>
      <c r="R241" s="50"/>
      <c r="S241" s="41"/>
      <c r="T241" s="41">
        <f t="shared" si="111"/>
        <v>0</v>
      </c>
      <c r="U241" s="38">
        <f t="shared" si="112"/>
        <v>0</v>
      </c>
      <c r="V241" s="76"/>
      <c r="W241" s="76"/>
      <c r="X241" s="77"/>
      <c r="Y241" s="50"/>
      <c r="Z241" s="41"/>
      <c r="AA241" s="41">
        <f t="shared" si="113"/>
        <v>0</v>
      </c>
      <c r="AB241" s="38">
        <f t="shared" si="114"/>
        <v>0</v>
      </c>
      <c r="AC241" s="50"/>
      <c r="AD241" s="41"/>
      <c r="AE241" s="41">
        <f t="shared" si="115"/>
        <v>0</v>
      </c>
      <c r="AF241" s="38">
        <f t="shared" si="116"/>
        <v>0</v>
      </c>
      <c r="AG241" s="76"/>
      <c r="AH241" s="76"/>
      <c r="AI241" s="77"/>
      <c r="AJ241" s="50"/>
      <c r="AK241" s="41"/>
      <c r="AL241" s="41">
        <f t="shared" si="117"/>
        <v>0</v>
      </c>
      <c r="AM241" s="38">
        <f t="shared" si="118"/>
        <v>0</v>
      </c>
      <c r="AN241" s="76"/>
      <c r="AO241" s="76"/>
      <c r="AP241" s="77"/>
      <c r="AQ241" s="50"/>
      <c r="AR241" s="41"/>
      <c r="AS241" s="41"/>
      <c r="AT241" s="38"/>
      <c r="AU241" s="76"/>
      <c r="AV241" s="76"/>
      <c r="AW241" s="77"/>
      <c r="AX241" s="50"/>
      <c r="AY241" s="41"/>
      <c r="AZ241" s="41">
        <f t="shared" si="119"/>
        <v>0</v>
      </c>
      <c r="BA241" s="38">
        <f t="shared" si="120"/>
        <v>0</v>
      </c>
      <c r="BB241" s="76"/>
      <c r="BC241" s="76"/>
      <c r="BD241" s="77"/>
      <c r="BE241" s="50"/>
      <c r="BF241" s="41"/>
      <c r="BG241" s="41"/>
      <c r="BH241" s="38"/>
      <c r="BI241" s="76"/>
      <c r="BJ241" s="76"/>
      <c r="BK241" s="77"/>
      <c r="BL241" s="50"/>
      <c r="BM241" s="41"/>
      <c r="BN241" s="41"/>
      <c r="BO241" s="38"/>
      <c r="BP241" s="76"/>
      <c r="BQ241" s="76"/>
      <c r="BR241" s="77"/>
      <c r="BS241" s="92"/>
      <c r="BT241" s="93"/>
      <c r="BU241" s="93"/>
      <c r="BV241" s="38"/>
      <c r="BW241" s="76"/>
      <c r="BX241" s="76"/>
      <c r="BY241" s="77"/>
      <c r="BZ241" s="50"/>
      <c r="CA241" s="41"/>
      <c r="CB241" s="41"/>
      <c r="CC241" s="38">
        <f t="shared" si="121"/>
        <v>0</v>
      </c>
      <c r="CD241" s="76"/>
      <c r="CE241" s="76"/>
      <c r="CF241" s="77"/>
      <c r="CG241" s="87"/>
      <c r="CH241" s="88"/>
      <c r="CI241" s="88"/>
      <c r="CJ241" s="89">
        <f t="shared" si="122"/>
        <v>0</v>
      </c>
      <c r="CK241" s="76"/>
      <c r="CL241" s="76"/>
      <c r="CM241" s="77"/>
      <c r="CN241" s="87"/>
      <c r="CO241" s="88"/>
      <c r="CP241" s="88"/>
      <c r="CQ241" s="89"/>
      <c r="CR241" s="76"/>
      <c r="CS241" s="76"/>
      <c r="CT241" s="81"/>
      <c r="CU241" s="87"/>
      <c r="CV241" s="88"/>
      <c r="CW241" s="88">
        <f t="shared" si="123"/>
        <v>0</v>
      </c>
      <c r="CX241" s="89">
        <f t="shared" si="124"/>
        <v>0</v>
      </c>
      <c r="CY241" s="76"/>
      <c r="CZ241" s="76"/>
      <c r="DA241" s="81"/>
      <c r="DB241" s="60">
        <f t="shared" si="125"/>
        <v>0</v>
      </c>
      <c r="DC241" s="42">
        <f t="shared" si="126"/>
        <v>0</v>
      </c>
      <c r="DD241" s="42">
        <f t="shared" si="127"/>
        <v>0</v>
      </c>
      <c r="DE241" s="80">
        <f t="shared" si="128"/>
        <v>0</v>
      </c>
      <c r="DF241" s="80">
        <f t="shared" si="129"/>
        <v>0</v>
      </c>
      <c r="DG241" s="80">
        <f t="shared" si="130"/>
        <v>0</v>
      </c>
    </row>
    <row r="242" spans="2:111" s="8" customFormat="1" ht="20.100000000000001" customHeight="1">
      <c r="B242" s="13">
        <f t="shared" si="105"/>
        <v>236</v>
      </c>
      <c r="C242" s="66" t="e">
        <f>+#REF!</f>
        <v>#REF!</v>
      </c>
      <c r="D242" s="18"/>
      <c r="E242" s="97" t="e">
        <f>#REF!</f>
        <v>#REF!</v>
      </c>
      <c r="F242" s="16" t="e">
        <f>SUMIF(#REF!,$E242,#REF!)</f>
        <v>#REF!</v>
      </c>
      <c r="G242" s="16" t="e">
        <f>SUMIF(#REF!,$E242,#REF!)</f>
        <v>#REF!</v>
      </c>
      <c r="H242" s="17" t="e">
        <f t="shared" si="108"/>
        <v>#REF!</v>
      </c>
      <c r="I242" s="64" t="e">
        <f t="shared" si="104"/>
        <v>#REF!</v>
      </c>
      <c r="K242" s="92"/>
      <c r="L242" s="93"/>
      <c r="M242" s="41">
        <f t="shared" si="109"/>
        <v>0</v>
      </c>
      <c r="N242" s="38">
        <f t="shared" si="110"/>
        <v>0</v>
      </c>
      <c r="O242" s="76"/>
      <c r="P242" s="76"/>
      <c r="Q242" s="77"/>
      <c r="R242" s="50"/>
      <c r="S242" s="41"/>
      <c r="T242" s="41">
        <f t="shared" si="111"/>
        <v>0</v>
      </c>
      <c r="U242" s="38">
        <f t="shared" si="112"/>
        <v>0</v>
      </c>
      <c r="V242" s="76"/>
      <c r="W242" s="76"/>
      <c r="X242" s="77"/>
      <c r="Y242" s="50"/>
      <c r="Z242" s="41"/>
      <c r="AA242" s="41">
        <f t="shared" si="113"/>
        <v>0</v>
      </c>
      <c r="AB242" s="38">
        <f t="shared" si="114"/>
        <v>0</v>
      </c>
      <c r="AC242" s="50"/>
      <c r="AD242" s="41"/>
      <c r="AE242" s="41">
        <f t="shared" si="115"/>
        <v>0</v>
      </c>
      <c r="AF242" s="38">
        <f t="shared" si="116"/>
        <v>0</v>
      </c>
      <c r="AG242" s="76"/>
      <c r="AH242" s="76"/>
      <c r="AI242" s="77"/>
      <c r="AJ242" s="50"/>
      <c r="AK242" s="41"/>
      <c r="AL242" s="41">
        <f t="shared" si="117"/>
        <v>0</v>
      </c>
      <c r="AM242" s="38">
        <f t="shared" si="118"/>
        <v>0</v>
      </c>
      <c r="AN242" s="76"/>
      <c r="AO242" s="76"/>
      <c r="AP242" s="77"/>
      <c r="AQ242" s="50"/>
      <c r="AR242" s="41"/>
      <c r="AS242" s="41"/>
      <c r="AT242" s="38"/>
      <c r="AU242" s="76"/>
      <c r="AV242" s="76"/>
      <c r="AW242" s="77"/>
      <c r="AX242" s="50"/>
      <c r="AY242" s="41"/>
      <c r="AZ242" s="41">
        <f t="shared" si="119"/>
        <v>0</v>
      </c>
      <c r="BA242" s="38">
        <f t="shared" si="120"/>
        <v>0</v>
      </c>
      <c r="BB242" s="76"/>
      <c r="BC242" s="76"/>
      <c r="BD242" s="77"/>
      <c r="BE242" s="50"/>
      <c r="BF242" s="41"/>
      <c r="BG242" s="41"/>
      <c r="BH242" s="38"/>
      <c r="BI242" s="76"/>
      <c r="BJ242" s="76"/>
      <c r="BK242" s="77"/>
      <c r="BL242" s="50"/>
      <c r="BM242" s="41"/>
      <c r="BN242" s="41"/>
      <c r="BO242" s="38"/>
      <c r="BP242" s="76"/>
      <c r="BQ242" s="76"/>
      <c r="BR242" s="77"/>
      <c r="BS242" s="92"/>
      <c r="BT242" s="93"/>
      <c r="BU242" s="93"/>
      <c r="BV242" s="38"/>
      <c r="BW242" s="76"/>
      <c r="BX242" s="76"/>
      <c r="BY242" s="77"/>
      <c r="BZ242" s="50"/>
      <c r="CA242" s="41"/>
      <c r="CB242" s="41"/>
      <c r="CC242" s="38">
        <f t="shared" si="121"/>
        <v>0</v>
      </c>
      <c r="CD242" s="76"/>
      <c r="CE242" s="76"/>
      <c r="CF242" s="77"/>
      <c r="CG242" s="87"/>
      <c r="CH242" s="88"/>
      <c r="CI242" s="88"/>
      <c r="CJ242" s="89">
        <f t="shared" si="122"/>
        <v>0</v>
      </c>
      <c r="CK242" s="76"/>
      <c r="CL242" s="76"/>
      <c r="CM242" s="77"/>
      <c r="CN242" s="87"/>
      <c r="CO242" s="88"/>
      <c r="CP242" s="88"/>
      <c r="CQ242" s="89"/>
      <c r="CR242" s="76"/>
      <c r="CS242" s="76"/>
      <c r="CT242" s="81"/>
      <c r="CU242" s="87"/>
      <c r="CV242" s="88"/>
      <c r="CW242" s="88">
        <f t="shared" si="123"/>
        <v>0</v>
      </c>
      <c r="CX242" s="89">
        <f t="shared" si="124"/>
        <v>0</v>
      </c>
      <c r="CY242" s="76"/>
      <c r="CZ242" s="76"/>
      <c r="DA242" s="81"/>
      <c r="DB242" s="60">
        <f t="shared" si="125"/>
        <v>0</v>
      </c>
      <c r="DC242" s="42">
        <f t="shared" si="126"/>
        <v>0</v>
      </c>
      <c r="DD242" s="42">
        <f t="shared" si="127"/>
        <v>0</v>
      </c>
      <c r="DE242" s="80">
        <f t="shared" si="128"/>
        <v>0</v>
      </c>
      <c r="DF242" s="80">
        <f t="shared" si="129"/>
        <v>0</v>
      </c>
      <c r="DG242" s="80">
        <f t="shared" si="130"/>
        <v>0</v>
      </c>
    </row>
    <row r="243" spans="2:111" s="8" customFormat="1" ht="20.100000000000001" customHeight="1">
      <c r="B243" s="13">
        <f t="shared" si="105"/>
        <v>237</v>
      </c>
      <c r="C243" s="66" t="e">
        <f>+#REF!</f>
        <v>#REF!</v>
      </c>
      <c r="D243" s="18"/>
      <c r="E243" s="97" t="e">
        <f>#REF!</f>
        <v>#REF!</v>
      </c>
      <c r="F243" s="16" t="e">
        <f>SUMIF(#REF!,$E243,#REF!)</f>
        <v>#REF!</v>
      </c>
      <c r="G243" s="16" t="e">
        <f>SUMIF(#REF!,$E243,#REF!)</f>
        <v>#REF!</v>
      </c>
      <c r="H243" s="17" t="e">
        <f t="shared" si="108"/>
        <v>#REF!</v>
      </c>
      <c r="I243" s="64" t="e">
        <f t="shared" si="104"/>
        <v>#REF!</v>
      </c>
      <c r="K243" s="92"/>
      <c r="L243" s="93"/>
      <c r="M243" s="41">
        <f t="shared" si="109"/>
        <v>0</v>
      </c>
      <c r="N243" s="38">
        <f t="shared" si="110"/>
        <v>0</v>
      </c>
      <c r="O243" s="76"/>
      <c r="P243" s="76"/>
      <c r="Q243" s="77"/>
      <c r="R243" s="50"/>
      <c r="S243" s="41"/>
      <c r="T243" s="41">
        <f t="shared" si="111"/>
        <v>0</v>
      </c>
      <c r="U243" s="38">
        <f t="shared" si="112"/>
        <v>0</v>
      </c>
      <c r="V243" s="76"/>
      <c r="W243" s="76"/>
      <c r="X243" s="77"/>
      <c r="Y243" s="50"/>
      <c r="Z243" s="41"/>
      <c r="AA243" s="41">
        <f t="shared" si="113"/>
        <v>0</v>
      </c>
      <c r="AB243" s="38">
        <f t="shared" si="114"/>
        <v>0</v>
      </c>
      <c r="AC243" s="50"/>
      <c r="AD243" s="41"/>
      <c r="AE243" s="41">
        <f t="shared" si="115"/>
        <v>0</v>
      </c>
      <c r="AF243" s="38">
        <f t="shared" si="116"/>
        <v>0</v>
      </c>
      <c r="AG243" s="76"/>
      <c r="AH243" s="76"/>
      <c r="AI243" s="77"/>
      <c r="AJ243" s="50"/>
      <c r="AK243" s="41"/>
      <c r="AL243" s="41">
        <f t="shared" si="117"/>
        <v>0</v>
      </c>
      <c r="AM243" s="38">
        <f t="shared" si="118"/>
        <v>0</v>
      </c>
      <c r="AN243" s="76"/>
      <c r="AO243" s="76"/>
      <c r="AP243" s="77"/>
      <c r="AQ243" s="50"/>
      <c r="AR243" s="41"/>
      <c r="AS243" s="41"/>
      <c r="AT243" s="38"/>
      <c r="AU243" s="76"/>
      <c r="AV243" s="76"/>
      <c r="AW243" s="77"/>
      <c r="AX243" s="50"/>
      <c r="AY243" s="41"/>
      <c r="AZ243" s="41">
        <f t="shared" si="119"/>
        <v>0</v>
      </c>
      <c r="BA243" s="38">
        <f t="shared" si="120"/>
        <v>0</v>
      </c>
      <c r="BB243" s="76"/>
      <c r="BC243" s="76"/>
      <c r="BD243" s="77"/>
      <c r="BE243" s="50"/>
      <c r="BF243" s="41"/>
      <c r="BG243" s="41"/>
      <c r="BH243" s="38"/>
      <c r="BI243" s="76"/>
      <c r="BJ243" s="76"/>
      <c r="BK243" s="77"/>
      <c r="BL243" s="50"/>
      <c r="BM243" s="41"/>
      <c r="BN243" s="41"/>
      <c r="BO243" s="38"/>
      <c r="BP243" s="76"/>
      <c r="BQ243" s="76"/>
      <c r="BR243" s="77"/>
      <c r="BS243" s="92"/>
      <c r="BT243" s="93"/>
      <c r="BU243" s="93"/>
      <c r="BV243" s="38"/>
      <c r="BW243" s="76"/>
      <c r="BX243" s="76"/>
      <c r="BY243" s="77"/>
      <c r="BZ243" s="50"/>
      <c r="CA243" s="41"/>
      <c r="CB243" s="41"/>
      <c r="CC243" s="38">
        <f t="shared" si="121"/>
        <v>0</v>
      </c>
      <c r="CD243" s="76"/>
      <c r="CE243" s="76"/>
      <c r="CF243" s="77"/>
      <c r="CG243" s="87"/>
      <c r="CH243" s="88"/>
      <c r="CI243" s="88"/>
      <c r="CJ243" s="89">
        <f t="shared" si="122"/>
        <v>0</v>
      </c>
      <c r="CK243" s="76"/>
      <c r="CL243" s="76"/>
      <c r="CM243" s="77"/>
      <c r="CN243" s="87"/>
      <c r="CO243" s="88"/>
      <c r="CP243" s="88"/>
      <c r="CQ243" s="89"/>
      <c r="CR243" s="76"/>
      <c r="CS243" s="76"/>
      <c r="CT243" s="81"/>
      <c r="CU243" s="87"/>
      <c r="CV243" s="88"/>
      <c r="CW243" s="88">
        <f t="shared" si="123"/>
        <v>0</v>
      </c>
      <c r="CX243" s="89">
        <f t="shared" si="124"/>
        <v>0</v>
      </c>
      <c r="CY243" s="76"/>
      <c r="CZ243" s="76"/>
      <c r="DA243" s="81"/>
      <c r="DB243" s="60">
        <f t="shared" si="125"/>
        <v>0</v>
      </c>
      <c r="DC243" s="42">
        <f t="shared" si="126"/>
        <v>0</v>
      </c>
      <c r="DD243" s="42">
        <f t="shared" si="127"/>
        <v>0</v>
      </c>
      <c r="DE243" s="80">
        <f t="shared" si="128"/>
        <v>0</v>
      </c>
      <c r="DF243" s="80">
        <f t="shared" si="129"/>
        <v>0</v>
      </c>
      <c r="DG243" s="80">
        <f t="shared" si="130"/>
        <v>0</v>
      </c>
    </row>
    <row r="244" spans="2:111" s="8" customFormat="1" ht="20.100000000000001" customHeight="1">
      <c r="B244" s="13">
        <f t="shared" si="105"/>
        <v>238</v>
      </c>
      <c r="C244" s="66" t="e">
        <f>+#REF!</f>
        <v>#REF!</v>
      </c>
      <c r="D244" s="18"/>
      <c r="E244" s="97" t="e">
        <f>#REF!</f>
        <v>#REF!</v>
      </c>
      <c r="F244" s="16" t="e">
        <f>SUMIF(#REF!,$E244,#REF!)</f>
        <v>#REF!</v>
      </c>
      <c r="G244" s="16" t="e">
        <f>SUMIF(#REF!,$E244,#REF!)</f>
        <v>#REF!</v>
      </c>
      <c r="H244" s="17" t="e">
        <f t="shared" si="108"/>
        <v>#REF!</v>
      </c>
      <c r="I244" s="64" t="e">
        <f t="shared" si="104"/>
        <v>#REF!</v>
      </c>
      <c r="K244" s="92"/>
      <c r="L244" s="93"/>
      <c r="M244" s="41">
        <f t="shared" si="109"/>
        <v>0</v>
      </c>
      <c r="N244" s="38">
        <f t="shared" si="110"/>
        <v>0</v>
      </c>
      <c r="O244" s="76"/>
      <c r="P244" s="76"/>
      <c r="Q244" s="77"/>
      <c r="R244" s="50"/>
      <c r="S244" s="41"/>
      <c r="T244" s="41">
        <f t="shared" si="111"/>
        <v>0</v>
      </c>
      <c r="U244" s="38">
        <f t="shared" si="112"/>
        <v>0</v>
      </c>
      <c r="V244" s="76"/>
      <c r="W244" s="76"/>
      <c r="X244" s="77"/>
      <c r="Y244" s="50"/>
      <c r="Z244" s="41"/>
      <c r="AA244" s="41">
        <f t="shared" si="113"/>
        <v>0</v>
      </c>
      <c r="AB244" s="38">
        <f t="shared" si="114"/>
        <v>0</v>
      </c>
      <c r="AC244" s="50"/>
      <c r="AD244" s="41"/>
      <c r="AE244" s="41">
        <f t="shared" si="115"/>
        <v>0</v>
      </c>
      <c r="AF244" s="38">
        <f t="shared" si="116"/>
        <v>0</v>
      </c>
      <c r="AG244" s="76"/>
      <c r="AH244" s="76"/>
      <c r="AI244" s="77"/>
      <c r="AJ244" s="50"/>
      <c r="AK244" s="41"/>
      <c r="AL244" s="41">
        <f t="shared" si="117"/>
        <v>0</v>
      </c>
      <c r="AM244" s="38">
        <f t="shared" si="118"/>
        <v>0</v>
      </c>
      <c r="AN244" s="76"/>
      <c r="AO244" s="76"/>
      <c r="AP244" s="77"/>
      <c r="AQ244" s="50"/>
      <c r="AR244" s="41"/>
      <c r="AS244" s="41"/>
      <c r="AT244" s="38"/>
      <c r="AU244" s="76"/>
      <c r="AV244" s="76"/>
      <c r="AW244" s="77"/>
      <c r="AX244" s="50"/>
      <c r="AY244" s="41"/>
      <c r="AZ244" s="41">
        <f t="shared" si="119"/>
        <v>0</v>
      </c>
      <c r="BA244" s="38">
        <f t="shared" si="120"/>
        <v>0</v>
      </c>
      <c r="BB244" s="76"/>
      <c r="BC244" s="76"/>
      <c r="BD244" s="77"/>
      <c r="BE244" s="50"/>
      <c r="BF244" s="41"/>
      <c r="BG244" s="41"/>
      <c r="BH244" s="38"/>
      <c r="BI244" s="76"/>
      <c r="BJ244" s="76"/>
      <c r="BK244" s="77"/>
      <c r="BL244" s="50"/>
      <c r="BM244" s="41"/>
      <c r="BN244" s="41"/>
      <c r="BO244" s="38"/>
      <c r="BP244" s="76"/>
      <c r="BQ244" s="76"/>
      <c r="BR244" s="77"/>
      <c r="BS244" s="92"/>
      <c r="BT244" s="93"/>
      <c r="BU244" s="93"/>
      <c r="BV244" s="38"/>
      <c r="BW244" s="76"/>
      <c r="BX244" s="76"/>
      <c r="BY244" s="77"/>
      <c r="BZ244" s="50"/>
      <c r="CA244" s="41"/>
      <c r="CB244" s="41"/>
      <c r="CC244" s="38">
        <f t="shared" si="121"/>
        <v>0</v>
      </c>
      <c r="CD244" s="76"/>
      <c r="CE244" s="76"/>
      <c r="CF244" s="77"/>
      <c r="CG244" s="87"/>
      <c r="CH244" s="88"/>
      <c r="CI244" s="88"/>
      <c r="CJ244" s="89">
        <f t="shared" si="122"/>
        <v>0</v>
      </c>
      <c r="CK244" s="76"/>
      <c r="CL244" s="76"/>
      <c r="CM244" s="77"/>
      <c r="CN244" s="87"/>
      <c r="CO244" s="88"/>
      <c r="CP244" s="88"/>
      <c r="CQ244" s="89"/>
      <c r="CR244" s="76"/>
      <c r="CS244" s="76"/>
      <c r="CT244" s="81"/>
      <c r="CU244" s="87"/>
      <c r="CV244" s="88"/>
      <c r="CW244" s="88">
        <f t="shared" si="123"/>
        <v>0</v>
      </c>
      <c r="CX244" s="89">
        <f t="shared" si="124"/>
        <v>0</v>
      </c>
      <c r="CY244" s="76"/>
      <c r="CZ244" s="76"/>
      <c r="DA244" s="81"/>
      <c r="DB244" s="60">
        <f t="shared" si="125"/>
        <v>0</v>
      </c>
      <c r="DC244" s="42">
        <f t="shared" si="126"/>
        <v>0</v>
      </c>
      <c r="DD244" s="42">
        <f t="shared" si="127"/>
        <v>0</v>
      </c>
      <c r="DE244" s="80">
        <f t="shared" si="128"/>
        <v>0</v>
      </c>
      <c r="DF244" s="80">
        <f t="shared" si="129"/>
        <v>0</v>
      </c>
      <c r="DG244" s="80">
        <f t="shared" si="130"/>
        <v>0</v>
      </c>
    </row>
    <row r="245" spans="2:111" s="8" customFormat="1" ht="20.100000000000001" customHeight="1">
      <c r="B245" s="13">
        <f t="shared" si="105"/>
        <v>239</v>
      </c>
      <c r="C245" s="66" t="e">
        <f>+#REF!</f>
        <v>#REF!</v>
      </c>
      <c r="D245" s="18"/>
      <c r="E245" s="97" t="e">
        <f>#REF!</f>
        <v>#REF!</v>
      </c>
      <c r="F245" s="16" t="e">
        <f>SUMIF(#REF!,$E245,#REF!)</f>
        <v>#REF!</v>
      </c>
      <c r="G245" s="16" t="e">
        <f>SUMIF(#REF!,$E245,#REF!)</f>
        <v>#REF!</v>
      </c>
      <c r="H245" s="17" t="e">
        <f t="shared" si="108"/>
        <v>#REF!</v>
      </c>
      <c r="I245" s="64" t="e">
        <f t="shared" si="104"/>
        <v>#REF!</v>
      </c>
      <c r="K245" s="92"/>
      <c r="L245" s="93"/>
      <c r="M245" s="41">
        <f t="shared" si="109"/>
        <v>0</v>
      </c>
      <c r="N245" s="38">
        <f t="shared" si="110"/>
        <v>0</v>
      </c>
      <c r="O245" s="76"/>
      <c r="P245" s="76"/>
      <c r="Q245" s="77"/>
      <c r="R245" s="50"/>
      <c r="S245" s="41"/>
      <c r="T245" s="41">
        <f t="shared" si="111"/>
        <v>0</v>
      </c>
      <c r="U245" s="38">
        <f t="shared" si="112"/>
        <v>0</v>
      </c>
      <c r="V245" s="76"/>
      <c r="W245" s="76"/>
      <c r="X245" s="77"/>
      <c r="Y245" s="50"/>
      <c r="Z245" s="41"/>
      <c r="AA245" s="41">
        <f t="shared" si="113"/>
        <v>0</v>
      </c>
      <c r="AB245" s="38">
        <f t="shared" si="114"/>
        <v>0</v>
      </c>
      <c r="AC245" s="50"/>
      <c r="AD245" s="41"/>
      <c r="AE245" s="41">
        <f t="shared" si="115"/>
        <v>0</v>
      </c>
      <c r="AF245" s="38">
        <f t="shared" si="116"/>
        <v>0</v>
      </c>
      <c r="AG245" s="76"/>
      <c r="AH245" s="76"/>
      <c r="AI245" s="77"/>
      <c r="AJ245" s="50"/>
      <c r="AK245" s="41"/>
      <c r="AL245" s="41">
        <f t="shared" si="117"/>
        <v>0</v>
      </c>
      <c r="AM245" s="38">
        <f t="shared" si="118"/>
        <v>0</v>
      </c>
      <c r="AN245" s="76"/>
      <c r="AO245" s="76"/>
      <c r="AP245" s="77"/>
      <c r="AQ245" s="50"/>
      <c r="AR245" s="41"/>
      <c r="AS245" s="41"/>
      <c r="AT245" s="38"/>
      <c r="AU245" s="76"/>
      <c r="AV245" s="76"/>
      <c r="AW245" s="77"/>
      <c r="AX245" s="50"/>
      <c r="AY245" s="41"/>
      <c r="AZ245" s="41">
        <f t="shared" si="119"/>
        <v>0</v>
      </c>
      <c r="BA245" s="38">
        <f t="shared" si="120"/>
        <v>0</v>
      </c>
      <c r="BB245" s="76"/>
      <c r="BC245" s="76"/>
      <c r="BD245" s="77"/>
      <c r="BE245" s="50"/>
      <c r="BF245" s="41"/>
      <c r="BG245" s="41"/>
      <c r="BH245" s="38"/>
      <c r="BI245" s="76"/>
      <c r="BJ245" s="76"/>
      <c r="BK245" s="77"/>
      <c r="BL245" s="50"/>
      <c r="BM245" s="41"/>
      <c r="BN245" s="41"/>
      <c r="BO245" s="38"/>
      <c r="BP245" s="76"/>
      <c r="BQ245" s="76"/>
      <c r="BR245" s="77"/>
      <c r="BS245" s="92"/>
      <c r="BT245" s="93"/>
      <c r="BU245" s="93"/>
      <c r="BV245" s="38"/>
      <c r="BW245" s="76"/>
      <c r="BX245" s="76"/>
      <c r="BY245" s="77"/>
      <c r="BZ245" s="50"/>
      <c r="CA245" s="41"/>
      <c r="CB245" s="41"/>
      <c r="CC245" s="38">
        <f t="shared" si="121"/>
        <v>0</v>
      </c>
      <c r="CD245" s="76"/>
      <c r="CE245" s="76"/>
      <c r="CF245" s="77"/>
      <c r="CG245" s="87"/>
      <c r="CH245" s="88"/>
      <c r="CI245" s="88"/>
      <c r="CJ245" s="89">
        <f t="shared" si="122"/>
        <v>0</v>
      </c>
      <c r="CK245" s="76"/>
      <c r="CL245" s="76"/>
      <c r="CM245" s="77"/>
      <c r="CN245" s="87"/>
      <c r="CO245" s="88"/>
      <c r="CP245" s="88"/>
      <c r="CQ245" s="89"/>
      <c r="CR245" s="76"/>
      <c r="CS245" s="76"/>
      <c r="CT245" s="81"/>
      <c r="CU245" s="87"/>
      <c r="CV245" s="88"/>
      <c r="CW245" s="88">
        <f t="shared" si="123"/>
        <v>0</v>
      </c>
      <c r="CX245" s="89">
        <f t="shared" si="124"/>
        <v>0</v>
      </c>
      <c r="CY245" s="76"/>
      <c r="CZ245" s="76"/>
      <c r="DA245" s="81"/>
      <c r="DB245" s="60">
        <f t="shared" si="125"/>
        <v>0</v>
      </c>
      <c r="DC245" s="42">
        <f t="shared" si="126"/>
        <v>0</v>
      </c>
      <c r="DD245" s="42">
        <f t="shared" si="127"/>
        <v>0</v>
      </c>
      <c r="DE245" s="80">
        <f t="shared" si="128"/>
        <v>0</v>
      </c>
      <c r="DF245" s="80">
        <f t="shared" si="129"/>
        <v>0</v>
      </c>
      <c r="DG245" s="80">
        <f t="shared" si="130"/>
        <v>0</v>
      </c>
    </row>
    <row r="246" spans="2:111" s="8" customFormat="1" ht="20.100000000000001" customHeight="1">
      <c r="B246" s="13">
        <f t="shared" si="105"/>
        <v>240</v>
      </c>
      <c r="C246" s="66" t="e">
        <f>+#REF!</f>
        <v>#REF!</v>
      </c>
      <c r="D246" s="18"/>
      <c r="E246" s="97" t="e">
        <f>#REF!</f>
        <v>#REF!</v>
      </c>
      <c r="F246" s="16" t="e">
        <f>SUMIF(#REF!,$E246,#REF!)</f>
        <v>#REF!</v>
      </c>
      <c r="G246" s="16" t="e">
        <f>SUMIF(#REF!,$E246,#REF!)</f>
        <v>#REF!</v>
      </c>
      <c r="H246" s="17" t="e">
        <f t="shared" si="108"/>
        <v>#REF!</v>
      </c>
      <c r="I246" s="64" t="e">
        <f t="shared" si="104"/>
        <v>#REF!</v>
      </c>
      <c r="K246" s="92"/>
      <c r="L246" s="93"/>
      <c r="M246" s="41">
        <f t="shared" si="109"/>
        <v>0</v>
      </c>
      <c r="N246" s="38">
        <f t="shared" si="110"/>
        <v>0</v>
      </c>
      <c r="O246" s="76"/>
      <c r="P246" s="76"/>
      <c r="Q246" s="77"/>
      <c r="R246" s="50"/>
      <c r="S246" s="41"/>
      <c r="T246" s="41">
        <f t="shared" si="111"/>
        <v>0</v>
      </c>
      <c r="U246" s="38">
        <f t="shared" si="112"/>
        <v>0</v>
      </c>
      <c r="V246" s="76"/>
      <c r="W246" s="76"/>
      <c r="X246" s="77"/>
      <c r="Y246" s="50"/>
      <c r="Z246" s="41"/>
      <c r="AA246" s="41">
        <f t="shared" si="113"/>
        <v>0</v>
      </c>
      <c r="AB246" s="38">
        <f t="shared" si="114"/>
        <v>0</v>
      </c>
      <c r="AC246" s="50"/>
      <c r="AD246" s="41"/>
      <c r="AE246" s="41">
        <f t="shared" si="115"/>
        <v>0</v>
      </c>
      <c r="AF246" s="38">
        <f t="shared" si="116"/>
        <v>0</v>
      </c>
      <c r="AG246" s="76"/>
      <c r="AH246" s="76"/>
      <c r="AI246" s="77"/>
      <c r="AJ246" s="50"/>
      <c r="AK246" s="41"/>
      <c r="AL246" s="41">
        <f t="shared" si="117"/>
        <v>0</v>
      </c>
      <c r="AM246" s="38">
        <f t="shared" si="118"/>
        <v>0</v>
      </c>
      <c r="AN246" s="76"/>
      <c r="AO246" s="76"/>
      <c r="AP246" s="77"/>
      <c r="AQ246" s="50"/>
      <c r="AR246" s="41"/>
      <c r="AS246" s="41"/>
      <c r="AT246" s="38"/>
      <c r="AU246" s="76"/>
      <c r="AV246" s="76"/>
      <c r="AW246" s="77"/>
      <c r="AX246" s="50"/>
      <c r="AY246" s="41"/>
      <c r="AZ246" s="41">
        <f t="shared" si="119"/>
        <v>0</v>
      </c>
      <c r="BA246" s="38">
        <f t="shared" si="120"/>
        <v>0</v>
      </c>
      <c r="BB246" s="76"/>
      <c r="BC246" s="76"/>
      <c r="BD246" s="77"/>
      <c r="BE246" s="50"/>
      <c r="BF246" s="41"/>
      <c r="BG246" s="41"/>
      <c r="BH246" s="38"/>
      <c r="BI246" s="76"/>
      <c r="BJ246" s="76"/>
      <c r="BK246" s="77"/>
      <c r="BL246" s="50"/>
      <c r="BM246" s="41"/>
      <c r="BN246" s="41"/>
      <c r="BO246" s="38"/>
      <c r="BP246" s="76"/>
      <c r="BQ246" s="76"/>
      <c r="BR246" s="77"/>
      <c r="BS246" s="92"/>
      <c r="BT246" s="93"/>
      <c r="BU246" s="93"/>
      <c r="BV246" s="38"/>
      <c r="BW246" s="76"/>
      <c r="BX246" s="76"/>
      <c r="BY246" s="77"/>
      <c r="BZ246" s="50"/>
      <c r="CA246" s="41"/>
      <c r="CB246" s="41"/>
      <c r="CC246" s="38">
        <f t="shared" si="121"/>
        <v>0</v>
      </c>
      <c r="CD246" s="76"/>
      <c r="CE246" s="76"/>
      <c r="CF246" s="77"/>
      <c r="CG246" s="87"/>
      <c r="CH246" s="88"/>
      <c r="CI246" s="88"/>
      <c r="CJ246" s="89">
        <f t="shared" si="122"/>
        <v>0</v>
      </c>
      <c r="CK246" s="76"/>
      <c r="CL246" s="76"/>
      <c r="CM246" s="77"/>
      <c r="CN246" s="87"/>
      <c r="CO246" s="88"/>
      <c r="CP246" s="88"/>
      <c r="CQ246" s="89"/>
      <c r="CR246" s="76"/>
      <c r="CS246" s="76"/>
      <c r="CT246" s="81"/>
      <c r="CU246" s="87"/>
      <c r="CV246" s="88"/>
      <c r="CW246" s="88">
        <f t="shared" si="123"/>
        <v>0</v>
      </c>
      <c r="CX246" s="89">
        <f t="shared" si="124"/>
        <v>0</v>
      </c>
      <c r="CY246" s="76"/>
      <c r="CZ246" s="76"/>
      <c r="DA246" s="81"/>
      <c r="DB246" s="60">
        <f t="shared" si="125"/>
        <v>0</v>
      </c>
      <c r="DC246" s="42">
        <f t="shared" si="126"/>
        <v>0</v>
      </c>
      <c r="DD246" s="42">
        <f t="shared" si="127"/>
        <v>0</v>
      </c>
      <c r="DE246" s="80">
        <f t="shared" si="128"/>
        <v>0</v>
      </c>
      <c r="DF246" s="80">
        <f t="shared" si="129"/>
        <v>0</v>
      </c>
      <c r="DG246" s="80">
        <f t="shared" si="130"/>
        <v>0</v>
      </c>
    </row>
    <row r="247" spans="2:111" s="8" customFormat="1" ht="20.100000000000001" customHeight="1">
      <c r="B247" s="13">
        <f t="shared" si="105"/>
        <v>241</v>
      </c>
      <c r="C247" s="66" t="e">
        <f>+#REF!</f>
        <v>#REF!</v>
      </c>
      <c r="D247" s="18"/>
      <c r="E247" s="97" t="e">
        <f>#REF!</f>
        <v>#REF!</v>
      </c>
      <c r="F247" s="16" t="e">
        <f>SUMIF(#REF!,$E247,#REF!)</f>
        <v>#REF!</v>
      </c>
      <c r="G247" s="16" t="e">
        <f>SUMIF(#REF!,$E247,#REF!)</f>
        <v>#REF!</v>
      </c>
      <c r="H247" s="17" t="e">
        <f t="shared" si="108"/>
        <v>#REF!</v>
      </c>
      <c r="I247" s="64" t="e">
        <f t="shared" si="104"/>
        <v>#REF!</v>
      </c>
      <c r="K247" s="92"/>
      <c r="L247" s="93"/>
      <c r="M247" s="41">
        <f t="shared" si="109"/>
        <v>0</v>
      </c>
      <c r="N247" s="38">
        <f t="shared" si="110"/>
        <v>0</v>
      </c>
      <c r="O247" s="76"/>
      <c r="P247" s="76"/>
      <c r="Q247" s="77"/>
      <c r="R247" s="50"/>
      <c r="S247" s="41"/>
      <c r="T247" s="41">
        <f t="shared" si="111"/>
        <v>0</v>
      </c>
      <c r="U247" s="38">
        <f t="shared" si="112"/>
        <v>0</v>
      </c>
      <c r="V247" s="76"/>
      <c r="W247" s="76"/>
      <c r="X247" s="77"/>
      <c r="Y247" s="50"/>
      <c r="Z247" s="41"/>
      <c r="AA247" s="41">
        <f t="shared" si="113"/>
        <v>0</v>
      </c>
      <c r="AB247" s="38">
        <f t="shared" si="114"/>
        <v>0</v>
      </c>
      <c r="AC247" s="50"/>
      <c r="AD247" s="41"/>
      <c r="AE247" s="41">
        <f t="shared" si="115"/>
        <v>0</v>
      </c>
      <c r="AF247" s="38">
        <f t="shared" si="116"/>
        <v>0</v>
      </c>
      <c r="AG247" s="76"/>
      <c r="AH247" s="76"/>
      <c r="AI247" s="77"/>
      <c r="AJ247" s="50"/>
      <c r="AK247" s="41"/>
      <c r="AL247" s="41">
        <f t="shared" si="117"/>
        <v>0</v>
      </c>
      <c r="AM247" s="38">
        <f t="shared" si="118"/>
        <v>0</v>
      </c>
      <c r="AN247" s="76"/>
      <c r="AO247" s="76"/>
      <c r="AP247" s="77"/>
      <c r="AQ247" s="50"/>
      <c r="AR247" s="41"/>
      <c r="AS247" s="41"/>
      <c r="AT247" s="38"/>
      <c r="AU247" s="76"/>
      <c r="AV247" s="76"/>
      <c r="AW247" s="77"/>
      <c r="AX247" s="50"/>
      <c r="AY247" s="41"/>
      <c r="AZ247" s="41">
        <f t="shared" si="119"/>
        <v>0</v>
      </c>
      <c r="BA247" s="38">
        <f t="shared" si="120"/>
        <v>0</v>
      </c>
      <c r="BB247" s="76"/>
      <c r="BC247" s="76"/>
      <c r="BD247" s="77"/>
      <c r="BE247" s="50"/>
      <c r="BF247" s="41"/>
      <c r="BG247" s="41"/>
      <c r="BH247" s="38"/>
      <c r="BI247" s="76"/>
      <c r="BJ247" s="76"/>
      <c r="BK247" s="77"/>
      <c r="BL247" s="50"/>
      <c r="BM247" s="41"/>
      <c r="BN247" s="41"/>
      <c r="BO247" s="38"/>
      <c r="BP247" s="76"/>
      <c r="BQ247" s="76"/>
      <c r="BR247" s="77"/>
      <c r="BS247" s="92"/>
      <c r="BT247" s="93"/>
      <c r="BU247" s="93"/>
      <c r="BV247" s="38"/>
      <c r="BW247" s="76"/>
      <c r="BX247" s="76"/>
      <c r="BY247" s="77"/>
      <c r="BZ247" s="50"/>
      <c r="CA247" s="41"/>
      <c r="CB247" s="41"/>
      <c r="CC247" s="38">
        <f t="shared" si="121"/>
        <v>0</v>
      </c>
      <c r="CD247" s="76"/>
      <c r="CE247" s="76"/>
      <c r="CF247" s="77"/>
      <c r="CG247" s="87"/>
      <c r="CH247" s="88"/>
      <c r="CI247" s="88"/>
      <c r="CJ247" s="89">
        <f t="shared" si="122"/>
        <v>0</v>
      </c>
      <c r="CK247" s="76"/>
      <c r="CL247" s="76"/>
      <c r="CM247" s="77"/>
      <c r="CN247" s="87"/>
      <c r="CO247" s="88"/>
      <c r="CP247" s="88"/>
      <c r="CQ247" s="89"/>
      <c r="CR247" s="76"/>
      <c r="CS247" s="76"/>
      <c r="CT247" s="81"/>
      <c r="CU247" s="87"/>
      <c r="CV247" s="88"/>
      <c r="CW247" s="88">
        <f t="shared" si="123"/>
        <v>0</v>
      </c>
      <c r="CX247" s="89">
        <f t="shared" si="124"/>
        <v>0</v>
      </c>
      <c r="CY247" s="76"/>
      <c r="CZ247" s="76"/>
      <c r="DA247" s="81"/>
      <c r="DB247" s="60">
        <f t="shared" si="125"/>
        <v>0</v>
      </c>
      <c r="DC247" s="42">
        <f t="shared" si="126"/>
        <v>0</v>
      </c>
      <c r="DD247" s="42">
        <f t="shared" si="127"/>
        <v>0</v>
      </c>
      <c r="DE247" s="80">
        <f t="shared" si="128"/>
        <v>0</v>
      </c>
      <c r="DF247" s="80">
        <f t="shared" si="129"/>
        <v>0</v>
      </c>
      <c r="DG247" s="80">
        <f t="shared" si="130"/>
        <v>0</v>
      </c>
    </row>
    <row r="248" spans="2:111" s="8" customFormat="1" ht="20.100000000000001" customHeight="1">
      <c r="B248" s="13">
        <f t="shared" si="105"/>
        <v>242</v>
      </c>
      <c r="C248" s="66" t="e">
        <f>+#REF!</f>
        <v>#REF!</v>
      </c>
      <c r="D248" s="18"/>
      <c r="E248" s="97" t="e">
        <f>#REF!</f>
        <v>#REF!</v>
      </c>
      <c r="F248" s="16" t="e">
        <f>SUMIF(#REF!,$E248,#REF!)</f>
        <v>#REF!</v>
      </c>
      <c r="G248" s="16" t="e">
        <f>SUMIF(#REF!,$E248,#REF!)</f>
        <v>#REF!</v>
      </c>
      <c r="H248" s="17" t="e">
        <f t="shared" si="108"/>
        <v>#REF!</v>
      </c>
      <c r="I248" s="64" t="e">
        <f t="shared" si="104"/>
        <v>#REF!</v>
      </c>
      <c r="K248" s="92"/>
      <c r="L248" s="93"/>
      <c r="M248" s="41">
        <f t="shared" si="109"/>
        <v>0</v>
      </c>
      <c r="N248" s="38">
        <f t="shared" si="110"/>
        <v>0</v>
      </c>
      <c r="O248" s="76"/>
      <c r="P248" s="76"/>
      <c r="Q248" s="77"/>
      <c r="R248" s="50"/>
      <c r="S248" s="41"/>
      <c r="T248" s="41">
        <f t="shared" si="111"/>
        <v>0</v>
      </c>
      <c r="U248" s="38">
        <f t="shared" si="112"/>
        <v>0</v>
      </c>
      <c r="V248" s="76"/>
      <c r="W248" s="76"/>
      <c r="X248" s="77"/>
      <c r="Y248" s="50"/>
      <c r="Z248" s="41"/>
      <c r="AA248" s="41">
        <f t="shared" si="113"/>
        <v>0</v>
      </c>
      <c r="AB248" s="38">
        <f t="shared" si="114"/>
        <v>0</v>
      </c>
      <c r="AC248" s="50"/>
      <c r="AD248" s="41"/>
      <c r="AE248" s="41">
        <f t="shared" si="115"/>
        <v>0</v>
      </c>
      <c r="AF248" s="38">
        <f t="shared" si="116"/>
        <v>0</v>
      </c>
      <c r="AG248" s="76"/>
      <c r="AH248" s="76"/>
      <c r="AI248" s="77"/>
      <c r="AJ248" s="50"/>
      <c r="AK248" s="41"/>
      <c r="AL248" s="41">
        <f t="shared" si="117"/>
        <v>0</v>
      </c>
      <c r="AM248" s="38">
        <f t="shared" si="118"/>
        <v>0</v>
      </c>
      <c r="AN248" s="76"/>
      <c r="AO248" s="76"/>
      <c r="AP248" s="77"/>
      <c r="AQ248" s="50"/>
      <c r="AR248" s="41"/>
      <c r="AS248" s="41"/>
      <c r="AT248" s="38"/>
      <c r="AU248" s="76"/>
      <c r="AV248" s="76"/>
      <c r="AW248" s="77"/>
      <c r="AX248" s="50"/>
      <c r="AY248" s="41"/>
      <c r="AZ248" s="41">
        <f t="shared" si="119"/>
        <v>0</v>
      </c>
      <c r="BA248" s="38">
        <f t="shared" si="120"/>
        <v>0</v>
      </c>
      <c r="BB248" s="76"/>
      <c r="BC248" s="76"/>
      <c r="BD248" s="77"/>
      <c r="BE248" s="50"/>
      <c r="BF248" s="41"/>
      <c r="BG248" s="41"/>
      <c r="BH248" s="38"/>
      <c r="BI248" s="76"/>
      <c r="BJ248" s="76"/>
      <c r="BK248" s="77"/>
      <c r="BL248" s="50"/>
      <c r="BM248" s="41"/>
      <c r="BN248" s="41"/>
      <c r="BO248" s="38"/>
      <c r="BP248" s="76"/>
      <c r="BQ248" s="76"/>
      <c r="BR248" s="77"/>
      <c r="BS248" s="92"/>
      <c r="BT248" s="93"/>
      <c r="BU248" s="93"/>
      <c r="BV248" s="38"/>
      <c r="BW248" s="76"/>
      <c r="BX248" s="76"/>
      <c r="BY248" s="77"/>
      <c r="BZ248" s="50"/>
      <c r="CA248" s="41"/>
      <c r="CB248" s="41"/>
      <c r="CC248" s="38">
        <f t="shared" si="121"/>
        <v>0</v>
      </c>
      <c r="CD248" s="76"/>
      <c r="CE248" s="76"/>
      <c r="CF248" s="77"/>
      <c r="CG248" s="87"/>
      <c r="CH248" s="88"/>
      <c r="CI248" s="88"/>
      <c r="CJ248" s="89">
        <f t="shared" si="122"/>
        <v>0</v>
      </c>
      <c r="CK248" s="76"/>
      <c r="CL248" s="76"/>
      <c r="CM248" s="77"/>
      <c r="CN248" s="87"/>
      <c r="CO248" s="88"/>
      <c r="CP248" s="88"/>
      <c r="CQ248" s="89"/>
      <c r="CR248" s="76"/>
      <c r="CS248" s="76"/>
      <c r="CT248" s="81"/>
      <c r="CU248" s="87"/>
      <c r="CV248" s="88"/>
      <c r="CW248" s="88">
        <f t="shared" si="123"/>
        <v>0</v>
      </c>
      <c r="CX248" s="89">
        <f t="shared" si="124"/>
        <v>0</v>
      </c>
      <c r="CY248" s="76"/>
      <c r="CZ248" s="76"/>
      <c r="DA248" s="81"/>
      <c r="DB248" s="60">
        <f t="shared" si="125"/>
        <v>0</v>
      </c>
      <c r="DC248" s="42">
        <f t="shared" si="126"/>
        <v>0</v>
      </c>
      <c r="DD248" s="42">
        <f t="shared" si="127"/>
        <v>0</v>
      </c>
      <c r="DE248" s="80">
        <f t="shared" si="128"/>
        <v>0</v>
      </c>
      <c r="DF248" s="80">
        <f t="shared" si="129"/>
        <v>0</v>
      </c>
      <c r="DG248" s="80">
        <f t="shared" si="130"/>
        <v>0</v>
      </c>
    </row>
    <row r="249" spans="2:111" s="8" customFormat="1" ht="20.100000000000001" customHeight="1">
      <c r="B249" s="13">
        <f t="shared" si="105"/>
        <v>243</v>
      </c>
      <c r="C249" s="66" t="e">
        <f>+#REF!</f>
        <v>#REF!</v>
      </c>
      <c r="D249" s="18"/>
      <c r="E249" s="97" t="e">
        <f>#REF!</f>
        <v>#REF!</v>
      </c>
      <c r="F249" s="16" t="e">
        <f>SUMIF(#REF!,$E249,#REF!)</f>
        <v>#REF!</v>
      </c>
      <c r="G249" s="16" t="e">
        <f>SUMIF(#REF!,$E249,#REF!)</f>
        <v>#REF!</v>
      </c>
      <c r="H249" s="17" t="e">
        <f t="shared" si="108"/>
        <v>#REF!</v>
      </c>
      <c r="I249" s="64" t="e">
        <f t="shared" si="104"/>
        <v>#REF!</v>
      </c>
      <c r="K249" s="92"/>
      <c r="L249" s="93"/>
      <c r="M249" s="41">
        <f t="shared" si="109"/>
        <v>0</v>
      </c>
      <c r="N249" s="38">
        <f t="shared" si="110"/>
        <v>0</v>
      </c>
      <c r="O249" s="76"/>
      <c r="P249" s="76"/>
      <c r="Q249" s="77"/>
      <c r="R249" s="50"/>
      <c r="S249" s="41"/>
      <c r="T249" s="41">
        <f t="shared" si="111"/>
        <v>0</v>
      </c>
      <c r="U249" s="38">
        <f t="shared" si="112"/>
        <v>0</v>
      </c>
      <c r="V249" s="76"/>
      <c r="W249" s="76"/>
      <c r="X249" s="77"/>
      <c r="Y249" s="50"/>
      <c r="Z249" s="41"/>
      <c r="AA249" s="41">
        <f t="shared" si="113"/>
        <v>0</v>
      </c>
      <c r="AB249" s="38">
        <f t="shared" si="114"/>
        <v>0</v>
      </c>
      <c r="AC249" s="50"/>
      <c r="AD249" s="41"/>
      <c r="AE249" s="41">
        <f t="shared" si="115"/>
        <v>0</v>
      </c>
      <c r="AF249" s="38">
        <f t="shared" si="116"/>
        <v>0</v>
      </c>
      <c r="AG249" s="76"/>
      <c r="AH249" s="76"/>
      <c r="AI249" s="77"/>
      <c r="AJ249" s="50"/>
      <c r="AK249" s="41"/>
      <c r="AL249" s="41">
        <f t="shared" si="117"/>
        <v>0</v>
      </c>
      <c r="AM249" s="38">
        <f t="shared" si="118"/>
        <v>0</v>
      </c>
      <c r="AN249" s="76"/>
      <c r="AO249" s="76"/>
      <c r="AP249" s="77"/>
      <c r="AQ249" s="50"/>
      <c r="AR249" s="41"/>
      <c r="AS249" s="41"/>
      <c r="AT249" s="38"/>
      <c r="AU249" s="76"/>
      <c r="AV249" s="76"/>
      <c r="AW249" s="77"/>
      <c r="AX249" s="50"/>
      <c r="AY249" s="41"/>
      <c r="AZ249" s="41">
        <f t="shared" si="119"/>
        <v>0</v>
      </c>
      <c r="BA249" s="38">
        <f t="shared" si="120"/>
        <v>0</v>
      </c>
      <c r="BB249" s="76"/>
      <c r="BC249" s="76"/>
      <c r="BD249" s="77"/>
      <c r="BE249" s="50"/>
      <c r="BF249" s="41"/>
      <c r="BG249" s="41"/>
      <c r="BH249" s="38"/>
      <c r="BI249" s="76"/>
      <c r="BJ249" s="76"/>
      <c r="BK249" s="77"/>
      <c r="BL249" s="50"/>
      <c r="BM249" s="41"/>
      <c r="BN249" s="41"/>
      <c r="BO249" s="38"/>
      <c r="BP249" s="76"/>
      <c r="BQ249" s="76"/>
      <c r="BR249" s="77"/>
      <c r="BS249" s="92"/>
      <c r="BT249" s="93"/>
      <c r="BU249" s="93"/>
      <c r="BV249" s="38"/>
      <c r="BW249" s="76"/>
      <c r="BX249" s="76"/>
      <c r="BY249" s="77"/>
      <c r="BZ249" s="50"/>
      <c r="CA249" s="41"/>
      <c r="CB249" s="41"/>
      <c r="CC249" s="38">
        <f t="shared" si="121"/>
        <v>0</v>
      </c>
      <c r="CD249" s="76"/>
      <c r="CE249" s="76"/>
      <c r="CF249" s="77"/>
      <c r="CG249" s="87"/>
      <c r="CH249" s="88"/>
      <c r="CI249" s="88"/>
      <c r="CJ249" s="89">
        <f t="shared" si="122"/>
        <v>0</v>
      </c>
      <c r="CK249" s="76"/>
      <c r="CL249" s="76"/>
      <c r="CM249" s="77"/>
      <c r="CN249" s="87"/>
      <c r="CO249" s="88"/>
      <c r="CP249" s="88"/>
      <c r="CQ249" s="89"/>
      <c r="CR249" s="76"/>
      <c r="CS249" s="76"/>
      <c r="CT249" s="81"/>
      <c r="CU249" s="87"/>
      <c r="CV249" s="88"/>
      <c r="CW249" s="88">
        <f t="shared" si="123"/>
        <v>0</v>
      </c>
      <c r="CX249" s="89">
        <f t="shared" si="124"/>
        <v>0</v>
      </c>
      <c r="CY249" s="76"/>
      <c r="CZ249" s="76"/>
      <c r="DA249" s="81"/>
      <c r="DB249" s="60">
        <f t="shared" si="125"/>
        <v>0</v>
      </c>
      <c r="DC249" s="42">
        <f t="shared" si="126"/>
        <v>0</v>
      </c>
      <c r="DD249" s="42">
        <f t="shared" si="127"/>
        <v>0</v>
      </c>
      <c r="DE249" s="80">
        <f t="shared" si="128"/>
        <v>0</v>
      </c>
      <c r="DF249" s="80">
        <f t="shared" si="129"/>
        <v>0</v>
      </c>
      <c r="DG249" s="80">
        <f t="shared" si="130"/>
        <v>0</v>
      </c>
    </row>
    <row r="250" spans="2:111" s="8" customFormat="1" ht="20.100000000000001" customHeight="1">
      <c r="B250" s="13">
        <f t="shared" si="105"/>
        <v>244</v>
      </c>
      <c r="C250" s="66" t="e">
        <f>+#REF!</f>
        <v>#REF!</v>
      </c>
      <c r="D250" s="18"/>
      <c r="E250" s="97" t="e">
        <f>#REF!</f>
        <v>#REF!</v>
      </c>
      <c r="F250" s="16" t="e">
        <f>SUMIF(#REF!,$E250,#REF!)</f>
        <v>#REF!</v>
      </c>
      <c r="G250" s="16" t="e">
        <f>SUMIF(#REF!,$E250,#REF!)</f>
        <v>#REF!</v>
      </c>
      <c r="H250" s="17" t="e">
        <f t="shared" si="108"/>
        <v>#REF!</v>
      </c>
      <c r="I250" s="64" t="e">
        <f t="shared" si="104"/>
        <v>#REF!</v>
      </c>
      <c r="K250" s="92"/>
      <c r="L250" s="93"/>
      <c r="M250" s="41">
        <f t="shared" si="109"/>
        <v>0</v>
      </c>
      <c r="N250" s="38">
        <f t="shared" si="110"/>
        <v>0</v>
      </c>
      <c r="O250" s="76"/>
      <c r="P250" s="76"/>
      <c r="Q250" s="77"/>
      <c r="R250" s="50"/>
      <c r="S250" s="41"/>
      <c r="T250" s="41">
        <f t="shared" si="111"/>
        <v>0</v>
      </c>
      <c r="U250" s="38">
        <f t="shared" si="112"/>
        <v>0</v>
      </c>
      <c r="V250" s="76"/>
      <c r="W250" s="76"/>
      <c r="X250" s="77"/>
      <c r="Y250" s="50"/>
      <c r="Z250" s="41"/>
      <c r="AA250" s="41">
        <f t="shared" si="113"/>
        <v>0</v>
      </c>
      <c r="AB250" s="38">
        <f t="shared" si="114"/>
        <v>0</v>
      </c>
      <c r="AC250" s="50"/>
      <c r="AD250" s="41"/>
      <c r="AE250" s="41">
        <f t="shared" si="115"/>
        <v>0</v>
      </c>
      <c r="AF250" s="38">
        <f t="shared" si="116"/>
        <v>0</v>
      </c>
      <c r="AG250" s="76"/>
      <c r="AH250" s="76"/>
      <c r="AI250" s="77"/>
      <c r="AJ250" s="50"/>
      <c r="AK250" s="41"/>
      <c r="AL250" s="41">
        <f t="shared" si="117"/>
        <v>0</v>
      </c>
      <c r="AM250" s="38">
        <f t="shared" si="118"/>
        <v>0</v>
      </c>
      <c r="AN250" s="76"/>
      <c r="AO250" s="76"/>
      <c r="AP250" s="77"/>
      <c r="AQ250" s="50"/>
      <c r="AR250" s="41"/>
      <c r="AS250" s="41"/>
      <c r="AT250" s="38"/>
      <c r="AU250" s="76"/>
      <c r="AV250" s="76"/>
      <c r="AW250" s="77"/>
      <c r="AX250" s="50"/>
      <c r="AY250" s="41"/>
      <c r="AZ250" s="41">
        <f t="shared" si="119"/>
        <v>0</v>
      </c>
      <c r="BA250" s="38">
        <f t="shared" si="120"/>
        <v>0</v>
      </c>
      <c r="BB250" s="76"/>
      <c r="BC250" s="76"/>
      <c r="BD250" s="77"/>
      <c r="BE250" s="50"/>
      <c r="BF250" s="41"/>
      <c r="BG250" s="41"/>
      <c r="BH250" s="38"/>
      <c r="BI250" s="76"/>
      <c r="BJ250" s="76"/>
      <c r="BK250" s="77"/>
      <c r="BL250" s="50"/>
      <c r="BM250" s="41"/>
      <c r="BN250" s="41"/>
      <c r="BO250" s="38"/>
      <c r="BP250" s="76"/>
      <c r="BQ250" s="76"/>
      <c r="BR250" s="77"/>
      <c r="BS250" s="92"/>
      <c r="BT250" s="93"/>
      <c r="BU250" s="93"/>
      <c r="BV250" s="38"/>
      <c r="BW250" s="76"/>
      <c r="BX250" s="76"/>
      <c r="BY250" s="77"/>
      <c r="BZ250" s="50"/>
      <c r="CA250" s="41"/>
      <c r="CB250" s="41"/>
      <c r="CC250" s="38">
        <f t="shared" si="121"/>
        <v>0</v>
      </c>
      <c r="CD250" s="76"/>
      <c r="CE250" s="76"/>
      <c r="CF250" s="77"/>
      <c r="CG250" s="87"/>
      <c r="CH250" s="88"/>
      <c r="CI250" s="88"/>
      <c r="CJ250" s="89">
        <f t="shared" si="122"/>
        <v>0</v>
      </c>
      <c r="CK250" s="76"/>
      <c r="CL250" s="76"/>
      <c r="CM250" s="77"/>
      <c r="CN250" s="87"/>
      <c r="CO250" s="88"/>
      <c r="CP250" s="88"/>
      <c r="CQ250" s="89"/>
      <c r="CR250" s="76"/>
      <c r="CS250" s="76"/>
      <c r="CT250" s="81"/>
      <c r="CU250" s="87"/>
      <c r="CV250" s="88"/>
      <c r="CW250" s="88">
        <f t="shared" si="123"/>
        <v>0</v>
      </c>
      <c r="CX250" s="89">
        <f t="shared" si="124"/>
        <v>0</v>
      </c>
      <c r="CY250" s="76"/>
      <c r="CZ250" s="76"/>
      <c r="DA250" s="81"/>
      <c r="DB250" s="60">
        <f t="shared" si="125"/>
        <v>0</v>
      </c>
      <c r="DC250" s="42">
        <f t="shared" si="126"/>
        <v>0</v>
      </c>
      <c r="DD250" s="42">
        <f t="shared" si="127"/>
        <v>0</v>
      </c>
      <c r="DE250" s="80">
        <f t="shared" si="128"/>
        <v>0</v>
      </c>
      <c r="DF250" s="80">
        <f t="shared" si="129"/>
        <v>0</v>
      </c>
      <c r="DG250" s="80">
        <f t="shared" si="130"/>
        <v>0</v>
      </c>
    </row>
    <row r="251" spans="2:111" s="8" customFormat="1" ht="20.100000000000001" customHeight="1">
      <c r="B251" s="13">
        <f t="shared" si="105"/>
        <v>245</v>
      </c>
      <c r="C251" s="66" t="e">
        <f>+#REF!</f>
        <v>#REF!</v>
      </c>
      <c r="D251" s="18"/>
      <c r="E251" s="97" t="e">
        <f>#REF!</f>
        <v>#REF!</v>
      </c>
      <c r="F251" s="16" t="e">
        <f>SUMIF(#REF!,$E251,#REF!)</f>
        <v>#REF!</v>
      </c>
      <c r="G251" s="16" t="e">
        <f>SUMIF(#REF!,$E251,#REF!)</f>
        <v>#REF!</v>
      </c>
      <c r="H251" s="17" t="e">
        <f t="shared" si="108"/>
        <v>#REF!</v>
      </c>
      <c r="I251" s="64" t="e">
        <f t="shared" si="104"/>
        <v>#REF!</v>
      </c>
      <c r="K251" s="92"/>
      <c r="L251" s="93"/>
      <c r="M251" s="41">
        <f t="shared" si="109"/>
        <v>0</v>
      </c>
      <c r="N251" s="38">
        <f t="shared" si="110"/>
        <v>0</v>
      </c>
      <c r="O251" s="76"/>
      <c r="P251" s="76"/>
      <c r="Q251" s="77"/>
      <c r="R251" s="50"/>
      <c r="S251" s="41"/>
      <c r="T251" s="41">
        <f t="shared" si="111"/>
        <v>0</v>
      </c>
      <c r="U251" s="38">
        <f t="shared" si="112"/>
        <v>0</v>
      </c>
      <c r="V251" s="76"/>
      <c r="W251" s="76"/>
      <c r="X251" s="77"/>
      <c r="Y251" s="50"/>
      <c r="Z251" s="41"/>
      <c r="AA251" s="41">
        <f t="shared" si="113"/>
        <v>0</v>
      </c>
      <c r="AB251" s="38">
        <f t="shared" si="114"/>
        <v>0</v>
      </c>
      <c r="AC251" s="50"/>
      <c r="AD251" s="41"/>
      <c r="AE251" s="41">
        <f t="shared" si="115"/>
        <v>0</v>
      </c>
      <c r="AF251" s="38">
        <f t="shared" si="116"/>
        <v>0</v>
      </c>
      <c r="AG251" s="76"/>
      <c r="AH251" s="76"/>
      <c r="AI251" s="77"/>
      <c r="AJ251" s="50"/>
      <c r="AK251" s="41"/>
      <c r="AL251" s="41">
        <f t="shared" si="117"/>
        <v>0</v>
      </c>
      <c r="AM251" s="38">
        <f t="shared" si="118"/>
        <v>0</v>
      </c>
      <c r="AN251" s="76"/>
      <c r="AO251" s="76"/>
      <c r="AP251" s="77"/>
      <c r="AQ251" s="50"/>
      <c r="AR251" s="41"/>
      <c r="AS251" s="41"/>
      <c r="AT251" s="38"/>
      <c r="AU251" s="76"/>
      <c r="AV251" s="76"/>
      <c r="AW251" s="77"/>
      <c r="AX251" s="50"/>
      <c r="AY251" s="41"/>
      <c r="AZ251" s="41">
        <f t="shared" si="119"/>
        <v>0</v>
      </c>
      <c r="BA251" s="38">
        <f t="shared" si="120"/>
        <v>0</v>
      </c>
      <c r="BB251" s="76"/>
      <c r="BC251" s="76"/>
      <c r="BD251" s="77"/>
      <c r="BE251" s="50"/>
      <c r="BF251" s="41"/>
      <c r="BG251" s="41"/>
      <c r="BH251" s="38"/>
      <c r="BI251" s="76"/>
      <c r="BJ251" s="76"/>
      <c r="BK251" s="77"/>
      <c r="BL251" s="50"/>
      <c r="BM251" s="41"/>
      <c r="BN251" s="41"/>
      <c r="BO251" s="38"/>
      <c r="BP251" s="76"/>
      <c r="BQ251" s="76"/>
      <c r="BR251" s="77"/>
      <c r="BS251" s="92"/>
      <c r="BT251" s="93"/>
      <c r="BU251" s="93"/>
      <c r="BV251" s="38"/>
      <c r="BW251" s="76"/>
      <c r="BX251" s="76"/>
      <c r="BY251" s="77"/>
      <c r="BZ251" s="50"/>
      <c r="CA251" s="41"/>
      <c r="CB251" s="41"/>
      <c r="CC251" s="38">
        <f t="shared" si="121"/>
        <v>0</v>
      </c>
      <c r="CD251" s="76"/>
      <c r="CE251" s="76"/>
      <c r="CF251" s="77"/>
      <c r="CG251" s="87"/>
      <c r="CH251" s="88"/>
      <c r="CI251" s="88"/>
      <c r="CJ251" s="89">
        <f t="shared" si="122"/>
        <v>0</v>
      </c>
      <c r="CK251" s="76"/>
      <c r="CL251" s="76"/>
      <c r="CM251" s="77"/>
      <c r="CN251" s="87"/>
      <c r="CO251" s="88"/>
      <c r="CP251" s="88"/>
      <c r="CQ251" s="89"/>
      <c r="CR251" s="76"/>
      <c r="CS251" s="76"/>
      <c r="CT251" s="81"/>
      <c r="CU251" s="87"/>
      <c r="CV251" s="88"/>
      <c r="CW251" s="88">
        <f t="shared" si="123"/>
        <v>0</v>
      </c>
      <c r="CX251" s="89">
        <f t="shared" si="124"/>
        <v>0</v>
      </c>
      <c r="CY251" s="76"/>
      <c r="CZ251" s="76"/>
      <c r="DA251" s="81"/>
      <c r="DB251" s="60">
        <f t="shared" si="125"/>
        <v>0</v>
      </c>
      <c r="DC251" s="42">
        <f t="shared" si="126"/>
        <v>0</v>
      </c>
      <c r="DD251" s="42">
        <f t="shared" si="127"/>
        <v>0</v>
      </c>
      <c r="DE251" s="80">
        <f t="shared" si="128"/>
        <v>0</v>
      </c>
      <c r="DF251" s="80">
        <f t="shared" si="129"/>
        <v>0</v>
      </c>
      <c r="DG251" s="80">
        <f t="shared" si="130"/>
        <v>0</v>
      </c>
    </row>
    <row r="252" spans="2:111" s="8" customFormat="1" ht="20.100000000000001" customHeight="1">
      <c r="B252" s="13">
        <f t="shared" si="105"/>
        <v>246</v>
      </c>
      <c r="C252" s="66" t="e">
        <f>+#REF!</f>
        <v>#REF!</v>
      </c>
      <c r="D252" s="18"/>
      <c r="E252" s="97" t="e">
        <f>#REF!</f>
        <v>#REF!</v>
      </c>
      <c r="F252" s="16" t="e">
        <f>SUMIF(#REF!,$E252,#REF!)</f>
        <v>#REF!</v>
      </c>
      <c r="G252" s="16" t="e">
        <f>SUMIF(#REF!,$E252,#REF!)</f>
        <v>#REF!</v>
      </c>
      <c r="H252" s="17" t="e">
        <f t="shared" si="108"/>
        <v>#REF!</v>
      </c>
      <c r="I252" s="64" t="e">
        <f t="shared" si="104"/>
        <v>#REF!</v>
      </c>
      <c r="K252" s="92"/>
      <c r="L252" s="93"/>
      <c r="M252" s="41">
        <f t="shared" si="109"/>
        <v>0</v>
      </c>
      <c r="N252" s="38">
        <f t="shared" si="110"/>
        <v>0</v>
      </c>
      <c r="O252" s="76"/>
      <c r="P252" s="76"/>
      <c r="Q252" s="77"/>
      <c r="R252" s="50"/>
      <c r="S252" s="41"/>
      <c r="T252" s="41">
        <f t="shared" si="111"/>
        <v>0</v>
      </c>
      <c r="U252" s="38">
        <f t="shared" si="112"/>
        <v>0</v>
      </c>
      <c r="V252" s="76"/>
      <c r="W252" s="76"/>
      <c r="X252" s="77"/>
      <c r="Y252" s="50"/>
      <c r="Z252" s="41"/>
      <c r="AA252" s="41">
        <f t="shared" si="113"/>
        <v>0</v>
      </c>
      <c r="AB252" s="38">
        <f t="shared" si="114"/>
        <v>0</v>
      </c>
      <c r="AC252" s="50"/>
      <c r="AD252" s="41"/>
      <c r="AE252" s="41">
        <f t="shared" si="115"/>
        <v>0</v>
      </c>
      <c r="AF252" s="38">
        <f t="shared" si="116"/>
        <v>0</v>
      </c>
      <c r="AG252" s="76"/>
      <c r="AH252" s="76"/>
      <c r="AI252" s="77"/>
      <c r="AJ252" s="50"/>
      <c r="AK252" s="41"/>
      <c r="AL252" s="41">
        <f t="shared" si="117"/>
        <v>0</v>
      </c>
      <c r="AM252" s="38">
        <f t="shared" si="118"/>
        <v>0</v>
      </c>
      <c r="AN252" s="76"/>
      <c r="AO252" s="76"/>
      <c r="AP252" s="77"/>
      <c r="AQ252" s="50"/>
      <c r="AR252" s="41"/>
      <c r="AS252" s="41"/>
      <c r="AT252" s="38"/>
      <c r="AU252" s="76"/>
      <c r="AV252" s="76"/>
      <c r="AW252" s="77"/>
      <c r="AX252" s="50"/>
      <c r="AY252" s="41"/>
      <c r="AZ252" s="41">
        <f t="shared" si="119"/>
        <v>0</v>
      </c>
      <c r="BA252" s="38">
        <f t="shared" si="120"/>
        <v>0</v>
      </c>
      <c r="BB252" s="76"/>
      <c r="BC252" s="76"/>
      <c r="BD252" s="77"/>
      <c r="BE252" s="50"/>
      <c r="BF252" s="41"/>
      <c r="BG252" s="41"/>
      <c r="BH252" s="38"/>
      <c r="BI252" s="76"/>
      <c r="BJ252" s="76"/>
      <c r="BK252" s="77"/>
      <c r="BL252" s="50"/>
      <c r="BM252" s="41"/>
      <c r="BN252" s="41"/>
      <c r="BO252" s="38"/>
      <c r="BP252" s="76"/>
      <c r="BQ252" s="76"/>
      <c r="BR252" s="77"/>
      <c r="BS252" s="92"/>
      <c r="BT252" s="93"/>
      <c r="BU252" s="93"/>
      <c r="BV252" s="38"/>
      <c r="BW252" s="76"/>
      <c r="BX252" s="76"/>
      <c r="BY252" s="77"/>
      <c r="BZ252" s="50"/>
      <c r="CA252" s="41"/>
      <c r="CB252" s="41"/>
      <c r="CC252" s="38">
        <f t="shared" si="121"/>
        <v>0</v>
      </c>
      <c r="CD252" s="76"/>
      <c r="CE252" s="76"/>
      <c r="CF252" s="77"/>
      <c r="CG252" s="87"/>
      <c r="CH252" s="88"/>
      <c r="CI252" s="88"/>
      <c r="CJ252" s="89">
        <f t="shared" si="122"/>
        <v>0</v>
      </c>
      <c r="CK252" s="76"/>
      <c r="CL252" s="76"/>
      <c r="CM252" s="77"/>
      <c r="CN252" s="87"/>
      <c r="CO252" s="88"/>
      <c r="CP252" s="88"/>
      <c r="CQ252" s="89"/>
      <c r="CR252" s="76"/>
      <c r="CS252" s="76"/>
      <c r="CT252" s="81"/>
      <c r="CU252" s="87"/>
      <c r="CV252" s="88"/>
      <c r="CW252" s="88">
        <f t="shared" si="123"/>
        <v>0</v>
      </c>
      <c r="CX252" s="89">
        <f t="shared" si="124"/>
        <v>0</v>
      </c>
      <c r="CY252" s="76"/>
      <c r="CZ252" s="76"/>
      <c r="DA252" s="81"/>
      <c r="DB252" s="60">
        <f t="shared" si="125"/>
        <v>0</v>
      </c>
      <c r="DC252" s="42">
        <f t="shared" si="126"/>
        <v>0</v>
      </c>
      <c r="DD252" s="42">
        <f t="shared" si="127"/>
        <v>0</v>
      </c>
      <c r="DE252" s="80">
        <f t="shared" si="128"/>
        <v>0</v>
      </c>
      <c r="DF252" s="80">
        <f t="shared" si="129"/>
        <v>0</v>
      </c>
      <c r="DG252" s="80">
        <f t="shared" si="130"/>
        <v>0</v>
      </c>
    </row>
    <row r="253" spans="2:111" s="8" customFormat="1" ht="20.100000000000001" customHeight="1">
      <c r="B253" s="13">
        <f t="shared" si="105"/>
        <v>247</v>
      </c>
      <c r="C253" s="66" t="e">
        <f>+#REF!</f>
        <v>#REF!</v>
      </c>
      <c r="D253" s="18"/>
      <c r="E253" s="97" t="e">
        <f>#REF!</f>
        <v>#REF!</v>
      </c>
      <c r="F253" s="16" t="e">
        <f>SUMIF(#REF!,$E253,#REF!)</f>
        <v>#REF!</v>
      </c>
      <c r="G253" s="16" t="e">
        <f>SUMIF(#REF!,$E253,#REF!)</f>
        <v>#REF!</v>
      </c>
      <c r="H253" s="17" t="e">
        <f t="shared" si="108"/>
        <v>#REF!</v>
      </c>
      <c r="I253" s="64" t="e">
        <f t="shared" si="104"/>
        <v>#REF!</v>
      </c>
      <c r="K253" s="92"/>
      <c r="L253" s="93"/>
      <c r="M253" s="41">
        <f t="shared" si="109"/>
        <v>0</v>
      </c>
      <c r="N253" s="38">
        <f t="shared" si="110"/>
        <v>0</v>
      </c>
      <c r="O253" s="76"/>
      <c r="P253" s="76"/>
      <c r="Q253" s="77"/>
      <c r="R253" s="50"/>
      <c r="S253" s="41"/>
      <c r="T253" s="41">
        <f t="shared" si="111"/>
        <v>0</v>
      </c>
      <c r="U253" s="38">
        <f t="shared" si="112"/>
        <v>0</v>
      </c>
      <c r="V253" s="76"/>
      <c r="W253" s="76"/>
      <c r="X253" s="77"/>
      <c r="Y253" s="50"/>
      <c r="Z253" s="41"/>
      <c r="AA253" s="41">
        <f t="shared" si="113"/>
        <v>0</v>
      </c>
      <c r="AB253" s="38">
        <f t="shared" si="114"/>
        <v>0</v>
      </c>
      <c r="AC253" s="50"/>
      <c r="AD253" s="41"/>
      <c r="AE253" s="41">
        <f t="shared" si="115"/>
        <v>0</v>
      </c>
      <c r="AF253" s="38">
        <f t="shared" si="116"/>
        <v>0</v>
      </c>
      <c r="AG253" s="76"/>
      <c r="AH253" s="76"/>
      <c r="AI253" s="77"/>
      <c r="AJ253" s="50"/>
      <c r="AK253" s="41"/>
      <c r="AL253" s="41">
        <f t="shared" si="117"/>
        <v>0</v>
      </c>
      <c r="AM253" s="38">
        <f t="shared" si="118"/>
        <v>0</v>
      </c>
      <c r="AN253" s="76"/>
      <c r="AO253" s="76"/>
      <c r="AP253" s="77"/>
      <c r="AQ253" s="50"/>
      <c r="AR253" s="41"/>
      <c r="AS253" s="41"/>
      <c r="AT253" s="38"/>
      <c r="AU253" s="76"/>
      <c r="AV253" s="76"/>
      <c r="AW253" s="77"/>
      <c r="AX253" s="50"/>
      <c r="AY253" s="41"/>
      <c r="AZ253" s="41">
        <f t="shared" si="119"/>
        <v>0</v>
      </c>
      <c r="BA253" s="38">
        <f t="shared" si="120"/>
        <v>0</v>
      </c>
      <c r="BB253" s="76"/>
      <c r="BC253" s="76"/>
      <c r="BD253" s="77"/>
      <c r="BE253" s="50"/>
      <c r="BF253" s="41"/>
      <c r="BG253" s="41"/>
      <c r="BH253" s="38"/>
      <c r="BI253" s="76"/>
      <c r="BJ253" s="76"/>
      <c r="BK253" s="77"/>
      <c r="BL253" s="50"/>
      <c r="BM253" s="41"/>
      <c r="BN253" s="41"/>
      <c r="BO253" s="38"/>
      <c r="BP253" s="76"/>
      <c r="BQ253" s="76"/>
      <c r="BR253" s="77"/>
      <c r="BS253" s="92"/>
      <c r="BT253" s="93"/>
      <c r="BU253" s="93"/>
      <c r="BV253" s="38"/>
      <c r="BW253" s="76"/>
      <c r="BX253" s="76"/>
      <c r="BY253" s="77"/>
      <c r="BZ253" s="50"/>
      <c r="CA253" s="41"/>
      <c r="CB253" s="41"/>
      <c r="CC253" s="38">
        <f t="shared" si="121"/>
        <v>0</v>
      </c>
      <c r="CD253" s="76"/>
      <c r="CE253" s="76"/>
      <c r="CF253" s="77"/>
      <c r="CG253" s="87"/>
      <c r="CH253" s="88"/>
      <c r="CI253" s="88"/>
      <c r="CJ253" s="89">
        <f t="shared" si="122"/>
        <v>0</v>
      </c>
      <c r="CK253" s="76"/>
      <c r="CL253" s="76"/>
      <c r="CM253" s="77"/>
      <c r="CN253" s="87"/>
      <c r="CO253" s="88"/>
      <c r="CP253" s="88"/>
      <c r="CQ253" s="89"/>
      <c r="CR253" s="76"/>
      <c r="CS253" s="76"/>
      <c r="CT253" s="81"/>
      <c r="CU253" s="87"/>
      <c r="CV253" s="88"/>
      <c r="CW253" s="88">
        <f t="shared" si="123"/>
        <v>0</v>
      </c>
      <c r="CX253" s="89">
        <f t="shared" si="124"/>
        <v>0</v>
      </c>
      <c r="CY253" s="76"/>
      <c r="CZ253" s="76"/>
      <c r="DA253" s="81"/>
      <c r="DB253" s="60">
        <f t="shared" si="125"/>
        <v>0</v>
      </c>
      <c r="DC253" s="42">
        <f t="shared" si="126"/>
        <v>0</v>
      </c>
      <c r="DD253" s="42">
        <f t="shared" si="127"/>
        <v>0</v>
      </c>
      <c r="DE253" s="80">
        <f t="shared" si="128"/>
        <v>0</v>
      </c>
      <c r="DF253" s="80">
        <f t="shared" si="129"/>
        <v>0</v>
      </c>
      <c r="DG253" s="80">
        <f t="shared" si="130"/>
        <v>0</v>
      </c>
    </row>
    <row r="254" spans="2:111" s="8" customFormat="1" ht="20.100000000000001" customHeight="1">
      <c r="B254" s="13">
        <f t="shared" si="105"/>
        <v>248</v>
      </c>
      <c r="C254" s="66" t="e">
        <f>+#REF!</f>
        <v>#REF!</v>
      </c>
      <c r="D254" s="18"/>
      <c r="E254" s="97" t="e">
        <f>#REF!</f>
        <v>#REF!</v>
      </c>
      <c r="F254" s="16" t="e">
        <f>SUMIF(#REF!,$E254,#REF!)</f>
        <v>#REF!</v>
      </c>
      <c r="G254" s="16" t="e">
        <f>SUMIF(#REF!,$E254,#REF!)</f>
        <v>#REF!</v>
      </c>
      <c r="H254" s="17" t="e">
        <f t="shared" si="108"/>
        <v>#REF!</v>
      </c>
      <c r="I254" s="64" t="e">
        <f t="shared" si="104"/>
        <v>#REF!</v>
      </c>
      <c r="K254" s="92"/>
      <c r="L254" s="93"/>
      <c r="M254" s="41">
        <f t="shared" si="109"/>
        <v>0</v>
      </c>
      <c r="N254" s="38">
        <f t="shared" si="110"/>
        <v>0</v>
      </c>
      <c r="O254" s="76"/>
      <c r="P254" s="76"/>
      <c r="Q254" s="77"/>
      <c r="R254" s="50"/>
      <c r="S254" s="41"/>
      <c r="T254" s="41">
        <f t="shared" si="111"/>
        <v>0</v>
      </c>
      <c r="U254" s="38">
        <f t="shared" si="112"/>
        <v>0</v>
      </c>
      <c r="V254" s="76"/>
      <c r="W254" s="76"/>
      <c r="X254" s="77"/>
      <c r="Y254" s="50"/>
      <c r="Z254" s="41"/>
      <c r="AA254" s="41">
        <f t="shared" si="113"/>
        <v>0</v>
      </c>
      <c r="AB254" s="38">
        <f t="shared" si="114"/>
        <v>0</v>
      </c>
      <c r="AC254" s="50"/>
      <c r="AD254" s="41"/>
      <c r="AE254" s="41">
        <f t="shared" si="115"/>
        <v>0</v>
      </c>
      <c r="AF254" s="38">
        <f t="shared" si="116"/>
        <v>0</v>
      </c>
      <c r="AG254" s="76"/>
      <c r="AH254" s="76"/>
      <c r="AI254" s="77"/>
      <c r="AJ254" s="50"/>
      <c r="AK254" s="41"/>
      <c r="AL254" s="41">
        <f t="shared" si="117"/>
        <v>0</v>
      </c>
      <c r="AM254" s="38">
        <f t="shared" si="118"/>
        <v>0</v>
      </c>
      <c r="AN254" s="76"/>
      <c r="AO254" s="76"/>
      <c r="AP254" s="77"/>
      <c r="AQ254" s="50"/>
      <c r="AR254" s="41"/>
      <c r="AS254" s="41"/>
      <c r="AT254" s="38"/>
      <c r="AU254" s="76"/>
      <c r="AV254" s="76"/>
      <c r="AW254" s="77"/>
      <c r="AX254" s="50"/>
      <c r="AY254" s="41"/>
      <c r="AZ254" s="41">
        <f t="shared" si="119"/>
        <v>0</v>
      </c>
      <c r="BA254" s="38">
        <f t="shared" si="120"/>
        <v>0</v>
      </c>
      <c r="BB254" s="76"/>
      <c r="BC254" s="76"/>
      <c r="BD254" s="77"/>
      <c r="BE254" s="50"/>
      <c r="BF254" s="41"/>
      <c r="BG254" s="41"/>
      <c r="BH254" s="38"/>
      <c r="BI254" s="76"/>
      <c r="BJ254" s="76"/>
      <c r="BK254" s="77"/>
      <c r="BL254" s="50"/>
      <c r="BM254" s="41"/>
      <c r="BN254" s="41"/>
      <c r="BO254" s="38"/>
      <c r="BP254" s="76"/>
      <c r="BQ254" s="76"/>
      <c r="BR254" s="77"/>
      <c r="BS254" s="92"/>
      <c r="BT254" s="93"/>
      <c r="BU254" s="93"/>
      <c r="BV254" s="38"/>
      <c r="BW254" s="76"/>
      <c r="BX254" s="76"/>
      <c r="BY254" s="77"/>
      <c r="BZ254" s="50"/>
      <c r="CA254" s="41"/>
      <c r="CB254" s="41"/>
      <c r="CC254" s="38">
        <f t="shared" si="121"/>
        <v>0</v>
      </c>
      <c r="CD254" s="76"/>
      <c r="CE254" s="76"/>
      <c r="CF254" s="77"/>
      <c r="CG254" s="87"/>
      <c r="CH254" s="88"/>
      <c r="CI254" s="88"/>
      <c r="CJ254" s="89">
        <f t="shared" si="122"/>
        <v>0</v>
      </c>
      <c r="CK254" s="76"/>
      <c r="CL254" s="76"/>
      <c r="CM254" s="77"/>
      <c r="CN254" s="87"/>
      <c r="CO254" s="88"/>
      <c r="CP254" s="88"/>
      <c r="CQ254" s="89"/>
      <c r="CR254" s="76"/>
      <c r="CS254" s="76"/>
      <c r="CT254" s="81"/>
      <c r="CU254" s="87"/>
      <c r="CV254" s="88"/>
      <c r="CW254" s="88">
        <f t="shared" si="123"/>
        <v>0</v>
      </c>
      <c r="CX254" s="89">
        <f t="shared" si="124"/>
        <v>0</v>
      </c>
      <c r="CY254" s="76"/>
      <c r="CZ254" s="76"/>
      <c r="DA254" s="81"/>
      <c r="DB254" s="60">
        <f t="shared" si="125"/>
        <v>0</v>
      </c>
      <c r="DC254" s="42">
        <f t="shared" si="126"/>
        <v>0</v>
      </c>
      <c r="DD254" s="42">
        <f t="shared" si="127"/>
        <v>0</v>
      </c>
      <c r="DE254" s="80">
        <f t="shared" si="128"/>
        <v>0</v>
      </c>
      <c r="DF254" s="80">
        <f t="shared" si="129"/>
        <v>0</v>
      </c>
      <c r="DG254" s="80">
        <f t="shared" si="130"/>
        <v>0</v>
      </c>
    </row>
    <row r="255" spans="2:111" s="8" customFormat="1" ht="20.100000000000001" customHeight="1">
      <c r="B255" s="13">
        <f t="shared" si="105"/>
        <v>249</v>
      </c>
      <c r="C255" s="66" t="e">
        <f>+#REF!</f>
        <v>#REF!</v>
      </c>
      <c r="D255" s="18"/>
      <c r="E255" s="97" t="e">
        <f>#REF!</f>
        <v>#REF!</v>
      </c>
      <c r="F255" s="16" t="e">
        <f>SUMIF(#REF!,$E255,#REF!)</f>
        <v>#REF!</v>
      </c>
      <c r="G255" s="16" t="e">
        <f>SUMIF(#REF!,$E255,#REF!)</f>
        <v>#REF!</v>
      </c>
      <c r="H255" s="17" t="e">
        <f t="shared" si="108"/>
        <v>#REF!</v>
      </c>
      <c r="I255" s="64" t="e">
        <f t="shared" si="104"/>
        <v>#REF!</v>
      </c>
      <c r="K255" s="92"/>
      <c r="L255" s="93"/>
      <c r="M255" s="41">
        <f t="shared" si="109"/>
        <v>0</v>
      </c>
      <c r="N255" s="38">
        <f t="shared" si="110"/>
        <v>0</v>
      </c>
      <c r="O255" s="76"/>
      <c r="P255" s="76"/>
      <c r="Q255" s="77"/>
      <c r="R255" s="50"/>
      <c r="S255" s="41"/>
      <c r="T255" s="41">
        <f t="shared" si="111"/>
        <v>0</v>
      </c>
      <c r="U255" s="38">
        <f t="shared" si="112"/>
        <v>0</v>
      </c>
      <c r="V255" s="76"/>
      <c r="W255" s="76"/>
      <c r="X255" s="77"/>
      <c r="Y255" s="50"/>
      <c r="Z255" s="41"/>
      <c r="AA255" s="41">
        <f t="shared" si="113"/>
        <v>0</v>
      </c>
      <c r="AB255" s="38">
        <f t="shared" si="114"/>
        <v>0</v>
      </c>
      <c r="AC255" s="50"/>
      <c r="AD255" s="41"/>
      <c r="AE255" s="41">
        <f t="shared" si="115"/>
        <v>0</v>
      </c>
      <c r="AF255" s="38">
        <f t="shared" si="116"/>
        <v>0</v>
      </c>
      <c r="AG255" s="76"/>
      <c r="AH255" s="76"/>
      <c r="AI255" s="77"/>
      <c r="AJ255" s="50"/>
      <c r="AK255" s="41"/>
      <c r="AL255" s="41">
        <f t="shared" si="117"/>
        <v>0</v>
      </c>
      <c r="AM255" s="38">
        <f t="shared" si="118"/>
        <v>0</v>
      </c>
      <c r="AN255" s="76"/>
      <c r="AO255" s="76"/>
      <c r="AP255" s="77"/>
      <c r="AQ255" s="50"/>
      <c r="AR255" s="41"/>
      <c r="AS255" s="41"/>
      <c r="AT255" s="38"/>
      <c r="AU255" s="76"/>
      <c r="AV255" s="76"/>
      <c r="AW255" s="77"/>
      <c r="AX255" s="50"/>
      <c r="AY255" s="41"/>
      <c r="AZ255" s="41">
        <f t="shared" si="119"/>
        <v>0</v>
      </c>
      <c r="BA255" s="38">
        <f t="shared" si="120"/>
        <v>0</v>
      </c>
      <c r="BB255" s="76"/>
      <c r="BC255" s="76"/>
      <c r="BD255" s="77"/>
      <c r="BE255" s="50"/>
      <c r="BF255" s="41"/>
      <c r="BG255" s="41"/>
      <c r="BH255" s="38"/>
      <c r="BI255" s="76"/>
      <c r="BJ255" s="76"/>
      <c r="BK255" s="77"/>
      <c r="BL255" s="50"/>
      <c r="BM255" s="41"/>
      <c r="BN255" s="41"/>
      <c r="BO255" s="38"/>
      <c r="BP255" s="76"/>
      <c r="BQ255" s="76"/>
      <c r="BR255" s="77"/>
      <c r="BS255" s="92"/>
      <c r="BT255" s="93"/>
      <c r="BU255" s="93"/>
      <c r="BV255" s="38"/>
      <c r="BW255" s="76"/>
      <c r="BX255" s="76"/>
      <c r="BY255" s="77"/>
      <c r="BZ255" s="50"/>
      <c r="CA255" s="41"/>
      <c r="CB255" s="41"/>
      <c r="CC255" s="38">
        <f t="shared" si="121"/>
        <v>0</v>
      </c>
      <c r="CD255" s="76"/>
      <c r="CE255" s="76"/>
      <c r="CF255" s="77"/>
      <c r="CG255" s="87"/>
      <c r="CH255" s="88"/>
      <c r="CI255" s="88"/>
      <c r="CJ255" s="89">
        <f t="shared" si="122"/>
        <v>0</v>
      </c>
      <c r="CK255" s="76"/>
      <c r="CL255" s="76"/>
      <c r="CM255" s="77"/>
      <c r="CN255" s="87"/>
      <c r="CO255" s="88"/>
      <c r="CP255" s="88"/>
      <c r="CQ255" s="89"/>
      <c r="CR255" s="76"/>
      <c r="CS255" s="76"/>
      <c r="CT255" s="81"/>
      <c r="CU255" s="87"/>
      <c r="CV255" s="88"/>
      <c r="CW255" s="88">
        <f t="shared" si="123"/>
        <v>0</v>
      </c>
      <c r="CX255" s="89">
        <f t="shared" si="124"/>
        <v>0</v>
      </c>
      <c r="CY255" s="76"/>
      <c r="CZ255" s="76"/>
      <c r="DA255" s="81"/>
      <c r="DB255" s="60">
        <f t="shared" si="125"/>
        <v>0</v>
      </c>
      <c r="DC255" s="42">
        <f t="shared" si="126"/>
        <v>0</v>
      </c>
      <c r="DD255" s="42">
        <f t="shared" si="127"/>
        <v>0</v>
      </c>
      <c r="DE255" s="80">
        <f t="shared" si="128"/>
        <v>0</v>
      </c>
      <c r="DF255" s="80">
        <f t="shared" si="129"/>
        <v>0</v>
      </c>
      <c r="DG255" s="80">
        <f t="shared" si="130"/>
        <v>0</v>
      </c>
    </row>
    <row r="256" spans="2:111" s="8" customFormat="1" ht="20.100000000000001" customHeight="1">
      <c r="B256" s="13">
        <f t="shared" si="105"/>
        <v>250</v>
      </c>
      <c r="C256" s="66" t="e">
        <f>+#REF!</f>
        <v>#REF!</v>
      </c>
      <c r="D256" s="18"/>
      <c r="E256" s="97" t="e">
        <f>#REF!</f>
        <v>#REF!</v>
      </c>
      <c r="F256" s="16" t="e">
        <f>SUMIF(#REF!,$E256,#REF!)</f>
        <v>#REF!</v>
      </c>
      <c r="G256" s="16" t="e">
        <f>SUMIF(#REF!,$E256,#REF!)</f>
        <v>#REF!</v>
      </c>
      <c r="H256" s="17" t="e">
        <f t="shared" si="108"/>
        <v>#REF!</v>
      </c>
      <c r="I256" s="64" t="e">
        <f t="shared" si="104"/>
        <v>#REF!</v>
      </c>
      <c r="K256" s="92"/>
      <c r="L256" s="93"/>
      <c r="M256" s="41">
        <f t="shared" si="109"/>
        <v>0</v>
      </c>
      <c r="N256" s="38">
        <f t="shared" si="110"/>
        <v>0</v>
      </c>
      <c r="O256" s="76"/>
      <c r="P256" s="76"/>
      <c r="Q256" s="77"/>
      <c r="R256" s="50"/>
      <c r="S256" s="41"/>
      <c r="T256" s="41">
        <f t="shared" si="111"/>
        <v>0</v>
      </c>
      <c r="U256" s="38">
        <f t="shared" si="112"/>
        <v>0</v>
      </c>
      <c r="V256" s="76"/>
      <c r="W256" s="76"/>
      <c r="X256" s="77"/>
      <c r="Y256" s="50"/>
      <c r="Z256" s="41"/>
      <c r="AA256" s="41">
        <f t="shared" si="113"/>
        <v>0</v>
      </c>
      <c r="AB256" s="38">
        <f t="shared" si="114"/>
        <v>0</v>
      </c>
      <c r="AC256" s="50"/>
      <c r="AD256" s="41"/>
      <c r="AE256" s="41">
        <f t="shared" si="115"/>
        <v>0</v>
      </c>
      <c r="AF256" s="38">
        <f t="shared" si="116"/>
        <v>0</v>
      </c>
      <c r="AG256" s="76"/>
      <c r="AH256" s="76"/>
      <c r="AI256" s="77"/>
      <c r="AJ256" s="50"/>
      <c r="AK256" s="41"/>
      <c r="AL256" s="41">
        <f t="shared" si="117"/>
        <v>0</v>
      </c>
      <c r="AM256" s="38">
        <f t="shared" si="118"/>
        <v>0</v>
      </c>
      <c r="AN256" s="76"/>
      <c r="AO256" s="76"/>
      <c r="AP256" s="77"/>
      <c r="AQ256" s="50"/>
      <c r="AR256" s="41"/>
      <c r="AS256" s="41"/>
      <c r="AT256" s="38"/>
      <c r="AU256" s="76"/>
      <c r="AV256" s="76"/>
      <c r="AW256" s="77"/>
      <c r="AX256" s="50"/>
      <c r="AY256" s="41"/>
      <c r="AZ256" s="41">
        <f t="shared" si="119"/>
        <v>0</v>
      </c>
      <c r="BA256" s="38">
        <f t="shared" si="120"/>
        <v>0</v>
      </c>
      <c r="BB256" s="76"/>
      <c r="BC256" s="76"/>
      <c r="BD256" s="77"/>
      <c r="BE256" s="50"/>
      <c r="BF256" s="41"/>
      <c r="BG256" s="41"/>
      <c r="BH256" s="38"/>
      <c r="BI256" s="76"/>
      <c r="BJ256" s="76"/>
      <c r="BK256" s="77"/>
      <c r="BL256" s="50"/>
      <c r="BM256" s="41"/>
      <c r="BN256" s="41"/>
      <c r="BO256" s="38"/>
      <c r="BP256" s="76"/>
      <c r="BQ256" s="76"/>
      <c r="BR256" s="77"/>
      <c r="BS256" s="92"/>
      <c r="BT256" s="93"/>
      <c r="BU256" s="93"/>
      <c r="BV256" s="38"/>
      <c r="BW256" s="76"/>
      <c r="BX256" s="76"/>
      <c r="BY256" s="77"/>
      <c r="BZ256" s="50"/>
      <c r="CA256" s="41"/>
      <c r="CB256" s="41"/>
      <c r="CC256" s="38">
        <f t="shared" si="121"/>
        <v>0</v>
      </c>
      <c r="CD256" s="76"/>
      <c r="CE256" s="76"/>
      <c r="CF256" s="77"/>
      <c r="CG256" s="87"/>
      <c r="CH256" s="88"/>
      <c r="CI256" s="88"/>
      <c r="CJ256" s="89">
        <f t="shared" si="122"/>
        <v>0</v>
      </c>
      <c r="CK256" s="76"/>
      <c r="CL256" s="76"/>
      <c r="CM256" s="77"/>
      <c r="CN256" s="87"/>
      <c r="CO256" s="88"/>
      <c r="CP256" s="88"/>
      <c r="CQ256" s="89"/>
      <c r="CR256" s="76"/>
      <c r="CS256" s="76"/>
      <c r="CT256" s="81"/>
      <c r="CU256" s="87"/>
      <c r="CV256" s="88"/>
      <c r="CW256" s="88">
        <f t="shared" si="123"/>
        <v>0</v>
      </c>
      <c r="CX256" s="89">
        <f t="shared" si="124"/>
        <v>0</v>
      </c>
      <c r="CY256" s="76"/>
      <c r="CZ256" s="76"/>
      <c r="DA256" s="81"/>
      <c r="DB256" s="60">
        <f t="shared" si="125"/>
        <v>0</v>
      </c>
      <c r="DC256" s="42">
        <f t="shared" si="126"/>
        <v>0</v>
      </c>
      <c r="DD256" s="42">
        <f t="shared" si="127"/>
        <v>0</v>
      </c>
      <c r="DE256" s="80">
        <f t="shared" si="128"/>
        <v>0</v>
      </c>
      <c r="DF256" s="80">
        <f t="shared" si="129"/>
        <v>0</v>
      </c>
      <c r="DG256" s="80">
        <f t="shared" si="130"/>
        <v>0</v>
      </c>
    </row>
    <row r="257" spans="2:111" s="8" customFormat="1" ht="20.100000000000001" customHeight="1">
      <c r="B257" s="13">
        <f t="shared" si="105"/>
        <v>251</v>
      </c>
      <c r="C257" s="66" t="e">
        <f>+#REF!</f>
        <v>#REF!</v>
      </c>
      <c r="D257" s="18"/>
      <c r="E257" s="97" t="e">
        <f>#REF!</f>
        <v>#REF!</v>
      </c>
      <c r="F257" s="16" t="e">
        <f>SUMIF(#REF!,$E257,#REF!)</f>
        <v>#REF!</v>
      </c>
      <c r="G257" s="16" t="e">
        <f>SUMIF(#REF!,$E257,#REF!)</f>
        <v>#REF!</v>
      </c>
      <c r="H257" s="17" t="e">
        <f t="shared" si="108"/>
        <v>#REF!</v>
      </c>
      <c r="I257" s="64" t="e">
        <f t="shared" si="104"/>
        <v>#REF!</v>
      </c>
      <c r="K257" s="92"/>
      <c r="L257" s="93"/>
      <c r="M257" s="41">
        <f t="shared" si="109"/>
        <v>0</v>
      </c>
      <c r="N257" s="38">
        <f t="shared" si="110"/>
        <v>0</v>
      </c>
      <c r="O257" s="76"/>
      <c r="P257" s="76"/>
      <c r="Q257" s="77"/>
      <c r="R257" s="50"/>
      <c r="S257" s="41"/>
      <c r="T257" s="41">
        <f t="shared" si="111"/>
        <v>0</v>
      </c>
      <c r="U257" s="38">
        <f t="shared" si="112"/>
        <v>0</v>
      </c>
      <c r="V257" s="76"/>
      <c r="W257" s="76"/>
      <c r="X257" s="77"/>
      <c r="Y257" s="50"/>
      <c r="Z257" s="41"/>
      <c r="AA257" s="41">
        <f t="shared" si="113"/>
        <v>0</v>
      </c>
      <c r="AB257" s="38">
        <f t="shared" si="114"/>
        <v>0</v>
      </c>
      <c r="AC257" s="50"/>
      <c r="AD257" s="41"/>
      <c r="AE257" s="41">
        <f t="shared" si="115"/>
        <v>0</v>
      </c>
      <c r="AF257" s="38">
        <f t="shared" si="116"/>
        <v>0</v>
      </c>
      <c r="AG257" s="76"/>
      <c r="AH257" s="76"/>
      <c r="AI257" s="77"/>
      <c r="AJ257" s="50"/>
      <c r="AK257" s="41"/>
      <c r="AL257" s="41">
        <f t="shared" si="117"/>
        <v>0</v>
      </c>
      <c r="AM257" s="38">
        <f t="shared" si="118"/>
        <v>0</v>
      </c>
      <c r="AN257" s="76"/>
      <c r="AO257" s="76"/>
      <c r="AP257" s="77"/>
      <c r="AQ257" s="50"/>
      <c r="AR257" s="41"/>
      <c r="AS257" s="41"/>
      <c r="AT257" s="38"/>
      <c r="AU257" s="76"/>
      <c r="AV257" s="76"/>
      <c r="AW257" s="77"/>
      <c r="AX257" s="50"/>
      <c r="AY257" s="41"/>
      <c r="AZ257" s="41">
        <f t="shared" si="119"/>
        <v>0</v>
      </c>
      <c r="BA257" s="38">
        <f t="shared" si="120"/>
        <v>0</v>
      </c>
      <c r="BB257" s="76"/>
      <c r="BC257" s="76"/>
      <c r="BD257" s="77"/>
      <c r="BE257" s="50"/>
      <c r="BF257" s="41"/>
      <c r="BG257" s="41"/>
      <c r="BH257" s="38"/>
      <c r="BI257" s="76"/>
      <c r="BJ257" s="76"/>
      <c r="BK257" s="77"/>
      <c r="BL257" s="50"/>
      <c r="BM257" s="41"/>
      <c r="BN257" s="41"/>
      <c r="BO257" s="38"/>
      <c r="BP257" s="76"/>
      <c r="BQ257" s="76"/>
      <c r="BR257" s="77"/>
      <c r="BS257" s="92"/>
      <c r="BT257" s="93"/>
      <c r="BU257" s="93"/>
      <c r="BV257" s="38"/>
      <c r="BW257" s="76"/>
      <c r="BX257" s="76"/>
      <c r="BY257" s="77"/>
      <c r="BZ257" s="50"/>
      <c r="CA257" s="41"/>
      <c r="CB257" s="41"/>
      <c r="CC257" s="38">
        <f t="shared" si="121"/>
        <v>0</v>
      </c>
      <c r="CD257" s="76"/>
      <c r="CE257" s="76"/>
      <c r="CF257" s="77"/>
      <c r="CG257" s="87"/>
      <c r="CH257" s="88"/>
      <c r="CI257" s="88"/>
      <c r="CJ257" s="89">
        <f t="shared" si="122"/>
        <v>0</v>
      </c>
      <c r="CK257" s="76"/>
      <c r="CL257" s="76"/>
      <c r="CM257" s="77"/>
      <c r="CN257" s="87"/>
      <c r="CO257" s="88"/>
      <c r="CP257" s="88"/>
      <c r="CQ257" s="89"/>
      <c r="CR257" s="76"/>
      <c r="CS257" s="76"/>
      <c r="CT257" s="81"/>
      <c r="CU257" s="87"/>
      <c r="CV257" s="88"/>
      <c r="CW257" s="88">
        <f t="shared" si="123"/>
        <v>0</v>
      </c>
      <c r="CX257" s="89">
        <f t="shared" si="124"/>
        <v>0</v>
      </c>
      <c r="CY257" s="76"/>
      <c r="CZ257" s="76"/>
      <c r="DA257" s="81"/>
      <c r="DB257" s="60">
        <f t="shared" si="125"/>
        <v>0</v>
      </c>
      <c r="DC257" s="42">
        <f t="shared" si="126"/>
        <v>0</v>
      </c>
      <c r="DD257" s="42">
        <f t="shared" si="127"/>
        <v>0</v>
      </c>
      <c r="DE257" s="80">
        <f t="shared" si="128"/>
        <v>0</v>
      </c>
      <c r="DF257" s="80">
        <f t="shared" si="129"/>
        <v>0</v>
      </c>
      <c r="DG257" s="80">
        <f t="shared" si="130"/>
        <v>0</v>
      </c>
    </row>
    <row r="258" spans="2:111" s="8" customFormat="1" ht="20.100000000000001" customHeight="1">
      <c r="B258" s="13">
        <f t="shared" si="105"/>
        <v>252</v>
      </c>
      <c r="C258" s="66" t="e">
        <f>+#REF!</f>
        <v>#REF!</v>
      </c>
      <c r="D258" s="18"/>
      <c r="E258" s="97" t="e">
        <f>#REF!</f>
        <v>#REF!</v>
      </c>
      <c r="F258" s="16" t="e">
        <f>SUMIF(#REF!,$E258,#REF!)</f>
        <v>#REF!</v>
      </c>
      <c r="G258" s="16" t="e">
        <f>SUMIF(#REF!,$E258,#REF!)</f>
        <v>#REF!</v>
      </c>
      <c r="H258" s="17" t="e">
        <f t="shared" si="108"/>
        <v>#REF!</v>
      </c>
      <c r="I258" s="64" t="e">
        <f t="shared" si="104"/>
        <v>#REF!</v>
      </c>
      <c r="K258" s="92"/>
      <c r="L258" s="93"/>
      <c r="M258" s="41">
        <f t="shared" si="109"/>
        <v>0</v>
      </c>
      <c r="N258" s="38">
        <f t="shared" si="110"/>
        <v>0</v>
      </c>
      <c r="O258" s="76"/>
      <c r="P258" s="76"/>
      <c r="Q258" s="77"/>
      <c r="R258" s="50"/>
      <c r="S258" s="41"/>
      <c r="T258" s="41">
        <f t="shared" si="111"/>
        <v>0</v>
      </c>
      <c r="U258" s="38">
        <f t="shared" si="112"/>
        <v>0</v>
      </c>
      <c r="V258" s="76"/>
      <c r="W258" s="76"/>
      <c r="X258" s="77"/>
      <c r="Y258" s="50"/>
      <c r="Z258" s="41"/>
      <c r="AA258" s="41">
        <f t="shared" si="113"/>
        <v>0</v>
      </c>
      <c r="AB258" s="38">
        <f t="shared" si="114"/>
        <v>0</v>
      </c>
      <c r="AC258" s="50"/>
      <c r="AD258" s="41"/>
      <c r="AE258" s="41">
        <f t="shared" si="115"/>
        <v>0</v>
      </c>
      <c r="AF258" s="38">
        <f t="shared" si="116"/>
        <v>0</v>
      </c>
      <c r="AG258" s="76"/>
      <c r="AH258" s="76"/>
      <c r="AI258" s="77"/>
      <c r="AJ258" s="50"/>
      <c r="AK258" s="41"/>
      <c r="AL258" s="41">
        <f t="shared" si="117"/>
        <v>0</v>
      </c>
      <c r="AM258" s="38">
        <f t="shared" si="118"/>
        <v>0</v>
      </c>
      <c r="AN258" s="76"/>
      <c r="AO258" s="76"/>
      <c r="AP258" s="77"/>
      <c r="AQ258" s="50"/>
      <c r="AR258" s="41"/>
      <c r="AS258" s="41"/>
      <c r="AT258" s="38"/>
      <c r="AU258" s="76"/>
      <c r="AV258" s="76"/>
      <c r="AW258" s="77"/>
      <c r="AX258" s="50"/>
      <c r="AY258" s="41"/>
      <c r="AZ258" s="41">
        <f t="shared" si="119"/>
        <v>0</v>
      </c>
      <c r="BA258" s="38">
        <f t="shared" si="120"/>
        <v>0</v>
      </c>
      <c r="BB258" s="76"/>
      <c r="BC258" s="76"/>
      <c r="BD258" s="77"/>
      <c r="BE258" s="50"/>
      <c r="BF258" s="41"/>
      <c r="BG258" s="41"/>
      <c r="BH258" s="38"/>
      <c r="BI258" s="76"/>
      <c r="BJ258" s="76"/>
      <c r="BK258" s="77"/>
      <c r="BL258" s="50"/>
      <c r="BM258" s="41"/>
      <c r="BN258" s="41"/>
      <c r="BO258" s="38"/>
      <c r="BP258" s="76"/>
      <c r="BQ258" s="76"/>
      <c r="BR258" s="77"/>
      <c r="BS258" s="92"/>
      <c r="BT258" s="93"/>
      <c r="BU258" s="93"/>
      <c r="BV258" s="38"/>
      <c r="BW258" s="76"/>
      <c r="BX258" s="76"/>
      <c r="BY258" s="77"/>
      <c r="BZ258" s="50"/>
      <c r="CA258" s="41"/>
      <c r="CB258" s="41"/>
      <c r="CC258" s="38">
        <f t="shared" si="121"/>
        <v>0</v>
      </c>
      <c r="CD258" s="76"/>
      <c r="CE258" s="76"/>
      <c r="CF258" s="77"/>
      <c r="CG258" s="87"/>
      <c r="CH258" s="88"/>
      <c r="CI258" s="88"/>
      <c r="CJ258" s="89">
        <f t="shared" si="122"/>
        <v>0</v>
      </c>
      <c r="CK258" s="76"/>
      <c r="CL258" s="76"/>
      <c r="CM258" s="77"/>
      <c r="CN258" s="87"/>
      <c r="CO258" s="88"/>
      <c r="CP258" s="88"/>
      <c r="CQ258" s="89"/>
      <c r="CR258" s="76"/>
      <c r="CS258" s="76"/>
      <c r="CT258" s="81"/>
      <c r="CU258" s="87"/>
      <c r="CV258" s="88"/>
      <c r="CW258" s="88">
        <f t="shared" si="123"/>
        <v>0</v>
      </c>
      <c r="CX258" s="89">
        <f t="shared" si="124"/>
        <v>0</v>
      </c>
      <c r="CY258" s="76"/>
      <c r="CZ258" s="76"/>
      <c r="DA258" s="81"/>
      <c r="DB258" s="60">
        <f t="shared" si="125"/>
        <v>0</v>
      </c>
      <c r="DC258" s="42">
        <f t="shared" si="126"/>
        <v>0</v>
      </c>
      <c r="DD258" s="42">
        <f t="shared" si="127"/>
        <v>0</v>
      </c>
      <c r="DE258" s="80">
        <f t="shared" si="128"/>
        <v>0</v>
      </c>
      <c r="DF258" s="80">
        <f t="shared" si="129"/>
        <v>0</v>
      </c>
      <c r="DG258" s="80">
        <f t="shared" si="130"/>
        <v>0</v>
      </c>
    </row>
    <row r="259" spans="2:111" s="8" customFormat="1" ht="20.100000000000001" customHeight="1">
      <c r="B259" s="13">
        <f t="shared" si="105"/>
        <v>253</v>
      </c>
      <c r="C259" s="66" t="e">
        <f>+#REF!</f>
        <v>#REF!</v>
      </c>
      <c r="D259" s="18"/>
      <c r="E259" s="97" t="e">
        <f>#REF!</f>
        <v>#REF!</v>
      </c>
      <c r="F259" s="16" t="e">
        <f>SUMIF(#REF!,$E259,#REF!)</f>
        <v>#REF!</v>
      </c>
      <c r="G259" s="16" t="e">
        <f>SUMIF(#REF!,$E259,#REF!)</f>
        <v>#REF!</v>
      </c>
      <c r="H259" s="17" t="e">
        <f t="shared" si="108"/>
        <v>#REF!</v>
      </c>
      <c r="I259" s="64" t="e">
        <f t="shared" si="104"/>
        <v>#REF!</v>
      </c>
      <c r="K259" s="92"/>
      <c r="L259" s="93"/>
      <c r="M259" s="41">
        <f t="shared" si="109"/>
        <v>0</v>
      </c>
      <c r="N259" s="38">
        <f t="shared" si="110"/>
        <v>0</v>
      </c>
      <c r="O259" s="76"/>
      <c r="P259" s="76"/>
      <c r="Q259" s="77"/>
      <c r="R259" s="50"/>
      <c r="S259" s="41"/>
      <c r="T259" s="41">
        <f t="shared" si="111"/>
        <v>0</v>
      </c>
      <c r="U259" s="38">
        <f t="shared" si="112"/>
        <v>0</v>
      </c>
      <c r="V259" s="76"/>
      <c r="W259" s="76"/>
      <c r="X259" s="77"/>
      <c r="Y259" s="50"/>
      <c r="Z259" s="41"/>
      <c r="AA259" s="41">
        <f t="shared" si="113"/>
        <v>0</v>
      </c>
      <c r="AB259" s="38">
        <f t="shared" si="114"/>
        <v>0</v>
      </c>
      <c r="AC259" s="50"/>
      <c r="AD259" s="41"/>
      <c r="AE259" s="41">
        <f t="shared" si="115"/>
        <v>0</v>
      </c>
      <c r="AF259" s="38">
        <f t="shared" si="116"/>
        <v>0</v>
      </c>
      <c r="AG259" s="76"/>
      <c r="AH259" s="76"/>
      <c r="AI259" s="77"/>
      <c r="AJ259" s="50"/>
      <c r="AK259" s="41"/>
      <c r="AL259" s="41">
        <f t="shared" si="117"/>
        <v>0</v>
      </c>
      <c r="AM259" s="38">
        <f t="shared" si="118"/>
        <v>0</v>
      </c>
      <c r="AN259" s="76"/>
      <c r="AO259" s="76"/>
      <c r="AP259" s="77"/>
      <c r="AQ259" s="50"/>
      <c r="AR259" s="41"/>
      <c r="AS259" s="41"/>
      <c r="AT259" s="38"/>
      <c r="AU259" s="76"/>
      <c r="AV259" s="76"/>
      <c r="AW259" s="77"/>
      <c r="AX259" s="50"/>
      <c r="AY259" s="41"/>
      <c r="AZ259" s="41">
        <f t="shared" si="119"/>
        <v>0</v>
      </c>
      <c r="BA259" s="38">
        <f t="shared" si="120"/>
        <v>0</v>
      </c>
      <c r="BB259" s="76"/>
      <c r="BC259" s="76"/>
      <c r="BD259" s="77"/>
      <c r="BE259" s="50"/>
      <c r="BF259" s="41"/>
      <c r="BG259" s="41"/>
      <c r="BH259" s="38"/>
      <c r="BI259" s="76"/>
      <c r="BJ259" s="76"/>
      <c r="BK259" s="77"/>
      <c r="BL259" s="50"/>
      <c r="BM259" s="41"/>
      <c r="BN259" s="41"/>
      <c r="BO259" s="38"/>
      <c r="BP259" s="76"/>
      <c r="BQ259" s="76"/>
      <c r="BR259" s="77"/>
      <c r="BS259" s="92"/>
      <c r="BT259" s="93"/>
      <c r="BU259" s="93"/>
      <c r="BV259" s="38"/>
      <c r="BW259" s="76"/>
      <c r="BX259" s="76"/>
      <c r="BY259" s="77"/>
      <c r="BZ259" s="50"/>
      <c r="CA259" s="41"/>
      <c r="CB259" s="41"/>
      <c r="CC259" s="38">
        <f t="shared" si="121"/>
        <v>0</v>
      </c>
      <c r="CD259" s="76"/>
      <c r="CE259" s="76"/>
      <c r="CF259" s="77"/>
      <c r="CG259" s="87"/>
      <c r="CH259" s="88"/>
      <c r="CI259" s="88"/>
      <c r="CJ259" s="89">
        <f t="shared" si="122"/>
        <v>0</v>
      </c>
      <c r="CK259" s="76"/>
      <c r="CL259" s="76"/>
      <c r="CM259" s="77"/>
      <c r="CN259" s="87"/>
      <c r="CO259" s="88"/>
      <c r="CP259" s="88"/>
      <c r="CQ259" s="89"/>
      <c r="CR259" s="76"/>
      <c r="CS259" s="76"/>
      <c r="CT259" s="81"/>
      <c r="CU259" s="87"/>
      <c r="CV259" s="88"/>
      <c r="CW259" s="88">
        <f t="shared" si="123"/>
        <v>0</v>
      </c>
      <c r="CX259" s="89">
        <f t="shared" si="124"/>
        <v>0</v>
      </c>
      <c r="CY259" s="76"/>
      <c r="CZ259" s="76"/>
      <c r="DA259" s="81"/>
      <c r="DB259" s="60">
        <f t="shared" si="125"/>
        <v>0</v>
      </c>
      <c r="DC259" s="42">
        <f t="shared" si="126"/>
        <v>0</v>
      </c>
      <c r="DD259" s="42">
        <f t="shared" si="127"/>
        <v>0</v>
      </c>
      <c r="DE259" s="80">
        <f t="shared" si="128"/>
        <v>0</v>
      </c>
      <c r="DF259" s="80">
        <f t="shared" si="129"/>
        <v>0</v>
      </c>
      <c r="DG259" s="80">
        <f t="shared" si="130"/>
        <v>0</v>
      </c>
    </row>
    <row r="260" spans="2:111" s="8" customFormat="1" ht="20.100000000000001" customHeight="1">
      <c r="B260" s="13">
        <f t="shared" si="105"/>
        <v>254</v>
      </c>
      <c r="C260" s="66" t="e">
        <f>+#REF!</f>
        <v>#REF!</v>
      </c>
      <c r="D260" s="18"/>
      <c r="E260" s="97" t="e">
        <f>#REF!</f>
        <v>#REF!</v>
      </c>
      <c r="F260" s="16" t="e">
        <f>SUMIF(#REF!,$E260,#REF!)</f>
        <v>#REF!</v>
      </c>
      <c r="G260" s="16" t="e">
        <f>SUMIF(#REF!,$E260,#REF!)</f>
        <v>#REF!</v>
      </c>
      <c r="H260" s="17" t="e">
        <f t="shared" si="108"/>
        <v>#REF!</v>
      </c>
      <c r="I260" s="64" t="e">
        <f t="shared" si="104"/>
        <v>#REF!</v>
      </c>
      <c r="K260" s="92"/>
      <c r="L260" s="93"/>
      <c r="M260" s="41">
        <f t="shared" si="109"/>
        <v>0</v>
      </c>
      <c r="N260" s="38">
        <f t="shared" si="110"/>
        <v>0</v>
      </c>
      <c r="O260" s="76"/>
      <c r="P260" s="76"/>
      <c r="Q260" s="77"/>
      <c r="R260" s="50"/>
      <c r="S260" s="41"/>
      <c r="T260" s="41">
        <f t="shared" si="111"/>
        <v>0</v>
      </c>
      <c r="U260" s="38">
        <f t="shared" si="112"/>
        <v>0</v>
      </c>
      <c r="V260" s="76"/>
      <c r="W260" s="76"/>
      <c r="X260" s="77"/>
      <c r="Y260" s="50"/>
      <c r="Z260" s="41"/>
      <c r="AA260" s="41">
        <f t="shared" si="113"/>
        <v>0</v>
      </c>
      <c r="AB260" s="38">
        <f t="shared" si="114"/>
        <v>0</v>
      </c>
      <c r="AC260" s="50"/>
      <c r="AD260" s="41"/>
      <c r="AE260" s="41">
        <f t="shared" si="115"/>
        <v>0</v>
      </c>
      <c r="AF260" s="38">
        <f t="shared" si="116"/>
        <v>0</v>
      </c>
      <c r="AG260" s="76"/>
      <c r="AH260" s="76"/>
      <c r="AI260" s="77"/>
      <c r="AJ260" s="50"/>
      <c r="AK260" s="41"/>
      <c r="AL260" s="41">
        <f t="shared" si="117"/>
        <v>0</v>
      </c>
      <c r="AM260" s="38">
        <f t="shared" si="118"/>
        <v>0</v>
      </c>
      <c r="AN260" s="76"/>
      <c r="AO260" s="76"/>
      <c r="AP260" s="77"/>
      <c r="AQ260" s="50"/>
      <c r="AR260" s="41"/>
      <c r="AS260" s="41"/>
      <c r="AT260" s="38"/>
      <c r="AU260" s="76"/>
      <c r="AV260" s="76"/>
      <c r="AW260" s="77"/>
      <c r="AX260" s="50"/>
      <c r="AY260" s="41"/>
      <c r="AZ260" s="41">
        <f t="shared" si="119"/>
        <v>0</v>
      </c>
      <c r="BA260" s="38">
        <f t="shared" si="120"/>
        <v>0</v>
      </c>
      <c r="BB260" s="76"/>
      <c r="BC260" s="76"/>
      <c r="BD260" s="77"/>
      <c r="BE260" s="50"/>
      <c r="BF260" s="41"/>
      <c r="BG260" s="41"/>
      <c r="BH260" s="38"/>
      <c r="BI260" s="76"/>
      <c r="BJ260" s="76"/>
      <c r="BK260" s="77"/>
      <c r="BL260" s="50"/>
      <c r="BM260" s="41"/>
      <c r="BN260" s="41"/>
      <c r="BO260" s="38"/>
      <c r="BP260" s="76"/>
      <c r="BQ260" s="76"/>
      <c r="BR260" s="77"/>
      <c r="BS260" s="92"/>
      <c r="BT260" s="93"/>
      <c r="BU260" s="93"/>
      <c r="BV260" s="38"/>
      <c r="BW260" s="76"/>
      <c r="BX260" s="76"/>
      <c r="BY260" s="77"/>
      <c r="BZ260" s="50"/>
      <c r="CA260" s="41"/>
      <c r="CB260" s="41"/>
      <c r="CC260" s="38">
        <f t="shared" si="121"/>
        <v>0</v>
      </c>
      <c r="CD260" s="76"/>
      <c r="CE260" s="76"/>
      <c r="CF260" s="77"/>
      <c r="CG260" s="87"/>
      <c r="CH260" s="88"/>
      <c r="CI260" s="88"/>
      <c r="CJ260" s="89">
        <f t="shared" si="122"/>
        <v>0</v>
      </c>
      <c r="CK260" s="76"/>
      <c r="CL260" s="76"/>
      <c r="CM260" s="77"/>
      <c r="CN260" s="87"/>
      <c r="CO260" s="88"/>
      <c r="CP260" s="88"/>
      <c r="CQ260" s="89"/>
      <c r="CR260" s="76"/>
      <c r="CS260" s="76"/>
      <c r="CT260" s="81"/>
      <c r="CU260" s="87"/>
      <c r="CV260" s="88"/>
      <c r="CW260" s="88">
        <f t="shared" si="123"/>
        <v>0</v>
      </c>
      <c r="CX260" s="89">
        <f t="shared" si="124"/>
        <v>0</v>
      </c>
      <c r="CY260" s="76"/>
      <c r="CZ260" s="76"/>
      <c r="DA260" s="81"/>
      <c r="DB260" s="60">
        <f t="shared" si="125"/>
        <v>0</v>
      </c>
      <c r="DC260" s="42">
        <f t="shared" si="126"/>
        <v>0</v>
      </c>
      <c r="DD260" s="42">
        <f t="shared" si="127"/>
        <v>0</v>
      </c>
      <c r="DE260" s="80">
        <f t="shared" si="128"/>
        <v>0</v>
      </c>
      <c r="DF260" s="80">
        <f t="shared" si="129"/>
        <v>0</v>
      </c>
      <c r="DG260" s="80">
        <f t="shared" si="130"/>
        <v>0</v>
      </c>
    </row>
    <row r="261" spans="2:111" s="8" customFormat="1" ht="20.100000000000001" customHeight="1">
      <c r="B261" s="13">
        <f t="shared" si="105"/>
        <v>255</v>
      </c>
      <c r="C261" s="66" t="e">
        <f>+#REF!</f>
        <v>#REF!</v>
      </c>
      <c r="D261" s="18"/>
      <c r="E261" s="97" t="e">
        <f>#REF!</f>
        <v>#REF!</v>
      </c>
      <c r="F261" s="16" t="e">
        <f>SUMIF(#REF!,$E261,#REF!)</f>
        <v>#REF!</v>
      </c>
      <c r="G261" s="16" t="e">
        <f>SUMIF(#REF!,$E261,#REF!)</f>
        <v>#REF!</v>
      </c>
      <c r="H261" s="17" t="e">
        <f t="shared" si="108"/>
        <v>#REF!</v>
      </c>
      <c r="I261" s="64" t="e">
        <f t="shared" si="104"/>
        <v>#REF!</v>
      </c>
      <c r="K261" s="92"/>
      <c r="L261" s="93"/>
      <c r="M261" s="41">
        <f t="shared" si="109"/>
        <v>0</v>
      </c>
      <c r="N261" s="38">
        <f t="shared" si="110"/>
        <v>0</v>
      </c>
      <c r="O261" s="76"/>
      <c r="P261" s="76"/>
      <c r="Q261" s="77"/>
      <c r="R261" s="50"/>
      <c r="S261" s="41"/>
      <c r="T261" s="41">
        <f t="shared" si="111"/>
        <v>0</v>
      </c>
      <c r="U261" s="38">
        <f t="shared" si="112"/>
        <v>0</v>
      </c>
      <c r="V261" s="76"/>
      <c r="W261" s="76"/>
      <c r="X261" s="77"/>
      <c r="Y261" s="50"/>
      <c r="Z261" s="41"/>
      <c r="AA261" s="41">
        <f t="shared" si="113"/>
        <v>0</v>
      </c>
      <c r="AB261" s="38">
        <f t="shared" si="114"/>
        <v>0</v>
      </c>
      <c r="AC261" s="50"/>
      <c r="AD261" s="41"/>
      <c r="AE261" s="41">
        <f t="shared" si="115"/>
        <v>0</v>
      </c>
      <c r="AF261" s="38">
        <f t="shared" si="116"/>
        <v>0</v>
      </c>
      <c r="AG261" s="76"/>
      <c r="AH261" s="76"/>
      <c r="AI261" s="77"/>
      <c r="AJ261" s="50"/>
      <c r="AK261" s="41"/>
      <c r="AL261" s="41">
        <f t="shared" si="117"/>
        <v>0</v>
      </c>
      <c r="AM261" s="38">
        <f t="shared" si="118"/>
        <v>0</v>
      </c>
      <c r="AN261" s="76"/>
      <c r="AO261" s="76"/>
      <c r="AP261" s="77"/>
      <c r="AQ261" s="50"/>
      <c r="AR261" s="41"/>
      <c r="AS261" s="41"/>
      <c r="AT261" s="38"/>
      <c r="AU261" s="76"/>
      <c r="AV261" s="76"/>
      <c r="AW261" s="77"/>
      <c r="AX261" s="50"/>
      <c r="AY261" s="41"/>
      <c r="AZ261" s="41">
        <f t="shared" si="119"/>
        <v>0</v>
      </c>
      <c r="BA261" s="38">
        <f t="shared" si="120"/>
        <v>0</v>
      </c>
      <c r="BB261" s="76"/>
      <c r="BC261" s="76"/>
      <c r="BD261" s="77"/>
      <c r="BE261" s="50"/>
      <c r="BF261" s="41"/>
      <c r="BG261" s="41"/>
      <c r="BH261" s="38"/>
      <c r="BI261" s="76"/>
      <c r="BJ261" s="76"/>
      <c r="BK261" s="77"/>
      <c r="BL261" s="50"/>
      <c r="BM261" s="41"/>
      <c r="BN261" s="41"/>
      <c r="BO261" s="38"/>
      <c r="BP261" s="76"/>
      <c r="BQ261" s="76"/>
      <c r="BR261" s="77"/>
      <c r="BS261" s="92"/>
      <c r="BT261" s="93"/>
      <c r="BU261" s="93"/>
      <c r="BV261" s="38"/>
      <c r="BW261" s="76"/>
      <c r="BX261" s="76"/>
      <c r="BY261" s="77"/>
      <c r="BZ261" s="50"/>
      <c r="CA261" s="41"/>
      <c r="CB261" s="41"/>
      <c r="CC261" s="38">
        <f t="shared" si="121"/>
        <v>0</v>
      </c>
      <c r="CD261" s="76"/>
      <c r="CE261" s="76"/>
      <c r="CF261" s="77"/>
      <c r="CG261" s="87"/>
      <c r="CH261" s="88"/>
      <c r="CI261" s="88"/>
      <c r="CJ261" s="89">
        <f t="shared" si="122"/>
        <v>0</v>
      </c>
      <c r="CK261" s="76"/>
      <c r="CL261" s="76"/>
      <c r="CM261" s="77"/>
      <c r="CN261" s="87"/>
      <c r="CO261" s="88"/>
      <c r="CP261" s="88"/>
      <c r="CQ261" s="89"/>
      <c r="CR261" s="76"/>
      <c r="CS261" s="76"/>
      <c r="CT261" s="81"/>
      <c r="CU261" s="87"/>
      <c r="CV261" s="88"/>
      <c r="CW261" s="88">
        <f t="shared" si="123"/>
        <v>0</v>
      </c>
      <c r="CX261" s="89">
        <f t="shared" si="124"/>
        <v>0</v>
      </c>
      <c r="CY261" s="76"/>
      <c r="CZ261" s="76"/>
      <c r="DA261" s="81"/>
      <c r="DB261" s="60">
        <f t="shared" si="125"/>
        <v>0</v>
      </c>
      <c r="DC261" s="42">
        <f t="shared" si="126"/>
        <v>0</v>
      </c>
      <c r="DD261" s="42">
        <f t="shared" si="127"/>
        <v>0</v>
      </c>
      <c r="DE261" s="80">
        <f t="shared" si="128"/>
        <v>0</v>
      </c>
      <c r="DF261" s="80">
        <f t="shared" si="129"/>
        <v>0</v>
      </c>
      <c r="DG261" s="80">
        <f t="shared" si="130"/>
        <v>0</v>
      </c>
    </row>
    <row r="262" spans="2:111" s="8" customFormat="1" ht="20.100000000000001" customHeight="1">
      <c r="B262" s="13">
        <f t="shared" si="105"/>
        <v>256</v>
      </c>
      <c r="C262" s="66" t="e">
        <f>+#REF!</f>
        <v>#REF!</v>
      </c>
      <c r="D262" s="18"/>
      <c r="E262" s="97" t="e">
        <f>#REF!</f>
        <v>#REF!</v>
      </c>
      <c r="F262" s="16" t="e">
        <f>SUMIF(#REF!,$E262,#REF!)</f>
        <v>#REF!</v>
      </c>
      <c r="G262" s="16" t="e">
        <f>SUMIF(#REF!,$E262,#REF!)</f>
        <v>#REF!</v>
      </c>
      <c r="H262" s="17" t="e">
        <f t="shared" si="108"/>
        <v>#REF!</v>
      </c>
      <c r="I262" s="64" t="e">
        <f t="shared" si="104"/>
        <v>#REF!</v>
      </c>
      <c r="K262" s="92"/>
      <c r="L262" s="93"/>
      <c r="M262" s="41">
        <f t="shared" si="109"/>
        <v>0</v>
      </c>
      <c r="N262" s="38">
        <f t="shared" si="110"/>
        <v>0</v>
      </c>
      <c r="O262" s="76"/>
      <c r="P262" s="76"/>
      <c r="Q262" s="77"/>
      <c r="R262" s="50"/>
      <c r="S262" s="41"/>
      <c r="T262" s="41">
        <f t="shared" si="111"/>
        <v>0</v>
      </c>
      <c r="U262" s="38">
        <f t="shared" si="112"/>
        <v>0</v>
      </c>
      <c r="V262" s="76"/>
      <c r="W262" s="76"/>
      <c r="X262" s="77"/>
      <c r="Y262" s="50"/>
      <c r="Z262" s="41"/>
      <c r="AA262" s="41">
        <f t="shared" si="113"/>
        <v>0</v>
      </c>
      <c r="AB262" s="38">
        <f t="shared" si="114"/>
        <v>0</v>
      </c>
      <c r="AC262" s="50"/>
      <c r="AD262" s="41"/>
      <c r="AE262" s="41">
        <f t="shared" si="115"/>
        <v>0</v>
      </c>
      <c r="AF262" s="38">
        <f t="shared" si="116"/>
        <v>0</v>
      </c>
      <c r="AG262" s="76"/>
      <c r="AH262" s="76"/>
      <c r="AI262" s="77"/>
      <c r="AJ262" s="50"/>
      <c r="AK262" s="41"/>
      <c r="AL262" s="41">
        <f t="shared" si="117"/>
        <v>0</v>
      </c>
      <c r="AM262" s="38">
        <f t="shared" si="118"/>
        <v>0</v>
      </c>
      <c r="AN262" s="76"/>
      <c r="AO262" s="76"/>
      <c r="AP262" s="77"/>
      <c r="AQ262" s="50"/>
      <c r="AR262" s="41"/>
      <c r="AS262" s="41"/>
      <c r="AT262" s="38"/>
      <c r="AU262" s="76"/>
      <c r="AV262" s="76"/>
      <c r="AW262" s="77"/>
      <c r="AX262" s="50"/>
      <c r="AY262" s="41"/>
      <c r="AZ262" s="41">
        <f t="shared" si="119"/>
        <v>0</v>
      </c>
      <c r="BA262" s="38">
        <f t="shared" si="120"/>
        <v>0</v>
      </c>
      <c r="BB262" s="76"/>
      <c r="BC262" s="76"/>
      <c r="BD262" s="77"/>
      <c r="BE262" s="50"/>
      <c r="BF262" s="41"/>
      <c r="BG262" s="41"/>
      <c r="BH262" s="38"/>
      <c r="BI262" s="76"/>
      <c r="BJ262" s="76"/>
      <c r="BK262" s="77"/>
      <c r="BL262" s="50"/>
      <c r="BM262" s="41"/>
      <c r="BN262" s="41"/>
      <c r="BO262" s="38"/>
      <c r="BP262" s="76"/>
      <c r="BQ262" s="76"/>
      <c r="BR262" s="77"/>
      <c r="BS262" s="92"/>
      <c r="BT262" s="93"/>
      <c r="BU262" s="93"/>
      <c r="BV262" s="38"/>
      <c r="BW262" s="76"/>
      <c r="BX262" s="76"/>
      <c r="BY262" s="77"/>
      <c r="BZ262" s="50"/>
      <c r="CA262" s="41"/>
      <c r="CB262" s="41"/>
      <c r="CC262" s="38">
        <f t="shared" si="121"/>
        <v>0</v>
      </c>
      <c r="CD262" s="76"/>
      <c r="CE262" s="76"/>
      <c r="CF262" s="77"/>
      <c r="CG262" s="87"/>
      <c r="CH262" s="88"/>
      <c r="CI262" s="88"/>
      <c r="CJ262" s="89">
        <f t="shared" si="122"/>
        <v>0</v>
      </c>
      <c r="CK262" s="76"/>
      <c r="CL262" s="76"/>
      <c r="CM262" s="77"/>
      <c r="CN262" s="87"/>
      <c r="CO262" s="88"/>
      <c r="CP262" s="88"/>
      <c r="CQ262" s="89"/>
      <c r="CR262" s="76"/>
      <c r="CS262" s="76"/>
      <c r="CT262" s="81"/>
      <c r="CU262" s="87"/>
      <c r="CV262" s="88"/>
      <c r="CW262" s="88">
        <f t="shared" si="123"/>
        <v>0</v>
      </c>
      <c r="CX262" s="89">
        <f t="shared" si="124"/>
        <v>0</v>
      </c>
      <c r="CY262" s="76"/>
      <c r="CZ262" s="76"/>
      <c r="DA262" s="81"/>
      <c r="DB262" s="60">
        <f t="shared" si="125"/>
        <v>0</v>
      </c>
      <c r="DC262" s="42">
        <f t="shared" si="126"/>
        <v>0</v>
      </c>
      <c r="DD262" s="42">
        <f t="shared" si="127"/>
        <v>0</v>
      </c>
      <c r="DE262" s="80">
        <f t="shared" si="128"/>
        <v>0</v>
      </c>
      <c r="DF262" s="80">
        <f t="shared" si="129"/>
        <v>0</v>
      </c>
      <c r="DG262" s="80">
        <f t="shared" si="130"/>
        <v>0</v>
      </c>
    </row>
    <row r="263" spans="2:111" s="8" customFormat="1" ht="20.100000000000001" customHeight="1">
      <c r="B263" s="13">
        <f t="shared" si="105"/>
        <v>257</v>
      </c>
      <c r="C263" s="66" t="e">
        <f>+#REF!</f>
        <v>#REF!</v>
      </c>
      <c r="D263" s="18"/>
      <c r="E263" s="97" t="e">
        <f>#REF!</f>
        <v>#REF!</v>
      </c>
      <c r="F263" s="16" t="e">
        <f>SUMIF(#REF!,$E263,#REF!)</f>
        <v>#REF!</v>
      </c>
      <c r="G263" s="16" t="e">
        <f>SUMIF(#REF!,$E263,#REF!)</f>
        <v>#REF!</v>
      </c>
      <c r="H263" s="17" t="e">
        <f t="shared" si="108"/>
        <v>#REF!</v>
      </c>
      <c r="I263" s="64" t="e">
        <f t="shared" si="104"/>
        <v>#REF!</v>
      </c>
      <c r="K263" s="92"/>
      <c r="L263" s="93"/>
      <c r="M263" s="41">
        <f t="shared" si="109"/>
        <v>0</v>
      </c>
      <c r="N263" s="38">
        <f t="shared" si="110"/>
        <v>0</v>
      </c>
      <c r="O263" s="76"/>
      <c r="P263" s="76"/>
      <c r="Q263" s="77"/>
      <c r="R263" s="50"/>
      <c r="S263" s="41"/>
      <c r="T263" s="41">
        <f t="shared" si="111"/>
        <v>0</v>
      </c>
      <c r="U263" s="38">
        <f t="shared" si="112"/>
        <v>0</v>
      </c>
      <c r="V263" s="76"/>
      <c r="W263" s="76"/>
      <c r="X263" s="77"/>
      <c r="Y263" s="50"/>
      <c r="Z263" s="41"/>
      <c r="AA263" s="41">
        <f t="shared" si="113"/>
        <v>0</v>
      </c>
      <c r="AB263" s="38">
        <f t="shared" si="114"/>
        <v>0</v>
      </c>
      <c r="AC263" s="50"/>
      <c r="AD263" s="41"/>
      <c r="AE263" s="41">
        <f t="shared" si="115"/>
        <v>0</v>
      </c>
      <c r="AF263" s="38">
        <f t="shared" si="116"/>
        <v>0</v>
      </c>
      <c r="AG263" s="76"/>
      <c r="AH263" s="76"/>
      <c r="AI263" s="77"/>
      <c r="AJ263" s="50"/>
      <c r="AK263" s="41"/>
      <c r="AL263" s="41">
        <f t="shared" si="117"/>
        <v>0</v>
      </c>
      <c r="AM263" s="38">
        <f t="shared" si="118"/>
        <v>0</v>
      </c>
      <c r="AN263" s="76"/>
      <c r="AO263" s="76"/>
      <c r="AP263" s="77"/>
      <c r="AQ263" s="50"/>
      <c r="AR263" s="41"/>
      <c r="AS263" s="41"/>
      <c r="AT263" s="38"/>
      <c r="AU263" s="76"/>
      <c r="AV263" s="76"/>
      <c r="AW263" s="77"/>
      <c r="AX263" s="50"/>
      <c r="AY263" s="41"/>
      <c r="AZ263" s="41">
        <f t="shared" si="119"/>
        <v>0</v>
      </c>
      <c r="BA263" s="38">
        <f t="shared" si="120"/>
        <v>0</v>
      </c>
      <c r="BB263" s="76"/>
      <c r="BC263" s="76"/>
      <c r="BD263" s="77"/>
      <c r="BE263" s="50"/>
      <c r="BF263" s="41"/>
      <c r="BG263" s="41"/>
      <c r="BH263" s="38"/>
      <c r="BI263" s="76"/>
      <c r="BJ263" s="76"/>
      <c r="BK263" s="77"/>
      <c r="BL263" s="50"/>
      <c r="BM263" s="41"/>
      <c r="BN263" s="41"/>
      <c r="BO263" s="38"/>
      <c r="BP263" s="76"/>
      <c r="BQ263" s="76"/>
      <c r="BR263" s="77"/>
      <c r="BS263" s="92"/>
      <c r="BT263" s="93"/>
      <c r="BU263" s="93"/>
      <c r="BV263" s="38"/>
      <c r="BW263" s="76"/>
      <c r="BX263" s="76"/>
      <c r="BY263" s="77"/>
      <c r="BZ263" s="50"/>
      <c r="CA263" s="41"/>
      <c r="CB263" s="41"/>
      <c r="CC263" s="38">
        <f t="shared" si="121"/>
        <v>0</v>
      </c>
      <c r="CD263" s="76"/>
      <c r="CE263" s="76"/>
      <c r="CF263" s="77"/>
      <c r="CG263" s="87"/>
      <c r="CH263" s="88"/>
      <c r="CI263" s="88"/>
      <c r="CJ263" s="89">
        <f t="shared" si="122"/>
        <v>0</v>
      </c>
      <c r="CK263" s="76"/>
      <c r="CL263" s="76"/>
      <c r="CM263" s="77"/>
      <c r="CN263" s="87"/>
      <c r="CO263" s="88"/>
      <c r="CP263" s="88"/>
      <c r="CQ263" s="89"/>
      <c r="CR263" s="76"/>
      <c r="CS263" s="76"/>
      <c r="CT263" s="81"/>
      <c r="CU263" s="87"/>
      <c r="CV263" s="88"/>
      <c r="CW263" s="88">
        <f t="shared" si="123"/>
        <v>0</v>
      </c>
      <c r="CX263" s="89">
        <f t="shared" si="124"/>
        <v>0</v>
      </c>
      <c r="CY263" s="76"/>
      <c r="CZ263" s="76"/>
      <c r="DA263" s="81"/>
      <c r="DB263" s="60">
        <f t="shared" si="125"/>
        <v>0</v>
      </c>
      <c r="DC263" s="42">
        <f t="shared" si="126"/>
        <v>0</v>
      </c>
      <c r="DD263" s="42">
        <f t="shared" si="127"/>
        <v>0</v>
      </c>
      <c r="DE263" s="80">
        <f t="shared" si="128"/>
        <v>0</v>
      </c>
      <c r="DF263" s="80">
        <f t="shared" si="129"/>
        <v>0</v>
      </c>
      <c r="DG263" s="80">
        <f t="shared" si="130"/>
        <v>0</v>
      </c>
    </row>
    <row r="264" spans="2:111" s="8" customFormat="1" ht="20.100000000000001" customHeight="1">
      <c r="B264" s="13">
        <f t="shared" si="105"/>
        <v>258</v>
      </c>
      <c r="C264" s="66" t="e">
        <f>+#REF!</f>
        <v>#REF!</v>
      </c>
      <c r="D264" s="18"/>
      <c r="E264" s="97" t="e">
        <f>#REF!</f>
        <v>#REF!</v>
      </c>
      <c r="F264" s="16" t="e">
        <f>SUMIF(#REF!,$E264,#REF!)</f>
        <v>#REF!</v>
      </c>
      <c r="G264" s="16" t="e">
        <f>SUMIF(#REF!,$E264,#REF!)</f>
        <v>#REF!</v>
      </c>
      <c r="H264" s="17" t="e">
        <f t="shared" si="108"/>
        <v>#REF!</v>
      </c>
      <c r="I264" s="64" t="e">
        <f t="shared" ref="I264:I274" si="131">H264</f>
        <v>#REF!</v>
      </c>
      <c r="K264" s="92"/>
      <c r="L264" s="93"/>
      <c r="M264" s="41">
        <f t="shared" ref="M264:M274" si="132">(L264/1.18)/2+((L264/1.18)*0.18)</f>
        <v>0</v>
      </c>
      <c r="N264" s="38">
        <f t="shared" ref="N264:N274" si="133">(L264/1.18)/2</f>
        <v>0</v>
      </c>
      <c r="O264" s="76"/>
      <c r="P264" s="76"/>
      <c r="Q264" s="77"/>
      <c r="R264" s="50"/>
      <c r="S264" s="41"/>
      <c r="T264" s="41">
        <f t="shared" ref="T264:T274" si="134">(S264/1.18)/2+((S264/1.18)*0.18)</f>
        <v>0</v>
      </c>
      <c r="U264" s="38">
        <f t="shared" ref="U264:U274" si="135">(S264/1.18)/2</f>
        <v>0</v>
      </c>
      <c r="V264" s="76"/>
      <c r="W264" s="76"/>
      <c r="X264" s="77"/>
      <c r="Y264" s="50"/>
      <c r="Z264" s="41"/>
      <c r="AA264" s="41">
        <f t="shared" ref="AA264:AA274" si="136">(Z264/1.18)/2+((Z264/1.18)*0.18)</f>
        <v>0</v>
      </c>
      <c r="AB264" s="38">
        <f t="shared" ref="AB264:AB274" si="137">(Z264/1.18)/2</f>
        <v>0</v>
      </c>
      <c r="AC264" s="50"/>
      <c r="AD264" s="41"/>
      <c r="AE264" s="41">
        <f t="shared" ref="AE264:AE274" si="138">(AD264/1.18)/2+((AD264/1.18)*0.18)</f>
        <v>0</v>
      </c>
      <c r="AF264" s="38">
        <f t="shared" ref="AF264:AF274" si="139">(AD264/1.18)/2</f>
        <v>0</v>
      </c>
      <c r="AG264" s="76"/>
      <c r="AH264" s="76"/>
      <c r="AI264" s="77"/>
      <c r="AJ264" s="50"/>
      <c r="AK264" s="41"/>
      <c r="AL264" s="41">
        <f t="shared" ref="AL264:AL274" si="140">(AK264/1.18)/2+((AK264/1.18)*0.18)</f>
        <v>0</v>
      </c>
      <c r="AM264" s="38">
        <f t="shared" ref="AM264:AM274" si="141">(AK264/1.18)/2</f>
        <v>0</v>
      </c>
      <c r="AN264" s="76"/>
      <c r="AO264" s="76"/>
      <c r="AP264" s="77"/>
      <c r="AQ264" s="50"/>
      <c r="AR264" s="41"/>
      <c r="AS264" s="41"/>
      <c r="AT264" s="38"/>
      <c r="AU264" s="76"/>
      <c r="AV264" s="76"/>
      <c r="AW264" s="77"/>
      <c r="AX264" s="50"/>
      <c r="AY264" s="41"/>
      <c r="AZ264" s="41">
        <f t="shared" ref="AZ264:AZ274" si="142">(AY264/1.18)/2+((AY264/1.18)*0.18)</f>
        <v>0</v>
      </c>
      <c r="BA264" s="38">
        <f t="shared" ref="BA264:BA274" si="143">(AY264/1.18)/2</f>
        <v>0</v>
      </c>
      <c r="BB264" s="76"/>
      <c r="BC264" s="76"/>
      <c r="BD264" s="77"/>
      <c r="BE264" s="50"/>
      <c r="BF264" s="41"/>
      <c r="BG264" s="41"/>
      <c r="BH264" s="38"/>
      <c r="BI264" s="76"/>
      <c r="BJ264" s="76"/>
      <c r="BK264" s="77"/>
      <c r="BL264" s="50"/>
      <c r="BM264" s="41"/>
      <c r="BN264" s="41"/>
      <c r="BO264" s="38"/>
      <c r="BP264" s="76"/>
      <c r="BQ264" s="76"/>
      <c r="BR264" s="77"/>
      <c r="BS264" s="92"/>
      <c r="BT264" s="93"/>
      <c r="BU264" s="93"/>
      <c r="BV264" s="38"/>
      <c r="BW264" s="76"/>
      <c r="BX264" s="76"/>
      <c r="BY264" s="77"/>
      <c r="BZ264" s="50"/>
      <c r="CA264" s="41"/>
      <c r="CB264" s="41"/>
      <c r="CC264" s="38">
        <f t="shared" ref="CC264:CC274" si="144">(CA264/1.18)/2</f>
        <v>0</v>
      </c>
      <c r="CD264" s="76"/>
      <c r="CE264" s="76"/>
      <c r="CF264" s="77"/>
      <c r="CG264" s="87"/>
      <c r="CH264" s="88"/>
      <c r="CI264" s="88"/>
      <c r="CJ264" s="89">
        <f t="shared" ref="CJ264:CJ274" si="145">(CH264/1.18)/2</f>
        <v>0</v>
      </c>
      <c r="CK264" s="76"/>
      <c r="CL264" s="76"/>
      <c r="CM264" s="77"/>
      <c r="CN264" s="87"/>
      <c r="CO264" s="88"/>
      <c r="CP264" s="88"/>
      <c r="CQ264" s="89"/>
      <c r="CR264" s="76"/>
      <c r="CS264" s="76"/>
      <c r="CT264" s="81"/>
      <c r="CU264" s="87"/>
      <c r="CV264" s="88"/>
      <c r="CW264" s="88">
        <f t="shared" ref="CW264:CW274" si="146">(CV264/1.18)/2+((CV264/1.18)*0.18)</f>
        <v>0</v>
      </c>
      <c r="CX264" s="89">
        <f t="shared" ref="CX264:CX274" si="147">(CV264/1.18)/2</f>
        <v>0</v>
      </c>
      <c r="CY264" s="76"/>
      <c r="CZ264" s="76"/>
      <c r="DA264" s="81"/>
      <c r="DB264" s="60">
        <f t="shared" ref="DB264:DB274" si="148">L264+S264+Z264+AD264+AK264+AY264+BF264+BT264+CA264+CH264+CO264+CV264</f>
        <v>0</v>
      </c>
      <c r="DC264" s="42">
        <f t="shared" ref="DC264:DC274" si="149">M264+T264+AA264+AE264+AL264+AZ264+BG264+BU264+CB264+CI264+CP264+CW264</f>
        <v>0</v>
      </c>
      <c r="DD264" s="42">
        <f t="shared" ref="DD264:DD274" si="150">N264+U264+AB264+AF264+AM264+BA264+BH264+BV264+CC264+CJ264+CQ264+CX264</f>
        <v>0</v>
      </c>
      <c r="DE264" s="80">
        <f t="shared" ref="DE264:DE274" si="151">O264+V264+AG264+AN264+BB264+BI264+BW264+CD264+CK264+CR264+CY264</f>
        <v>0</v>
      </c>
      <c r="DF264" s="80">
        <f t="shared" ref="DF264:DF274" si="152">P264+W264+AH264+AO264+BC264+BJ264+BX264+CE264+CL264+CS264+CZ264</f>
        <v>0</v>
      </c>
      <c r="DG264" s="80">
        <f t="shared" ref="DG264:DG274" si="153">Q264+X264+AI264+AP264+BD264+BK264+BY264+CF264+CM264+CT264+DA264</f>
        <v>0</v>
      </c>
    </row>
    <row r="265" spans="2:111" s="8" customFormat="1" ht="20.100000000000001" customHeight="1">
      <c r="B265" s="13">
        <f t="shared" si="105"/>
        <v>259</v>
      </c>
      <c r="C265" s="66" t="e">
        <f>+#REF!</f>
        <v>#REF!</v>
      </c>
      <c r="D265" s="18"/>
      <c r="E265" s="97" t="e">
        <f>#REF!</f>
        <v>#REF!</v>
      </c>
      <c r="F265" s="16" t="e">
        <f>SUMIF(#REF!,$E265,#REF!)</f>
        <v>#REF!</v>
      </c>
      <c r="G265" s="16" t="e">
        <f>SUMIF(#REF!,$E265,#REF!)</f>
        <v>#REF!</v>
      </c>
      <c r="H265" s="17" t="e">
        <f t="shared" si="108"/>
        <v>#REF!</v>
      </c>
      <c r="I265" s="64" t="e">
        <f t="shared" si="131"/>
        <v>#REF!</v>
      </c>
      <c r="K265" s="92"/>
      <c r="L265" s="93"/>
      <c r="M265" s="41">
        <f t="shared" si="132"/>
        <v>0</v>
      </c>
      <c r="N265" s="38">
        <f t="shared" si="133"/>
        <v>0</v>
      </c>
      <c r="O265" s="76"/>
      <c r="P265" s="76"/>
      <c r="Q265" s="77"/>
      <c r="R265" s="50"/>
      <c r="S265" s="41"/>
      <c r="T265" s="41">
        <f t="shared" si="134"/>
        <v>0</v>
      </c>
      <c r="U265" s="38">
        <f t="shared" si="135"/>
        <v>0</v>
      </c>
      <c r="V265" s="76"/>
      <c r="W265" s="76"/>
      <c r="X265" s="77"/>
      <c r="Y265" s="50"/>
      <c r="Z265" s="41"/>
      <c r="AA265" s="41">
        <f t="shared" si="136"/>
        <v>0</v>
      </c>
      <c r="AB265" s="38">
        <f t="shared" si="137"/>
        <v>0</v>
      </c>
      <c r="AC265" s="50"/>
      <c r="AD265" s="41"/>
      <c r="AE265" s="41">
        <f t="shared" si="138"/>
        <v>0</v>
      </c>
      <c r="AF265" s="38">
        <f t="shared" si="139"/>
        <v>0</v>
      </c>
      <c r="AG265" s="76"/>
      <c r="AH265" s="76"/>
      <c r="AI265" s="77"/>
      <c r="AJ265" s="50"/>
      <c r="AK265" s="41"/>
      <c r="AL265" s="41">
        <f t="shared" si="140"/>
        <v>0</v>
      </c>
      <c r="AM265" s="38">
        <f t="shared" si="141"/>
        <v>0</v>
      </c>
      <c r="AN265" s="76"/>
      <c r="AO265" s="76"/>
      <c r="AP265" s="77"/>
      <c r="AQ265" s="50"/>
      <c r="AR265" s="41"/>
      <c r="AS265" s="41"/>
      <c r="AT265" s="38"/>
      <c r="AU265" s="76"/>
      <c r="AV265" s="76"/>
      <c r="AW265" s="77"/>
      <c r="AX265" s="50"/>
      <c r="AY265" s="41"/>
      <c r="AZ265" s="41">
        <f t="shared" si="142"/>
        <v>0</v>
      </c>
      <c r="BA265" s="38">
        <f t="shared" si="143"/>
        <v>0</v>
      </c>
      <c r="BB265" s="76"/>
      <c r="BC265" s="76"/>
      <c r="BD265" s="77"/>
      <c r="BE265" s="50"/>
      <c r="BF265" s="41"/>
      <c r="BG265" s="41"/>
      <c r="BH265" s="38"/>
      <c r="BI265" s="76"/>
      <c r="BJ265" s="76"/>
      <c r="BK265" s="77"/>
      <c r="BL265" s="50"/>
      <c r="BM265" s="41"/>
      <c r="BN265" s="41"/>
      <c r="BO265" s="38"/>
      <c r="BP265" s="76"/>
      <c r="BQ265" s="76"/>
      <c r="BR265" s="77"/>
      <c r="BS265" s="92"/>
      <c r="BT265" s="93"/>
      <c r="BU265" s="93"/>
      <c r="BV265" s="38"/>
      <c r="BW265" s="76"/>
      <c r="BX265" s="76"/>
      <c r="BY265" s="77"/>
      <c r="BZ265" s="50"/>
      <c r="CA265" s="41"/>
      <c r="CB265" s="41"/>
      <c r="CC265" s="38">
        <f t="shared" si="144"/>
        <v>0</v>
      </c>
      <c r="CD265" s="76"/>
      <c r="CE265" s="76"/>
      <c r="CF265" s="77"/>
      <c r="CG265" s="87"/>
      <c r="CH265" s="88"/>
      <c r="CI265" s="88"/>
      <c r="CJ265" s="89">
        <f t="shared" si="145"/>
        <v>0</v>
      </c>
      <c r="CK265" s="76"/>
      <c r="CL265" s="76"/>
      <c r="CM265" s="77"/>
      <c r="CN265" s="87"/>
      <c r="CO265" s="88"/>
      <c r="CP265" s="88"/>
      <c r="CQ265" s="89"/>
      <c r="CR265" s="76"/>
      <c r="CS265" s="76"/>
      <c r="CT265" s="81"/>
      <c r="CU265" s="87"/>
      <c r="CV265" s="88"/>
      <c r="CW265" s="88">
        <f t="shared" si="146"/>
        <v>0</v>
      </c>
      <c r="CX265" s="89">
        <f t="shared" si="147"/>
        <v>0</v>
      </c>
      <c r="CY265" s="76"/>
      <c r="CZ265" s="76"/>
      <c r="DA265" s="81"/>
      <c r="DB265" s="60">
        <f t="shared" si="148"/>
        <v>0</v>
      </c>
      <c r="DC265" s="42">
        <f t="shared" si="149"/>
        <v>0</v>
      </c>
      <c r="DD265" s="42">
        <f t="shared" si="150"/>
        <v>0</v>
      </c>
      <c r="DE265" s="80">
        <f t="shared" si="151"/>
        <v>0</v>
      </c>
      <c r="DF265" s="80">
        <f t="shared" si="152"/>
        <v>0</v>
      </c>
      <c r="DG265" s="80">
        <f t="shared" si="153"/>
        <v>0</v>
      </c>
    </row>
    <row r="266" spans="2:111" s="8" customFormat="1" ht="20.100000000000001" customHeight="1">
      <c r="B266" s="13">
        <f t="shared" ref="B266:B405" si="154">B265+1</f>
        <v>260</v>
      </c>
      <c r="C266" s="66" t="e">
        <f>+#REF!</f>
        <v>#REF!</v>
      </c>
      <c r="D266" s="18"/>
      <c r="E266" s="97" t="e">
        <f>#REF!</f>
        <v>#REF!</v>
      </c>
      <c r="F266" s="16" t="e">
        <f>SUMIF(#REF!,$E266,#REF!)</f>
        <v>#REF!</v>
      </c>
      <c r="G266" s="16" t="e">
        <f>SUMIF(#REF!,$E266,#REF!)</f>
        <v>#REF!</v>
      </c>
      <c r="H266" s="17" t="e">
        <f t="shared" si="108"/>
        <v>#REF!</v>
      </c>
      <c r="I266" s="64" t="e">
        <f t="shared" si="131"/>
        <v>#REF!</v>
      </c>
      <c r="K266" s="92"/>
      <c r="L266" s="93"/>
      <c r="M266" s="41">
        <f t="shared" si="132"/>
        <v>0</v>
      </c>
      <c r="N266" s="38">
        <f t="shared" si="133"/>
        <v>0</v>
      </c>
      <c r="O266" s="76"/>
      <c r="P266" s="76"/>
      <c r="Q266" s="77"/>
      <c r="R266" s="50"/>
      <c r="S266" s="41"/>
      <c r="T266" s="41">
        <f t="shared" si="134"/>
        <v>0</v>
      </c>
      <c r="U266" s="38">
        <f t="shared" si="135"/>
        <v>0</v>
      </c>
      <c r="V266" s="76"/>
      <c r="W266" s="76"/>
      <c r="X266" s="77"/>
      <c r="Y266" s="50"/>
      <c r="Z266" s="41"/>
      <c r="AA266" s="41">
        <f t="shared" si="136"/>
        <v>0</v>
      </c>
      <c r="AB266" s="38">
        <f t="shared" si="137"/>
        <v>0</v>
      </c>
      <c r="AC266" s="50"/>
      <c r="AD266" s="41"/>
      <c r="AE266" s="41">
        <f t="shared" si="138"/>
        <v>0</v>
      </c>
      <c r="AF266" s="38">
        <f t="shared" si="139"/>
        <v>0</v>
      </c>
      <c r="AG266" s="76"/>
      <c r="AH266" s="76"/>
      <c r="AI266" s="77"/>
      <c r="AJ266" s="50"/>
      <c r="AK266" s="41"/>
      <c r="AL266" s="41">
        <f t="shared" si="140"/>
        <v>0</v>
      </c>
      <c r="AM266" s="38">
        <f t="shared" si="141"/>
        <v>0</v>
      </c>
      <c r="AN266" s="76"/>
      <c r="AO266" s="76"/>
      <c r="AP266" s="77"/>
      <c r="AQ266" s="50"/>
      <c r="AR266" s="41"/>
      <c r="AS266" s="41"/>
      <c r="AT266" s="38"/>
      <c r="AU266" s="76"/>
      <c r="AV266" s="76"/>
      <c r="AW266" s="77"/>
      <c r="AX266" s="50"/>
      <c r="AY266" s="41"/>
      <c r="AZ266" s="41">
        <f t="shared" si="142"/>
        <v>0</v>
      </c>
      <c r="BA266" s="38">
        <f t="shared" si="143"/>
        <v>0</v>
      </c>
      <c r="BB266" s="76"/>
      <c r="BC266" s="76"/>
      <c r="BD266" s="77"/>
      <c r="BE266" s="50"/>
      <c r="BF266" s="41"/>
      <c r="BG266" s="41"/>
      <c r="BH266" s="38"/>
      <c r="BI266" s="76"/>
      <c r="BJ266" s="76"/>
      <c r="BK266" s="77"/>
      <c r="BL266" s="50"/>
      <c r="BM266" s="41"/>
      <c r="BN266" s="41"/>
      <c r="BO266" s="38"/>
      <c r="BP266" s="76"/>
      <c r="BQ266" s="76"/>
      <c r="BR266" s="77"/>
      <c r="BS266" s="92"/>
      <c r="BT266" s="93"/>
      <c r="BU266" s="93"/>
      <c r="BV266" s="38"/>
      <c r="BW266" s="76"/>
      <c r="BX266" s="76"/>
      <c r="BY266" s="77"/>
      <c r="BZ266" s="50"/>
      <c r="CA266" s="41"/>
      <c r="CB266" s="41"/>
      <c r="CC266" s="38">
        <f t="shared" si="144"/>
        <v>0</v>
      </c>
      <c r="CD266" s="76"/>
      <c r="CE266" s="76"/>
      <c r="CF266" s="77"/>
      <c r="CG266" s="87"/>
      <c r="CH266" s="88"/>
      <c r="CI266" s="88"/>
      <c r="CJ266" s="89">
        <f t="shared" si="145"/>
        <v>0</v>
      </c>
      <c r="CK266" s="76"/>
      <c r="CL266" s="76"/>
      <c r="CM266" s="77"/>
      <c r="CN266" s="87"/>
      <c r="CO266" s="88"/>
      <c r="CP266" s="88"/>
      <c r="CQ266" s="89"/>
      <c r="CR266" s="76"/>
      <c r="CS266" s="76"/>
      <c r="CT266" s="81"/>
      <c r="CU266" s="87"/>
      <c r="CV266" s="88"/>
      <c r="CW266" s="88">
        <f t="shared" si="146"/>
        <v>0</v>
      </c>
      <c r="CX266" s="89">
        <f t="shared" si="147"/>
        <v>0</v>
      </c>
      <c r="CY266" s="76"/>
      <c r="CZ266" s="76"/>
      <c r="DA266" s="81"/>
      <c r="DB266" s="60">
        <f t="shared" si="148"/>
        <v>0</v>
      </c>
      <c r="DC266" s="42">
        <f t="shared" si="149"/>
        <v>0</v>
      </c>
      <c r="DD266" s="42">
        <f t="shared" si="150"/>
        <v>0</v>
      </c>
      <c r="DE266" s="80">
        <f t="shared" si="151"/>
        <v>0</v>
      </c>
      <c r="DF266" s="80">
        <f t="shared" si="152"/>
        <v>0</v>
      </c>
      <c r="DG266" s="80">
        <f t="shared" si="153"/>
        <v>0</v>
      </c>
    </row>
    <row r="267" spans="2:111" s="8" customFormat="1" ht="20.100000000000001" customHeight="1">
      <c r="B267" s="13">
        <f t="shared" si="154"/>
        <v>261</v>
      </c>
      <c r="C267" s="66" t="e">
        <f>+#REF!</f>
        <v>#REF!</v>
      </c>
      <c r="D267" s="18"/>
      <c r="E267" s="97" t="e">
        <f>#REF!</f>
        <v>#REF!</v>
      </c>
      <c r="F267" s="16" t="e">
        <f>SUMIF(#REF!,$E267,#REF!)</f>
        <v>#REF!</v>
      </c>
      <c r="G267" s="16" t="e">
        <f>SUMIF(#REF!,$E267,#REF!)</f>
        <v>#REF!</v>
      </c>
      <c r="H267" s="17" t="e">
        <f t="shared" si="108"/>
        <v>#REF!</v>
      </c>
      <c r="I267" s="64" t="e">
        <f t="shared" si="131"/>
        <v>#REF!</v>
      </c>
      <c r="K267" s="92"/>
      <c r="L267" s="93"/>
      <c r="M267" s="41">
        <f t="shared" si="132"/>
        <v>0</v>
      </c>
      <c r="N267" s="38">
        <f t="shared" si="133"/>
        <v>0</v>
      </c>
      <c r="O267" s="76"/>
      <c r="P267" s="76"/>
      <c r="Q267" s="77"/>
      <c r="R267" s="50"/>
      <c r="S267" s="41"/>
      <c r="T267" s="41">
        <f t="shared" si="134"/>
        <v>0</v>
      </c>
      <c r="U267" s="38">
        <f t="shared" si="135"/>
        <v>0</v>
      </c>
      <c r="V267" s="76"/>
      <c r="W267" s="76"/>
      <c r="X267" s="77"/>
      <c r="Y267" s="50"/>
      <c r="Z267" s="41"/>
      <c r="AA267" s="41">
        <f t="shared" si="136"/>
        <v>0</v>
      </c>
      <c r="AB267" s="38">
        <f t="shared" si="137"/>
        <v>0</v>
      </c>
      <c r="AC267" s="50"/>
      <c r="AD267" s="41"/>
      <c r="AE267" s="41">
        <f t="shared" si="138"/>
        <v>0</v>
      </c>
      <c r="AF267" s="38">
        <f t="shared" si="139"/>
        <v>0</v>
      </c>
      <c r="AG267" s="76"/>
      <c r="AH267" s="76"/>
      <c r="AI267" s="77"/>
      <c r="AJ267" s="50"/>
      <c r="AK267" s="41"/>
      <c r="AL267" s="41">
        <f t="shared" si="140"/>
        <v>0</v>
      </c>
      <c r="AM267" s="38">
        <f t="shared" si="141"/>
        <v>0</v>
      </c>
      <c r="AN267" s="76"/>
      <c r="AO267" s="76"/>
      <c r="AP267" s="77"/>
      <c r="AQ267" s="50"/>
      <c r="AR267" s="41"/>
      <c r="AS267" s="41"/>
      <c r="AT267" s="38"/>
      <c r="AU267" s="76"/>
      <c r="AV267" s="76"/>
      <c r="AW267" s="77"/>
      <c r="AX267" s="50"/>
      <c r="AY267" s="41"/>
      <c r="AZ267" s="41">
        <f t="shared" si="142"/>
        <v>0</v>
      </c>
      <c r="BA267" s="38">
        <f t="shared" si="143"/>
        <v>0</v>
      </c>
      <c r="BB267" s="76"/>
      <c r="BC267" s="76"/>
      <c r="BD267" s="77"/>
      <c r="BE267" s="50"/>
      <c r="BF267" s="41"/>
      <c r="BG267" s="41"/>
      <c r="BH267" s="38"/>
      <c r="BI267" s="76"/>
      <c r="BJ267" s="76"/>
      <c r="BK267" s="77"/>
      <c r="BL267" s="50"/>
      <c r="BM267" s="41"/>
      <c r="BN267" s="41"/>
      <c r="BO267" s="38"/>
      <c r="BP267" s="76"/>
      <c r="BQ267" s="76"/>
      <c r="BR267" s="77"/>
      <c r="BS267" s="92"/>
      <c r="BT267" s="93"/>
      <c r="BU267" s="93"/>
      <c r="BV267" s="38"/>
      <c r="BW267" s="76"/>
      <c r="BX267" s="76"/>
      <c r="BY267" s="77"/>
      <c r="BZ267" s="50"/>
      <c r="CA267" s="41"/>
      <c r="CB267" s="41"/>
      <c r="CC267" s="38">
        <f t="shared" si="144"/>
        <v>0</v>
      </c>
      <c r="CD267" s="76"/>
      <c r="CE267" s="76"/>
      <c r="CF267" s="77"/>
      <c r="CG267" s="87"/>
      <c r="CH267" s="88"/>
      <c r="CI267" s="88"/>
      <c r="CJ267" s="89">
        <f t="shared" si="145"/>
        <v>0</v>
      </c>
      <c r="CK267" s="76"/>
      <c r="CL267" s="76"/>
      <c r="CM267" s="77"/>
      <c r="CN267" s="87"/>
      <c r="CO267" s="88"/>
      <c r="CP267" s="88"/>
      <c r="CQ267" s="89"/>
      <c r="CR267" s="76"/>
      <c r="CS267" s="76"/>
      <c r="CT267" s="81"/>
      <c r="CU267" s="87"/>
      <c r="CV267" s="88"/>
      <c r="CW267" s="88">
        <f t="shared" si="146"/>
        <v>0</v>
      </c>
      <c r="CX267" s="89">
        <f t="shared" si="147"/>
        <v>0</v>
      </c>
      <c r="CY267" s="76"/>
      <c r="CZ267" s="76"/>
      <c r="DA267" s="81"/>
      <c r="DB267" s="60">
        <f t="shared" si="148"/>
        <v>0</v>
      </c>
      <c r="DC267" s="42">
        <f t="shared" si="149"/>
        <v>0</v>
      </c>
      <c r="DD267" s="42">
        <f t="shared" si="150"/>
        <v>0</v>
      </c>
      <c r="DE267" s="80">
        <f t="shared" si="151"/>
        <v>0</v>
      </c>
      <c r="DF267" s="80">
        <f t="shared" si="152"/>
        <v>0</v>
      </c>
      <c r="DG267" s="80">
        <f t="shared" si="153"/>
        <v>0</v>
      </c>
    </row>
    <row r="268" spans="2:111" s="8" customFormat="1" ht="20.100000000000001" customHeight="1">
      <c r="B268" s="13">
        <f t="shared" si="154"/>
        <v>262</v>
      </c>
      <c r="C268" s="66" t="e">
        <f>+#REF!</f>
        <v>#REF!</v>
      </c>
      <c r="D268" s="18"/>
      <c r="E268" s="97" t="e">
        <f>#REF!</f>
        <v>#REF!</v>
      </c>
      <c r="F268" s="16" t="e">
        <f>SUMIF(#REF!,$E268,#REF!)</f>
        <v>#REF!</v>
      </c>
      <c r="G268" s="16" t="e">
        <f>SUMIF(#REF!,$E268,#REF!)</f>
        <v>#REF!</v>
      </c>
      <c r="H268" s="17" t="e">
        <f t="shared" si="108"/>
        <v>#REF!</v>
      </c>
      <c r="I268" s="64" t="e">
        <f t="shared" si="131"/>
        <v>#REF!</v>
      </c>
      <c r="K268" s="92"/>
      <c r="L268" s="93"/>
      <c r="M268" s="41">
        <f t="shared" si="132"/>
        <v>0</v>
      </c>
      <c r="N268" s="38">
        <f t="shared" si="133"/>
        <v>0</v>
      </c>
      <c r="O268" s="76"/>
      <c r="P268" s="76"/>
      <c r="Q268" s="77"/>
      <c r="R268" s="50"/>
      <c r="S268" s="41"/>
      <c r="T268" s="41">
        <f t="shared" si="134"/>
        <v>0</v>
      </c>
      <c r="U268" s="38">
        <f t="shared" si="135"/>
        <v>0</v>
      </c>
      <c r="V268" s="76"/>
      <c r="W268" s="76"/>
      <c r="X268" s="77"/>
      <c r="Y268" s="50"/>
      <c r="Z268" s="41"/>
      <c r="AA268" s="41">
        <f t="shared" si="136"/>
        <v>0</v>
      </c>
      <c r="AB268" s="38">
        <f t="shared" si="137"/>
        <v>0</v>
      </c>
      <c r="AC268" s="50"/>
      <c r="AD268" s="41"/>
      <c r="AE268" s="41">
        <f t="shared" si="138"/>
        <v>0</v>
      </c>
      <c r="AF268" s="38">
        <f t="shared" si="139"/>
        <v>0</v>
      </c>
      <c r="AG268" s="76"/>
      <c r="AH268" s="76"/>
      <c r="AI268" s="77"/>
      <c r="AJ268" s="50"/>
      <c r="AK268" s="41"/>
      <c r="AL268" s="41">
        <f t="shared" si="140"/>
        <v>0</v>
      </c>
      <c r="AM268" s="38">
        <f t="shared" si="141"/>
        <v>0</v>
      </c>
      <c r="AN268" s="76"/>
      <c r="AO268" s="76"/>
      <c r="AP268" s="77"/>
      <c r="AQ268" s="50"/>
      <c r="AR268" s="41"/>
      <c r="AS268" s="41"/>
      <c r="AT268" s="38"/>
      <c r="AU268" s="76"/>
      <c r="AV268" s="76"/>
      <c r="AW268" s="77"/>
      <c r="AX268" s="50"/>
      <c r="AY268" s="41"/>
      <c r="AZ268" s="41">
        <f t="shared" si="142"/>
        <v>0</v>
      </c>
      <c r="BA268" s="38">
        <f t="shared" si="143"/>
        <v>0</v>
      </c>
      <c r="BB268" s="76"/>
      <c r="BC268" s="76"/>
      <c r="BD268" s="77"/>
      <c r="BE268" s="50"/>
      <c r="BF268" s="41"/>
      <c r="BG268" s="41"/>
      <c r="BH268" s="38"/>
      <c r="BI268" s="76"/>
      <c r="BJ268" s="76"/>
      <c r="BK268" s="77"/>
      <c r="BL268" s="50"/>
      <c r="BM268" s="41"/>
      <c r="BN268" s="41"/>
      <c r="BO268" s="38"/>
      <c r="BP268" s="76"/>
      <c r="BQ268" s="76"/>
      <c r="BR268" s="77"/>
      <c r="BS268" s="92"/>
      <c r="BT268" s="93"/>
      <c r="BU268" s="93"/>
      <c r="BV268" s="38"/>
      <c r="BW268" s="76"/>
      <c r="BX268" s="76"/>
      <c r="BY268" s="77"/>
      <c r="BZ268" s="50"/>
      <c r="CA268" s="41"/>
      <c r="CB268" s="41"/>
      <c r="CC268" s="38">
        <f t="shared" si="144"/>
        <v>0</v>
      </c>
      <c r="CD268" s="76"/>
      <c r="CE268" s="76"/>
      <c r="CF268" s="77"/>
      <c r="CG268" s="87"/>
      <c r="CH268" s="88"/>
      <c r="CI268" s="88"/>
      <c r="CJ268" s="89">
        <f t="shared" si="145"/>
        <v>0</v>
      </c>
      <c r="CK268" s="76"/>
      <c r="CL268" s="76"/>
      <c r="CM268" s="77"/>
      <c r="CN268" s="87"/>
      <c r="CO268" s="88"/>
      <c r="CP268" s="88"/>
      <c r="CQ268" s="89"/>
      <c r="CR268" s="76"/>
      <c r="CS268" s="76"/>
      <c r="CT268" s="81"/>
      <c r="CU268" s="87"/>
      <c r="CV268" s="88"/>
      <c r="CW268" s="88">
        <f t="shared" si="146"/>
        <v>0</v>
      </c>
      <c r="CX268" s="89">
        <f t="shared" si="147"/>
        <v>0</v>
      </c>
      <c r="CY268" s="76"/>
      <c r="CZ268" s="76"/>
      <c r="DA268" s="81"/>
      <c r="DB268" s="60">
        <f t="shared" si="148"/>
        <v>0</v>
      </c>
      <c r="DC268" s="42">
        <f t="shared" si="149"/>
        <v>0</v>
      </c>
      <c r="DD268" s="42">
        <f t="shared" si="150"/>
        <v>0</v>
      </c>
      <c r="DE268" s="80">
        <f t="shared" si="151"/>
        <v>0</v>
      </c>
      <c r="DF268" s="80">
        <f t="shared" si="152"/>
        <v>0</v>
      </c>
      <c r="DG268" s="80">
        <f t="shared" si="153"/>
        <v>0</v>
      </c>
    </row>
    <row r="269" spans="2:111" s="8" customFormat="1" ht="20.100000000000001" customHeight="1">
      <c r="B269" s="13">
        <f t="shared" si="154"/>
        <v>263</v>
      </c>
      <c r="C269" s="66" t="e">
        <f>+#REF!</f>
        <v>#REF!</v>
      </c>
      <c r="D269" s="18"/>
      <c r="E269" s="97" t="e">
        <f>#REF!</f>
        <v>#REF!</v>
      </c>
      <c r="F269" s="16" t="e">
        <f>SUMIF(#REF!,$E269,#REF!)</f>
        <v>#REF!</v>
      </c>
      <c r="G269" s="16" t="e">
        <f>SUMIF(#REF!,$E269,#REF!)</f>
        <v>#REF!</v>
      </c>
      <c r="H269" s="17" t="e">
        <f t="shared" si="108"/>
        <v>#REF!</v>
      </c>
      <c r="I269" s="64" t="e">
        <f t="shared" si="131"/>
        <v>#REF!</v>
      </c>
      <c r="K269" s="92"/>
      <c r="L269" s="93"/>
      <c r="M269" s="41">
        <f t="shared" si="132"/>
        <v>0</v>
      </c>
      <c r="N269" s="38">
        <f t="shared" si="133"/>
        <v>0</v>
      </c>
      <c r="O269" s="76"/>
      <c r="P269" s="76"/>
      <c r="Q269" s="77"/>
      <c r="R269" s="50"/>
      <c r="S269" s="41"/>
      <c r="T269" s="41">
        <f t="shared" si="134"/>
        <v>0</v>
      </c>
      <c r="U269" s="38">
        <f t="shared" si="135"/>
        <v>0</v>
      </c>
      <c r="V269" s="76"/>
      <c r="W269" s="76"/>
      <c r="X269" s="77"/>
      <c r="Y269" s="50"/>
      <c r="Z269" s="41"/>
      <c r="AA269" s="41">
        <f t="shared" si="136"/>
        <v>0</v>
      </c>
      <c r="AB269" s="38">
        <f t="shared" si="137"/>
        <v>0</v>
      </c>
      <c r="AC269" s="50"/>
      <c r="AD269" s="41"/>
      <c r="AE269" s="41">
        <f t="shared" si="138"/>
        <v>0</v>
      </c>
      <c r="AF269" s="38">
        <f t="shared" si="139"/>
        <v>0</v>
      </c>
      <c r="AG269" s="76"/>
      <c r="AH269" s="76"/>
      <c r="AI269" s="77"/>
      <c r="AJ269" s="50"/>
      <c r="AK269" s="41"/>
      <c r="AL269" s="41">
        <f t="shared" si="140"/>
        <v>0</v>
      </c>
      <c r="AM269" s="38">
        <f t="shared" si="141"/>
        <v>0</v>
      </c>
      <c r="AN269" s="76"/>
      <c r="AO269" s="76"/>
      <c r="AP269" s="77"/>
      <c r="AQ269" s="50"/>
      <c r="AR269" s="41"/>
      <c r="AS269" s="41"/>
      <c r="AT269" s="38"/>
      <c r="AU269" s="76"/>
      <c r="AV269" s="76"/>
      <c r="AW269" s="77"/>
      <c r="AX269" s="50"/>
      <c r="AY269" s="41"/>
      <c r="AZ269" s="41">
        <f t="shared" si="142"/>
        <v>0</v>
      </c>
      <c r="BA269" s="38">
        <f t="shared" si="143"/>
        <v>0</v>
      </c>
      <c r="BB269" s="76"/>
      <c r="BC269" s="76"/>
      <c r="BD269" s="77"/>
      <c r="BE269" s="50"/>
      <c r="BF269" s="41"/>
      <c r="BG269" s="41"/>
      <c r="BH269" s="38"/>
      <c r="BI269" s="76"/>
      <c r="BJ269" s="76"/>
      <c r="BK269" s="77"/>
      <c r="BL269" s="50"/>
      <c r="BM269" s="41"/>
      <c r="BN269" s="41"/>
      <c r="BO269" s="38"/>
      <c r="BP269" s="76"/>
      <c r="BQ269" s="76"/>
      <c r="BR269" s="77"/>
      <c r="BS269" s="92"/>
      <c r="BT269" s="93"/>
      <c r="BU269" s="93"/>
      <c r="BV269" s="38"/>
      <c r="BW269" s="76"/>
      <c r="BX269" s="76"/>
      <c r="BY269" s="77"/>
      <c r="BZ269" s="50"/>
      <c r="CA269" s="41"/>
      <c r="CB269" s="41"/>
      <c r="CC269" s="38">
        <f t="shared" si="144"/>
        <v>0</v>
      </c>
      <c r="CD269" s="76"/>
      <c r="CE269" s="76"/>
      <c r="CF269" s="77"/>
      <c r="CG269" s="87"/>
      <c r="CH269" s="88"/>
      <c r="CI269" s="88"/>
      <c r="CJ269" s="89">
        <f t="shared" si="145"/>
        <v>0</v>
      </c>
      <c r="CK269" s="76"/>
      <c r="CL269" s="76"/>
      <c r="CM269" s="77"/>
      <c r="CN269" s="87"/>
      <c r="CO269" s="88"/>
      <c r="CP269" s="88"/>
      <c r="CQ269" s="89"/>
      <c r="CR269" s="76"/>
      <c r="CS269" s="76"/>
      <c r="CT269" s="81"/>
      <c r="CU269" s="87"/>
      <c r="CV269" s="88"/>
      <c r="CW269" s="88">
        <f t="shared" si="146"/>
        <v>0</v>
      </c>
      <c r="CX269" s="89">
        <f t="shared" si="147"/>
        <v>0</v>
      </c>
      <c r="CY269" s="76"/>
      <c r="CZ269" s="76"/>
      <c r="DA269" s="81"/>
      <c r="DB269" s="60">
        <f t="shared" si="148"/>
        <v>0</v>
      </c>
      <c r="DC269" s="42">
        <f t="shared" si="149"/>
        <v>0</v>
      </c>
      <c r="DD269" s="42">
        <f t="shared" si="150"/>
        <v>0</v>
      </c>
      <c r="DE269" s="80">
        <f t="shared" si="151"/>
        <v>0</v>
      </c>
      <c r="DF269" s="80">
        <f t="shared" si="152"/>
        <v>0</v>
      </c>
      <c r="DG269" s="80">
        <f t="shared" si="153"/>
        <v>0</v>
      </c>
    </row>
    <row r="270" spans="2:111" s="8" customFormat="1" ht="20.100000000000001" customHeight="1">
      <c r="B270" s="13">
        <f t="shared" si="154"/>
        <v>264</v>
      </c>
      <c r="C270" s="66" t="e">
        <f>+#REF!</f>
        <v>#REF!</v>
      </c>
      <c r="D270" s="18"/>
      <c r="E270" s="97" t="e">
        <f>#REF!</f>
        <v>#REF!</v>
      </c>
      <c r="F270" s="16" t="e">
        <f>SUMIF(#REF!,$E270,#REF!)</f>
        <v>#REF!</v>
      </c>
      <c r="G270" s="16" t="e">
        <f>SUMIF(#REF!,$E270,#REF!)</f>
        <v>#REF!</v>
      </c>
      <c r="H270" s="17" t="e">
        <f t="shared" ref="H270:H302" si="155">+G270+F270</f>
        <v>#REF!</v>
      </c>
      <c r="I270" s="64" t="e">
        <f t="shared" si="131"/>
        <v>#REF!</v>
      </c>
      <c r="K270" s="92"/>
      <c r="L270" s="93"/>
      <c r="M270" s="41">
        <f t="shared" si="132"/>
        <v>0</v>
      </c>
      <c r="N270" s="38">
        <f t="shared" si="133"/>
        <v>0</v>
      </c>
      <c r="O270" s="76"/>
      <c r="P270" s="76"/>
      <c r="Q270" s="77"/>
      <c r="R270" s="50"/>
      <c r="S270" s="41"/>
      <c r="T270" s="41">
        <f t="shared" si="134"/>
        <v>0</v>
      </c>
      <c r="U270" s="38">
        <f t="shared" si="135"/>
        <v>0</v>
      </c>
      <c r="V270" s="76"/>
      <c r="W270" s="76"/>
      <c r="X270" s="77"/>
      <c r="Y270" s="50"/>
      <c r="Z270" s="41"/>
      <c r="AA270" s="41">
        <f t="shared" si="136"/>
        <v>0</v>
      </c>
      <c r="AB270" s="38">
        <f t="shared" si="137"/>
        <v>0</v>
      </c>
      <c r="AC270" s="50"/>
      <c r="AD270" s="41"/>
      <c r="AE270" s="41">
        <f t="shared" si="138"/>
        <v>0</v>
      </c>
      <c r="AF270" s="38">
        <f t="shared" si="139"/>
        <v>0</v>
      </c>
      <c r="AG270" s="76"/>
      <c r="AH270" s="76"/>
      <c r="AI270" s="77"/>
      <c r="AJ270" s="50"/>
      <c r="AK270" s="41"/>
      <c r="AL270" s="41">
        <f t="shared" si="140"/>
        <v>0</v>
      </c>
      <c r="AM270" s="38">
        <f t="shared" si="141"/>
        <v>0</v>
      </c>
      <c r="AN270" s="76"/>
      <c r="AO270" s="76"/>
      <c r="AP270" s="77"/>
      <c r="AQ270" s="50"/>
      <c r="AR270" s="41"/>
      <c r="AS270" s="41"/>
      <c r="AT270" s="38"/>
      <c r="AU270" s="76"/>
      <c r="AV270" s="76"/>
      <c r="AW270" s="77"/>
      <c r="AX270" s="50"/>
      <c r="AY270" s="41"/>
      <c r="AZ270" s="41">
        <f t="shared" si="142"/>
        <v>0</v>
      </c>
      <c r="BA270" s="38">
        <f t="shared" si="143"/>
        <v>0</v>
      </c>
      <c r="BB270" s="76"/>
      <c r="BC270" s="76"/>
      <c r="BD270" s="77"/>
      <c r="BE270" s="50"/>
      <c r="BF270" s="41"/>
      <c r="BG270" s="41"/>
      <c r="BH270" s="38"/>
      <c r="BI270" s="76"/>
      <c r="BJ270" s="76"/>
      <c r="BK270" s="77"/>
      <c r="BL270" s="50"/>
      <c r="BM270" s="41"/>
      <c r="BN270" s="41"/>
      <c r="BO270" s="38"/>
      <c r="BP270" s="76"/>
      <c r="BQ270" s="76"/>
      <c r="BR270" s="77"/>
      <c r="BS270" s="92"/>
      <c r="BT270" s="93"/>
      <c r="BU270" s="93"/>
      <c r="BV270" s="38"/>
      <c r="BW270" s="76"/>
      <c r="BX270" s="76"/>
      <c r="BY270" s="77"/>
      <c r="BZ270" s="50"/>
      <c r="CA270" s="41"/>
      <c r="CB270" s="41"/>
      <c r="CC270" s="38">
        <f t="shared" si="144"/>
        <v>0</v>
      </c>
      <c r="CD270" s="76"/>
      <c r="CE270" s="76"/>
      <c r="CF270" s="77"/>
      <c r="CG270" s="87"/>
      <c r="CH270" s="88"/>
      <c r="CI270" s="88"/>
      <c r="CJ270" s="89">
        <f t="shared" si="145"/>
        <v>0</v>
      </c>
      <c r="CK270" s="76"/>
      <c r="CL270" s="76"/>
      <c r="CM270" s="77"/>
      <c r="CN270" s="87"/>
      <c r="CO270" s="88"/>
      <c r="CP270" s="88"/>
      <c r="CQ270" s="89"/>
      <c r="CR270" s="76"/>
      <c r="CS270" s="76"/>
      <c r="CT270" s="81"/>
      <c r="CU270" s="87"/>
      <c r="CV270" s="88"/>
      <c r="CW270" s="88">
        <f t="shared" si="146"/>
        <v>0</v>
      </c>
      <c r="CX270" s="89">
        <f t="shared" si="147"/>
        <v>0</v>
      </c>
      <c r="CY270" s="76"/>
      <c r="CZ270" s="76"/>
      <c r="DA270" s="81"/>
      <c r="DB270" s="60">
        <f t="shared" si="148"/>
        <v>0</v>
      </c>
      <c r="DC270" s="42">
        <f t="shared" si="149"/>
        <v>0</v>
      </c>
      <c r="DD270" s="42">
        <f t="shared" si="150"/>
        <v>0</v>
      </c>
      <c r="DE270" s="80">
        <f t="shared" si="151"/>
        <v>0</v>
      </c>
      <c r="DF270" s="80">
        <f t="shared" si="152"/>
        <v>0</v>
      </c>
      <c r="DG270" s="80">
        <f t="shared" si="153"/>
        <v>0</v>
      </c>
    </row>
    <row r="271" spans="2:111" s="8" customFormat="1" ht="20.100000000000001" customHeight="1">
      <c r="B271" s="13">
        <f t="shared" si="154"/>
        <v>265</v>
      </c>
      <c r="C271" s="66" t="e">
        <f>+#REF!</f>
        <v>#REF!</v>
      </c>
      <c r="D271" s="18"/>
      <c r="E271" s="97" t="e">
        <f>#REF!</f>
        <v>#REF!</v>
      </c>
      <c r="F271" s="16" t="e">
        <f>SUMIF(#REF!,$E271,#REF!)</f>
        <v>#REF!</v>
      </c>
      <c r="G271" s="16" t="e">
        <f>SUMIF(#REF!,$E271,#REF!)</f>
        <v>#REF!</v>
      </c>
      <c r="H271" s="17" t="e">
        <f t="shared" si="155"/>
        <v>#REF!</v>
      </c>
      <c r="I271" s="64" t="e">
        <f t="shared" si="131"/>
        <v>#REF!</v>
      </c>
      <c r="K271" s="92"/>
      <c r="L271" s="93"/>
      <c r="M271" s="41">
        <f t="shared" si="132"/>
        <v>0</v>
      </c>
      <c r="N271" s="38">
        <f t="shared" si="133"/>
        <v>0</v>
      </c>
      <c r="O271" s="76"/>
      <c r="P271" s="76"/>
      <c r="Q271" s="77"/>
      <c r="R271" s="50"/>
      <c r="S271" s="41"/>
      <c r="T271" s="41">
        <f t="shared" si="134"/>
        <v>0</v>
      </c>
      <c r="U271" s="38">
        <f t="shared" si="135"/>
        <v>0</v>
      </c>
      <c r="V271" s="76"/>
      <c r="W271" s="76"/>
      <c r="X271" s="77"/>
      <c r="Y271" s="50"/>
      <c r="Z271" s="41"/>
      <c r="AA271" s="41">
        <f t="shared" si="136"/>
        <v>0</v>
      </c>
      <c r="AB271" s="38">
        <f t="shared" si="137"/>
        <v>0</v>
      </c>
      <c r="AC271" s="50"/>
      <c r="AD271" s="41"/>
      <c r="AE271" s="41">
        <f t="shared" si="138"/>
        <v>0</v>
      </c>
      <c r="AF271" s="38">
        <f t="shared" si="139"/>
        <v>0</v>
      </c>
      <c r="AG271" s="76"/>
      <c r="AH271" s="76"/>
      <c r="AI271" s="77"/>
      <c r="AJ271" s="50"/>
      <c r="AK271" s="41"/>
      <c r="AL271" s="41">
        <f t="shared" si="140"/>
        <v>0</v>
      </c>
      <c r="AM271" s="38">
        <f t="shared" si="141"/>
        <v>0</v>
      </c>
      <c r="AN271" s="76"/>
      <c r="AO271" s="76"/>
      <c r="AP271" s="77"/>
      <c r="AQ271" s="50"/>
      <c r="AR271" s="41"/>
      <c r="AS271" s="41"/>
      <c r="AT271" s="38"/>
      <c r="AU271" s="76"/>
      <c r="AV271" s="76"/>
      <c r="AW271" s="77"/>
      <c r="AX271" s="50"/>
      <c r="AY271" s="41"/>
      <c r="AZ271" s="41">
        <f t="shared" si="142"/>
        <v>0</v>
      </c>
      <c r="BA271" s="38">
        <f t="shared" si="143"/>
        <v>0</v>
      </c>
      <c r="BB271" s="76"/>
      <c r="BC271" s="76"/>
      <c r="BD271" s="77"/>
      <c r="BE271" s="50"/>
      <c r="BF271" s="41"/>
      <c r="BG271" s="41"/>
      <c r="BH271" s="38"/>
      <c r="BI271" s="76"/>
      <c r="BJ271" s="76"/>
      <c r="BK271" s="77"/>
      <c r="BL271" s="50"/>
      <c r="BM271" s="41"/>
      <c r="BN271" s="41"/>
      <c r="BO271" s="38"/>
      <c r="BP271" s="76"/>
      <c r="BQ271" s="76"/>
      <c r="BR271" s="77"/>
      <c r="BS271" s="92"/>
      <c r="BT271" s="93"/>
      <c r="BU271" s="93"/>
      <c r="BV271" s="38"/>
      <c r="BW271" s="76"/>
      <c r="BX271" s="76"/>
      <c r="BY271" s="77"/>
      <c r="BZ271" s="50"/>
      <c r="CA271" s="41"/>
      <c r="CB271" s="41"/>
      <c r="CC271" s="38">
        <f t="shared" si="144"/>
        <v>0</v>
      </c>
      <c r="CD271" s="76"/>
      <c r="CE271" s="76"/>
      <c r="CF271" s="77"/>
      <c r="CG271" s="87"/>
      <c r="CH271" s="88"/>
      <c r="CI271" s="88"/>
      <c r="CJ271" s="89">
        <f t="shared" si="145"/>
        <v>0</v>
      </c>
      <c r="CK271" s="76"/>
      <c r="CL271" s="76"/>
      <c r="CM271" s="77"/>
      <c r="CN271" s="87"/>
      <c r="CO271" s="88"/>
      <c r="CP271" s="88"/>
      <c r="CQ271" s="89"/>
      <c r="CR271" s="76"/>
      <c r="CS271" s="76"/>
      <c r="CT271" s="81"/>
      <c r="CU271" s="87"/>
      <c r="CV271" s="88"/>
      <c r="CW271" s="88">
        <f t="shared" si="146"/>
        <v>0</v>
      </c>
      <c r="CX271" s="89">
        <f t="shared" si="147"/>
        <v>0</v>
      </c>
      <c r="CY271" s="76"/>
      <c r="CZ271" s="76"/>
      <c r="DA271" s="81"/>
      <c r="DB271" s="60">
        <f t="shared" si="148"/>
        <v>0</v>
      </c>
      <c r="DC271" s="42">
        <f t="shared" si="149"/>
        <v>0</v>
      </c>
      <c r="DD271" s="42">
        <f t="shared" si="150"/>
        <v>0</v>
      </c>
      <c r="DE271" s="80">
        <f t="shared" si="151"/>
        <v>0</v>
      </c>
      <c r="DF271" s="80">
        <f t="shared" si="152"/>
        <v>0</v>
      </c>
      <c r="DG271" s="80">
        <f t="shared" si="153"/>
        <v>0</v>
      </c>
    </row>
    <row r="272" spans="2:111" s="8" customFormat="1" ht="20.100000000000001" customHeight="1">
      <c r="B272" s="13">
        <f t="shared" si="154"/>
        <v>266</v>
      </c>
      <c r="C272" s="66" t="e">
        <f>+#REF!</f>
        <v>#REF!</v>
      </c>
      <c r="D272" s="18"/>
      <c r="E272" s="97" t="e">
        <f>#REF!</f>
        <v>#REF!</v>
      </c>
      <c r="F272" s="16" t="e">
        <f>SUMIF(#REF!,$E272,#REF!)</f>
        <v>#REF!</v>
      </c>
      <c r="G272" s="16" t="e">
        <f>SUMIF(#REF!,$E272,#REF!)</f>
        <v>#REF!</v>
      </c>
      <c r="H272" s="17" t="e">
        <f t="shared" si="155"/>
        <v>#REF!</v>
      </c>
      <c r="I272" s="64" t="e">
        <f t="shared" si="131"/>
        <v>#REF!</v>
      </c>
      <c r="K272" s="92"/>
      <c r="L272" s="93"/>
      <c r="M272" s="41">
        <f t="shared" si="132"/>
        <v>0</v>
      </c>
      <c r="N272" s="38">
        <f t="shared" si="133"/>
        <v>0</v>
      </c>
      <c r="O272" s="76"/>
      <c r="P272" s="76"/>
      <c r="Q272" s="77"/>
      <c r="R272" s="50"/>
      <c r="S272" s="41"/>
      <c r="T272" s="41">
        <f t="shared" si="134"/>
        <v>0</v>
      </c>
      <c r="U272" s="38">
        <f t="shared" si="135"/>
        <v>0</v>
      </c>
      <c r="V272" s="76"/>
      <c r="W272" s="76"/>
      <c r="X272" s="77"/>
      <c r="Y272" s="50"/>
      <c r="Z272" s="41"/>
      <c r="AA272" s="41">
        <f t="shared" si="136"/>
        <v>0</v>
      </c>
      <c r="AB272" s="38">
        <f t="shared" si="137"/>
        <v>0</v>
      </c>
      <c r="AC272" s="50"/>
      <c r="AD272" s="41"/>
      <c r="AE272" s="41">
        <f t="shared" si="138"/>
        <v>0</v>
      </c>
      <c r="AF272" s="38">
        <f t="shared" si="139"/>
        <v>0</v>
      </c>
      <c r="AG272" s="76"/>
      <c r="AH272" s="76"/>
      <c r="AI272" s="77"/>
      <c r="AJ272" s="50"/>
      <c r="AK272" s="41"/>
      <c r="AL272" s="41">
        <f t="shared" si="140"/>
        <v>0</v>
      </c>
      <c r="AM272" s="38">
        <f t="shared" si="141"/>
        <v>0</v>
      </c>
      <c r="AN272" s="76"/>
      <c r="AO272" s="76"/>
      <c r="AP272" s="77"/>
      <c r="AQ272" s="50"/>
      <c r="AR272" s="41"/>
      <c r="AS272" s="41"/>
      <c r="AT272" s="38"/>
      <c r="AU272" s="76"/>
      <c r="AV272" s="76"/>
      <c r="AW272" s="77"/>
      <c r="AX272" s="50"/>
      <c r="AY272" s="41"/>
      <c r="AZ272" s="41">
        <f t="shared" si="142"/>
        <v>0</v>
      </c>
      <c r="BA272" s="38">
        <f t="shared" si="143"/>
        <v>0</v>
      </c>
      <c r="BB272" s="76"/>
      <c r="BC272" s="76"/>
      <c r="BD272" s="77"/>
      <c r="BE272" s="50"/>
      <c r="BF272" s="41"/>
      <c r="BG272" s="41"/>
      <c r="BH272" s="38"/>
      <c r="BI272" s="76"/>
      <c r="BJ272" s="76"/>
      <c r="BK272" s="77"/>
      <c r="BL272" s="50"/>
      <c r="BM272" s="41"/>
      <c r="BN272" s="41"/>
      <c r="BO272" s="38"/>
      <c r="BP272" s="76"/>
      <c r="BQ272" s="76"/>
      <c r="BR272" s="77"/>
      <c r="BS272" s="92"/>
      <c r="BT272" s="93"/>
      <c r="BU272" s="93"/>
      <c r="BV272" s="38"/>
      <c r="BW272" s="76"/>
      <c r="BX272" s="76"/>
      <c r="BY272" s="77"/>
      <c r="BZ272" s="50"/>
      <c r="CA272" s="41"/>
      <c r="CB272" s="41"/>
      <c r="CC272" s="38">
        <f t="shared" si="144"/>
        <v>0</v>
      </c>
      <c r="CD272" s="76"/>
      <c r="CE272" s="76"/>
      <c r="CF272" s="77"/>
      <c r="CG272" s="87"/>
      <c r="CH272" s="88"/>
      <c r="CI272" s="88"/>
      <c r="CJ272" s="89">
        <f t="shared" si="145"/>
        <v>0</v>
      </c>
      <c r="CK272" s="76"/>
      <c r="CL272" s="76"/>
      <c r="CM272" s="77"/>
      <c r="CN272" s="87"/>
      <c r="CO272" s="88"/>
      <c r="CP272" s="88"/>
      <c r="CQ272" s="89"/>
      <c r="CR272" s="76"/>
      <c r="CS272" s="76"/>
      <c r="CT272" s="81"/>
      <c r="CU272" s="87"/>
      <c r="CV272" s="88"/>
      <c r="CW272" s="88">
        <f t="shared" si="146"/>
        <v>0</v>
      </c>
      <c r="CX272" s="89">
        <f t="shared" si="147"/>
        <v>0</v>
      </c>
      <c r="CY272" s="76"/>
      <c r="CZ272" s="76"/>
      <c r="DA272" s="81"/>
      <c r="DB272" s="60">
        <f t="shared" si="148"/>
        <v>0</v>
      </c>
      <c r="DC272" s="42">
        <f t="shared" si="149"/>
        <v>0</v>
      </c>
      <c r="DD272" s="42">
        <f t="shared" si="150"/>
        <v>0</v>
      </c>
      <c r="DE272" s="80">
        <f t="shared" si="151"/>
        <v>0</v>
      </c>
      <c r="DF272" s="80">
        <f t="shared" si="152"/>
        <v>0</v>
      </c>
      <c r="DG272" s="80">
        <f t="shared" si="153"/>
        <v>0</v>
      </c>
    </row>
    <row r="273" spans="2:111" s="8" customFormat="1" ht="20.100000000000001" customHeight="1">
      <c r="B273" s="13">
        <f t="shared" si="154"/>
        <v>267</v>
      </c>
      <c r="C273" s="66" t="e">
        <f>+#REF!</f>
        <v>#REF!</v>
      </c>
      <c r="D273" s="18"/>
      <c r="E273" s="97" t="e">
        <f>#REF!</f>
        <v>#REF!</v>
      </c>
      <c r="F273" s="16" t="e">
        <f>SUMIF(#REF!,$E273,#REF!)</f>
        <v>#REF!</v>
      </c>
      <c r="G273" s="16" t="e">
        <f>SUMIF(#REF!,$E273,#REF!)</f>
        <v>#REF!</v>
      </c>
      <c r="H273" s="17" t="e">
        <f t="shared" si="155"/>
        <v>#REF!</v>
      </c>
      <c r="I273" s="64" t="e">
        <f t="shared" si="131"/>
        <v>#REF!</v>
      </c>
      <c r="K273" s="92"/>
      <c r="L273" s="93"/>
      <c r="M273" s="41">
        <f t="shared" si="132"/>
        <v>0</v>
      </c>
      <c r="N273" s="38">
        <f t="shared" si="133"/>
        <v>0</v>
      </c>
      <c r="O273" s="76"/>
      <c r="P273" s="76"/>
      <c r="Q273" s="77"/>
      <c r="R273" s="50"/>
      <c r="S273" s="41"/>
      <c r="T273" s="41">
        <f t="shared" si="134"/>
        <v>0</v>
      </c>
      <c r="U273" s="38">
        <f t="shared" si="135"/>
        <v>0</v>
      </c>
      <c r="V273" s="76"/>
      <c r="W273" s="76"/>
      <c r="X273" s="77"/>
      <c r="Y273" s="50"/>
      <c r="Z273" s="41"/>
      <c r="AA273" s="41">
        <f t="shared" si="136"/>
        <v>0</v>
      </c>
      <c r="AB273" s="38">
        <f t="shared" si="137"/>
        <v>0</v>
      </c>
      <c r="AC273" s="50"/>
      <c r="AD273" s="41"/>
      <c r="AE273" s="41">
        <f t="shared" si="138"/>
        <v>0</v>
      </c>
      <c r="AF273" s="38">
        <f t="shared" si="139"/>
        <v>0</v>
      </c>
      <c r="AG273" s="76"/>
      <c r="AH273" s="76"/>
      <c r="AI273" s="77"/>
      <c r="AJ273" s="50"/>
      <c r="AK273" s="41"/>
      <c r="AL273" s="41">
        <f t="shared" si="140"/>
        <v>0</v>
      </c>
      <c r="AM273" s="38">
        <f t="shared" si="141"/>
        <v>0</v>
      </c>
      <c r="AN273" s="76"/>
      <c r="AO273" s="76"/>
      <c r="AP273" s="77"/>
      <c r="AQ273" s="50"/>
      <c r="AR273" s="41"/>
      <c r="AS273" s="41"/>
      <c r="AT273" s="38"/>
      <c r="AU273" s="76"/>
      <c r="AV273" s="76"/>
      <c r="AW273" s="77"/>
      <c r="AX273" s="50"/>
      <c r="AY273" s="41"/>
      <c r="AZ273" s="41">
        <f t="shared" si="142"/>
        <v>0</v>
      </c>
      <c r="BA273" s="38">
        <f t="shared" si="143"/>
        <v>0</v>
      </c>
      <c r="BB273" s="76"/>
      <c r="BC273" s="76"/>
      <c r="BD273" s="77"/>
      <c r="BE273" s="50"/>
      <c r="BF273" s="41"/>
      <c r="BG273" s="41"/>
      <c r="BH273" s="38"/>
      <c r="BI273" s="76"/>
      <c r="BJ273" s="76"/>
      <c r="BK273" s="77"/>
      <c r="BL273" s="50"/>
      <c r="BM273" s="41"/>
      <c r="BN273" s="41"/>
      <c r="BO273" s="38"/>
      <c r="BP273" s="76"/>
      <c r="BQ273" s="76"/>
      <c r="BR273" s="77"/>
      <c r="BS273" s="92"/>
      <c r="BT273" s="93"/>
      <c r="BU273" s="93"/>
      <c r="BV273" s="38"/>
      <c r="BW273" s="76"/>
      <c r="BX273" s="76"/>
      <c r="BY273" s="77"/>
      <c r="BZ273" s="50"/>
      <c r="CA273" s="41"/>
      <c r="CB273" s="41"/>
      <c r="CC273" s="38">
        <f t="shared" si="144"/>
        <v>0</v>
      </c>
      <c r="CD273" s="76"/>
      <c r="CE273" s="76"/>
      <c r="CF273" s="77"/>
      <c r="CG273" s="87"/>
      <c r="CH273" s="88"/>
      <c r="CI273" s="88"/>
      <c r="CJ273" s="89">
        <f t="shared" si="145"/>
        <v>0</v>
      </c>
      <c r="CK273" s="76"/>
      <c r="CL273" s="76"/>
      <c r="CM273" s="77"/>
      <c r="CN273" s="87"/>
      <c r="CO273" s="88"/>
      <c r="CP273" s="88"/>
      <c r="CQ273" s="89"/>
      <c r="CR273" s="76"/>
      <c r="CS273" s="76"/>
      <c r="CT273" s="81"/>
      <c r="CU273" s="87"/>
      <c r="CV273" s="88"/>
      <c r="CW273" s="88">
        <f t="shared" si="146"/>
        <v>0</v>
      </c>
      <c r="CX273" s="89">
        <f t="shared" si="147"/>
        <v>0</v>
      </c>
      <c r="CY273" s="76"/>
      <c r="CZ273" s="76"/>
      <c r="DA273" s="81"/>
      <c r="DB273" s="60">
        <f t="shared" si="148"/>
        <v>0</v>
      </c>
      <c r="DC273" s="42">
        <f t="shared" si="149"/>
        <v>0</v>
      </c>
      <c r="DD273" s="42">
        <f t="shared" si="150"/>
        <v>0</v>
      </c>
      <c r="DE273" s="80">
        <f t="shared" si="151"/>
        <v>0</v>
      </c>
      <c r="DF273" s="80">
        <f t="shared" si="152"/>
        <v>0</v>
      </c>
      <c r="DG273" s="80">
        <f t="shared" si="153"/>
        <v>0</v>
      </c>
    </row>
    <row r="274" spans="2:111" s="8" customFormat="1" ht="20.100000000000001" customHeight="1">
      <c r="B274" s="13">
        <f t="shared" si="154"/>
        <v>268</v>
      </c>
      <c r="C274" s="66" t="e">
        <f>+#REF!</f>
        <v>#REF!</v>
      </c>
      <c r="D274" s="18"/>
      <c r="E274" s="97" t="e">
        <f>#REF!</f>
        <v>#REF!</v>
      </c>
      <c r="F274" s="16" t="e">
        <f>SUMIF(#REF!,$E274,#REF!)</f>
        <v>#REF!</v>
      </c>
      <c r="G274" s="16" t="e">
        <f>SUMIF(#REF!,$E274,#REF!)</f>
        <v>#REF!</v>
      </c>
      <c r="H274" s="17" t="e">
        <f t="shared" si="155"/>
        <v>#REF!</v>
      </c>
      <c r="I274" s="64" t="e">
        <f t="shared" si="131"/>
        <v>#REF!</v>
      </c>
      <c r="K274" s="92"/>
      <c r="L274" s="93"/>
      <c r="M274" s="41">
        <f t="shared" si="132"/>
        <v>0</v>
      </c>
      <c r="N274" s="38">
        <f t="shared" si="133"/>
        <v>0</v>
      </c>
      <c r="O274" s="76"/>
      <c r="P274" s="76"/>
      <c r="Q274" s="77"/>
      <c r="R274" s="50"/>
      <c r="S274" s="41"/>
      <c r="T274" s="41">
        <f t="shared" si="134"/>
        <v>0</v>
      </c>
      <c r="U274" s="38">
        <f t="shared" si="135"/>
        <v>0</v>
      </c>
      <c r="V274" s="76"/>
      <c r="W274" s="76"/>
      <c r="X274" s="77"/>
      <c r="Y274" s="50"/>
      <c r="Z274" s="41"/>
      <c r="AA274" s="41">
        <f t="shared" si="136"/>
        <v>0</v>
      </c>
      <c r="AB274" s="38">
        <f t="shared" si="137"/>
        <v>0</v>
      </c>
      <c r="AC274" s="50"/>
      <c r="AD274" s="41"/>
      <c r="AE274" s="41">
        <f t="shared" si="138"/>
        <v>0</v>
      </c>
      <c r="AF274" s="38">
        <f t="shared" si="139"/>
        <v>0</v>
      </c>
      <c r="AG274" s="76"/>
      <c r="AH274" s="76"/>
      <c r="AI274" s="77"/>
      <c r="AJ274" s="50"/>
      <c r="AK274" s="41"/>
      <c r="AL274" s="41">
        <f t="shared" si="140"/>
        <v>0</v>
      </c>
      <c r="AM274" s="38">
        <f t="shared" si="141"/>
        <v>0</v>
      </c>
      <c r="AN274" s="76"/>
      <c r="AO274" s="76"/>
      <c r="AP274" s="77"/>
      <c r="AQ274" s="50"/>
      <c r="AR274" s="41"/>
      <c r="AS274" s="41"/>
      <c r="AT274" s="38"/>
      <c r="AU274" s="76"/>
      <c r="AV274" s="76"/>
      <c r="AW274" s="77"/>
      <c r="AX274" s="50"/>
      <c r="AY274" s="41"/>
      <c r="AZ274" s="41">
        <f t="shared" si="142"/>
        <v>0</v>
      </c>
      <c r="BA274" s="38">
        <f t="shared" si="143"/>
        <v>0</v>
      </c>
      <c r="BB274" s="76"/>
      <c r="BC274" s="76"/>
      <c r="BD274" s="77"/>
      <c r="BE274" s="50"/>
      <c r="BF274" s="41"/>
      <c r="BG274" s="41"/>
      <c r="BH274" s="38"/>
      <c r="BI274" s="76"/>
      <c r="BJ274" s="76"/>
      <c r="BK274" s="77"/>
      <c r="BL274" s="50"/>
      <c r="BM274" s="41"/>
      <c r="BN274" s="41"/>
      <c r="BO274" s="38"/>
      <c r="BP274" s="76"/>
      <c r="BQ274" s="76"/>
      <c r="BR274" s="77"/>
      <c r="BS274" s="92"/>
      <c r="BT274" s="93"/>
      <c r="BU274" s="93"/>
      <c r="BV274" s="38"/>
      <c r="BW274" s="76"/>
      <c r="BX274" s="76"/>
      <c r="BY274" s="77"/>
      <c r="BZ274" s="50"/>
      <c r="CA274" s="41"/>
      <c r="CB274" s="41"/>
      <c r="CC274" s="38">
        <f t="shared" si="144"/>
        <v>0</v>
      </c>
      <c r="CD274" s="76"/>
      <c r="CE274" s="76"/>
      <c r="CF274" s="77"/>
      <c r="CG274" s="87"/>
      <c r="CH274" s="88"/>
      <c r="CI274" s="88"/>
      <c r="CJ274" s="89">
        <f t="shared" si="145"/>
        <v>0</v>
      </c>
      <c r="CK274" s="76"/>
      <c r="CL274" s="76"/>
      <c r="CM274" s="77"/>
      <c r="CN274" s="87"/>
      <c r="CO274" s="88"/>
      <c r="CP274" s="88"/>
      <c r="CQ274" s="89"/>
      <c r="CR274" s="76"/>
      <c r="CS274" s="76"/>
      <c r="CT274" s="81"/>
      <c r="CU274" s="87"/>
      <c r="CV274" s="88"/>
      <c r="CW274" s="88">
        <f t="shared" si="146"/>
        <v>0</v>
      </c>
      <c r="CX274" s="89">
        <f t="shared" si="147"/>
        <v>0</v>
      </c>
      <c r="CY274" s="76"/>
      <c r="CZ274" s="76"/>
      <c r="DA274" s="81"/>
      <c r="DB274" s="60">
        <f t="shared" si="148"/>
        <v>0</v>
      </c>
      <c r="DC274" s="42">
        <f t="shared" si="149"/>
        <v>0</v>
      </c>
      <c r="DD274" s="42">
        <f t="shared" si="150"/>
        <v>0</v>
      </c>
      <c r="DE274" s="80">
        <f t="shared" si="151"/>
        <v>0</v>
      </c>
      <c r="DF274" s="80">
        <f t="shared" si="152"/>
        <v>0</v>
      </c>
      <c r="DG274" s="80">
        <f t="shared" si="153"/>
        <v>0</v>
      </c>
    </row>
    <row r="275" spans="2:111" s="8" customFormat="1" ht="20.100000000000001" customHeight="1">
      <c r="B275" s="13">
        <f t="shared" si="154"/>
        <v>269</v>
      </c>
      <c r="C275" s="66" t="e">
        <f>+#REF!</f>
        <v>#REF!</v>
      </c>
      <c r="D275" s="18"/>
      <c r="E275" s="97" t="e">
        <f>#REF!</f>
        <v>#REF!</v>
      </c>
      <c r="F275" s="16" t="e">
        <f>SUMIF(#REF!,$E275,#REF!)</f>
        <v>#REF!</v>
      </c>
      <c r="G275" s="16" t="e">
        <f>SUMIF(#REF!,$E275,#REF!)</f>
        <v>#REF!</v>
      </c>
      <c r="H275" s="17" t="e">
        <f t="shared" si="155"/>
        <v>#REF!</v>
      </c>
      <c r="I275" s="64" t="e">
        <f t="shared" ref="I275:I302" si="156">H275</f>
        <v>#REF!</v>
      </c>
      <c r="K275" s="92"/>
      <c r="L275" s="93"/>
      <c r="M275" s="41">
        <f t="shared" ref="M275:M302" si="157">(L275/1.18)/2+((L275/1.18)*0.18)</f>
        <v>0</v>
      </c>
      <c r="N275" s="38">
        <f t="shared" ref="N275:N302" si="158">(L275/1.18)/2</f>
        <v>0</v>
      </c>
      <c r="O275" s="76"/>
      <c r="P275" s="76"/>
      <c r="Q275" s="77"/>
      <c r="R275" s="50"/>
      <c r="S275" s="41"/>
      <c r="T275" s="41">
        <f t="shared" ref="T275:T302" si="159">(S275/1.18)/2+((S275/1.18)*0.18)</f>
        <v>0</v>
      </c>
      <c r="U275" s="38">
        <f t="shared" ref="U275:U302" si="160">(S275/1.18)/2</f>
        <v>0</v>
      </c>
      <c r="V275" s="76"/>
      <c r="W275" s="76"/>
      <c r="X275" s="77"/>
      <c r="Y275" s="50"/>
      <c r="Z275" s="41"/>
      <c r="AA275" s="41">
        <f t="shared" ref="AA275:AA302" si="161">(Z275/1.18)/2+((Z275/1.18)*0.18)</f>
        <v>0</v>
      </c>
      <c r="AB275" s="38">
        <f t="shared" ref="AB275:AB302" si="162">(Z275/1.18)/2</f>
        <v>0</v>
      </c>
      <c r="AC275" s="50"/>
      <c r="AD275" s="41"/>
      <c r="AE275" s="41">
        <f t="shared" ref="AE275:AE302" si="163">(AD275/1.18)/2+((AD275/1.18)*0.18)</f>
        <v>0</v>
      </c>
      <c r="AF275" s="38">
        <f t="shared" ref="AF275:AF302" si="164">(AD275/1.18)/2</f>
        <v>0</v>
      </c>
      <c r="AG275" s="76"/>
      <c r="AH275" s="76"/>
      <c r="AI275" s="77"/>
      <c r="AJ275" s="50"/>
      <c r="AK275" s="41"/>
      <c r="AL275" s="41">
        <f t="shared" ref="AL275:AL302" si="165">(AK275/1.18)/2+((AK275/1.18)*0.18)</f>
        <v>0</v>
      </c>
      <c r="AM275" s="38">
        <f t="shared" ref="AM275:AM302" si="166">(AK275/1.18)/2</f>
        <v>0</v>
      </c>
      <c r="AN275" s="76"/>
      <c r="AO275" s="76"/>
      <c r="AP275" s="77"/>
      <c r="AQ275" s="50"/>
      <c r="AR275" s="41"/>
      <c r="AS275" s="41"/>
      <c r="AT275" s="38"/>
      <c r="AU275" s="76"/>
      <c r="AV275" s="76"/>
      <c r="AW275" s="77"/>
      <c r="AX275" s="50"/>
      <c r="AY275" s="41"/>
      <c r="AZ275" s="41">
        <f t="shared" ref="AZ275:AZ302" si="167">(AY275/1.18)/2+((AY275/1.18)*0.18)</f>
        <v>0</v>
      </c>
      <c r="BA275" s="38">
        <f t="shared" ref="BA275:BA302" si="168">(AY275/1.18)/2</f>
        <v>0</v>
      </c>
      <c r="BB275" s="76"/>
      <c r="BC275" s="76"/>
      <c r="BD275" s="77"/>
      <c r="BE275" s="50"/>
      <c r="BF275" s="41"/>
      <c r="BG275" s="41"/>
      <c r="BH275" s="38"/>
      <c r="BI275" s="76"/>
      <c r="BJ275" s="76"/>
      <c r="BK275" s="77"/>
      <c r="BL275" s="50"/>
      <c r="BM275" s="41"/>
      <c r="BN275" s="41"/>
      <c r="BO275" s="38"/>
      <c r="BP275" s="76"/>
      <c r="BQ275" s="76"/>
      <c r="BR275" s="77"/>
      <c r="BS275" s="92"/>
      <c r="BT275" s="93"/>
      <c r="BU275" s="93"/>
      <c r="BV275" s="38"/>
      <c r="BW275" s="76"/>
      <c r="BX275" s="76"/>
      <c r="BY275" s="77"/>
      <c r="BZ275" s="50"/>
      <c r="CA275" s="41"/>
      <c r="CB275" s="41"/>
      <c r="CC275" s="38">
        <f t="shared" ref="CC275:CC302" si="169">(CA275/1.18)/2</f>
        <v>0</v>
      </c>
      <c r="CD275" s="76"/>
      <c r="CE275" s="76"/>
      <c r="CF275" s="77"/>
      <c r="CG275" s="87"/>
      <c r="CH275" s="88"/>
      <c r="CI275" s="88"/>
      <c r="CJ275" s="89">
        <f t="shared" ref="CJ275:CJ302" si="170">(CH275/1.18)/2</f>
        <v>0</v>
      </c>
      <c r="CK275" s="76"/>
      <c r="CL275" s="76"/>
      <c r="CM275" s="77"/>
      <c r="CN275" s="87"/>
      <c r="CO275" s="88"/>
      <c r="CP275" s="88"/>
      <c r="CQ275" s="89"/>
      <c r="CR275" s="76"/>
      <c r="CS275" s="76"/>
      <c r="CT275" s="81"/>
      <c r="CU275" s="87"/>
      <c r="CV275" s="88"/>
      <c r="CW275" s="88">
        <f t="shared" ref="CW275:CW302" si="171">(CV275/1.18)/2+((CV275/1.18)*0.18)</f>
        <v>0</v>
      </c>
      <c r="CX275" s="89">
        <f t="shared" ref="CX275:CX302" si="172">(CV275/1.18)/2</f>
        <v>0</v>
      </c>
      <c r="CY275" s="76"/>
      <c r="CZ275" s="76"/>
      <c r="DA275" s="81"/>
      <c r="DB275" s="60">
        <f t="shared" ref="DB275:DB302" si="173">L275+S275+Z275+AD275+AK275+AY275+BF275+BT275+CA275+CH275+CO275+CV275</f>
        <v>0</v>
      </c>
      <c r="DC275" s="42">
        <f t="shared" ref="DC275:DC302" si="174">M275+T275+AA275+AE275+AL275+AZ275+BG275+BU275+CB275+CI275+CP275+CW275</f>
        <v>0</v>
      </c>
      <c r="DD275" s="42">
        <f t="shared" ref="DD275:DD302" si="175">N275+U275+AB275+AF275+AM275+BA275+BH275+BV275+CC275+CJ275+CQ275+CX275</f>
        <v>0</v>
      </c>
      <c r="DE275" s="80">
        <f t="shared" ref="DE275:DE302" si="176">O275+V275+AG275+AN275+BB275+BI275+BW275+CD275+CK275+CR275+CY275</f>
        <v>0</v>
      </c>
      <c r="DF275" s="80">
        <f t="shared" ref="DF275:DF302" si="177">P275+W275+AH275+AO275+BC275+BJ275+BX275+CE275+CL275+CS275+CZ275</f>
        <v>0</v>
      </c>
      <c r="DG275" s="80">
        <f t="shared" ref="DG275:DG302" si="178">Q275+X275+AI275+AP275+BD275+BK275+BY275+CF275+CM275+CT275+DA275</f>
        <v>0</v>
      </c>
    </row>
    <row r="276" spans="2:111" s="8" customFormat="1" ht="20.100000000000001" customHeight="1">
      <c r="B276" s="13">
        <f t="shared" si="154"/>
        <v>270</v>
      </c>
      <c r="C276" s="66" t="e">
        <f>+#REF!</f>
        <v>#REF!</v>
      </c>
      <c r="D276" s="18"/>
      <c r="E276" s="97" t="e">
        <f>#REF!</f>
        <v>#REF!</v>
      </c>
      <c r="F276" s="16" t="e">
        <f>SUMIF(#REF!,$E276,#REF!)</f>
        <v>#REF!</v>
      </c>
      <c r="G276" s="16" t="e">
        <f>SUMIF(#REF!,$E276,#REF!)</f>
        <v>#REF!</v>
      </c>
      <c r="H276" s="17" t="e">
        <f t="shared" si="155"/>
        <v>#REF!</v>
      </c>
      <c r="I276" s="64" t="e">
        <f t="shared" si="156"/>
        <v>#REF!</v>
      </c>
      <c r="K276" s="92"/>
      <c r="L276" s="93"/>
      <c r="M276" s="41">
        <f t="shared" si="157"/>
        <v>0</v>
      </c>
      <c r="N276" s="38">
        <f t="shared" si="158"/>
        <v>0</v>
      </c>
      <c r="O276" s="76"/>
      <c r="P276" s="76"/>
      <c r="Q276" s="77"/>
      <c r="R276" s="50"/>
      <c r="S276" s="41"/>
      <c r="T276" s="41">
        <f t="shared" si="159"/>
        <v>0</v>
      </c>
      <c r="U276" s="38">
        <f t="shared" si="160"/>
        <v>0</v>
      </c>
      <c r="V276" s="76"/>
      <c r="W276" s="76"/>
      <c r="X276" s="77"/>
      <c r="Y276" s="50"/>
      <c r="Z276" s="41"/>
      <c r="AA276" s="41">
        <f t="shared" si="161"/>
        <v>0</v>
      </c>
      <c r="AB276" s="38">
        <f t="shared" si="162"/>
        <v>0</v>
      </c>
      <c r="AC276" s="50"/>
      <c r="AD276" s="41"/>
      <c r="AE276" s="41">
        <f t="shared" si="163"/>
        <v>0</v>
      </c>
      <c r="AF276" s="38">
        <f t="shared" si="164"/>
        <v>0</v>
      </c>
      <c r="AG276" s="76"/>
      <c r="AH276" s="76"/>
      <c r="AI276" s="77"/>
      <c r="AJ276" s="50"/>
      <c r="AK276" s="41"/>
      <c r="AL276" s="41">
        <f t="shared" si="165"/>
        <v>0</v>
      </c>
      <c r="AM276" s="38">
        <f t="shared" si="166"/>
        <v>0</v>
      </c>
      <c r="AN276" s="76"/>
      <c r="AO276" s="76"/>
      <c r="AP276" s="77"/>
      <c r="AQ276" s="50"/>
      <c r="AR276" s="41"/>
      <c r="AS276" s="41"/>
      <c r="AT276" s="38"/>
      <c r="AU276" s="76"/>
      <c r="AV276" s="76"/>
      <c r="AW276" s="77"/>
      <c r="AX276" s="50"/>
      <c r="AY276" s="41"/>
      <c r="AZ276" s="41">
        <f t="shared" si="167"/>
        <v>0</v>
      </c>
      <c r="BA276" s="38">
        <f t="shared" si="168"/>
        <v>0</v>
      </c>
      <c r="BB276" s="76"/>
      <c r="BC276" s="76"/>
      <c r="BD276" s="77"/>
      <c r="BE276" s="50"/>
      <c r="BF276" s="41"/>
      <c r="BG276" s="41"/>
      <c r="BH276" s="38"/>
      <c r="BI276" s="76"/>
      <c r="BJ276" s="76"/>
      <c r="BK276" s="77"/>
      <c r="BL276" s="50"/>
      <c r="BM276" s="41"/>
      <c r="BN276" s="41"/>
      <c r="BO276" s="38"/>
      <c r="BP276" s="76"/>
      <c r="BQ276" s="76"/>
      <c r="BR276" s="77"/>
      <c r="BS276" s="92"/>
      <c r="BT276" s="93"/>
      <c r="BU276" s="93"/>
      <c r="BV276" s="38"/>
      <c r="BW276" s="76"/>
      <c r="BX276" s="76"/>
      <c r="BY276" s="77"/>
      <c r="BZ276" s="50"/>
      <c r="CA276" s="41"/>
      <c r="CB276" s="41"/>
      <c r="CC276" s="38">
        <f t="shared" si="169"/>
        <v>0</v>
      </c>
      <c r="CD276" s="76"/>
      <c r="CE276" s="76"/>
      <c r="CF276" s="77"/>
      <c r="CG276" s="87"/>
      <c r="CH276" s="88"/>
      <c r="CI276" s="88"/>
      <c r="CJ276" s="89">
        <f t="shared" si="170"/>
        <v>0</v>
      </c>
      <c r="CK276" s="76"/>
      <c r="CL276" s="76"/>
      <c r="CM276" s="77"/>
      <c r="CN276" s="87"/>
      <c r="CO276" s="88"/>
      <c r="CP276" s="88"/>
      <c r="CQ276" s="89"/>
      <c r="CR276" s="76"/>
      <c r="CS276" s="76"/>
      <c r="CT276" s="81"/>
      <c r="CU276" s="87"/>
      <c r="CV276" s="88"/>
      <c r="CW276" s="88">
        <f t="shared" si="171"/>
        <v>0</v>
      </c>
      <c r="CX276" s="89">
        <f t="shared" si="172"/>
        <v>0</v>
      </c>
      <c r="CY276" s="76"/>
      <c r="CZ276" s="76"/>
      <c r="DA276" s="81"/>
      <c r="DB276" s="60">
        <f t="shared" si="173"/>
        <v>0</v>
      </c>
      <c r="DC276" s="42">
        <f t="shared" si="174"/>
        <v>0</v>
      </c>
      <c r="DD276" s="42">
        <f t="shared" si="175"/>
        <v>0</v>
      </c>
      <c r="DE276" s="80">
        <f t="shared" si="176"/>
        <v>0</v>
      </c>
      <c r="DF276" s="80">
        <f t="shared" si="177"/>
        <v>0</v>
      </c>
      <c r="DG276" s="80">
        <f t="shared" si="178"/>
        <v>0</v>
      </c>
    </row>
    <row r="277" spans="2:111" s="8" customFormat="1" ht="20.100000000000001" customHeight="1">
      <c r="B277" s="13">
        <f t="shared" si="154"/>
        <v>271</v>
      </c>
      <c r="C277" s="66" t="e">
        <f>+#REF!</f>
        <v>#REF!</v>
      </c>
      <c r="D277" s="18"/>
      <c r="E277" s="97" t="e">
        <f>#REF!</f>
        <v>#REF!</v>
      </c>
      <c r="F277" s="16" t="e">
        <f>SUMIF(#REF!,$E277,#REF!)</f>
        <v>#REF!</v>
      </c>
      <c r="G277" s="16" t="e">
        <f>SUMIF(#REF!,$E277,#REF!)</f>
        <v>#REF!</v>
      </c>
      <c r="H277" s="17" t="e">
        <f t="shared" si="155"/>
        <v>#REF!</v>
      </c>
      <c r="I277" s="64" t="e">
        <f t="shared" si="156"/>
        <v>#REF!</v>
      </c>
      <c r="K277" s="92"/>
      <c r="L277" s="93"/>
      <c r="M277" s="41">
        <f t="shared" si="157"/>
        <v>0</v>
      </c>
      <c r="N277" s="38">
        <f t="shared" si="158"/>
        <v>0</v>
      </c>
      <c r="O277" s="76"/>
      <c r="P277" s="76"/>
      <c r="Q277" s="77"/>
      <c r="R277" s="50"/>
      <c r="S277" s="41"/>
      <c r="T277" s="41">
        <f t="shared" si="159"/>
        <v>0</v>
      </c>
      <c r="U277" s="38">
        <f t="shared" si="160"/>
        <v>0</v>
      </c>
      <c r="V277" s="76"/>
      <c r="W277" s="76"/>
      <c r="X277" s="77"/>
      <c r="Y277" s="50"/>
      <c r="Z277" s="41"/>
      <c r="AA277" s="41">
        <f t="shared" si="161"/>
        <v>0</v>
      </c>
      <c r="AB277" s="38">
        <f t="shared" si="162"/>
        <v>0</v>
      </c>
      <c r="AC277" s="50"/>
      <c r="AD277" s="41"/>
      <c r="AE277" s="41">
        <f t="shared" si="163"/>
        <v>0</v>
      </c>
      <c r="AF277" s="38">
        <f t="shared" si="164"/>
        <v>0</v>
      </c>
      <c r="AG277" s="76"/>
      <c r="AH277" s="76"/>
      <c r="AI277" s="77"/>
      <c r="AJ277" s="50"/>
      <c r="AK277" s="41"/>
      <c r="AL277" s="41">
        <f t="shared" si="165"/>
        <v>0</v>
      </c>
      <c r="AM277" s="38">
        <f t="shared" si="166"/>
        <v>0</v>
      </c>
      <c r="AN277" s="76"/>
      <c r="AO277" s="76"/>
      <c r="AP277" s="77"/>
      <c r="AQ277" s="50"/>
      <c r="AR277" s="41"/>
      <c r="AS277" s="41"/>
      <c r="AT277" s="38"/>
      <c r="AU277" s="76"/>
      <c r="AV277" s="76"/>
      <c r="AW277" s="77"/>
      <c r="AX277" s="50"/>
      <c r="AY277" s="41"/>
      <c r="AZ277" s="41">
        <f t="shared" si="167"/>
        <v>0</v>
      </c>
      <c r="BA277" s="38">
        <f t="shared" si="168"/>
        <v>0</v>
      </c>
      <c r="BB277" s="76"/>
      <c r="BC277" s="76"/>
      <c r="BD277" s="77"/>
      <c r="BE277" s="50"/>
      <c r="BF277" s="41"/>
      <c r="BG277" s="41"/>
      <c r="BH277" s="38"/>
      <c r="BI277" s="76"/>
      <c r="BJ277" s="76"/>
      <c r="BK277" s="77"/>
      <c r="BL277" s="50"/>
      <c r="BM277" s="41"/>
      <c r="BN277" s="41"/>
      <c r="BO277" s="38"/>
      <c r="BP277" s="76"/>
      <c r="BQ277" s="76"/>
      <c r="BR277" s="77"/>
      <c r="BS277" s="92"/>
      <c r="BT277" s="93"/>
      <c r="BU277" s="93"/>
      <c r="BV277" s="38"/>
      <c r="BW277" s="76"/>
      <c r="BX277" s="76"/>
      <c r="BY277" s="77"/>
      <c r="BZ277" s="50"/>
      <c r="CA277" s="41"/>
      <c r="CB277" s="41"/>
      <c r="CC277" s="38">
        <f t="shared" si="169"/>
        <v>0</v>
      </c>
      <c r="CD277" s="76"/>
      <c r="CE277" s="76"/>
      <c r="CF277" s="77"/>
      <c r="CG277" s="87"/>
      <c r="CH277" s="88"/>
      <c r="CI277" s="88"/>
      <c r="CJ277" s="89">
        <f t="shared" si="170"/>
        <v>0</v>
      </c>
      <c r="CK277" s="76"/>
      <c r="CL277" s="76"/>
      <c r="CM277" s="77"/>
      <c r="CN277" s="87"/>
      <c r="CO277" s="88"/>
      <c r="CP277" s="88"/>
      <c r="CQ277" s="89"/>
      <c r="CR277" s="76"/>
      <c r="CS277" s="76"/>
      <c r="CT277" s="81"/>
      <c r="CU277" s="87"/>
      <c r="CV277" s="88"/>
      <c r="CW277" s="88">
        <f t="shared" si="171"/>
        <v>0</v>
      </c>
      <c r="CX277" s="89">
        <f t="shared" si="172"/>
        <v>0</v>
      </c>
      <c r="CY277" s="76"/>
      <c r="CZ277" s="76"/>
      <c r="DA277" s="81"/>
      <c r="DB277" s="60">
        <f t="shared" si="173"/>
        <v>0</v>
      </c>
      <c r="DC277" s="42">
        <f t="shared" si="174"/>
        <v>0</v>
      </c>
      <c r="DD277" s="42">
        <f t="shared" si="175"/>
        <v>0</v>
      </c>
      <c r="DE277" s="80">
        <f t="shared" si="176"/>
        <v>0</v>
      </c>
      <c r="DF277" s="80">
        <f t="shared" si="177"/>
        <v>0</v>
      </c>
      <c r="DG277" s="80">
        <f t="shared" si="178"/>
        <v>0</v>
      </c>
    </row>
    <row r="278" spans="2:111" s="8" customFormat="1" ht="20.100000000000001" customHeight="1">
      <c r="B278" s="13">
        <f t="shared" si="154"/>
        <v>272</v>
      </c>
      <c r="C278" s="66" t="e">
        <f>+#REF!</f>
        <v>#REF!</v>
      </c>
      <c r="D278" s="18"/>
      <c r="E278" s="97" t="e">
        <f>#REF!</f>
        <v>#REF!</v>
      </c>
      <c r="F278" s="16" t="e">
        <f>SUMIF(#REF!,$E278,#REF!)</f>
        <v>#REF!</v>
      </c>
      <c r="G278" s="16" t="e">
        <f>SUMIF(#REF!,$E278,#REF!)</f>
        <v>#REF!</v>
      </c>
      <c r="H278" s="17" t="e">
        <f t="shared" si="155"/>
        <v>#REF!</v>
      </c>
      <c r="I278" s="64" t="e">
        <f t="shared" si="156"/>
        <v>#REF!</v>
      </c>
      <c r="K278" s="92"/>
      <c r="L278" s="93"/>
      <c r="M278" s="41">
        <f t="shared" si="157"/>
        <v>0</v>
      </c>
      <c r="N278" s="38">
        <f t="shared" si="158"/>
        <v>0</v>
      </c>
      <c r="O278" s="76"/>
      <c r="P278" s="76"/>
      <c r="Q278" s="77"/>
      <c r="R278" s="50"/>
      <c r="S278" s="41"/>
      <c r="T278" s="41">
        <f t="shared" si="159"/>
        <v>0</v>
      </c>
      <c r="U278" s="38">
        <f t="shared" si="160"/>
        <v>0</v>
      </c>
      <c r="V278" s="76"/>
      <c r="W278" s="76"/>
      <c r="X278" s="77"/>
      <c r="Y278" s="50"/>
      <c r="Z278" s="41"/>
      <c r="AA278" s="41">
        <f t="shared" si="161"/>
        <v>0</v>
      </c>
      <c r="AB278" s="38">
        <f t="shared" si="162"/>
        <v>0</v>
      </c>
      <c r="AC278" s="50"/>
      <c r="AD278" s="41"/>
      <c r="AE278" s="41">
        <f t="shared" si="163"/>
        <v>0</v>
      </c>
      <c r="AF278" s="38">
        <f t="shared" si="164"/>
        <v>0</v>
      </c>
      <c r="AG278" s="76"/>
      <c r="AH278" s="76"/>
      <c r="AI278" s="77"/>
      <c r="AJ278" s="50"/>
      <c r="AK278" s="41"/>
      <c r="AL278" s="41">
        <f t="shared" si="165"/>
        <v>0</v>
      </c>
      <c r="AM278" s="38">
        <f t="shared" si="166"/>
        <v>0</v>
      </c>
      <c r="AN278" s="76"/>
      <c r="AO278" s="76"/>
      <c r="AP278" s="77"/>
      <c r="AQ278" s="50"/>
      <c r="AR278" s="41"/>
      <c r="AS278" s="41"/>
      <c r="AT278" s="38"/>
      <c r="AU278" s="76"/>
      <c r="AV278" s="76"/>
      <c r="AW278" s="77"/>
      <c r="AX278" s="50"/>
      <c r="AY278" s="41"/>
      <c r="AZ278" s="41">
        <f t="shared" si="167"/>
        <v>0</v>
      </c>
      <c r="BA278" s="38">
        <f t="shared" si="168"/>
        <v>0</v>
      </c>
      <c r="BB278" s="76"/>
      <c r="BC278" s="76"/>
      <c r="BD278" s="77"/>
      <c r="BE278" s="50"/>
      <c r="BF278" s="41"/>
      <c r="BG278" s="41"/>
      <c r="BH278" s="38"/>
      <c r="BI278" s="76"/>
      <c r="BJ278" s="76"/>
      <c r="BK278" s="77"/>
      <c r="BL278" s="50"/>
      <c r="BM278" s="41"/>
      <c r="BN278" s="41"/>
      <c r="BO278" s="38"/>
      <c r="BP278" s="76"/>
      <c r="BQ278" s="76"/>
      <c r="BR278" s="77"/>
      <c r="BS278" s="92"/>
      <c r="BT278" s="93"/>
      <c r="BU278" s="93"/>
      <c r="BV278" s="38"/>
      <c r="BW278" s="76"/>
      <c r="BX278" s="76"/>
      <c r="BY278" s="77"/>
      <c r="BZ278" s="50"/>
      <c r="CA278" s="41"/>
      <c r="CB278" s="41"/>
      <c r="CC278" s="38">
        <f t="shared" si="169"/>
        <v>0</v>
      </c>
      <c r="CD278" s="76"/>
      <c r="CE278" s="76"/>
      <c r="CF278" s="77"/>
      <c r="CG278" s="87"/>
      <c r="CH278" s="88"/>
      <c r="CI278" s="88"/>
      <c r="CJ278" s="89">
        <f t="shared" si="170"/>
        <v>0</v>
      </c>
      <c r="CK278" s="76"/>
      <c r="CL278" s="76"/>
      <c r="CM278" s="77"/>
      <c r="CN278" s="87"/>
      <c r="CO278" s="88"/>
      <c r="CP278" s="88"/>
      <c r="CQ278" s="89"/>
      <c r="CR278" s="76"/>
      <c r="CS278" s="76"/>
      <c r="CT278" s="81"/>
      <c r="CU278" s="87"/>
      <c r="CV278" s="88"/>
      <c r="CW278" s="88">
        <f t="shared" si="171"/>
        <v>0</v>
      </c>
      <c r="CX278" s="89">
        <f t="shared" si="172"/>
        <v>0</v>
      </c>
      <c r="CY278" s="76"/>
      <c r="CZ278" s="76"/>
      <c r="DA278" s="81"/>
      <c r="DB278" s="60">
        <f t="shared" si="173"/>
        <v>0</v>
      </c>
      <c r="DC278" s="42">
        <f t="shared" si="174"/>
        <v>0</v>
      </c>
      <c r="DD278" s="42">
        <f t="shared" si="175"/>
        <v>0</v>
      </c>
      <c r="DE278" s="80">
        <f t="shared" si="176"/>
        <v>0</v>
      </c>
      <c r="DF278" s="80">
        <f t="shared" si="177"/>
        <v>0</v>
      </c>
      <c r="DG278" s="80">
        <f t="shared" si="178"/>
        <v>0</v>
      </c>
    </row>
    <row r="279" spans="2:111" s="8" customFormat="1" ht="20.100000000000001" customHeight="1">
      <c r="B279" s="13">
        <f t="shared" si="154"/>
        <v>273</v>
      </c>
      <c r="C279" s="66" t="e">
        <f>+#REF!</f>
        <v>#REF!</v>
      </c>
      <c r="D279" s="18"/>
      <c r="E279" s="97" t="e">
        <f>#REF!</f>
        <v>#REF!</v>
      </c>
      <c r="F279" s="16" t="e">
        <f>SUMIF(#REF!,$E279,#REF!)</f>
        <v>#REF!</v>
      </c>
      <c r="G279" s="16" t="e">
        <f>SUMIF(#REF!,$E279,#REF!)</f>
        <v>#REF!</v>
      </c>
      <c r="H279" s="17" t="e">
        <f t="shared" si="155"/>
        <v>#REF!</v>
      </c>
      <c r="I279" s="64" t="e">
        <f t="shared" si="156"/>
        <v>#REF!</v>
      </c>
      <c r="K279" s="92"/>
      <c r="L279" s="93"/>
      <c r="M279" s="41">
        <f t="shared" si="157"/>
        <v>0</v>
      </c>
      <c r="N279" s="38">
        <f t="shared" si="158"/>
        <v>0</v>
      </c>
      <c r="O279" s="76"/>
      <c r="P279" s="76"/>
      <c r="Q279" s="77"/>
      <c r="R279" s="50"/>
      <c r="S279" s="41"/>
      <c r="T279" s="41">
        <f t="shared" si="159"/>
        <v>0</v>
      </c>
      <c r="U279" s="38">
        <f t="shared" si="160"/>
        <v>0</v>
      </c>
      <c r="V279" s="76"/>
      <c r="W279" s="76"/>
      <c r="X279" s="77"/>
      <c r="Y279" s="50"/>
      <c r="Z279" s="41"/>
      <c r="AA279" s="41">
        <f t="shared" si="161"/>
        <v>0</v>
      </c>
      <c r="AB279" s="38">
        <f t="shared" si="162"/>
        <v>0</v>
      </c>
      <c r="AC279" s="50"/>
      <c r="AD279" s="41"/>
      <c r="AE279" s="41">
        <f t="shared" si="163"/>
        <v>0</v>
      </c>
      <c r="AF279" s="38">
        <f t="shared" si="164"/>
        <v>0</v>
      </c>
      <c r="AG279" s="76"/>
      <c r="AH279" s="76"/>
      <c r="AI279" s="77"/>
      <c r="AJ279" s="50"/>
      <c r="AK279" s="41"/>
      <c r="AL279" s="41">
        <f t="shared" si="165"/>
        <v>0</v>
      </c>
      <c r="AM279" s="38">
        <f t="shared" si="166"/>
        <v>0</v>
      </c>
      <c r="AN279" s="76"/>
      <c r="AO279" s="76"/>
      <c r="AP279" s="77"/>
      <c r="AQ279" s="50"/>
      <c r="AR279" s="41"/>
      <c r="AS279" s="41"/>
      <c r="AT279" s="38"/>
      <c r="AU279" s="76"/>
      <c r="AV279" s="76"/>
      <c r="AW279" s="77"/>
      <c r="AX279" s="50"/>
      <c r="AY279" s="41"/>
      <c r="AZ279" s="41">
        <f t="shared" si="167"/>
        <v>0</v>
      </c>
      <c r="BA279" s="38">
        <f t="shared" si="168"/>
        <v>0</v>
      </c>
      <c r="BB279" s="76"/>
      <c r="BC279" s="76"/>
      <c r="BD279" s="77"/>
      <c r="BE279" s="50"/>
      <c r="BF279" s="41"/>
      <c r="BG279" s="41"/>
      <c r="BH279" s="38"/>
      <c r="BI279" s="76"/>
      <c r="BJ279" s="76"/>
      <c r="BK279" s="77"/>
      <c r="BL279" s="50"/>
      <c r="BM279" s="41"/>
      <c r="BN279" s="41"/>
      <c r="BO279" s="38"/>
      <c r="BP279" s="76"/>
      <c r="BQ279" s="76"/>
      <c r="BR279" s="77"/>
      <c r="BS279" s="92"/>
      <c r="BT279" s="93"/>
      <c r="BU279" s="93"/>
      <c r="BV279" s="38"/>
      <c r="BW279" s="76"/>
      <c r="BX279" s="76"/>
      <c r="BY279" s="77"/>
      <c r="BZ279" s="50"/>
      <c r="CA279" s="41"/>
      <c r="CB279" s="41"/>
      <c r="CC279" s="38">
        <f t="shared" si="169"/>
        <v>0</v>
      </c>
      <c r="CD279" s="76"/>
      <c r="CE279" s="76"/>
      <c r="CF279" s="77"/>
      <c r="CG279" s="87"/>
      <c r="CH279" s="88"/>
      <c r="CI279" s="88"/>
      <c r="CJ279" s="89">
        <f t="shared" si="170"/>
        <v>0</v>
      </c>
      <c r="CK279" s="76"/>
      <c r="CL279" s="76"/>
      <c r="CM279" s="77"/>
      <c r="CN279" s="87"/>
      <c r="CO279" s="88"/>
      <c r="CP279" s="88"/>
      <c r="CQ279" s="89"/>
      <c r="CR279" s="76"/>
      <c r="CS279" s="76"/>
      <c r="CT279" s="81"/>
      <c r="CU279" s="87"/>
      <c r="CV279" s="88"/>
      <c r="CW279" s="88">
        <f t="shared" si="171"/>
        <v>0</v>
      </c>
      <c r="CX279" s="89">
        <f t="shared" si="172"/>
        <v>0</v>
      </c>
      <c r="CY279" s="76"/>
      <c r="CZ279" s="76"/>
      <c r="DA279" s="81"/>
      <c r="DB279" s="60">
        <f t="shared" si="173"/>
        <v>0</v>
      </c>
      <c r="DC279" s="42">
        <f t="shared" si="174"/>
        <v>0</v>
      </c>
      <c r="DD279" s="42">
        <f t="shared" si="175"/>
        <v>0</v>
      </c>
      <c r="DE279" s="80">
        <f t="shared" si="176"/>
        <v>0</v>
      </c>
      <c r="DF279" s="80">
        <f t="shared" si="177"/>
        <v>0</v>
      </c>
      <c r="DG279" s="80">
        <f t="shared" si="178"/>
        <v>0</v>
      </c>
    </row>
    <row r="280" spans="2:111" s="8" customFormat="1" ht="20.100000000000001" customHeight="1">
      <c r="B280" s="13">
        <f t="shared" si="154"/>
        <v>274</v>
      </c>
      <c r="C280" s="66" t="e">
        <f>+#REF!</f>
        <v>#REF!</v>
      </c>
      <c r="D280" s="18"/>
      <c r="E280" s="97" t="e">
        <f>#REF!</f>
        <v>#REF!</v>
      </c>
      <c r="F280" s="16" t="e">
        <f>SUMIF(#REF!,$E280,#REF!)</f>
        <v>#REF!</v>
      </c>
      <c r="G280" s="16" t="e">
        <f>SUMIF(#REF!,$E280,#REF!)</f>
        <v>#REF!</v>
      </c>
      <c r="H280" s="17" t="e">
        <f t="shared" si="155"/>
        <v>#REF!</v>
      </c>
      <c r="I280" s="64" t="e">
        <f t="shared" si="156"/>
        <v>#REF!</v>
      </c>
      <c r="K280" s="92"/>
      <c r="L280" s="93"/>
      <c r="M280" s="41">
        <f t="shared" si="157"/>
        <v>0</v>
      </c>
      <c r="N280" s="38">
        <f t="shared" si="158"/>
        <v>0</v>
      </c>
      <c r="O280" s="76"/>
      <c r="P280" s="76"/>
      <c r="Q280" s="77"/>
      <c r="R280" s="50"/>
      <c r="S280" s="41"/>
      <c r="T280" s="41">
        <f t="shared" si="159"/>
        <v>0</v>
      </c>
      <c r="U280" s="38">
        <f t="shared" si="160"/>
        <v>0</v>
      </c>
      <c r="V280" s="76"/>
      <c r="W280" s="76"/>
      <c r="X280" s="77"/>
      <c r="Y280" s="50"/>
      <c r="Z280" s="41"/>
      <c r="AA280" s="41">
        <f t="shared" si="161"/>
        <v>0</v>
      </c>
      <c r="AB280" s="38">
        <f t="shared" si="162"/>
        <v>0</v>
      </c>
      <c r="AC280" s="50"/>
      <c r="AD280" s="41"/>
      <c r="AE280" s="41">
        <f t="shared" si="163"/>
        <v>0</v>
      </c>
      <c r="AF280" s="38">
        <f t="shared" si="164"/>
        <v>0</v>
      </c>
      <c r="AG280" s="76"/>
      <c r="AH280" s="76"/>
      <c r="AI280" s="77"/>
      <c r="AJ280" s="50"/>
      <c r="AK280" s="41"/>
      <c r="AL280" s="41">
        <f t="shared" si="165"/>
        <v>0</v>
      </c>
      <c r="AM280" s="38">
        <f t="shared" si="166"/>
        <v>0</v>
      </c>
      <c r="AN280" s="76"/>
      <c r="AO280" s="76"/>
      <c r="AP280" s="77"/>
      <c r="AQ280" s="50"/>
      <c r="AR280" s="41"/>
      <c r="AS280" s="41"/>
      <c r="AT280" s="38"/>
      <c r="AU280" s="76"/>
      <c r="AV280" s="76"/>
      <c r="AW280" s="77"/>
      <c r="AX280" s="50"/>
      <c r="AY280" s="41"/>
      <c r="AZ280" s="41">
        <f t="shared" si="167"/>
        <v>0</v>
      </c>
      <c r="BA280" s="38">
        <f t="shared" si="168"/>
        <v>0</v>
      </c>
      <c r="BB280" s="76"/>
      <c r="BC280" s="76"/>
      <c r="BD280" s="77"/>
      <c r="BE280" s="50"/>
      <c r="BF280" s="41"/>
      <c r="BG280" s="41"/>
      <c r="BH280" s="38"/>
      <c r="BI280" s="76"/>
      <c r="BJ280" s="76"/>
      <c r="BK280" s="77"/>
      <c r="BL280" s="50"/>
      <c r="BM280" s="41"/>
      <c r="BN280" s="41"/>
      <c r="BO280" s="38"/>
      <c r="BP280" s="76"/>
      <c r="BQ280" s="76"/>
      <c r="BR280" s="77"/>
      <c r="BS280" s="92"/>
      <c r="BT280" s="93"/>
      <c r="BU280" s="93"/>
      <c r="BV280" s="38"/>
      <c r="BW280" s="76"/>
      <c r="BX280" s="76"/>
      <c r="BY280" s="77"/>
      <c r="BZ280" s="50"/>
      <c r="CA280" s="41"/>
      <c r="CB280" s="41"/>
      <c r="CC280" s="38">
        <f t="shared" si="169"/>
        <v>0</v>
      </c>
      <c r="CD280" s="76"/>
      <c r="CE280" s="76"/>
      <c r="CF280" s="77"/>
      <c r="CG280" s="87"/>
      <c r="CH280" s="88"/>
      <c r="CI280" s="88"/>
      <c r="CJ280" s="89">
        <f t="shared" si="170"/>
        <v>0</v>
      </c>
      <c r="CK280" s="76"/>
      <c r="CL280" s="76"/>
      <c r="CM280" s="77"/>
      <c r="CN280" s="87"/>
      <c r="CO280" s="88"/>
      <c r="CP280" s="88"/>
      <c r="CQ280" s="89"/>
      <c r="CR280" s="76"/>
      <c r="CS280" s="76"/>
      <c r="CT280" s="81"/>
      <c r="CU280" s="87"/>
      <c r="CV280" s="88"/>
      <c r="CW280" s="88">
        <f t="shared" si="171"/>
        <v>0</v>
      </c>
      <c r="CX280" s="89">
        <f t="shared" si="172"/>
        <v>0</v>
      </c>
      <c r="CY280" s="76"/>
      <c r="CZ280" s="76"/>
      <c r="DA280" s="81"/>
      <c r="DB280" s="60">
        <f t="shared" si="173"/>
        <v>0</v>
      </c>
      <c r="DC280" s="42">
        <f t="shared" si="174"/>
        <v>0</v>
      </c>
      <c r="DD280" s="42">
        <f t="shared" si="175"/>
        <v>0</v>
      </c>
      <c r="DE280" s="80">
        <f t="shared" si="176"/>
        <v>0</v>
      </c>
      <c r="DF280" s="80">
        <f t="shared" si="177"/>
        <v>0</v>
      </c>
      <c r="DG280" s="80">
        <f t="shared" si="178"/>
        <v>0</v>
      </c>
    </row>
    <row r="281" spans="2:111" s="8" customFormat="1" ht="20.100000000000001" customHeight="1">
      <c r="B281" s="13">
        <f t="shared" si="154"/>
        <v>275</v>
      </c>
      <c r="C281" s="66" t="e">
        <f>+#REF!</f>
        <v>#REF!</v>
      </c>
      <c r="D281" s="18"/>
      <c r="E281" s="97" t="e">
        <f>#REF!</f>
        <v>#REF!</v>
      </c>
      <c r="F281" s="16" t="e">
        <f>SUMIF(#REF!,$E281,#REF!)</f>
        <v>#REF!</v>
      </c>
      <c r="G281" s="16" t="e">
        <f>SUMIF(#REF!,$E281,#REF!)</f>
        <v>#REF!</v>
      </c>
      <c r="H281" s="17" t="e">
        <f t="shared" si="155"/>
        <v>#REF!</v>
      </c>
      <c r="I281" s="64" t="e">
        <f t="shared" si="156"/>
        <v>#REF!</v>
      </c>
      <c r="K281" s="92"/>
      <c r="L281" s="93"/>
      <c r="M281" s="41">
        <f t="shared" si="157"/>
        <v>0</v>
      </c>
      <c r="N281" s="38">
        <f t="shared" si="158"/>
        <v>0</v>
      </c>
      <c r="O281" s="76"/>
      <c r="P281" s="76"/>
      <c r="Q281" s="77"/>
      <c r="R281" s="50"/>
      <c r="S281" s="41"/>
      <c r="T281" s="41">
        <f t="shared" si="159"/>
        <v>0</v>
      </c>
      <c r="U281" s="38">
        <f t="shared" si="160"/>
        <v>0</v>
      </c>
      <c r="V281" s="76"/>
      <c r="W281" s="76"/>
      <c r="X281" s="77"/>
      <c r="Y281" s="50"/>
      <c r="Z281" s="41"/>
      <c r="AA281" s="41">
        <f t="shared" si="161"/>
        <v>0</v>
      </c>
      <c r="AB281" s="38">
        <f t="shared" si="162"/>
        <v>0</v>
      </c>
      <c r="AC281" s="50"/>
      <c r="AD281" s="41"/>
      <c r="AE281" s="41">
        <f t="shared" si="163"/>
        <v>0</v>
      </c>
      <c r="AF281" s="38">
        <f t="shared" si="164"/>
        <v>0</v>
      </c>
      <c r="AG281" s="76"/>
      <c r="AH281" s="76"/>
      <c r="AI281" s="77"/>
      <c r="AJ281" s="50"/>
      <c r="AK281" s="41"/>
      <c r="AL281" s="41">
        <f t="shared" si="165"/>
        <v>0</v>
      </c>
      <c r="AM281" s="38">
        <f t="shared" si="166"/>
        <v>0</v>
      </c>
      <c r="AN281" s="76"/>
      <c r="AO281" s="76"/>
      <c r="AP281" s="77"/>
      <c r="AQ281" s="50"/>
      <c r="AR281" s="41"/>
      <c r="AS281" s="41"/>
      <c r="AT281" s="38"/>
      <c r="AU281" s="76"/>
      <c r="AV281" s="76"/>
      <c r="AW281" s="77"/>
      <c r="AX281" s="50"/>
      <c r="AY281" s="41"/>
      <c r="AZ281" s="41">
        <f t="shared" si="167"/>
        <v>0</v>
      </c>
      <c r="BA281" s="38">
        <f t="shared" si="168"/>
        <v>0</v>
      </c>
      <c r="BB281" s="76"/>
      <c r="BC281" s="76"/>
      <c r="BD281" s="77"/>
      <c r="BE281" s="50"/>
      <c r="BF281" s="41"/>
      <c r="BG281" s="41"/>
      <c r="BH281" s="38"/>
      <c r="BI281" s="76"/>
      <c r="BJ281" s="76"/>
      <c r="BK281" s="77"/>
      <c r="BL281" s="50"/>
      <c r="BM281" s="41"/>
      <c r="BN281" s="41"/>
      <c r="BO281" s="38"/>
      <c r="BP281" s="76"/>
      <c r="BQ281" s="76"/>
      <c r="BR281" s="77"/>
      <c r="BS281" s="92"/>
      <c r="BT281" s="93"/>
      <c r="BU281" s="93"/>
      <c r="BV281" s="38"/>
      <c r="BW281" s="76"/>
      <c r="BX281" s="76"/>
      <c r="BY281" s="77"/>
      <c r="BZ281" s="50"/>
      <c r="CA281" s="41"/>
      <c r="CB281" s="41"/>
      <c r="CC281" s="38">
        <f t="shared" si="169"/>
        <v>0</v>
      </c>
      <c r="CD281" s="76"/>
      <c r="CE281" s="76"/>
      <c r="CF281" s="77"/>
      <c r="CG281" s="87"/>
      <c r="CH281" s="88"/>
      <c r="CI281" s="88"/>
      <c r="CJ281" s="89">
        <f t="shared" si="170"/>
        <v>0</v>
      </c>
      <c r="CK281" s="76"/>
      <c r="CL281" s="76"/>
      <c r="CM281" s="77"/>
      <c r="CN281" s="87"/>
      <c r="CO281" s="88"/>
      <c r="CP281" s="88"/>
      <c r="CQ281" s="89"/>
      <c r="CR281" s="76"/>
      <c r="CS281" s="76"/>
      <c r="CT281" s="81"/>
      <c r="CU281" s="87"/>
      <c r="CV281" s="88"/>
      <c r="CW281" s="88">
        <f t="shared" si="171"/>
        <v>0</v>
      </c>
      <c r="CX281" s="89">
        <f t="shared" si="172"/>
        <v>0</v>
      </c>
      <c r="CY281" s="76"/>
      <c r="CZ281" s="76"/>
      <c r="DA281" s="81"/>
      <c r="DB281" s="60">
        <f t="shared" si="173"/>
        <v>0</v>
      </c>
      <c r="DC281" s="42">
        <f t="shared" si="174"/>
        <v>0</v>
      </c>
      <c r="DD281" s="42">
        <f t="shared" si="175"/>
        <v>0</v>
      </c>
      <c r="DE281" s="80">
        <f t="shared" si="176"/>
        <v>0</v>
      </c>
      <c r="DF281" s="80">
        <f t="shared" si="177"/>
        <v>0</v>
      </c>
      <c r="DG281" s="80">
        <f t="shared" si="178"/>
        <v>0</v>
      </c>
    </row>
    <row r="282" spans="2:111" s="8" customFormat="1" ht="20.100000000000001" customHeight="1">
      <c r="B282" s="13">
        <f t="shared" si="154"/>
        <v>276</v>
      </c>
      <c r="C282" s="66" t="e">
        <f>+#REF!</f>
        <v>#REF!</v>
      </c>
      <c r="D282" s="18"/>
      <c r="E282" s="97" t="e">
        <f>#REF!</f>
        <v>#REF!</v>
      </c>
      <c r="F282" s="16" t="e">
        <f>SUMIF(#REF!,$E282,#REF!)</f>
        <v>#REF!</v>
      </c>
      <c r="G282" s="16" t="e">
        <f>SUMIF(#REF!,$E282,#REF!)</f>
        <v>#REF!</v>
      </c>
      <c r="H282" s="17" t="e">
        <f t="shared" si="155"/>
        <v>#REF!</v>
      </c>
      <c r="I282" s="64" t="e">
        <f t="shared" si="156"/>
        <v>#REF!</v>
      </c>
      <c r="K282" s="92"/>
      <c r="L282" s="93"/>
      <c r="M282" s="41">
        <f t="shared" si="157"/>
        <v>0</v>
      </c>
      <c r="N282" s="38">
        <f t="shared" si="158"/>
        <v>0</v>
      </c>
      <c r="O282" s="76"/>
      <c r="P282" s="76"/>
      <c r="Q282" s="77"/>
      <c r="R282" s="50"/>
      <c r="S282" s="41"/>
      <c r="T282" s="41">
        <f t="shared" si="159"/>
        <v>0</v>
      </c>
      <c r="U282" s="38">
        <f t="shared" si="160"/>
        <v>0</v>
      </c>
      <c r="V282" s="76"/>
      <c r="W282" s="76"/>
      <c r="X282" s="77"/>
      <c r="Y282" s="50"/>
      <c r="Z282" s="41"/>
      <c r="AA282" s="41">
        <f t="shared" si="161"/>
        <v>0</v>
      </c>
      <c r="AB282" s="38">
        <f t="shared" si="162"/>
        <v>0</v>
      </c>
      <c r="AC282" s="50"/>
      <c r="AD282" s="41"/>
      <c r="AE282" s="41">
        <f t="shared" si="163"/>
        <v>0</v>
      </c>
      <c r="AF282" s="38">
        <f t="shared" si="164"/>
        <v>0</v>
      </c>
      <c r="AG282" s="76"/>
      <c r="AH282" s="76"/>
      <c r="AI282" s="77"/>
      <c r="AJ282" s="50"/>
      <c r="AK282" s="41"/>
      <c r="AL282" s="41">
        <f t="shared" si="165"/>
        <v>0</v>
      </c>
      <c r="AM282" s="38">
        <f t="shared" si="166"/>
        <v>0</v>
      </c>
      <c r="AN282" s="76"/>
      <c r="AO282" s="76"/>
      <c r="AP282" s="77"/>
      <c r="AQ282" s="50"/>
      <c r="AR282" s="41"/>
      <c r="AS282" s="41"/>
      <c r="AT282" s="38"/>
      <c r="AU282" s="76"/>
      <c r="AV282" s="76"/>
      <c r="AW282" s="77"/>
      <c r="AX282" s="50"/>
      <c r="AY282" s="41"/>
      <c r="AZ282" s="41">
        <f t="shared" si="167"/>
        <v>0</v>
      </c>
      <c r="BA282" s="38">
        <f t="shared" si="168"/>
        <v>0</v>
      </c>
      <c r="BB282" s="76"/>
      <c r="BC282" s="76"/>
      <c r="BD282" s="77"/>
      <c r="BE282" s="50"/>
      <c r="BF282" s="41"/>
      <c r="BG282" s="41"/>
      <c r="BH282" s="38"/>
      <c r="BI282" s="76"/>
      <c r="BJ282" s="76"/>
      <c r="BK282" s="77"/>
      <c r="BL282" s="50"/>
      <c r="BM282" s="41"/>
      <c r="BN282" s="41"/>
      <c r="BO282" s="38"/>
      <c r="BP282" s="76"/>
      <c r="BQ282" s="76"/>
      <c r="BR282" s="77"/>
      <c r="BS282" s="92"/>
      <c r="BT282" s="93"/>
      <c r="BU282" s="93"/>
      <c r="BV282" s="38"/>
      <c r="BW282" s="76"/>
      <c r="BX282" s="76"/>
      <c r="BY282" s="77"/>
      <c r="BZ282" s="50"/>
      <c r="CA282" s="41"/>
      <c r="CB282" s="41"/>
      <c r="CC282" s="38">
        <f t="shared" si="169"/>
        <v>0</v>
      </c>
      <c r="CD282" s="76"/>
      <c r="CE282" s="76"/>
      <c r="CF282" s="77"/>
      <c r="CG282" s="87"/>
      <c r="CH282" s="88"/>
      <c r="CI282" s="88"/>
      <c r="CJ282" s="89">
        <f t="shared" si="170"/>
        <v>0</v>
      </c>
      <c r="CK282" s="76"/>
      <c r="CL282" s="76"/>
      <c r="CM282" s="77"/>
      <c r="CN282" s="87"/>
      <c r="CO282" s="88"/>
      <c r="CP282" s="88"/>
      <c r="CQ282" s="89"/>
      <c r="CR282" s="76"/>
      <c r="CS282" s="76"/>
      <c r="CT282" s="81"/>
      <c r="CU282" s="87"/>
      <c r="CV282" s="88"/>
      <c r="CW282" s="88">
        <f t="shared" si="171"/>
        <v>0</v>
      </c>
      <c r="CX282" s="89">
        <f t="shared" si="172"/>
        <v>0</v>
      </c>
      <c r="CY282" s="76"/>
      <c r="CZ282" s="76"/>
      <c r="DA282" s="81"/>
      <c r="DB282" s="60">
        <f t="shared" si="173"/>
        <v>0</v>
      </c>
      <c r="DC282" s="42">
        <f t="shared" si="174"/>
        <v>0</v>
      </c>
      <c r="DD282" s="42">
        <f t="shared" si="175"/>
        <v>0</v>
      </c>
      <c r="DE282" s="80">
        <f t="shared" si="176"/>
        <v>0</v>
      </c>
      <c r="DF282" s="80">
        <f t="shared" si="177"/>
        <v>0</v>
      </c>
      <c r="DG282" s="80">
        <f t="shared" si="178"/>
        <v>0</v>
      </c>
    </row>
    <row r="283" spans="2:111" s="8" customFormat="1" ht="20.100000000000001" customHeight="1">
      <c r="B283" s="13">
        <f t="shared" si="154"/>
        <v>277</v>
      </c>
      <c r="C283" s="66" t="e">
        <f>+#REF!</f>
        <v>#REF!</v>
      </c>
      <c r="D283" s="18"/>
      <c r="E283" s="97" t="e">
        <f>#REF!</f>
        <v>#REF!</v>
      </c>
      <c r="F283" s="16" t="e">
        <f>SUMIF(#REF!,$E283,#REF!)</f>
        <v>#REF!</v>
      </c>
      <c r="G283" s="16" t="e">
        <f>SUMIF(#REF!,$E283,#REF!)</f>
        <v>#REF!</v>
      </c>
      <c r="H283" s="17" t="e">
        <f t="shared" si="155"/>
        <v>#REF!</v>
      </c>
      <c r="I283" s="64" t="e">
        <f t="shared" si="156"/>
        <v>#REF!</v>
      </c>
      <c r="K283" s="92"/>
      <c r="L283" s="93"/>
      <c r="M283" s="41">
        <f t="shared" si="157"/>
        <v>0</v>
      </c>
      <c r="N283" s="38">
        <f t="shared" si="158"/>
        <v>0</v>
      </c>
      <c r="O283" s="76"/>
      <c r="P283" s="76"/>
      <c r="Q283" s="77"/>
      <c r="R283" s="50"/>
      <c r="S283" s="41"/>
      <c r="T283" s="41">
        <f t="shared" si="159"/>
        <v>0</v>
      </c>
      <c r="U283" s="38">
        <f t="shared" si="160"/>
        <v>0</v>
      </c>
      <c r="V283" s="76"/>
      <c r="W283" s="76"/>
      <c r="X283" s="77"/>
      <c r="Y283" s="50"/>
      <c r="Z283" s="41"/>
      <c r="AA283" s="41">
        <f t="shared" si="161"/>
        <v>0</v>
      </c>
      <c r="AB283" s="38">
        <f t="shared" si="162"/>
        <v>0</v>
      </c>
      <c r="AC283" s="50"/>
      <c r="AD283" s="41"/>
      <c r="AE283" s="41">
        <f t="shared" si="163"/>
        <v>0</v>
      </c>
      <c r="AF283" s="38">
        <f t="shared" si="164"/>
        <v>0</v>
      </c>
      <c r="AG283" s="76"/>
      <c r="AH283" s="76"/>
      <c r="AI283" s="77"/>
      <c r="AJ283" s="50"/>
      <c r="AK283" s="41"/>
      <c r="AL283" s="41">
        <f t="shared" si="165"/>
        <v>0</v>
      </c>
      <c r="AM283" s="38">
        <f t="shared" si="166"/>
        <v>0</v>
      </c>
      <c r="AN283" s="76"/>
      <c r="AO283" s="76"/>
      <c r="AP283" s="77"/>
      <c r="AQ283" s="50"/>
      <c r="AR283" s="41"/>
      <c r="AS283" s="41"/>
      <c r="AT283" s="38"/>
      <c r="AU283" s="76"/>
      <c r="AV283" s="76"/>
      <c r="AW283" s="77"/>
      <c r="AX283" s="50"/>
      <c r="AY283" s="41"/>
      <c r="AZ283" s="41">
        <f t="shared" si="167"/>
        <v>0</v>
      </c>
      <c r="BA283" s="38">
        <f t="shared" si="168"/>
        <v>0</v>
      </c>
      <c r="BB283" s="76"/>
      <c r="BC283" s="76"/>
      <c r="BD283" s="77"/>
      <c r="BE283" s="50"/>
      <c r="BF283" s="41"/>
      <c r="BG283" s="41"/>
      <c r="BH283" s="38"/>
      <c r="BI283" s="76"/>
      <c r="BJ283" s="76"/>
      <c r="BK283" s="77"/>
      <c r="BL283" s="50"/>
      <c r="BM283" s="41"/>
      <c r="BN283" s="41"/>
      <c r="BO283" s="38"/>
      <c r="BP283" s="76"/>
      <c r="BQ283" s="76"/>
      <c r="BR283" s="77"/>
      <c r="BS283" s="92"/>
      <c r="BT283" s="93"/>
      <c r="BU283" s="93"/>
      <c r="BV283" s="38"/>
      <c r="BW283" s="76"/>
      <c r="BX283" s="76"/>
      <c r="BY283" s="77"/>
      <c r="BZ283" s="50"/>
      <c r="CA283" s="41"/>
      <c r="CB283" s="41"/>
      <c r="CC283" s="38">
        <f t="shared" si="169"/>
        <v>0</v>
      </c>
      <c r="CD283" s="76"/>
      <c r="CE283" s="76"/>
      <c r="CF283" s="77"/>
      <c r="CG283" s="87"/>
      <c r="CH283" s="88"/>
      <c r="CI283" s="88"/>
      <c r="CJ283" s="89">
        <f t="shared" si="170"/>
        <v>0</v>
      </c>
      <c r="CK283" s="76"/>
      <c r="CL283" s="76"/>
      <c r="CM283" s="77"/>
      <c r="CN283" s="87"/>
      <c r="CO283" s="88"/>
      <c r="CP283" s="88"/>
      <c r="CQ283" s="89"/>
      <c r="CR283" s="76"/>
      <c r="CS283" s="76"/>
      <c r="CT283" s="81"/>
      <c r="CU283" s="87"/>
      <c r="CV283" s="88"/>
      <c r="CW283" s="88">
        <f t="shared" si="171"/>
        <v>0</v>
      </c>
      <c r="CX283" s="89">
        <f t="shared" si="172"/>
        <v>0</v>
      </c>
      <c r="CY283" s="76"/>
      <c r="CZ283" s="76"/>
      <c r="DA283" s="81"/>
      <c r="DB283" s="60">
        <f t="shared" si="173"/>
        <v>0</v>
      </c>
      <c r="DC283" s="42">
        <f t="shared" si="174"/>
        <v>0</v>
      </c>
      <c r="DD283" s="42">
        <f t="shared" si="175"/>
        <v>0</v>
      </c>
      <c r="DE283" s="80">
        <f t="shared" si="176"/>
        <v>0</v>
      </c>
      <c r="DF283" s="80">
        <f t="shared" si="177"/>
        <v>0</v>
      </c>
      <c r="DG283" s="80">
        <f t="shared" si="178"/>
        <v>0</v>
      </c>
    </row>
    <row r="284" spans="2:111" s="8" customFormat="1" ht="20.100000000000001" customHeight="1">
      <c r="B284" s="13">
        <f t="shared" si="154"/>
        <v>278</v>
      </c>
      <c r="C284" s="66" t="e">
        <f>+#REF!</f>
        <v>#REF!</v>
      </c>
      <c r="D284" s="18"/>
      <c r="E284" s="97" t="e">
        <f>#REF!</f>
        <v>#REF!</v>
      </c>
      <c r="F284" s="16" t="e">
        <f>SUMIF(#REF!,$E284,#REF!)</f>
        <v>#REF!</v>
      </c>
      <c r="G284" s="16" t="e">
        <f>SUMIF(#REF!,$E284,#REF!)</f>
        <v>#REF!</v>
      </c>
      <c r="H284" s="17" t="e">
        <f t="shared" si="155"/>
        <v>#REF!</v>
      </c>
      <c r="I284" s="64" t="e">
        <f t="shared" si="156"/>
        <v>#REF!</v>
      </c>
      <c r="K284" s="92"/>
      <c r="L284" s="93"/>
      <c r="M284" s="41">
        <f t="shared" si="157"/>
        <v>0</v>
      </c>
      <c r="N284" s="38">
        <f t="shared" si="158"/>
        <v>0</v>
      </c>
      <c r="O284" s="76"/>
      <c r="P284" s="76"/>
      <c r="Q284" s="77"/>
      <c r="R284" s="50"/>
      <c r="S284" s="41"/>
      <c r="T284" s="41">
        <f t="shared" si="159"/>
        <v>0</v>
      </c>
      <c r="U284" s="38">
        <f t="shared" si="160"/>
        <v>0</v>
      </c>
      <c r="V284" s="76"/>
      <c r="W284" s="76"/>
      <c r="X284" s="77"/>
      <c r="Y284" s="50"/>
      <c r="Z284" s="41"/>
      <c r="AA284" s="41">
        <f t="shared" si="161"/>
        <v>0</v>
      </c>
      <c r="AB284" s="38">
        <f t="shared" si="162"/>
        <v>0</v>
      </c>
      <c r="AC284" s="50"/>
      <c r="AD284" s="41"/>
      <c r="AE284" s="41">
        <f t="shared" si="163"/>
        <v>0</v>
      </c>
      <c r="AF284" s="38">
        <f t="shared" si="164"/>
        <v>0</v>
      </c>
      <c r="AG284" s="76"/>
      <c r="AH284" s="76"/>
      <c r="AI284" s="77"/>
      <c r="AJ284" s="50"/>
      <c r="AK284" s="41"/>
      <c r="AL284" s="41">
        <f t="shared" si="165"/>
        <v>0</v>
      </c>
      <c r="AM284" s="38">
        <f t="shared" si="166"/>
        <v>0</v>
      </c>
      <c r="AN284" s="76"/>
      <c r="AO284" s="76"/>
      <c r="AP284" s="77"/>
      <c r="AQ284" s="50"/>
      <c r="AR284" s="41"/>
      <c r="AS284" s="41"/>
      <c r="AT284" s="38"/>
      <c r="AU284" s="76"/>
      <c r="AV284" s="76"/>
      <c r="AW284" s="77"/>
      <c r="AX284" s="50"/>
      <c r="AY284" s="41"/>
      <c r="AZ284" s="41">
        <f t="shared" si="167"/>
        <v>0</v>
      </c>
      <c r="BA284" s="38">
        <f t="shared" si="168"/>
        <v>0</v>
      </c>
      <c r="BB284" s="76"/>
      <c r="BC284" s="76"/>
      <c r="BD284" s="77"/>
      <c r="BE284" s="50"/>
      <c r="BF284" s="41"/>
      <c r="BG284" s="41"/>
      <c r="BH284" s="38"/>
      <c r="BI284" s="76"/>
      <c r="BJ284" s="76"/>
      <c r="BK284" s="77"/>
      <c r="BL284" s="50"/>
      <c r="BM284" s="41"/>
      <c r="BN284" s="41"/>
      <c r="BO284" s="38"/>
      <c r="BP284" s="76"/>
      <c r="BQ284" s="76"/>
      <c r="BR284" s="77"/>
      <c r="BS284" s="92"/>
      <c r="BT284" s="93"/>
      <c r="BU284" s="93"/>
      <c r="BV284" s="38"/>
      <c r="BW284" s="76"/>
      <c r="BX284" s="76"/>
      <c r="BY284" s="77"/>
      <c r="BZ284" s="50"/>
      <c r="CA284" s="41"/>
      <c r="CB284" s="41"/>
      <c r="CC284" s="38">
        <f t="shared" si="169"/>
        <v>0</v>
      </c>
      <c r="CD284" s="76"/>
      <c r="CE284" s="76"/>
      <c r="CF284" s="77"/>
      <c r="CG284" s="87"/>
      <c r="CH284" s="88"/>
      <c r="CI284" s="88"/>
      <c r="CJ284" s="89">
        <f t="shared" si="170"/>
        <v>0</v>
      </c>
      <c r="CK284" s="76"/>
      <c r="CL284" s="76"/>
      <c r="CM284" s="77"/>
      <c r="CN284" s="87"/>
      <c r="CO284" s="88"/>
      <c r="CP284" s="88"/>
      <c r="CQ284" s="89"/>
      <c r="CR284" s="76"/>
      <c r="CS284" s="76"/>
      <c r="CT284" s="81"/>
      <c r="CU284" s="87"/>
      <c r="CV284" s="88"/>
      <c r="CW284" s="88">
        <f t="shared" si="171"/>
        <v>0</v>
      </c>
      <c r="CX284" s="89">
        <f t="shared" si="172"/>
        <v>0</v>
      </c>
      <c r="CY284" s="76"/>
      <c r="CZ284" s="76"/>
      <c r="DA284" s="81"/>
      <c r="DB284" s="60">
        <f t="shared" si="173"/>
        <v>0</v>
      </c>
      <c r="DC284" s="42">
        <f t="shared" si="174"/>
        <v>0</v>
      </c>
      <c r="DD284" s="42">
        <f t="shared" si="175"/>
        <v>0</v>
      </c>
      <c r="DE284" s="80">
        <f t="shared" si="176"/>
        <v>0</v>
      </c>
      <c r="DF284" s="80">
        <f t="shared" si="177"/>
        <v>0</v>
      </c>
      <c r="DG284" s="80">
        <f t="shared" si="178"/>
        <v>0</v>
      </c>
    </row>
    <row r="285" spans="2:111" s="8" customFormat="1" ht="20.100000000000001" customHeight="1">
      <c r="B285" s="13">
        <f t="shared" si="154"/>
        <v>279</v>
      </c>
      <c r="C285" s="66" t="e">
        <f>+#REF!</f>
        <v>#REF!</v>
      </c>
      <c r="D285" s="18"/>
      <c r="E285" s="97" t="e">
        <f>#REF!</f>
        <v>#REF!</v>
      </c>
      <c r="F285" s="16" t="e">
        <f>SUMIF(#REF!,$E285,#REF!)</f>
        <v>#REF!</v>
      </c>
      <c r="G285" s="16" t="e">
        <f>SUMIF(#REF!,$E285,#REF!)</f>
        <v>#REF!</v>
      </c>
      <c r="H285" s="17" t="e">
        <f t="shared" si="155"/>
        <v>#REF!</v>
      </c>
      <c r="I285" s="64" t="e">
        <f t="shared" si="156"/>
        <v>#REF!</v>
      </c>
      <c r="K285" s="92"/>
      <c r="L285" s="93"/>
      <c r="M285" s="41">
        <f t="shared" si="157"/>
        <v>0</v>
      </c>
      <c r="N285" s="38">
        <f t="shared" si="158"/>
        <v>0</v>
      </c>
      <c r="O285" s="76"/>
      <c r="P285" s="76"/>
      <c r="Q285" s="77"/>
      <c r="R285" s="50"/>
      <c r="S285" s="41"/>
      <c r="T285" s="41">
        <f t="shared" si="159"/>
        <v>0</v>
      </c>
      <c r="U285" s="38">
        <f t="shared" si="160"/>
        <v>0</v>
      </c>
      <c r="V285" s="76"/>
      <c r="W285" s="76"/>
      <c r="X285" s="77"/>
      <c r="Y285" s="50"/>
      <c r="Z285" s="41"/>
      <c r="AA285" s="41">
        <f t="shared" si="161"/>
        <v>0</v>
      </c>
      <c r="AB285" s="38">
        <f t="shared" si="162"/>
        <v>0</v>
      </c>
      <c r="AC285" s="50"/>
      <c r="AD285" s="41"/>
      <c r="AE285" s="41">
        <f t="shared" si="163"/>
        <v>0</v>
      </c>
      <c r="AF285" s="38">
        <f t="shared" si="164"/>
        <v>0</v>
      </c>
      <c r="AG285" s="76"/>
      <c r="AH285" s="76"/>
      <c r="AI285" s="77"/>
      <c r="AJ285" s="50"/>
      <c r="AK285" s="41"/>
      <c r="AL285" s="41">
        <f t="shared" si="165"/>
        <v>0</v>
      </c>
      <c r="AM285" s="38">
        <f t="shared" si="166"/>
        <v>0</v>
      </c>
      <c r="AN285" s="76"/>
      <c r="AO285" s="76"/>
      <c r="AP285" s="77"/>
      <c r="AQ285" s="50"/>
      <c r="AR285" s="41"/>
      <c r="AS285" s="41"/>
      <c r="AT285" s="38"/>
      <c r="AU285" s="76"/>
      <c r="AV285" s="76"/>
      <c r="AW285" s="77"/>
      <c r="AX285" s="50"/>
      <c r="AY285" s="41"/>
      <c r="AZ285" s="41">
        <f t="shared" si="167"/>
        <v>0</v>
      </c>
      <c r="BA285" s="38">
        <f t="shared" si="168"/>
        <v>0</v>
      </c>
      <c r="BB285" s="76"/>
      <c r="BC285" s="76"/>
      <c r="BD285" s="77"/>
      <c r="BE285" s="50"/>
      <c r="BF285" s="41"/>
      <c r="BG285" s="41"/>
      <c r="BH285" s="38"/>
      <c r="BI285" s="76"/>
      <c r="BJ285" s="76"/>
      <c r="BK285" s="77"/>
      <c r="BL285" s="50"/>
      <c r="BM285" s="41"/>
      <c r="BN285" s="41"/>
      <c r="BO285" s="38"/>
      <c r="BP285" s="76"/>
      <c r="BQ285" s="76"/>
      <c r="BR285" s="77"/>
      <c r="BS285" s="92"/>
      <c r="BT285" s="93"/>
      <c r="BU285" s="93"/>
      <c r="BV285" s="38"/>
      <c r="BW285" s="76"/>
      <c r="BX285" s="76"/>
      <c r="BY285" s="77"/>
      <c r="BZ285" s="50"/>
      <c r="CA285" s="41"/>
      <c r="CB285" s="41"/>
      <c r="CC285" s="38">
        <f t="shared" si="169"/>
        <v>0</v>
      </c>
      <c r="CD285" s="76"/>
      <c r="CE285" s="76"/>
      <c r="CF285" s="77"/>
      <c r="CG285" s="87"/>
      <c r="CH285" s="88"/>
      <c r="CI285" s="88"/>
      <c r="CJ285" s="89">
        <f t="shared" si="170"/>
        <v>0</v>
      </c>
      <c r="CK285" s="76"/>
      <c r="CL285" s="76"/>
      <c r="CM285" s="77"/>
      <c r="CN285" s="87"/>
      <c r="CO285" s="88"/>
      <c r="CP285" s="88"/>
      <c r="CQ285" s="89"/>
      <c r="CR285" s="76"/>
      <c r="CS285" s="76"/>
      <c r="CT285" s="81"/>
      <c r="CU285" s="87"/>
      <c r="CV285" s="88"/>
      <c r="CW285" s="88">
        <f t="shared" si="171"/>
        <v>0</v>
      </c>
      <c r="CX285" s="89">
        <f t="shared" si="172"/>
        <v>0</v>
      </c>
      <c r="CY285" s="76"/>
      <c r="CZ285" s="76"/>
      <c r="DA285" s="81"/>
      <c r="DB285" s="60">
        <f t="shared" si="173"/>
        <v>0</v>
      </c>
      <c r="DC285" s="42">
        <f t="shared" si="174"/>
        <v>0</v>
      </c>
      <c r="DD285" s="42">
        <f t="shared" si="175"/>
        <v>0</v>
      </c>
      <c r="DE285" s="80">
        <f t="shared" si="176"/>
        <v>0</v>
      </c>
      <c r="DF285" s="80">
        <f t="shared" si="177"/>
        <v>0</v>
      </c>
      <c r="DG285" s="80">
        <f t="shared" si="178"/>
        <v>0</v>
      </c>
    </row>
    <row r="286" spans="2:111" s="8" customFormat="1" ht="20.100000000000001" customHeight="1">
      <c r="B286" s="13">
        <f t="shared" si="154"/>
        <v>280</v>
      </c>
      <c r="C286" s="66" t="e">
        <f>+#REF!</f>
        <v>#REF!</v>
      </c>
      <c r="D286" s="18"/>
      <c r="E286" s="97" t="e">
        <f>#REF!</f>
        <v>#REF!</v>
      </c>
      <c r="F286" s="16" t="e">
        <f>SUMIF(#REF!,$E286,#REF!)</f>
        <v>#REF!</v>
      </c>
      <c r="G286" s="16" t="e">
        <f>SUMIF(#REF!,$E286,#REF!)</f>
        <v>#REF!</v>
      </c>
      <c r="H286" s="17" t="e">
        <f t="shared" si="155"/>
        <v>#REF!</v>
      </c>
      <c r="I286" s="64" t="e">
        <f t="shared" si="156"/>
        <v>#REF!</v>
      </c>
      <c r="K286" s="92"/>
      <c r="L286" s="93"/>
      <c r="M286" s="41">
        <f t="shared" si="157"/>
        <v>0</v>
      </c>
      <c r="N286" s="38">
        <f t="shared" si="158"/>
        <v>0</v>
      </c>
      <c r="O286" s="76"/>
      <c r="P286" s="76"/>
      <c r="Q286" s="77"/>
      <c r="R286" s="50"/>
      <c r="S286" s="41"/>
      <c r="T286" s="41">
        <f t="shared" si="159"/>
        <v>0</v>
      </c>
      <c r="U286" s="38">
        <f t="shared" si="160"/>
        <v>0</v>
      </c>
      <c r="V286" s="76"/>
      <c r="W286" s="76"/>
      <c r="X286" s="77"/>
      <c r="Y286" s="50"/>
      <c r="Z286" s="41"/>
      <c r="AA286" s="41">
        <f t="shared" si="161"/>
        <v>0</v>
      </c>
      <c r="AB286" s="38">
        <f t="shared" si="162"/>
        <v>0</v>
      </c>
      <c r="AC286" s="50"/>
      <c r="AD286" s="41"/>
      <c r="AE286" s="41">
        <f t="shared" si="163"/>
        <v>0</v>
      </c>
      <c r="AF286" s="38">
        <f t="shared" si="164"/>
        <v>0</v>
      </c>
      <c r="AG286" s="76"/>
      <c r="AH286" s="76"/>
      <c r="AI286" s="77"/>
      <c r="AJ286" s="50"/>
      <c r="AK286" s="41"/>
      <c r="AL286" s="41">
        <f t="shared" si="165"/>
        <v>0</v>
      </c>
      <c r="AM286" s="38">
        <f t="shared" si="166"/>
        <v>0</v>
      </c>
      <c r="AN286" s="76"/>
      <c r="AO286" s="76"/>
      <c r="AP286" s="77"/>
      <c r="AQ286" s="50"/>
      <c r="AR286" s="41"/>
      <c r="AS286" s="41"/>
      <c r="AT286" s="38"/>
      <c r="AU286" s="76"/>
      <c r="AV286" s="76"/>
      <c r="AW286" s="77"/>
      <c r="AX286" s="50"/>
      <c r="AY286" s="41"/>
      <c r="AZ286" s="41">
        <f t="shared" si="167"/>
        <v>0</v>
      </c>
      <c r="BA286" s="38">
        <f t="shared" si="168"/>
        <v>0</v>
      </c>
      <c r="BB286" s="76"/>
      <c r="BC286" s="76"/>
      <c r="BD286" s="77"/>
      <c r="BE286" s="50"/>
      <c r="BF286" s="41"/>
      <c r="BG286" s="41"/>
      <c r="BH286" s="38"/>
      <c r="BI286" s="76"/>
      <c r="BJ286" s="76"/>
      <c r="BK286" s="77"/>
      <c r="BL286" s="50"/>
      <c r="BM286" s="41"/>
      <c r="BN286" s="41"/>
      <c r="BO286" s="38"/>
      <c r="BP286" s="76"/>
      <c r="BQ286" s="76"/>
      <c r="BR286" s="77"/>
      <c r="BS286" s="92"/>
      <c r="BT286" s="93"/>
      <c r="BU286" s="93"/>
      <c r="BV286" s="38"/>
      <c r="BW286" s="76"/>
      <c r="BX286" s="76"/>
      <c r="BY286" s="77"/>
      <c r="BZ286" s="50"/>
      <c r="CA286" s="41"/>
      <c r="CB286" s="41"/>
      <c r="CC286" s="38">
        <f t="shared" si="169"/>
        <v>0</v>
      </c>
      <c r="CD286" s="76"/>
      <c r="CE286" s="76"/>
      <c r="CF286" s="77"/>
      <c r="CG286" s="87"/>
      <c r="CH286" s="88"/>
      <c r="CI286" s="88"/>
      <c r="CJ286" s="89">
        <f t="shared" si="170"/>
        <v>0</v>
      </c>
      <c r="CK286" s="76"/>
      <c r="CL286" s="76"/>
      <c r="CM286" s="77"/>
      <c r="CN286" s="87"/>
      <c r="CO286" s="88"/>
      <c r="CP286" s="88"/>
      <c r="CQ286" s="89"/>
      <c r="CR286" s="76"/>
      <c r="CS286" s="76"/>
      <c r="CT286" s="81"/>
      <c r="CU286" s="87"/>
      <c r="CV286" s="88"/>
      <c r="CW286" s="88">
        <f t="shared" si="171"/>
        <v>0</v>
      </c>
      <c r="CX286" s="89">
        <f t="shared" si="172"/>
        <v>0</v>
      </c>
      <c r="CY286" s="76"/>
      <c r="CZ286" s="76"/>
      <c r="DA286" s="81"/>
      <c r="DB286" s="60">
        <f t="shared" si="173"/>
        <v>0</v>
      </c>
      <c r="DC286" s="42">
        <f t="shared" si="174"/>
        <v>0</v>
      </c>
      <c r="DD286" s="42">
        <f t="shared" si="175"/>
        <v>0</v>
      </c>
      <c r="DE286" s="80">
        <f t="shared" si="176"/>
        <v>0</v>
      </c>
      <c r="DF286" s="80">
        <f t="shared" si="177"/>
        <v>0</v>
      </c>
      <c r="DG286" s="80">
        <f t="shared" si="178"/>
        <v>0</v>
      </c>
    </row>
    <row r="287" spans="2:111" s="8" customFormat="1" ht="20.100000000000001" customHeight="1">
      <c r="B287" s="13">
        <f t="shared" si="154"/>
        <v>281</v>
      </c>
      <c r="C287" s="66" t="e">
        <f>+#REF!</f>
        <v>#REF!</v>
      </c>
      <c r="D287" s="18"/>
      <c r="E287" s="97" t="e">
        <f>#REF!</f>
        <v>#REF!</v>
      </c>
      <c r="F287" s="16" t="e">
        <f>SUMIF(#REF!,$E287,#REF!)</f>
        <v>#REF!</v>
      </c>
      <c r="G287" s="16" t="e">
        <f>SUMIF(#REF!,$E287,#REF!)</f>
        <v>#REF!</v>
      </c>
      <c r="H287" s="17" t="e">
        <f t="shared" si="155"/>
        <v>#REF!</v>
      </c>
      <c r="I287" s="64" t="e">
        <f t="shared" si="156"/>
        <v>#REF!</v>
      </c>
      <c r="K287" s="92"/>
      <c r="L287" s="93"/>
      <c r="M287" s="41">
        <f t="shared" si="157"/>
        <v>0</v>
      </c>
      <c r="N287" s="38">
        <f t="shared" si="158"/>
        <v>0</v>
      </c>
      <c r="O287" s="76"/>
      <c r="P287" s="76"/>
      <c r="Q287" s="77"/>
      <c r="R287" s="50"/>
      <c r="S287" s="41"/>
      <c r="T287" s="41">
        <f t="shared" si="159"/>
        <v>0</v>
      </c>
      <c r="U287" s="38">
        <f t="shared" si="160"/>
        <v>0</v>
      </c>
      <c r="V287" s="76"/>
      <c r="W287" s="76"/>
      <c r="X287" s="77"/>
      <c r="Y287" s="50"/>
      <c r="Z287" s="41"/>
      <c r="AA287" s="41">
        <f t="shared" si="161"/>
        <v>0</v>
      </c>
      <c r="AB287" s="38">
        <f t="shared" si="162"/>
        <v>0</v>
      </c>
      <c r="AC287" s="50"/>
      <c r="AD287" s="41"/>
      <c r="AE287" s="41">
        <f t="shared" si="163"/>
        <v>0</v>
      </c>
      <c r="AF287" s="38">
        <f t="shared" si="164"/>
        <v>0</v>
      </c>
      <c r="AG287" s="76"/>
      <c r="AH287" s="76"/>
      <c r="AI287" s="77"/>
      <c r="AJ287" s="50"/>
      <c r="AK287" s="41"/>
      <c r="AL287" s="41">
        <f t="shared" si="165"/>
        <v>0</v>
      </c>
      <c r="AM287" s="38">
        <f t="shared" si="166"/>
        <v>0</v>
      </c>
      <c r="AN287" s="76"/>
      <c r="AO287" s="76"/>
      <c r="AP287" s="77"/>
      <c r="AQ287" s="50"/>
      <c r="AR287" s="41"/>
      <c r="AS287" s="41"/>
      <c r="AT287" s="38"/>
      <c r="AU287" s="76"/>
      <c r="AV287" s="76"/>
      <c r="AW287" s="77"/>
      <c r="AX287" s="50"/>
      <c r="AY287" s="41"/>
      <c r="AZ287" s="41">
        <f t="shared" si="167"/>
        <v>0</v>
      </c>
      <c r="BA287" s="38">
        <f t="shared" si="168"/>
        <v>0</v>
      </c>
      <c r="BB287" s="76"/>
      <c r="BC287" s="76"/>
      <c r="BD287" s="77"/>
      <c r="BE287" s="50"/>
      <c r="BF287" s="41"/>
      <c r="BG287" s="41"/>
      <c r="BH287" s="38"/>
      <c r="BI287" s="76"/>
      <c r="BJ287" s="76"/>
      <c r="BK287" s="77"/>
      <c r="BL287" s="50"/>
      <c r="BM287" s="41"/>
      <c r="BN287" s="41"/>
      <c r="BO287" s="38"/>
      <c r="BP287" s="76"/>
      <c r="BQ287" s="76"/>
      <c r="BR287" s="77"/>
      <c r="BS287" s="92"/>
      <c r="BT287" s="93"/>
      <c r="BU287" s="93"/>
      <c r="BV287" s="38"/>
      <c r="BW287" s="76"/>
      <c r="BX287" s="76"/>
      <c r="BY287" s="77"/>
      <c r="BZ287" s="50"/>
      <c r="CA287" s="41"/>
      <c r="CB287" s="41"/>
      <c r="CC287" s="38">
        <f t="shared" si="169"/>
        <v>0</v>
      </c>
      <c r="CD287" s="76"/>
      <c r="CE287" s="76"/>
      <c r="CF287" s="77"/>
      <c r="CG287" s="87"/>
      <c r="CH287" s="88"/>
      <c r="CI287" s="88"/>
      <c r="CJ287" s="89">
        <f t="shared" si="170"/>
        <v>0</v>
      </c>
      <c r="CK287" s="76"/>
      <c r="CL287" s="76"/>
      <c r="CM287" s="77"/>
      <c r="CN287" s="87"/>
      <c r="CO287" s="88"/>
      <c r="CP287" s="88"/>
      <c r="CQ287" s="89"/>
      <c r="CR287" s="76"/>
      <c r="CS287" s="76"/>
      <c r="CT287" s="81"/>
      <c r="CU287" s="87"/>
      <c r="CV287" s="88"/>
      <c r="CW287" s="88">
        <f t="shared" si="171"/>
        <v>0</v>
      </c>
      <c r="CX287" s="89">
        <f t="shared" si="172"/>
        <v>0</v>
      </c>
      <c r="CY287" s="76"/>
      <c r="CZ287" s="76"/>
      <c r="DA287" s="81"/>
      <c r="DB287" s="60">
        <f t="shared" si="173"/>
        <v>0</v>
      </c>
      <c r="DC287" s="42">
        <f t="shared" si="174"/>
        <v>0</v>
      </c>
      <c r="DD287" s="42">
        <f t="shared" si="175"/>
        <v>0</v>
      </c>
      <c r="DE287" s="80">
        <f t="shared" si="176"/>
        <v>0</v>
      </c>
      <c r="DF287" s="80">
        <f t="shared" si="177"/>
        <v>0</v>
      </c>
      <c r="DG287" s="80">
        <f t="shared" si="178"/>
        <v>0</v>
      </c>
    </row>
    <row r="288" spans="2:111" s="8" customFormat="1" ht="20.100000000000001" customHeight="1">
      <c r="B288" s="13">
        <f t="shared" si="154"/>
        <v>282</v>
      </c>
      <c r="C288" s="66" t="e">
        <f>+#REF!</f>
        <v>#REF!</v>
      </c>
      <c r="D288" s="18"/>
      <c r="E288" s="97" t="e">
        <f>#REF!</f>
        <v>#REF!</v>
      </c>
      <c r="F288" s="16" t="e">
        <f>SUMIF(#REF!,$E288,#REF!)</f>
        <v>#REF!</v>
      </c>
      <c r="G288" s="16" t="e">
        <f>SUMIF(#REF!,$E288,#REF!)</f>
        <v>#REF!</v>
      </c>
      <c r="H288" s="17" t="e">
        <f t="shared" si="155"/>
        <v>#REF!</v>
      </c>
      <c r="I288" s="64" t="e">
        <f t="shared" si="156"/>
        <v>#REF!</v>
      </c>
      <c r="K288" s="92"/>
      <c r="L288" s="93"/>
      <c r="M288" s="41">
        <f t="shared" si="157"/>
        <v>0</v>
      </c>
      <c r="N288" s="38">
        <f t="shared" si="158"/>
        <v>0</v>
      </c>
      <c r="O288" s="76"/>
      <c r="P288" s="76"/>
      <c r="Q288" s="77"/>
      <c r="R288" s="50"/>
      <c r="S288" s="41"/>
      <c r="T288" s="41">
        <f t="shared" si="159"/>
        <v>0</v>
      </c>
      <c r="U288" s="38">
        <f t="shared" si="160"/>
        <v>0</v>
      </c>
      <c r="V288" s="76"/>
      <c r="W288" s="76"/>
      <c r="X288" s="77"/>
      <c r="Y288" s="50"/>
      <c r="Z288" s="41"/>
      <c r="AA288" s="41">
        <f t="shared" si="161"/>
        <v>0</v>
      </c>
      <c r="AB288" s="38">
        <f t="shared" si="162"/>
        <v>0</v>
      </c>
      <c r="AC288" s="50"/>
      <c r="AD288" s="41"/>
      <c r="AE288" s="41">
        <f t="shared" si="163"/>
        <v>0</v>
      </c>
      <c r="AF288" s="38">
        <f t="shared" si="164"/>
        <v>0</v>
      </c>
      <c r="AG288" s="76"/>
      <c r="AH288" s="76"/>
      <c r="AI288" s="77"/>
      <c r="AJ288" s="50"/>
      <c r="AK288" s="41"/>
      <c r="AL288" s="41">
        <f t="shared" si="165"/>
        <v>0</v>
      </c>
      <c r="AM288" s="38">
        <f t="shared" si="166"/>
        <v>0</v>
      </c>
      <c r="AN288" s="76"/>
      <c r="AO288" s="76"/>
      <c r="AP288" s="77"/>
      <c r="AQ288" s="50"/>
      <c r="AR288" s="41"/>
      <c r="AS288" s="41"/>
      <c r="AT288" s="38"/>
      <c r="AU288" s="76"/>
      <c r="AV288" s="76"/>
      <c r="AW288" s="77"/>
      <c r="AX288" s="50"/>
      <c r="AY288" s="41"/>
      <c r="AZ288" s="41">
        <f t="shared" si="167"/>
        <v>0</v>
      </c>
      <c r="BA288" s="38">
        <f t="shared" si="168"/>
        <v>0</v>
      </c>
      <c r="BB288" s="76"/>
      <c r="BC288" s="76"/>
      <c r="BD288" s="77"/>
      <c r="BE288" s="50"/>
      <c r="BF288" s="41"/>
      <c r="BG288" s="41"/>
      <c r="BH288" s="38"/>
      <c r="BI288" s="76"/>
      <c r="BJ288" s="76"/>
      <c r="BK288" s="77"/>
      <c r="BL288" s="50"/>
      <c r="BM288" s="41"/>
      <c r="BN288" s="41"/>
      <c r="BO288" s="38"/>
      <c r="BP288" s="76"/>
      <c r="BQ288" s="76"/>
      <c r="BR288" s="77"/>
      <c r="BS288" s="92"/>
      <c r="BT288" s="93"/>
      <c r="BU288" s="93"/>
      <c r="BV288" s="38"/>
      <c r="BW288" s="76"/>
      <c r="BX288" s="76"/>
      <c r="BY288" s="77"/>
      <c r="BZ288" s="50"/>
      <c r="CA288" s="41"/>
      <c r="CB288" s="41"/>
      <c r="CC288" s="38">
        <f t="shared" si="169"/>
        <v>0</v>
      </c>
      <c r="CD288" s="76"/>
      <c r="CE288" s="76"/>
      <c r="CF288" s="77"/>
      <c r="CG288" s="87"/>
      <c r="CH288" s="88"/>
      <c r="CI288" s="88"/>
      <c r="CJ288" s="89">
        <f t="shared" si="170"/>
        <v>0</v>
      </c>
      <c r="CK288" s="76"/>
      <c r="CL288" s="76"/>
      <c r="CM288" s="77"/>
      <c r="CN288" s="87"/>
      <c r="CO288" s="88"/>
      <c r="CP288" s="88"/>
      <c r="CQ288" s="89"/>
      <c r="CR288" s="76"/>
      <c r="CS288" s="76"/>
      <c r="CT288" s="81"/>
      <c r="CU288" s="87"/>
      <c r="CV288" s="88"/>
      <c r="CW288" s="88">
        <f t="shared" si="171"/>
        <v>0</v>
      </c>
      <c r="CX288" s="89">
        <f t="shared" si="172"/>
        <v>0</v>
      </c>
      <c r="CY288" s="76"/>
      <c r="CZ288" s="76"/>
      <c r="DA288" s="81"/>
      <c r="DB288" s="60">
        <f t="shared" si="173"/>
        <v>0</v>
      </c>
      <c r="DC288" s="42">
        <f t="shared" si="174"/>
        <v>0</v>
      </c>
      <c r="DD288" s="42">
        <f t="shared" si="175"/>
        <v>0</v>
      </c>
      <c r="DE288" s="80">
        <f t="shared" si="176"/>
        <v>0</v>
      </c>
      <c r="DF288" s="80">
        <f t="shared" si="177"/>
        <v>0</v>
      </c>
      <c r="DG288" s="80">
        <f t="shared" si="178"/>
        <v>0</v>
      </c>
    </row>
    <row r="289" spans="2:111" s="8" customFormat="1" ht="20.100000000000001" customHeight="1">
      <c r="B289" s="13">
        <f t="shared" si="154"/>
        <v>283</v>
      </c>
      <c r="C289" s="66" t="e">
        <f>+#REF!</f>
        <v>#REF!</v>
      </c>
      <c r="D289" s="18"/>
      <c r="E289" s="97" t="e">
        <f>#REF!</f>
        <v>#REF!</v>
      </c>
      <c r="F289" s="16" t="e">
        <f>SUMIF(#REF!,$E289,#REF!)</f>
        <v>#REF!</v>
      </c>
      <c r="G289" s="16" t="e">
        <f>SUMIF(#REF!,$E289,#REF!)</f>
        <v>#REF!</v>
      </c>
      <c r="H289" s="17" t="e">
        <f t="shared" si="155"/>
        <v>#REF!</v>
      </c>
      <c r="I289" s="64" t="e">
        <f t="shared" si="156"/>
        <v>#REF!</v>
      </c>
      <c r="K289" s="92"/>
      <c r="L289" s="93"/>
      <c r="M289" s="41">
        <f t="shared" si="157"/>
        <v>0</v>
      </c>
      <c r="N289" s="38">
        <f t="shared" si="158"/>
        <v>0</v>
      </c>
      <c r="O289" s="76"/>
      <c r="P289" s="76"/>
      <c r="Q289" s="77"/>
      <c r="R289" s="50"/>
      <c r="S289" s="41"/>
      <c r="T289" s="41">
        <f t="shared" si="159"/>
        <v>0</v>
      </c>
      <c r="U289" s="38">
        <f t="shared" si="160"/>
        <v>0</v>
      </c>
      <c r="V289" s="76"/>
      <c r="W289" s="76"/>
      <c r="X289" s="77"/>
      <c r="Y289" s="50"/>
      <c r="Z289" s="41"/>
      <c r="AA289" s="41">
        <f t="shared" si="161"/>
        <v>0</v>
      </c>
      <c r="AB289" s="38">
        <f t="shared" si="162"/>
        <v>0</v>
      </c>
      <c r="AC289" s="50"/>
      <c r="AD289" s="41"/>
      <c r="AE289" s="41">
        <f t="shared" si="163"/>
        <v>0</v>
      </c>
      <c r="AF289" s="38">
        <f t="shared" si="164"/>
        <v>0</v>
      </c>
      <c r="AG289" s="76"/>
      <c r="AH289" s="76"/>
      <c r="AI289" s="77"/>
      <c r="AJ289" s="50"/>
      <c r="AK289" s="41"/>
      <c r="AL289" s="41">
        <f t="shared" si="165"/>
        <v>0</v>
      </c>
      <c r="AM289" s="38">
        <f t="shared" si="166"/>
        <v>0</v>
      </c>
      <c r="AN289" s="76"/>
      <c r="AO289" s="76"/>
      <c r="AP289" s="77"/>
      <c r="AQ289" s="50"/>
      <c r="AR289" s="41"/>
      <c r="AS289" s="41"/>
      <c r="AT289" s="38"/>
      <c r="AU289" s="76"/>
      <c r="AV289" s="76"/>
      <c r="AW289" s="77"/>
      <c r="AX289" s="50"/>
      <c r="AY289" s="41"/>
      <c r="AZ289" s="41">
        <f t="shared" si="167"/>
        <v>0</v>
      </c>
      <c r="BA289" s="38">
        <f t="shared" si="168"/>
        <v>0</v>
      </c>
      <c r="BB289" s="76"/>
      <c r="BC289" s="76"/>
      <c r="BD289" s="77"/>
      <c r="BE289" s="50"/>
      <c r="BF289" s="41"/>
      <c r="BG289" s="41"/>
      <c r="BH289" s="38"/>
      <c r="BI289" s="76"/>
      <c r="BJ289" s="76"/>
      <c r="BK289" s="77"/>
      <c r="BL289" s="50"/>
      <c r="BM289" s="41"/>
      <c r="BN289" s="41"/>
      <c r="BO289" s="38"/>
      <c r="BP289" s="76"/>
      <c r="BQ289" s="76"/>
      <c r="BR289" s="77"/>
      <c r="BS289" s="92"/>
      <c r="BT289" s="93"/>
      <c r="BU289" s="93"/>
      <c r="BV289" s="38"/>
      <c r="BW289" s="76"/>
      <c r="BX289" s="76"/>
      <c r="BY289" s="77"/>
      <c r="BZ289" s="50"/>
      <c r="CA289" s="41"/>
      <c r="CB289" s="41"/>
      <c r="CC289" s="38">
        <f t="shared" si="169"/>
        <v>0</v>
      </c>
      <c r="CD289" s="76"/>
      <c r="CE289" s="76"/>
      <c r="CF289" s="77"/>
      <c r="CG289" s="87"/>
      <c r="CH289" s="88"/>
      <c r="CI289" s="88"/>
      <c r="CJ289" s="89">
        <f t="shared" si="170"/>
        <v>0</v>
      </c>
      <c r="CK289" s="76"/>
      <c r="CL289" s="76"/>
      <c r="CM289" s="77"/>
      <c r="CN289" s="87"/>
      <c r="CO289" s="88"/>
      <c r="CP289" s="88"/>
      <c r="CQ289" s="89"/>
      <c r="CR289" s="76"/>
      <c r="CS289" s="76"/>
      <c r="CT289" s="81"/>
      <c r="CU289" s="87"/>
      <c r="CV289" s="88"/>
      <c r="CW289" s="88">
        <f t="shared" si="171"/>
        <v>0</v>
      </c>
      <c r="CX289" s="89">
        <f t="shared" si="172"/>
        <v>0</v>
      </c>
      <c r="CY289" s="76"/>
      <c r="CZ289" s="76"/>
      <c r="DA289" s="81"/>
      <c r="DB289" s="60">
        <f t="shared" si="173"/>
        <v>0</v>
      </c>
      <c r="DC289" s="42">
        <f t="shared" si="174"/>
        <v>0</v>
      </c>
      <c r="DD289" s="42">
        <f t="shared" si="175"/>
        <v>0</v>
      </c>
      <c r="DE289" s="80">
        <f t="shared" si="176"/>
        <v>0</v>
      </c>
      <c r="DF289" s="80">
        <f t="shared" si="177"/>
        <v>0</v>
      </c>
      <c r="DG289" s="80">
        <f t="shared" si="178"/>
        <v>0</v>
      </c>
    </row>
    <row r="290" spans="2:111" s="8" customFormat="1" ht="20.100000000000001" customHeight="1">
      <c r="B290" s="13">
        <f t="shared" si="154"/>
        <v>284</v>
      </c>
      <c r="C290" s="66" t="e">
        <f>+#REF!</f>
        <v>#REF!</v>
      </c>
      <c r="D290" s="18"/>
      <c r="E290" s="97" t="e">
        <f>#REF!</f>
        <v>#REF!</v>
      </c>
      <c r="F290" s="16" t="e">
        <f>SUMIF(#REF!,$E290,#REF!)</f>
        <v>#REF!</v>
      </c>
      <c r="G290" s="16" t="e">
        <f>SUMIF(#REF!,$E290,#REF!)</f>
        <v>#REF!</v>
      </c>
      <c r="H290" s="17" t="e">
        <f t="shared" si="155"/>
        <v>#REF!</v>
      </c>
      <c r="I290" s="64" t="e">
        <f t="shared" si="156"/>
        <v>#REF!</v>
      </c>
      <c r="K290" s="92"/>
      <c r="L290" s="93"/>
      <c r="M290" s="41">
        <f t="shared" si="157"/>
        <v>0</v>
      </c>
      <c r="N290" s="38">
        <f t="shared" si="158"/>
        <v>0</v>
      </c>
      <c r="O290" s="76"/>
      <c r="P290" s="76"/>
      <c r="Q290" s="77"/>
      <c r="R290" s="50"/>
      <c r="S290" s="41"/>
      <c r="T290" s="41">
        <f t="shared" si="159"/>
        <v>0</v>
      </c>
      <c r="U290" s="38">
        <f t="shared" si="160"/>
        <v>0</v>
      </c>
      <c r="V290" s="76"/>
      <c r="W290" s="76"/>
      <c r="X290" s="77"/>
      <c r="Y290" s="50"/>
      <c r="Z290" s="41"/>
      <c r="AA290" s="41">
        <f t="shared" si="161"/>
        <v>0</v>
      </c>
      <c r="AB290" s="38">
        <f t="shared" si="162"/>
        <v>0</v>
      </c>
      <c r="AC290" s="50"/>
      <c r="AD290" s="41"/>
      <c r="AE290" s="41">
        <f t="shared" si="163"/>
        <v>0</v>
      </c>
      <c r="AF290" s="38">
        <f t="shared" si="164"/>
        <v>0</v>
      </c>
      <c r="AG290" s="76"/>
      <c r="AH290" s="76"/>
      <c r="AI290" s="77"/>
      <c r="AJ290" s="50"/>
      <c r="AK290" s="41"/>
      <c r="AL290" s="41">
        <f t="shared" si="165"/>
        <v>0</v>
      </c>
      <c r="AM290" s="38">
        <f t="shared" si="166"/>
        <v>0</v>
      </c>
      <c r="AN290" s="76"/>
      <c r="AO290" s="76"/>
      <c r="AP290" s="77"/>
      <c r="AQ290" s="50"/>
      <c r="AR290" s="41"/>
      <c r="AS290" s="41"/>
      <c r="AT290" s="38"/>
      <c r="AU290" s="76"/>
      <c r="AV290" s="76"/>
      <c r="AW290" s="77"/>
      <c r="AX290" s="50"/>
      <c r="AY290" s="41"/>
      <c r="AZ290" s="41">
        <f t="shared" si="167"/>
        <v>0</v>
      </c>
      <c r="BA290" s="38">
        <f t="shared" si="168"/>
        <v>0</v>
      </c>
      <c r="BB290" s="76"/>
      <c r="BC290" s="76"/>
      <c r="BD290" s="77"/>
      <c r="BE290" s="50"/>
      <c r="BF290" s="41"/>
      <c r="BG290" s="41"/>
      <c r="BH290" s="38"/>
      <c r="BI290" s="76"/>
      <c r="BJ290" s="76"/>
      <c r="BK290" s="77"/>
      <c r="BL290" s="50"/>
      <c r="BM290" s="41"/>
      <c r="BN290" s="41"/>
      <c r="BO290" s="38"/>
      <c r="BP290" s="76"/>
      <c r="BQ290" s="76"/>
      <c r="BR290" s="77"/>
      <c r="BS290" s="92"/>
      <c r="BT290" s="93"/>
      <c r="BU290" s="93"/>
      <c r="BV290" s="38"/>
      <c r="BW290" s="76"/>
      <c r="BX290" s="76"/>
      <c r="BY290" s="77"/>
      <c r="BZ290" s="50"/>
      <c r="CA290" s="41"/>
      <c r="CB290" s="41"/>
      <c r="CC290" s="38">
        <f t="shared" si="169"/>
        <v>0</v>
      </c>
      <c r="CD290" s="76"/>
      <c r="CE290" s="76"/>
      <c r="CF290" s="77"/>
      <c r="CG290" s="87"/>
      <c r="CH290" s="88"/>
      <c r="CI290" s="88"/>
      <c r="CJ290" s="89">
        <f t="shared" si="170"/>
        <v>0</v>
      </c>
      <c r="CK290" s="76"/>
      <c r="CL290" s="76"/>
      <c r="CM290" s="77"/>
      <c r="CN290" s="87"/>
      <c r="CO290" s="88"/>
      <c r="CP290" s="88"/>
      <c r="CQ290" s="89"/>
      <c r="CR290" s="76"/>
      <c r="CS290" s="76"/>
      <c r="CT290" s="81"/>
      <c r="CU290" s="87"/>
      <c r="CV290" s="88"/>
      <c r="CW290" s="88">
        <f t="shared" si="171"/>
        <v>0</v>
      </c>
      <c r="CX290" s="89">
        <f t="shared" si="172"/>
        <v>0</v>
      </c>
      <c r="CY290" s="76"/>
      <c r="CZ290" s="76"/>
      <c r="DA290" s="81"/>
      <c r="DB290" s="60">
        <f t="shared" si="173"/>
        <v>0</v>
      </c>
      <c r="DC290" s="42">
        <f t="shared" si="174"/>
        <v>0</v>
      </c>
      <c r="DD290" s="42">
        <f t="shared" si="175"/>
        <v>0</v>
      </c>
      <c r="DE290" s="80">
        <f t="shared" si="176"/>
        <v>0</v>
      </c>
      <c r="DF290" s="80">
        <f t="shared" si="177"/>
        <v>0</v>
      </c>
      <c r="DG290" s="80">
        <f t="shared" si="178"/>
        <v>0</v>
      </c>
    </row>
    <row r="291" spans="2:111" s="8" customFormat="1" ht="20.100000000000001" customHeight="1">
      <c r="B291" s="13">
        <f t="shared" si="154"/>
        <v>285</v>
      </c>
      <c r="C291" s="66" t="e">
        <f>+#REF!</f>
        <v>#REF!</v>
      </c>
      <c r="D291" s="18"/>
      <c r="E291" s="97" t="e">
        <f>#REF!</f>
        <v>#REF!</v>
      </c>
      <c r="F291" s="16" t="e">
        <f>SUMIF(#REF!,$E291,#REF!)</f>
        <v>#REF!</v>
      </c>
      <c r="G291" s="16" t="e">
        <f>SUMIF(#REF!,$E291,#REF!)</f>
        <v>#REF!</v>
      </c>
      <c r="H291" s="17" t="e">
        <f t="shared" si="155"/>
        <v>#REF!</v>
      </c>
      <c r="I291" s="64" t="e">
        <f t="shared" si="156"/>
        <v>#REF!</v>
      </c>
      <c r="K291" s="92"/>
      <c r="L291" s="93"/>
      <c r="M291" s="41">
        <f t="shared" si="157"/>
        <v>0</v>
      </c>
      <c r="N291" s="38">
        <f t="shared" si="158"/>
        <v>0</v>
      </c>
      <c r="O291" s="76"/>
      <c r="P291" s="76"/>
      <c r="Q291" s="77"/>
      <c r="R291" s="50"/>
      <c r="S291" s="41"/>
      <c r="T291" s="41">
        <f t="shared" si="159"/>
        <v>0</v>
      </c>
      <c r="U291" s="38">
        <f t="shared" si="160"/>
        <v>0</v>
      </c>
      <c r="V291" s="76"/>
      <c r="W291" s="76"/>
      <c r="X291" s="77"/>
      <c r="Y291" s="50"/>
      <c r="Z291" s="41"/>
      <c r="AA291" s="41">
        <f t="shared" si="161"/>
        <v>0</v>
      </c>
      <c r="AB291" s="38">
        <f t="shared" si="162"/>
        <v>0</v>
      </c>
      <c r="AC291" s="50"/>
      <c r="AD291" s="41"/>
      <c r="AE291" s="41">
        <f t="shared" si="163"/>
        <v>0</v>
      </c>
      <c r="AF291" s="38">
        <f t="shared" si="164"/>
        <v>0</v>
      </c>
      <c r="AG291" s="76"/>
      <c r="AH291" s="76"/>
      <c r="AI291" s="77"/>
      <c r="AJ291" s="50"/>
      <c r="AK291" s="41"/>
      <c r="AL291" s="41">
        <f t="shared" si="165"/>
        <v>0</v>
      </c>
      <c r="AM291" s="38">
        <f t="shared" si="166"/>
        <v>0</v>
      </c>
      <c r="AN291" s="76"/>
      <c r="AO291" s="76"/>
      <c r="AP291" s="77"/>
      <c r="AQ291" s="50"/>
      <c r="AR291" s="41"/>
      <c r="AS291" s="41"/>
      <c r="AT291" s="38"/>
      <c r="AU291" s="76"/>
      <c r="AV291" s="76"/>
      <c r="AW291" s="77"/>
      <c r="AX291" s="50"/>
      <c r="AY291" s="41"/>
      <c r="AZ291" s="41">
        <f t="shared" si="167"/>
        <v>0</v>
      </c>
      <c r="BA291" s="38">
        <f t="shared" si="168"/>
        <v>0</v>
      </c>
      <c r="BB291" s="76"/>
      <c r="BC291" s="76"/>
      <c r="BD291" s="77"/>
      <c r="BE291" s="50"/>
      <c r="BF291" s="41"/>
      <c r="BG291" s="41"/>
      <c r="BH291" s="38"/>
      <c r="BI291" s="76"/>
      <c r="BJ291" s="76"/>
      <c r="BK291" s="77"/>
      <c r="BL291" s="50"/>
      <c r="BM291" s="41"/>
      <c r="BN291" s="41"/>
      <c r="BO291" s="38"/>
      <c r="BP291" s="76"/>
      <c r="BQ291" s="76"/>
      <c r="BR291" s="77"/>
      <c r="BS291" s="92"/>
      <c r="BT291" s="93"/>
      <c r="BU291" s="93"/>
      <c r="BV291" s="38"/>
      <c r="BW291" s="76"/>
      <c r="BX291" s="76"/>
      <c r="BY291" s="77"/>
      <c r="BZ291" s="50"/>
      <c r="CA291" s="41"/>
      <c r="CB291" s="41"/>
      <c r="CC291" s="38">
        <f t="shared" si="169"/>
        <v>0</v>
      </c>
      <c r="CD291" s="76"/>
      <c r="CE291" s="76"/>
      <c r="CF291" s="77"/>
      <c r="CG291" s="87"/>
      <c r="CH291" s="88"/>
      <c r="CI291" s="88"/>
      <c r="CJ291" s="89">
        <f t="shared" si="170"/>
        <v>0</v>
      </c>
      <c r="CK291" s="76"/>
      <c r="CL291" s="76"/>
      <c r="CM291" s="77"/>
      <c r="CN291" s="87"/>
      <c r="CO291" s="88"/>
      <c r="CP291" s="88"/>
      <c r="CQ291" s="89"/>
      <c r="CR291" s="76"/>
      <c r="CS291" s="76"/>
      <c r="CT291" s="81"/>
      <c r="CU291" s="87"/>
      <c r="CV291" s="88"/>
      <c r="CW291" s="88">
        <f t="shared" si="171"/>
        <v>0</v>
      </c>
      <c r="CX291" s="89">
        <f t="shared" si="172"/>
        <v>0</v>
      </c>
      <c r="CY291" s="76"/>
      <c r="CZ291" s="76"/>
      <c r="DA291" s="81"/>
      <c r="DB291" s="60">
        <f t="shared" si="173"/>
        <v>0</v>
      </c>
      <c r="DC291" s="42">
        <f t="shared" si="174"/>
        <v>0</v>
      </c>
      <c r="DD291" s="42">
        <f t="shared" si="175"/>
        <v>0</v>
      </c>
      <c r="DE291" s="80">
        <f t="shared" si="176"/>
        <v>0</v>
      </c>
      <c r="DF291" s="80">
        <f t="shared" si="177"/>
        <v>0</v>
      </c>
      <c r="DG291" s="80">
        <f t="shared" si="178"/>
        <v>0</v>
      </c>
    </row>
    <row r="292" spans="2:111" s="8" customFormat="1" ht="20.100000000000001" customHeight="1">
      <c r="B292" s="13">
        <f t="shared" si="154"/>
        <v>286</v>
      </c>
      <c r="C292" s="66" t="e">
        <f>+#REF!</f>
        <v>#REF!</v>
      </c>
      <c r="D292" s="18"/>
      <c r="E292" s="97" t="e">
        <f>#REF!</f>
        <v>#REF!</v>
      </c>
      <c r="F292" s="16" t="e">
        <f>SUMIF(#REF!,$E292,#REF!)</f>
        <v>#REF!</v>
      </c>
      <c r="G292" s="16" t="e">
        <f>SUMIF(#REF!,$E292,#REF!)</f>
        <v>#REF!</v>
      </c>
      <c r="H292" s="17" t="e">
        <f t="shared" si="155"/>
        <v>#REF!</v>
      </c>
      <c r="I292" s="64" t="e">
        <f t="shared" si="156"/>
        <v>#REF!</v>
      </c>
      <c r="K292" s="92"/>
      <c r="L292" s="93"/>
      <c r="M292" s="41">
        <f t="shared" si="157"/>
        <v>0</v>
      </c>
      <c r="N292" s="38">
        <f t="shared" si="158"/>
        <v>0</v>
      </c>
      <c r="O292" s="76"/>
      <c r="P292" s="76"/>
      <c r="Q292" s="77"/>
      <c r="R292" s="50"/>
      <c r="S292" s="41"/>
      <c r="T292" s="41">
        <f t="shared" si="159"/>
        <v>0</v>
      </c>
      <c r="U292" s="38">
        <f t="shared" si="160"/>
        <v>0</v>
      </c>
      <c r="V292" s="76"/>
      <c r="W292" s="76"/>
      <c r="X292" s="77"/>
      <c r="Y292" s="50"/>
      <c r="Z292" s="41"/>
      <c r="AA292" s="41">
        <f t="shared" si="161"/>
        <v>0</v>
      </c>
      <c r="AB292" s="38">
        <f t="shared" si="162"/>
        <v>0</v>
      </c>
      <c r="AC292" s="50"/>
      <c r="AD292" s="41"/>
      <c r="AE292" s="41">
        <f t="shared" si="163"/>
        <v>0</v>
      </c>
      <c r="AF292" s="38">
        <f t="shared" si="164"/>
        <v>0</v>
      </c>
      <c r="AG292" s="76"/>
      <c r="AH292" s="76"/>
      <c r="AI292" s="77"/>
      <c r="AJ292" s="50"/>
      <c r="AK292" s="41"/>
      <c r="AL292" s="41">
        <f t="shared" si="165"/>
        <v>0</v>
      </c>
      <c r="AM292" s="38">
        <f t="shared" si="166"/>
        <v>0</v>
      </c>
      <c r="AN292" s="76"/>
      <c r="AO292" s="76"/>
      <c r="AP292" s="77"/>
      <c r="AQ292" s="50"/>
      <c r="AR292" s="41"/>
      <c r="AS292" s="41"/>
      <c r="AT292" s="38"/>
      <c r="AU292" s="76"/>
      <c r="AV292" s="76"/>
      <c r="AW292" s="77"/>
      <c r="AX292" s="50"/>
      <c r="AY292" s="41"/>
      <c r="AZ292" s="41">
        <f t="shared" si="167"/>
        <v>0</v>
      </c>
      <c r="BA292" s="38">
        <f t="shared" si="168"/>
        <v>0</v>
      </c>
      <c r="BB292" s="76"/>
      <c r="BC292" s="76"/>
      <c r="BD292" s="77"/>
      <c r="BE292" s="50"/>
      <c r="BF292" s="41"/>
      <c r="BG292" s="41"/>
      <c r="BH292" s="38"/>
      <c r="BI292" s="76"/>
      <c r="BJ292" s="76"/>
      <c r="BK292" s="77"/>
      <c r="BL292" s="50"/>
      <c r="BM292" s="41"/>
      <c r="BN292" s="41"/>
      <c r="BO292" s="38"/>
      <c r="BP292" s="76"/>
      <c r="BQ292" s="76"/>
      <c r="BR292" s="77"/>
      <c r="BS292" s="92"/>
      <c r="BT292" s="93"/>
      <c r="BU292" s="93"/>
      <c r="BV292" s="38"/>
      <c r="BW292" s="76"/>
      <c r="BX292" s="76"/>
      <c r="BY292" s="77"/>
      <c r="BZ292" s="50"/>
      <c r="CA292" s="41"/>
      <c r="CB292" s="41"/>
      <c r="CC292" s="38">
        <f t="shared" si="169"/>
        <v>0</v>
      </c>
      <c r="CD292" s="76"/>
      <c r="CE292" s="76"/>
      <c r="CF292" s="77"/>
      <c r="CG292" s="87"/>
      <c r="CH292" s="88"/>
      <c r="CI292" s="88"/>
      <c r="CJ292" s="89">
        <f t="shared" si="170"/>
        <v>0</v>
      </c>
      <c r="CK292" s="76"/>
      <c r="CL292" s="76"/>
      <c r="CM292" s="77"/>
      <c r="CN292" s="87"/>
      <c r="CO292" s="88"/>
      <c r="CP292" s="88"/>
      <c r="CQ292" s="89"/>
      <c r="CR292" s="76"/>
      <c r="CS292" s="76"/>
      <c r="CT292" s="81"/>
      <c r="CU292" s="87"/>
      <c r="CV292" s="88"/>
      <c r="CW292" s="88">
        <f t="shared" si="171"/>
        <v>0</v>
      </c>
      <c r="CX292" s="89">
        <f t="shared" si="172"/>
        <v>0</v>
      </c>
      <c r="CY292" s="76"/>
      <c r="CZ292" s="76"/>
      <c r="DA292" s="81"/>
      <c r="DB292" s="60">
        <f t="shared" si="173"/>
        <v>0</v>
      </c>
      <c r="DC292" s="42">
        <f t="shared" si="174"/>
        <v>0</v>
      </c>
      <c r="DD292" s="42">
        <f t="shared" si="175"/>
        <v>0</v>
      </c>
      <c r="DE292" s="80">
        <f t="shared" si="176"/>
        <v>0</v>
      </c>
      <c r="DF292" s="80">
        <f t="shared" si="177"/>
        <v>0</v>
      </c>
      <c r="DG292" s="80">
        <f t="shared" si="178"/>
        <v>0</v>
      </c>
    </row>
    <row r="293" spans="2:111" s="8" customFormat="1" ht="20.100000000000001" customHeight="1">
      <c r="B293" s="13">
        <f t="shared" si="154"/>
        <v>287</v>
      </c>
      <c r="C293" s="66" t="e">
        <f>+#REF!</f>
        <v>#REF!</v>
      </c>
      <c r="D293" s="18"/>
      <c r="E293" s="97" t="e">
        <f>#REF!</f>
        <v>#REF!</v>
      </c>
      <c r="F293" s="16" t="e">
        <f>SUMIF(#REF!,$E293,#REF!)</f>
        <v>#REF!</v>
      </c>
      <c r="G293" s="16" t="e">
        <f>SUMIF(#REF!,$E293,#REF!)</f>
        <v>#REF!</v>
      </c>
      <c r="H293" s="17" t="e">
        <f t="shared" si="155"/>
        <v>#REF!</v>
      </c>
      <c r="I293" s="64" t="e">
        <f t="shared" si="156"/>
        <v>#REF!</v>
      </c>
      <c r="K293" s="92"/>
      <c r="L293" s="93"/>
      <c r="M293" s="41">
        <f t="shared" si="157"/>
        <v>0</v>
      </c>
      <c r="N293" s="38">
        <f t="shared" si="158"/>
        <v>0</v>
      </c>
      <c r="O293" s="76"/>
      <c r="P293" s="76"/>
      <c r="Q293" s="77"/>
      <c r="R293" s="50"/>
      <c r="S293" s="41"/>
      <c r="T293" s="41">
        <f t="shared" si="159"/>
        <v>0</v>
      </c>
      <c r="U293" s="38">
        <f t="shared" si="160"/>
        <v>0</v>
      </c>
      <c r="V293" s="76"/>
      <c r="W293" s="76"/>
      <c r="X293" s="77"/>
      <c r="Y293" s="50"/>
      <c r="Z293" s="41"/>
      <c r="AA293" s="41">
        <f t="shared" si="161"/>
        <v>0</v>
      </c>
      <c r="AB293" s="38">
        <f t="shared" si="162"/>
        <v>0</v>
      </c>
      <c r="AC293" s="50"/>
      <c r="AD293" s="41"/>
      <c r="AE293" s="41">
        <f t="shared" si="163"/>
        <v>0</v>
      </c>
      <c r="AF293" s="38">
        <f t="shared" si="164"/>
        <v>0</v>
      </c>
      <c r="AG293" s="76"/>
      <c r="AH293" s="76"/>
      <c r="AI293" s="77"/>
      <c r="AJ293" s="50"/>
      <c r="AK293" s="41"/>
      <c r="AL293" s="41">
        <f t="shared" si="165"/>
        <v>0</v>
      </c>
      <c r="AM293" s="38">
        <f t="shared" si="166"/>
        <v>0</v>
      </c>
      <c r="AN293" s="76"/>
      <c r="AO293" s="76"/>
      <c r="AP293" s="77"/>
      <c r="AQ293" s="50"/>
      <c r="AR293" s="41"/>
      <c r="AS293" s="41"/>
      <c r="AT293" s="38"/>
      <c r="AU293" s="76"/>
      <c r="AV293" s="76"/>
      <c r="AW293" s="77"/>
      <c r="AX293" s="50"/>
      <c r="AY293" s="41"/>
      <c r="AZ293" s="41">
        <f t="shared" si="167"/>
        <v>0</v>
      </c>
      <c r="BA293" s="38">
        <f t="shared" si="168"/>
        <v>0</v>
      </c>
      <c r="BB293" s="76"/>
      <c r="BC293" s="76"/>
      <c r="BD293" s="77"/>
      <c r="BE293" s="50"/>
      <c r="BF293" s="41"/>
      <c r="BG293" s="41"/>
      <c r="BH293" s="38"/>
      <c r="BI293" s="76"/>
      <c r="BJ293" s="76"/>
      <c r="BK293" s="77"/>
      <c r="BL293" s="50"/>
      <c r="BM293" s="41"/>
      <c r="BN293" s="41"/>
      <c r="BO293" s="38"/>
      <c r="BP293" s="76"/>
      <c r="BQ293" s="76"/>
      <c r="BR293" s="77"/>
      <c r="BS293" s="92"/>
      <c r="BT293" s="93"/>
      <c r="BU293" s="93"/>
      <c r="BV293" s="38"/>
      <c r="BW293" s="76"/>
      <c r="BX293" s="76"/>
      <c r="BY293" s="77"/>
      <c r="BZ293" s="50"/>
      <c r="CA293" s="41"/>
      <c r="CB293" s="41"/>
      <c r="CC293" s="38">
        <f t="shared" si="169"/>
        <v>0</v>
      </c>
      <c r="CD293" s="76"/>
      <c r="CE293" s="76"/>
      <c r="CF293" s="77"/>
      <c r="CG293" s="87"/>
      <c r="CH293" s="88"/>
      <c r="CI293" s="88"/>
      <c r="CJ293" s="89">
        <f t="shared" si="170"/>
        <v>0</v>
      </c>
      <c r="CK293" s="76"/>
      <c r="CL293" s="76"/>
      <c r="CM293" s="77"/>
      <c r="CN293" s="87"/>
      <c r="CO293" s="88"/>
      <c r="CP293" s="88"/>
      <c r="CQ293" s="89"/>
      <c r="CR293" s="76"/>
      <c r="CS293" s="76"/>
      <c r="CT293" s="81"/>
      <c r="CU293" s="87"/>
      <c r="CV293" s="88"/>
      <c r="CW293" s="88">
        <f t="shared" si="171"/>
        <v>0</v>
      </c>
      <c r="CX293" s="89">
        <f t="shared" si="172"/>
        <v>0</v>
      </c>
      <c r="CY293" s="76"/>
      <c r="CZ293" s="76"/>
      <c r="DA293" s="81"/>
      <c r="DB293" s="60">
        <f t="shared" si="173"/>
        <v>0</v>
      </c>
      <c r="DC293" s="42">
        <f t="shared" si="174"/>
        <v>0</v>
      </c>
      <c r="DD293" s="42">
        <f t="shared" si="175"/>
        <v>0</v>
      </c>
      <c r="DE293" s="80">
        <f t="shared" si="176"/>
        <v>0</v>
      </c>
      <c r="DF293" s="80">
        <f t="shared" si="177"/>
        <v>0</v>
      </c>
      <c r="DG293" s="80">
        <f t="shared" si="178"/>
        <v>0</v>
      </c>
    </row>
    <row r="294" spans="2:111" s="8" customFormat="1" ht="20.100000000000001" customHeight="1">
      <c r="B294" s="13">
        <f t="shared" si="154"/>
        <v>288</v>
      </c>
      <c r="C294" s="66" t="e">
        <f>+#REF!</f>
        <v>#REF!</v>
      </c>
      <c r="D294" s="18"/>
      <c r="E294" s="97" t="e">
        <f>#REF!</f>
        <v>#REF!</v>
      </c>
      <c r="F294" s="16" t="e">
        <f>SUMIF(#REF!,$E294,#REF!)</f>
        <v>#REF!</v>
      </c>
      <c r="G294" s="16" t="e">
        <f>SUMIF(#REF!,$E294,#REF!)</f>
        <v>#REF!</v>
      </c>
      <c r="H294" s="17" t="e">
        <f t="shared" si="155"/>
        <v>#REF!</v>
      </c>
      <c r="I294" s="64" t="e">
        <f t="shared" si="156"/>
        <v>#REF!</v>
      </c>
      <c r="K294" s="92"/>
      <c r="L294" s="93"/>
      <c r="M294" s="41">
        <f t="shared" si="157"/>
        <v>0</v>
      </c>
      <c r="N294" s="38">
        <f t="shared" si="158"/>
        <v>0</v>
      </c>
      <c r="O294" s="76"/>
      <c r="P294" s="76"/>
      <c r="Q294" s="77"/>
      <c r="R294" s="50"/>
      <c r="S294" s="41"/>
      <c r="T294" s="41">
        <f t="shared" si="159"/>
        <v>0</v>
      </c>
      <c r="U294" s="38">
        <f t="shared" si="160"/>
        <v>0</v>
      </c>
      <c r="V294" s="76"/>
      <c r="W294" s="76"/>
      <c r="X294" s="77"/>
      <c r="Y294" s="50"/>
      <c r="Z294" s="41"/>
      <c r="AA294" s="41">
        <f t="shared" si="161"/>
        <v>0</v>
      </c>
      <c r="AB294" s="38">
        <f t="shared" si="162"/>
        <v>0</v>
      </c>
      <c r="AC294" s="50"/>
      <c r="AD294" s="41"/>
      <c r="AE294" s="41">
        <f t="shared" si="163"/>
        <v>0</v>
      </c>
      <c r="AF294" s="38">
        <f t="shared" si="164"/>
        <v>0</v>
      </c>
      <c r="AG294" s="76"/>
      <c r="AH294" s="76"/>
      <c r="AI294" s="77"/>
      <c r="AJ294" s="50"/>
      <c r="AK294" s="41"/>
      <c r="AL294" s="41">
        <f t="shared" si="165"/>
        <v>0</v>
      </c>
      <c r="AM294" s="38">
        <f t="shared" si="166"/>
        <v>0</v>
      </c>
      <c r="AN294" s="76"/>
      <c r="AO294" s="76"/>
      <c r="AP294" s="77"/>
      <c r="AQ294" s="50"/>
      <c r="AR294" s="41"/>
      <c r="AS294" s="41"/>
      <c r="AT294" s="38"/>
      <c r="AU294" s="76"/>
      <c r="AV294" s="76"/>
      <c r="AW294" s="77"/>
      <c r="AX294" s="50"/>
      <c r="AY294" s="41"/>
      <c r="AZ294" s="41">
        <f t="shared" si="167"/>
        <v>0</v>
      </c>
      <c r="BA294" s="38">
        <f t="shared" si="168"/>
        <v>0</v>
      </c>
      <c r="BB294" s="76"/>
      <c r="BC294" s="76"/>
      <c r="BD294" s="77"/>
      <c r="BE294" s="50"/>
      <c r="BF294" s="41"/>
      <c r="BG294" s="41"/>
      <c r="BH294" s="38"/>
      <c r="BI294" s="76"/>
      <c r="BJ294" s="76"/>
      <c r="BK294" s="77"/>
      <c r="BL294" s="50"/>
      <c r="BM294" s="41"/>
      <c r="BN294" s="41"/>
      <c r="BO294" s="38"/>
      <c r="BP294" s="76"/>
      <c r="BQ294" s="76"/>
      <c r="BR294" s="77"/>
      <c r="BS294" s="92"/>
      <c r="BT294" s="93"/>
      <c r="BU294" s="93"/>
      <c r="BV294" s="38"/>
      <c r="BW294" s="76"/>
      <c r="BX294" s="76"/>
      <c r="BY294" s="77"/>
      <c r="BZ294" s="50"/>
      <c r="CA294" s="41"/>
      <c r="CB294" s="41"/>
      <c r="CC294" s="38">
        <f t="shared" si="169"/>
        <v>0</v>
      </c>
      <c r="CD294" s="76"/>
      <c r="CE294" s="76"/>
      <c r="CF294" s="77"/>
      <c r="CG294" s="87"/>
      <c r="CH294" s="88"/>
      <c r="CI294" s="88"/>
      <c r="CJ294" s="89">
        <f t="shared" si="170"/>
        <v>0</v>
      </c>
      <c r="CK294" s="76"/>
      <c r="CL294" s="76"/>
      <c r="CM294" s="77"/>
      <c r="CN294" s="87"/>
      <c r="CO294" s="88"/>
      <c r="CP294" s="88"/>
      <c r="CQ294" s="89"/>
      <c r="CR294" s="76"/>
      <c r="CS294" s="76"/>
      <c r="CT294" s="81"/>
      <c r="CU294" s="87"/>
      <c r="CV294" s="88"/>
      <c r="CW294" s="88">
        <f t="shared" si="171"/>
        <v>0</v>
      </c>
      <c r="CX294" s="89">
        <f t="shared" si="172"/>
        <v>0</v>
      </c>
      <c r="CY294" s="76"/>
      <c r="CZ294" s="76"/>
      <c r="DA294" s="81"/>
      <c r="DB294" s="60">
        <f t="shared" si="173"/>
        <v>0</v>
      </c>
      <c r="DC294" s="42">
        <f t="shared" si="174"/>
        <v>0</v>
      </c>
      <c r="DD294" s="42">
        <f t="shared" si="175"/>
        <v>0</v>
      </c>
      <c r="DE294" s="80">
        <f t="shared" si="176"/>
        <v>0</v>
      </c>
      <c r="DF294" s="80">
        <f t="shared" si="177"/>
        <v>0</v>
      </c>
      <c r="DG294" s="80">
        <f t="shared" si="178"/>
        <v>0</v>
      </c>
    </row>
    <row r="295" spans="2:111" s="8" customFormat="1" ht="20.100000000000001" customHeight="1">
      <c r="B295" s="13">
        <f t="shared" si="154"/>
        <v>289</v>
      </c>
      <c r="C295" s="66" t="e">
        <f>+#REF!</f>
        <v>#REF!</v>
      </c>
      <c r="D295" s="18"/>
      <c r="E295" s="97" t="e">
        <f>#REF!</f>
        <v>#REF!</v>
      </c>
      <c r="F295" s="16" t="e">
        <f>SUMIF(#REF!,$E295,#REF!)</f>
        <v>#REF!</v>
      </c>
      <c r="G295" s="16" t="e">
        <f>SUMIF(#REF!,$E295,#REF!)</f>
        <v>#REF!</v>
      </c>
      <c r="H295" s="17" t="e">
        <f t="shared" si="155"/>
        <v>#REF!</v>
      </c>
      <c r="I295" s="64" t="e">
        <f t="shared" si="156"/>
        <v>#REF!</v>
      </c>
      <c r="K295" s="92"/>
      <c r="L295" s="93"/>
      <c r="M295" s="41">
        <f t="shared" si="157"/>
        <v>0</v>
      </c>
      <c r="N295" s="38">
        <f t="shared" si="158"/>
        <v>0</v>
      </c>
      <c r="O295" s="76"/>
      <c r="P295" s="76"/>
      <c r="Q295" s="77"/>
      <c r="R295" s="50"/>
      <c r="S295" s="41"/>
      <c r="T295" s="41">
        <f t="shared" si="159"/>
        <v>0</v>
      </c>
      <c r="U295" s="38">
        <f t="shared" si="160"/>
        <v>0</v>
      </c>
      <c r="V295" s="76"/>
      <c r="W295" s="76"/>
      <c r="X295" s="77"/>
      <c r="Y295" s="50"/>
      <c r="Z295" s="41"/>
      <c r="AA295" s="41">
        <f t="shared" si="161"/>
        <v>0</v>
      </c>
      <c r="AB295" s="38">
        <f t="shared" si="162"/>
        <v>0</v>
      </c>
      <c r="AC295" s="50"/>
      <c r="AD295" s="41"/>
      <c r="AE295" s="41">
        <f t="shared" si="163"/>
        <v>0</v>
      </c>
      <c r="AF295" s="38">
        <f t="shared" si="164"/>
        <v>0</v>
      </c>
      <c r="AG295" s="76"/>
      <c r="AH295" s="76"/>
      <c r="AI295" s="77"/>
      <c r="AJ295" s="50"/>
      <c r="AK295" s="41"/>
      <c r="AL295" s="41">
        <f t="shared" si="165"/>
        <v>0</v>
      </c>
      <c r="AM295" s="38">
        <f t="shared" si="166"/>
        <v>0</v>
      </c>
      <c r="AN295" s="76"/>
      <c r="AO295" s="76"/>
      <c r="AP295" s="77"/>
      <c r="AQ295" s="50"/>
      <c r="AR295" s="41"/>
      <c r="AS295" s="41"/>
      <c r="AT295" s="38"/>
      <c r="AU295" s="76"/>
      <c r="AV295" s="76"/>
      <c r="AW295" s="77"/>
      <c r="AX295" s="50"/>
      <c r="AY295" s="41"/>
      <c r="AZ295" s="41">
        <f t="shared" si="167"/>
        <v>0</v>
      </c>
      <c r="BA295" s="38">
        <f t="shared" si="168"/>
        <v>0</v>
      </c>
      <c r="BB295" s="76"/>
      <c r="BC295" s="76"/>
      <c r="BD295" s="77"/>
      <c r="BE295" s="50"/>
      <c r="BF295" s="41"/>
      <c r="BG295" s="41"/>
      <c r="BH295" s="38"/>
      <c r="BI295" s="76"/>
      <c r="BJ295" s="76"/>
      <c r="BK295" s="77"/>
      <c r="BL295" s="50"/>
      <c r="BM295" s="41"/>
      <c r="BN295" s="41"/>
      <c r="BO295" s="38"/>
      <c r="BP295" s="76"/>
      <c r="BQ295" s="76"/>
      <c r="BR295" s="77"/>
      <c r="BS295" s="92"/>
      <c r="BT295" s="93"/>
      <c r="BU295" s="93"/>
      <c r="BV295" s="38"/>
      <c r="BW295" s="76"/>
      <c r="BX295" s="76"/>
      <c r="BY295" s="77"/>
      <c r="BZ295" s="50"/>
      <c r="CA295" s="41"/>
      <c r="CB295" s="41"/>
      <c r="CC295" s="38">
        <f t="shared" si="169"/>
        <v>0</v>
      </c>
      <c r="CD295" s="76"/>
      <c r="CE295" s="76"/>
      <c r="CF295" s="77"/>
      <c r="CG295" s="87"/>
      <c r="CH295" s="88"/>
      <c r="CI295" s="88"/>
      <c r="CJ295" s="89">
        <f t="shared" si="170"/>
        <v>0</v>
      </c>
      <c r="CK295" s="76"/>
      <c r="CL295" s="76"/>
      <c r="CM295" s="77"/>
      <c r="CN295" s="87"/>
      <c r="CO295" s="88"/>
      <c r="CP295" s="88"/>
      <c r="CQ295" s="89"/>
      <c r="CR295" s="76"/>
      <c r="CS295" s="76"/>
      <c r="CT295" s="81"/>
      <c r="CU295" s="87"/>
      <c r="CV295" s="88"/>
      <c r="CW295" s="88">
        <f t="shared" si="171"/>
        <v>0</v>
      </c>
      <c r="CX295" s="89">
        <f t="shared" si="172"/>
        <v>0</v>
      </c>
      <c r="CY295" s="76"/>
      <c r="CZ295" s="76"/>
      <c r="DA295" s="81"/>
      <c r="DB295" s="60">
        <f t="shared" si="173"/>
        <v>0</v>
      </c>
      <c r="DC295" s="42">
        <f t="shared" si="174"/>
        <v>0</v>
      </c>
      <c r="DD295" s="42">
        <f t="shared" si="175"/>
        <v>0</v>
      </c>
      <c r="DE295" s="80">
        <f t="shared" si="176"/>
        <v>0</v>
      </c>
      <c r="DF295" s="80">
        <f t="shared" si="177"/>
        <v>0</v>
      </c>
      <c r="DG295" s="80">
        <f t="shared" si="178"/>
        <v>0</v>
      </c>
    </row>
    <row r="296" spans="2:111" s="8" customFormat="1" ht="20.100000000000001" customHeight="1">
      <c r="B296" s="13">
        <f t="shared" si="154"/>
        <v>290</v>
      </c>
      <c r="C296" s="66" t="e">
        <f>+#REF!</f>
        <v>#REF!</v>
      </c>
      <c r="D296" s="18"/>
      <c r="E296" s="97" t="e">
        <f>#REF!</f>
        <v>#REF!</v>
      </c>
      <c r="F296" s="16" t="e">
        <f>SUMIF(#REF!,$E296,#REF!)</f>
        <v>#REF!</v>
      </c>
      <c r="G296" s="16" t="e">
        <f>SUMIF(#REF!,$E296,#REF!)</f>
        <v>#REF!</v>
      </c>
      <c r="H296" s="17" t="e">
        <f t="shared" si="155"/>
        <v>#REF!</v>
      </c>
      <c r="I296" s="64" t="e">
        <f t="shared" si="156"/>
        <v>#REF!</v>
      </c>
      <c r="K296" s="92"/>
      <c r="L296" s="93"/>
      <c r="M296" s="41">
        <f t="shared" si="157"/>
        <v>0</v>
      </c>
      <c r="N296" s="38">
        <f t="shared" si="158"/>
        <v>0</v>
      </c>
      <c r="O296" s="76"/>
      <c r="P296" s="76"/>
      <c r="Q296" s="77"/>
      <c r="R296" s="50"/>
      <c r="S296" s="41"/>
      <c r="T296" s="41">
        <f t="shared" si="159"/>
        <v>0</v>
      </c>
      <c r="U296" s="38">
        <f t="shared" si="160"/>
        <v>0</v>
      </c>
      <c r="V296" s="76"/>
      <c r="W296" s="76"/>
      <c r="X296" s="77"/>
      <c r="Y296" s="50"/>
      <c r="Z296" s="41"/>
      <c r="AA296" s="41">
        <f t="shared" si="161"/>
        <v>0</v>
      </c>
      <c r="AB296" s="38">
        <f t="shared" si="162"/>
        <v>0</v>
      </c>
      <c r="AC296" s="50"/>
      <c r="AD296" s="41"/>
      <c r="AE296" s="41">
        <f t="shared" si="163"/>
        <v>0</v>
      </c>
      <c r="AF296" s="38">
        <f t="shared" si="164"/>
        <v>0</v>
      </c>
      <c r="AG296" s="76"/>
      <c r="AH296" s="76"/>
      <c r="AI296" s="77"/>
      <c r="AJ296" s="50"/>
      <c r="AK296" s="41"/>
      <c r="AL296" s="41">
        <f t="shared" si="165"/>
        <v>0</v>
      </c>
      <c r="AM296" s="38">
        <f t="shared" si="166"/>
        <v>0</v>
      </c>
      <c r="AN296" s="76"/>
      <c r="AO296" s="76"/>
      <c r="AP296" s="77"/>
      <c r="AQ296" s="50"/>
      <c r="AR296" s="41"/>
      <c r="AS296" s="41"/>
      <c r="AT296" s="38"/>
      <c r="AU296" s="76"/>
      <c r="AV296" s="76"/>
      <c r="AW296" s="77"/>
      <c r="AX296" s="50"/>
      <c r="AY296" s="41"/>
      <c r="AZ296" s="41">
        <f t="shared" si="167"/>
        <v>0</v>
      </c>
      <c r="BA296" s="38">
        <f t="shared" si="168"/>
        <v>0</v>
      </c>
      <c r="BB296" s="76"/>
      <c r="BC296" s="76"/>
      <c r="BD296" s="77"/>
      <c r="BE296" s="50"/>
      <c r="BF296" s="41"/>
      <c r="BG296" s="41"/>
      <c r="BH296" s="38"/>
      <c r="BI296" s="76"/>
      <c r="BJ296" s="76"/>
      <c r="BK296" s="77"/>
      <c r="BL296" s="50"/>
      <c r="BM296" s="41"/>
      <c r="BN296" s="41"/>
      <c r="BO296" s="38"/>
      <c r="BP296" s="76"/>
      <c r="BQ296" s="76"/>
      <c r="BR296" s="77"/>
      <c r="BS296" s="92"/>
      <c r="BT296" s="93"/>
      <c r="BU296" s="93"/>
      <c r="BV296" s="38"/>
      <c r="BW296" s="76"/>
      <c r="BX296" s="76"/>
      <c r="BY296" s="77"/>
      <c r="BZ296" s="50"/>
      <c r="CA296" s="41"/>
      <c r="CB296" s="41"/>
      <c r="CC296" s="38">
        <f t="shared" si="169"/>
        <v>0</v>
      </c>
      <c r="CD296" s="76"/>
      <c r="CE296" s="76"/>
      <c r="CF296" s="77"/>
      <c r="CG296" s="87"/>
      <c r="CH296" s="88"/>
      <c r="CI296" s="88"/>
      <c r="CJ296" s="89">
        <f t="shared" si="170"/>
        <v>0</v>
      </c>
      <c r="CK296" s="76"/>
      <c r="CL296" s="76"/>
      <c r="CM296" s="77"/>
      <c r="CN296" s="87"/>
      <c r="CO296" s="88"/>
      <c r="CP296" s="88"/>
      <c r="CQ296" s="89"/>
      <c r="CR296" s="76"/>
      <c r="CS296" s="76"/>
      <c r="CT296" s="81"/>
      <c r="CU296" s="87"/>
      <c r="CV296" s="88"/>
      <c r="CW296" s="88">
        <f t="shared" si="171"/>
        <v>0</v>
      </c>
      <c r="CX296" s="89">
        <f t="shared" si="172"/>
        <v>0</v>
      </c>
      <c r="CY296" s="76"/>
      <c r="CZ296" s="76"/>
      <c r="DA296" s="81"/>
      <c r="DB296" s="60">
        <f t="shared" si="173"/>
        <v>0</v>
      </c>
      <c r="DC296" s="42">
        <f t="shared" si="174"/>
        <v>0</v>
      </c>
      <c r="DD296" s="42">
        <f t="shared" si="175"/>
        <v>0</v>
      </c>
      <c r="DE296" s="80">
        <f t="shared" si="176"/>
        <v>0</v>
      </c>
      <c r="DF296" s="80">
        <f t="shared" si="177"/>
        <v>0</v>
      </c>
      <c r="DG296" s="80">
        <f t="shared" si="178"/>
        <v>0</v>
      </c>
    </row>
    <row r="297" spans="2:111" s="8" customFormat="1" ht="20.100000000000001" customHeight="1">
      <c r="B297" s="13">
        <f t="shared" si="154"/>
        <v>291</v>
      </c>
      <c r="C297" s="66" t="e">
        <f>+#REF!</f>
        <v>#REF!</v>
      </c>
      <c r="D297" s="18"/>
      <c r="E297" s="97" t="e">
        <f>#REF!</f>
        <v>#REF!</v>
      </c>
      <c r="F297" s="16" t="e">
        <f>SUMIF(#REF!,$E297,#REF!)</f>
        <v>#REF!</v>
      </c>
      <c r="G297" s="16" t="e">
        <f>SUMIF(#REF!,$E297,#REF!)</f>
        <v>#REF!</v>
      </c>
      <c r="H297" s="17" t="e">
        <f t="shared" si="155"/>
        <v>#REF!</v>
      </c>
      <c r="I297" s="64" t="e">
        <f t="shared" si="156"/>
        <v>#REF!</v>
      </c>
      <c r="K297" s="92"/>
      <c r="L297" s="93"/>
      <c r="M297" s="41">
        <f t="shared" si="157"/>
        <v>0</v>
      </c>
      <c r="N297" s="38">
        <f t="shared" si="158"/>
        <v>0</v>
      </c>
      <c r="O297" s="76"/>
      <c r="P297" s="76"/>
      <c r="Q297" s="77"/>
      <c r="R297" s="50"/>
      <c r="S297" s="41"/>
      <c r="T297" s="41">
        <f t="shared" si="159"/>
        <v>0</v>
      </c>
      <c r="U297" s="38">
        <f t="shared" si="160"/>
        <v>0</v>
      </c>
      <c r="V297" s="76"/>
      <c r="W297" s="76"/>
      <c r="X297" s="77"/>
      <c r="Y297" s="50"/>
      <c r="Z297" s="41"/>
      <c r="AA297" s="41">
        <f t="shared" si="161"/>
        <v>0</v>
      </c>
      <c r="AB297" s="38">
        <f t="shared" si="162"/>
        <v>0</v>
      </c>
      <c r="AC297" s="50"/>
      <c r="AD297" s="41"/>
      <c r="AE297" s="41">
        <f t="shared" si="163"/>
        <v>0</v>
      </c>
      <c r="AF297" s="38">
        <f t="shared" si="164"/>
        <v>0</v>
      </c>
      <c r="AG297" s="76"/>
      <c r="AH297" s="76"/>
      <c r="AI297" s="77"/>
      <c r="AJ297" s="50"/>
      <c r="AK297" s="41"/>
      <c r="AL297" s="41">
        <f t="shared" si="165"/>
        <v>0</v>
      </c>
      <c r="AM297" s="38">
        <f t="shared" si="166"/>
        <v>0</v>
      </c>
      <c r="AN297" s="76"/>
      <c r="AO297" s="76"/>
      <c r="AP297" s="77"/>
      <c r="AQ297" s="50"/>
      <c r="AR297" s="41"/>
      <c r="AS297" s="41"/>
      <c r="AT297" s="38"/>
      <c r="AU297" s="76"/>
      <c r="AV297" s="76"/>
      <c r="AW297" s="77"/>
      <c r="AX297" s="50"/>
      <c r="AY297" s="41"/>
      <c r="AZ297" s="41">
        <f t="shared" si="167"/>
        <v>0</v>
      </c>
      <c r="BA297" s="38">
        <f t="shared" si="168"/>
        <v>0</v>
      </c>
      <c r="BB297" s="76"/>
      <c r="BC297" s="76"/>
      <c r="BD297" s="77"/>
      <c r="BE297" s="50"/>
      <c r="BF297" s="41"/>
      <c r="BG297" s="41"/>
      <c r="BH297" s="38"/>
      <c r="BI297" s="76"/>
      <c r="BJ297" s="76"/>
      <c r="BK297" s="77"/>
      <c r="BL297" s="50"/>
      <c r="BM297" s="41"/>
      <c r="BN297" s="41"/>
      <c r="BO297" s="38"/>
      <c r="BP297" s="76"/>
      <c r="BQ297" s="76"/>
      <c r="BR297" s="77"/>
      <c r="BS297" s="92"/>
      <c r="BT297" s="93"/>
      <c r="BU297" s="93"/>
      <c r="BV297" s="38"/>
      <c r="BW297" s="76"/>
      <c r="BX297" s="76"/>
      <c r="BY297" s="77"/>
      <c r="BZ297" s="50"/>
      <c r="CA297" s="41"/>
      <c r="CB297" s="41"/>
      <c r="CC297" s="38">
        <f t="shared" si="169"/>
        <v>0</v>
      </c>
      <c r="CD297" s="76"/>
      <c r="CE297" s="76"/>
      <c r="CF297" s="77"/>
      <c r="CG297" s="87"/>
      <c r="CH297" s="88"/>
      <c r="CI297" s="88"/>
      <c r="CJ297" s="89">
        <f t="shared" si="170"/>
        <v>0</v>
      </c>
      <c r="CK297" s="76"/>
      <c r="CL297" s="76"/>
      <c r="CM297" s="77"/>
      <c r="CN297" s="87"/>
      <c r="CO297" s="88"/>
      <c r="CP297" s="88"/>
      <c r="CQ297" s="89"/>
      <c r="CR297" s="76"/>
      <c r="CS297" s="76"/>
      <c r="CT297" s="81"/>
      <c r="CU297" s="87"/>
      <c r="CV297" s="88"/>
      <c r="CW297" s="88">
        <f t="shared" si="171"/>
        <v>0</v>
      </c>
      <c r="CX297" s="89">
        <f t="shared" si="172"/>
        <v>0</v>
      </c>
      <c r="CY297" s="76"/>
      <c r="CZ297" s="76"/>
      <c r="DA297" s="81"/>
      <c r="DB297" s="60">
        <f t="shared" si="173"/>
        <v>0</v>
      </c>
      <c r="DC297" s="42">
        <f t="shared" si="174"/>
        <v>0</v>
      </c>
      <c r="DD297" s="42">
        <f t="shared" si="175"/>
        <v>0</v>
      </c>
      <c r="DE297" s="80">
        <f t="shared" si="176"/>
        <v>0</v>
      </c>
      <c r="DF297" s="80">
        <f t="shared" si="177"/>
        <v>0</v>
      </c>
      <c r="DG297" s="80">
        <f t="shared" si="178"/>
        <v>0</v>
      </c>
    </row>
    <row r="298" spans="2:111" s="8" customFormat="1" ht="20.100000000000001" customHeight="1">
      <c r="B298" s="13">
        <f t="shared" si="154"/>
        <v>292</v>
      </c>
      <c r="C298" s="66" t="e">
        <f>+#REF!</f>
        <v>#REF!</v>
      </c>
      <c r="D298" s="18"/>
      <c r="E298" s="97" t="e">
        <f>#REF!</f>
        <v>#REF!</v>
      </c>
      <c r="F298" s="16" t="e">
        <f>SUMIF(#REF!,$E298,#REF!)</f>
        <v>#REF!</v>
      </c>
      <c r="G298" s="16" t="e">
        <f>SUMIF(#REF!,$E298,#REF!)</f>
        <v>#REF!</v>
      </c>
      <c r="H298" s="17" t="e">
        <f t="shared" si="155"/>
        <v>#REF!</v>
      </c>
      <c r="I298" s="64" t="e">
        <f t="shared" si="156"/>
        <v>#REF!</v>
      </c>
      <c r="K298" s="92"/>
      <c r="L298" s="93"/>
      <c r="M298" s="41">
        <f t="shared" si="157"/>
        <v>0</v>
      </c>
      <c r="N298" s="38">
        <f t="shared" si="158"/>
        <v>0</v>
      </c>
      <c r="O298" s="76"/>
      <c r="P298" s="76"/>
      <c r="Q298" s="77"/>
      <c r="R298" s="50"/>
      <c r="S298" s="41"/>
      <c r="T298" s="41">
        <f t="shared" si="159"/>
        <v>0</v>
      </c>
      <c r="U298" s="38">
        <f t="shared" si="160"/>
        <v>0</v>
      </c>
      <c r="V298" s="76"/>
      <c r="W298" s="76"/>
      <c r="X298" s="77"/>
      <c r="Y298" s="50"/>
      <c r="Z298" s="41"/>
      <c r="AA298" s="41">
        <f t="shared" si="161"/>
        <v>0</v>
      </c>
      <c r="AB298" s="38">
        <f t="shared" si="162"/>
        <v>0</v>
      </c>
      <c r="AC298" s="50"/>
      <c r="AD298" s="41"/>
      <c r="AE298" s="41">
        <f t="shared" si="163"/>
        <v>0</v>
      </c>
      <c r="AF298" s="38">
        <f t="shared" si="164"/>
        <v>0</v>
      </c>
      <c r="AG298" s="76"/>
      <c r="AH298" s="76"/>
      <c r="AI298" s="77"/>
      <c r="AJ298" s="50"/>
      <c r="AK298" s="41"/>
      <c r="AL298" s="41">
        <f t="shared" si="165"/>
        <v>0</v>
      </c>
      <c r="AM298" s="38">
        <f t="shared" si="166"/>
        <v>0</v>
      </c>
      <c r="AN298" s="76"/>
      <c r="AO298" s="76"/>
      <c r="AP298" s="77"/>
      <c r="AQ298" s="50"/>
      <c r="AR298" s="41"/>
      <c r="AS298" s="41"/>
      <c r="AT298" s="38"/>
      <c r="AU298" s="76"/>
      <c r="AV298" s="76"/>
      <c r="AW298" s="77"/>
      <c r="AX298" s="50"/>
      <c r="AY298" s="41"/>
      <c r="AZ298" s="41">
        <f t="shared" si="167"/>
        <v>0</v>
      </c>
      <c r="BA298" s="38">
        <f t="shared" si="168"/>
        <v>0</v>
      </c>
      <c r="BB298" s="76"/>
      <c r="BC298" s="76"/>
      <c r="BD298" s="77"/>
      <c r="BE298" s="50"/>
      <c r="BF298" s="41"/>
      <c r="BG298" s="41"/>
      <c r="BH298" s="38"/>
      <c r="BI298" s="76"/>
      <c r="BJ298" s="76"/>
      <c r="BK298" s="77"/>
      <c r="BL298" s="50"/>
      <c r="BM298" s="41"/>
      <c r="BN298" s="41"/>
      <c r="BO298" s="38"/>
      <c r="BP298" s="76"/>
      <c r="BQ298" s="76"/>
      <c r="BR298" s="77"/>
      <c r="BS298" s="92"/>
      <c r="BT298" s="93"/>
      <c r="BU298" s="93"/>
      <c r="BV298" s="38"/>
      <c r="BW298" s="76"/>
      <c r="BX298" s="76"/>
      <c r="BY298" s="77"/>
      <c r="BZ298" s="50"/>
      <c r="CA298" s="41"/>
      <c r="CB298" s="41"/>
      <c r="CC298" s="38">
        <f t="shared" si="169"/>
        <v>0</v>
      </c>
      <c r="CD298" s="76"/>
      <c r="CE298" s="76"/>
      <c r="CF298" s="77"/>
      <c r="CG298" s="87"/>
      <c r="CH298" s="88"/>
      <c r="CI298" s="88"/>
      <c r="CJ298" s="89">
        <f t="shared" si="170"/>
        <v>0</v>
      </c>
      <c r="CK298" s="76"/>
      <c r="CL298" s="76"/>
      <c r="CM298" s="77"/>
      <c r="CN298" s="87"/>
      <c r="CO298" s="88"/>
      <c r="CP298" s="88"/>
      <c r="CQ298" s="89"/>
      <c r="CR298" s="76"/>
      <c r="CS298" s="76"/>
      <c r="CT298" s="81"/>
      <c r="CU298" s="87"/>
      <c r="CV298" s="88"/>
      <c r="CW298" s="88">
        <f t="shared" si="171"/>
        <v>0</v>
      </c>
      <c r="CX298" s="89">
        <f t="shared" si="172"/>
        <v>0</v>
      </c>
      <c r="CY298" s="76"/>
      <c r="CZ298" s="76"/>
      <c r="DA298" s="81"/>
      <c r="DB298" s="60">
        <f t="shared" si="173"/>
        <v>0</v>
      </c>
      <c r="DC298" s="42">
        <f t="shared" si="174"/>
        <v>0</v>
      </c>
      <c r="DD298" s="42">
        <f t="shared" si="175"/>
        <v>0</v>
      </c>
      <c r="DE298" s="80">
        <f t="shared" si="176"/>
        <v>0</v>
      </c>
      <c r="DF298" s="80">
        <f t="shared" si="177"/>
        <v>0</v>
      </c>
      <c r="DG298" s="80">
        <f t="shared" si="178"/>
        <v>0</v>
      </c>
    </row>
    <row r="299" spans="2:111" s="8" customFormat="1" ht="20.100000000000001" customHeight="1">
      <c r="B299" s="13">
        <f t="shared" si="154"/>
        <v>293</v>
      </c>
      <c r="C299" s="66" t="e">
        <f>+#REF!</f>
        <v>#REF!</v>
      </c>
      <c r="D299" s="18"/>
      <c r="E299" s="97" t="e">
        <f>#REF!</f>
        <v>#REF!</v>
      </c>
      <c r="F299" s="16" t="e">
        <f>SUMIF(#REF!,$E299,#REF!)</f>
        <v>#REF!</v>
      </c>
      <c r="G299" s="16" t="e">
        <f>SUMIF(#REF!,$E299,#REF!)</f>
        <v>#REF!</v>
      </c>
      <c r="H299" s="17" t="e">
        <f t="shared" si="155"/>
        <v>#REF!</v>
      </c>
      <c r="I299" s="64" t="e">
        <f t="shared" si="156"/>
        <v>#REF!</v>
      </c>
      <c r="K299" s="92"/>
      <c r="L299" s="93"/>
      <c r="M299" s="41">
        <f t="shared" si="157"/>
        <v>0</v>
      </c>
      <c r="N299" s="38">
        <f t="shared" si="158"/>
        <v>0</v>
      </c>
      <c r="O299" s="76"/>
      <c r="P299" s="76"/>
      <c r="Q299" s="77"/>
      <c r="R299" s="50"/>
      <c r="S299" s="41"/>
      <c r="T299" s="41">
        <f t="shared" si="159"/>
        <v>0</v>
      </c>
      <c r="U299" s="38">
        <f t="shared" si="160"/>
        <v>0</v>
      </c>
      <c r="V299" s="76"/>
      <c r="W299" s="76"/>
      <c r="X299" s="77"/>
      <c r="Y299" s="50"/>
      <c r="Z299" s="41"/>
      <c r="AA299" s="41">
        <f t="shared" si="161"/>
        <v>0</v>
      </c>
      <c r="AB299" s="38">
        <f t="shared" si="162"/>
        <v>0</v>
      </c>
      <c r="AC299" s="50"/>
      <c r="AD299" s="41"/>
      <c r="AE299" s="41">
        <f t="shared" si="163"/>
        <v>0</v>
      </c>
      <c r="AF299" s="38">
        <f t="shared" si="164"/>
        <v>0</v>
      </c>
      <c r="AG299" s="76"/>
      <c r="AH299" s="76"/>
      <c r="AI299" s="77"/>
      <c r="AJ299" s="50"/>
      <c r="AK299" s="41"/>
      <c r="AL299" s="41">
        <f t="shared" si="165"/>
        <v>0</v>
      </c>
      <c r="AM299" s="38">
        <f t="shared" si="166"/>
        <v>0</v>
      </c>
      <c r="AN299" s="76"/>
      <c r="AO299" s="76"/>
      <c r="AP299" s="77"/>
      <c r="AQ299" s="50"/>
      <c r="AR299" s="41"/>
      <c r="AS299" s="41"/>
      <c r="AT299" s="38"/>
      <c r="AU299" s="76"/>
      <c r="AV299" s="76"/>
      <c r="AW299" s="77"/>
      <c r="AX299" s="50"/>
      <c r="AY299" s="41"/>
      <c r="AZ299" s="41">
        <f t="shared" si="167"/>
        <v>0</v>
      </c>
      <c r="BA299" s="38">
        <f t="shared" si="168"/>
        <v>0</v>
      </c>
      <c r="BB299" s="76"/>
      <c r="BC299" s="76"/>
      <c r="BD299" s="77"/>
      <c r="BE299" s="50"/>
      <c r="BF299" s="41"/>
      <c r="BG299" s="41"/>
      <c r="BH299" s="38"/>
      <c r="BI299" s="76"/>
      <c r="BJ299" s="76"/>
      <c r="BK299" s="77"/>
      <c r="BL299" s="50"/>
      <c r="BM299" s="41"/>
      <c r="BN299" s="41"/>
      <c r="BO299" s="38"/>
      <c r="BP299" s="76"/>
      <c r="BQ299" s="76"/>
      <c r="BR299" s="77"/>
      <c r="BS299" s="92"/>
      <c r="BT299" s="93"/>
      <c r="BU299" s="93"/>
      <c r="BV299" s="38"/>
      <c r="BW299" s="76"/>
      <c r="BX299" s="76"/>
      <c r="BY299" s="77"/>
      <c r="BZ299" s="50"/>
      <c r="CA299" s="41"/>
      <c r="CB299" s="41"/>
      <c r="CC299" s="38">
        <f t="shared" si="169"/>
        <v>0</v>
      </c>
      <c r="CD299" s="76"/>
      <c r="CE299" s="76"/>
      <c r="CF299" s="77"/>
      <c r="CG299" s="87"/>
      <c r="CH299" s="88"/>
      <c r="CI299" s="88"/>
      <c r="CJ299" s="89">
        <f t="shared" si="170"/>
        <v>0</v>
      </c>
      <c r="CK299" s="76"/>
      <c r="CL299" s="76"/>
      <c r="CM299" s="77"/>
      <c r="CN299" s="87"/>
      <c r="CO299" s="88"/>
      <c r="CP299" s="88"/>
      <c r="CQ299" s="89"/>
      <c r="CR299" s="76"/>
      <c r="CS299" s="76"/>
      <c r="CT299" s="81"/>
      <c r="CU299" s="87"/>
      <c r="CV299" s="88"/>
      <c r="CW299" s="88">
        <f t="shared" si="171"/>
        <v>0</v>
      </c>
      <c r="CX299" s="89">
        <f t="shared" si="172"/>
        <v>0</v>
      </c>
      <c r="CY299" s="76"/>
      <c r="CZ299" s="76"/>
      <c r="DA299" s="81"/>
      <c r="DB299" s="60">
        <f t="shared" si="173"/>
        <v>0</v>
      </c>
      <c r="DC299" s="42">
        <f t="shared" si="174"/>
        <v>0</v>
      </c>
      <c r="DD299" s="42">
        <f t="shared" si="175"/>
        <v>0</v>
      </c>
      <c r="DE299" s="80">
        <f t="shared" si="176"/>
        <v>0</v>
      </c>
      <c r="DF299" s="80">
        <f t="shared" si="177"/>
        <v>0</v>
      </c>
      <c r="DG299" s="80">
        <f t="shared" si="178"/>
        <v>0</v>
      </c>
    </row>
    <row r="300" spans="2:111" s="8" customFormat="1" ht="20.100000000000001" customHeight="1">
      <c r="B300" s="13">
        <f t="shared" si="154"/>
        <v>294</v>
      </c>
      <c r="C300" s="66" t="e">
        <f>+#REF!</f>
        <v>#REF!</v>
      </c>
      <c r="D300" s="18"/>
      <c r="E300" s="97" t="e">
        <f>#REF!</f>
        <v>#REF!</v>
      </c>
      <c r="F300" s="16" t="e">
        <f>SUMIF(#REF!,$E300,#REF!)</f>
        <v>#REF!</v>
      </c>
      <c r="G300" s="16" t="e">
        <f>SUMIF(#REF!,$E300,#REF!)</f>
        <v>#REF!</v>
      </c>
      <c r="H300" s="17" t="e">
        <f t="shared" si="155"/>
        <v>#REF!</v>
      </c>
      <c r="I300" s="64" t="e">
        <f t="shared" si="156"/>
        <v>#REF!</v>
      </c>
      <c r="K300" s="92"/>
      <c r="L300" s="93"/>
      <c r="M300" s="41">
        <f t="shared" si="157"/>
        <v>0</v>
      </c>
      <c r="N300" s="38">
        <f t="shared" si="158"/>
        <v>0</v>
      </c>
      <c r="O300" s="76"/>
      <c r="P300" s="76"/>
      <c r="Q300" s="77"/>
      <c r="R300" s="50"/>
      <c r="S300" s="41"/>
      <c r="T300" s="41">
        <f t="shared" si="159"/>
        <v>0</v>
      </c>
      <c r="U300" s="38">
        <f t="shared" si="160"/>
        <v>0</v>
      </c>
      <c r="V300" s="76"/>
      <c r="W300" s="76"/>
      <c r="X300" s="77"/>
      <c r="Y300" s="50"/>
      <c r="Z300" s="41"/>
      <c r="AA300" s="41">
        <f t="shared" si="161"/>
        <v>0</v>
      </c>
      <c r="AB300" s="38">
        <f t="shared" si="162"/>
        <v>0</v>
      </c>
      <c r="AC300" s="50"/>
      <c r="AD300" s="41"/>
      <c r="AE300" s="41">
        <f t="shared" si="163"/>
        <v>0</v>
      </c>
      <c r="AF300" s="38">
        <f t="shared" si="164"/>
        <v>0</v>
      </c>
      <c r="AG300" s="76"/>
      <c r="AH300" s="76"/>
      <c r="AI300" s="77"/>
      <c r="AJ300" s="50"/>
      <c r="AK300" s="41"/>
      <c r="AL300" s="41">
        <f t="shared" si="165"/>
        <v>0</v>
      </c>
      <c r="AM300" s="38">
        <f t="shared" si="166"/>
        <v>0</v>
      </c>
      <c r="AN300" s="76"/>
      <c r="AO300" s="76"/>
      <c r="AP300" s="77"/>
      <c r="AQ300" s="50"/>
      <c r="AR300" s="41"/>
      <c r="AS300" s="41"/>
      <c r="AT300" s="38"/>
      <c r="AU300" s="76"/>
      <c r="AV300" s="76"/>
      <c r="AW300" s="77"/>
      <c r="AX300" s="50"/>
      <c r="AY300" s="41"/>
      <c r="AZ300" s="41">
        <f t="shared" si="167"/>
        <v>0</v>
      </c>
      <c r="BA300" s="38">
        <f t="shared" si="168"/>
        <v>0</v>
      </c>
      <c r="BB300" s="76"/>
      <c r="BC300" s="76"/>
      <c r="BD300" s="77"/>
      <c r="BE300" s="50"/>
      <c r="BF300" s="41"/>
      <c r="BG300" s="41"/>
      <c r="BH300" s="38"/>
      <c r="BI300" s="76"/>
      <c r="BJ300" s="76"/>
      <c r="BK300" s="77"/>
      <c r="BL300" s="50"/>
      <c r="BM300" s="41"/>
      <c r="BN300" s="41"/>
      <c r="BO300" s="38"/>
      <c r="BP300" s="76"/>
      <c r="BQ300" s="76"/>
      <c r="BR300" s="77"/>
      <c r="BS300" s="92"/>
      <c r="BT300" s="93"/>
      <c r="BU300" s="93"/>
      <c r="BV300" s="38"/>
      <c r="BW300" s="76"/>
      <c r="BX300" s="76"/>
      <c r="BY300" s="77"/>
      <c r="BZ300" s="50"/>
      <c r="CA300" s="41"/>
      <c r="CB300" s="41"/>
      <c r="CC300" s="38">
        <f t="shared" si="169"/>
        <v>0</v>
      </c>
      <c r="CD300" s="76"/>
      <c r="CE300" s="76"/>
      <c r="CF300" s="77"/>
      <c r="CG300" s="87"/>
      <c r="CH300" s="88"/>
      <c r="CI300" s="88"/>
      <c r="CJ300" s="89">
        <f t="shared" si="170"/>
        <v>0</v>
      </c>
      <c r="CK300" s="76"/>
      <c r="CL300" s="76"/>
      <c r="CM300" s="77"/>
      <c r="CN300" s="87"/>
      <c r="CO300" s="88"/>
      <c r="CP300" s="88"/>
      <c r="CQ300" s="89"/>
      <c r="CR300" s="76"/>
      <c r="CS300" s="76"/>
      <c r="CT300" s="81"/>
      <c r="CU300" s="87"/>
      <c r="CV300" s="88"/>
      <c r="CW300" s="88">
        <f t="shared" si="171"/>
        <v>0</v>
      </c>
      <c r="CX300" s="89">
        <f t="shared" si="172"/>
        <v>0</v>
      </c>
      <c r="CY300" s="76"/>
      <c r="CZ300" s="76"/>
      <c r="DA300" s="81"/>
      <c r="DB300" s="60">
        <f t="shared" si="173"/>
        <v>0</v>
      </c>
      <c r="DC300" s="42">
        <f t="shared" si="174"/>
        <v>0</v>
      </c>
      <c r="DD300" s="42">
        <f t="shared" si="175"/>
        <v>0</v>
      </c>
      <c r="DE300" s="80">
        <f t="shared" si="176"/>
        <v>0</v>
      </c>
      <c r="DF300" s="80">
        <f t="shared" si="177"/>
        <v>0</v>
      </c>
      <c r="DG300" s="80">
        <f t="shared" si="178"/>
        <v>0</v>
      </c>
    </row>
    <row r="301" spans="2:111" s="8" customFormat="1" ht="20.100000000000001" customHeight="1">
      <c r="B301" s="13">
        <f t="shared" si="154"/>
        <v>295</v>
      </c>
      <c r="C301" s="66" t="e">
        <f>+#REF!</f>
        <v>#REF!</v>
      </c>
      <c r="D301" s="18"/>
      <c r="E301" s="97" t="e">
        <f>#REF!</f>
        <v>#REF!</v>
      </c>
      <c r="F301" s="16" t="e">
        <f>SUMIF(#REF!,$E301,#REF!)</f>
        <v>#REF!</v>
      </c>
      <c r="G301" s="16" t="e">
        <f>SUMIF(#REF!,$E301,#REF!)</f>
        <v>#REF!</v>
      </c>
      <c r="H301" s="17" t="e">
        <f t="shared" si="155"/>
        <v>#REF!</v>
      </c>
      <c r="I301" s="64" t="e">
        <f t="shared" si="156"/>
        <v>#REF!</v>
      </c>
      <c r="K301" s="92"/>
      <c r="L301" s="93"/>
      <c r="M301" s="41">
        <f t="shared" si="157"/>
        <v>0</v>
      </c>
      <c r="N301" s="38">
        <f t="shared" si="158"/>
        <v>0</v>
      </c>
      <c r="O301" s="76"/>
      <c r="P301" s="76"/>
      <c r="Q301" s="77"/>
      <c r="R301" s="50"/>
      <c r="S301" s="41"/>
      <c r="T301" s="41">
        <f t="shared" si="159"/>
        <v>0</v>
      </c>
      <c r="U301" s="38">
        <f t="shared" si="160"/>
        <v>0</v>
      </c>
      <c r="V301" s="76"/>
      <c r="W301" s="76"/>
      <c r="X301" s="77"/>
      <c r="Y301" s="50"/>
      <c r="Z301" s="41"/>
      <c r="AA301" s="41">
        <f t="shared" si="161"/>
        <v>0</v>
      </c>
      <c r="AB301" s="38">
        <f t="shared" si="162"/>
        <v>0</v>
      </c>
      <c r="AC301" s="50"/>
      <c r="AD301" s="41"/>
      <c r="AE301" s="41">
        <f t="shared" si="163"/>
        <v>0</v>
      </c>
      <c r="AF301" s="38">
        <f t="shared" si="164"/>
        <v>0</v>
      </c>
      <c r="AG301" s="76"/>
      <c r="AH301" s="76"/>
      <c r="AI301" s="77"/>
      <c r="AJ301" s="50"/>
      <c r="AK301" s="41"/>
      <c r="AL301" s="41">
        <f t="shared" si="165"/>
        <v>0</v>
      </c>
      <c r="AM301" s="38">
        <f t="shared" si="166"/>
        <v>0</v>
      </c>
      <c r="AN301" s="76"/>
      <c r="AO301" s="76"/>
      <c r="AP301" s="77"/>
      <c r="AQ301" s="50"/>
      <c r="AR301" s="41"/>
      <c r="AS301" s="41"/>
      <c r="AT301" s="38"/>
      <c r="AU301" s="76"/>
      <c r="AV301" s="76"/>
      <c r="AW301" s="77"/>
      <c r="AX301" s="50"/>
      <c r="AY301" s="41"/>
      <c r="AZ301" s="41">
        <f t="shared" si="167"/>
        <v>0</v>
      </c>
      <c r="BA301" s="38">
        <f t="shared" si="168"/>
        <v>0</v>
      </c>
      <c r="BB301" s="76"/>
      <c r="BC301" s="76"/>
      <c r="BD301" s="77"/>
      <c r="BE301" s="50"/>
      <c r="BF301" s="41"/>
      <c r="BG301" s="41"/>
      <c r="BH301" s="38"/>
      <c r="BI301" s="76"/>
      <c r="BJ301" s="76"/>
      <c r="BK301" s="77"/>
      <c r="BL301" s="50"/>
      <c r="BM301" s="41"/>
      <c r="BN301" s="41"/>
      <c r="BO301" s="38"/>
      <c r="BP301" s="76"/>
      <c r="BQ301" s="76"/>
      <c r="BR301" s="77"/>
      <c r="BS301" s="92"/>
      <c r="BT301" s="93"/>
      <c r="BU301" s="93"/>
      <c r="BV301" s="38"/>
      <c r="BW301" s="76"/>
      <c r="BX301" s="76"/>
      <c r="BY301" s="77"/>
      <c r="BZ301" s="50"/>
      <c r="CA301" s="41"/>
      <c r="CB301" s="41"/>
      <c r="CC301" s="38">
        <f t="shared" si="169"/>
        <v>0</v>
      </c>
      <c r="CD301" s="76"/>
      <c r="CE301" s="76"/>
      <c r="CF301" s="77"/>
      <c r="CG301" s="87"/>
      <c r="CH301" s="88"/>
      <c r="CI301" s="88"/>
      <c r="CJ301" s="89">
        <f t="shared" si="170"/>
        <v>0</v>
      </c>
      <c r="CK301" s="76"/>
      <c r="CL301" s="76"/>
      <c r="CM301" s="77"/>
      <c r="CN301" s="87"/>
      <c r="CO301" s="88"/>
      <c r="CP301" s="88"/>
      <c r="CQ301" s="89"/>
      <c r="CR301" s="76"/>
      <c r="CS301" s="76"/>
      <c r="CT301" s="81"/>
      <c r="CU301" s="87"/>
      <c r="CV301" s="88"/>
      <c r="CW301" s="88">
        <f t="shared" si="171"/>
        <v>0</v>
      </c>
      <c r="CX301" s="89">
        <f t="shared" si="172"/>
        <v>0</v>
      </c>
      <c r="CY301" s="76"/>
      <c r="CZ301" s="76"/>
      <c r="DA301" s="81"/>
      <c r="DB301" s="60">
        <f t="shared" si="173"/>
        <v>0</v>
      </c>
      <c r="DC301" s="42">
        <f t="shared" si="174"/>
        <v>0</v>
      </c>
      <c r="DD301" s="42">
        <f t="shared" si="175"/>
        <v>0</v>
      </c>
      <c r="DE301" s="80">
        <f t="shared" si="176"/>
        <v>0</v>
      </c>
      <c r="DF301" s="80">
        <f t="shared" si="177"/>
        <v>0</v>
      </c>
      <c r="DG301" s="80">
        <f t="shared" si="178"/>
        <v>0</v>
      </c>
    </row>
    <row r="302" spans="2:111" s="8" customFormat="1" ht="20.100000000000001" customHeight="1">
      <c r="B302" s="13">
        <f t="shared" si="154"/>
        <v>296</v>
      </c>
      <c r="C302" s="66" t="e">
        <f>+#REF!</f>
        <v>#REF!</v>
      </c>
      <c r="D302" s="18"/>
      <c r="E302" s="97" t="e">
        <f>#REF!</f>
        <v>#REF!</v>
      </c>
      <c r="F302" s="16" t="e">
        <f>SUMIF(#REF!,$E302,#REF!)</f>
        <v>#REF!</v>
      </c>
      <c r="G302" s="16" t="e">
        <f>SUMIF(#REF!,$E302,#REF!)</f>
        <v>#REF!</v>
      </c>
      <c r="H302" s="17" t="e">
        <f t="shared" si="155"/>
        <v>#REF!</v>
      </c>
      <c r="I302" s="64" t="e">
        <f t="shared" si="156"/>
        <v>#REF!</v>
      </c>
      <c r="K302" s="92"/>
      <c r="L302" s="93"/>
      <c r="M302" s="41">
        <f t="shared" si="157"/>
        <v>0</v>
      </c>
      <c r="N302" s="38">
        <f t="shared" si="158"/>
        <v>0</v>
      </c>
      <c r="O302" s="76"/>
      <c r="P302" s="76"/>
      <c r="Q302" s="77"/>
      <c r="R302" s="50"/>
      <c r="S302" s="41"/>
      <c r="T302" s="41">
        <f t="shared" si="159"/>
        <v>0</v>
      </c>
      <c r="U302" s="38">
        <f t="shared" si="160"/>
        <v>0</v>
      </c>
      <c r="V302" s="76"/>
      <c r="W302" s="76"/>
      <c r="X302" s="77"/>
      <c r="Y302" s="50"/>
      <c r="Z302" s="41"/>
      <c r="AA302" s="41">
        <f t="shared" si="161"/>
        <v>0</v>
      </c>
      <c r="AB302" s="38">
        <f t="shared" si="162"/>
        <v>0</v>
      </c>
      <c r="AC302" s="50"/>
      <c r="AD302" s="41"/>
      <c r="AE302" s="41">
        <f t="shared" si="163"/>
        <v>0</v>
      </c>
      <c r="AF302" s="38">
        <f t="shared" si="164"/>
        <v>0</v>
      </c>
      <c r="AG302" s="76"/>
      <c r="AH302" s="76"/>
      <c r="AI302" s="77"/>
      <c r="AJ302" s="50"/>
      <c r="AK302" s="41"/>
      <c r="AL302" s="41">
        <f t="shared" si="165"/>
        <v>0</v>
      </c>
      <c r="AM302" s="38">
        <f t="shared" si="166"/>
        <v>0</v>
      </c>
      <c r="AN302" s="76"/>
      <c r="AO302" s="76"/>
      <c r="AP302" s="77"/>
      <c r="AQ302" s="50"/>
      <c r="AR302" s="41"/>
      <c r="AS302" s="41"/>
      <c r="AT302" s="38"/>
      <c r="AU302" s="76"/>
      <c r="AV302" s="76"/>
      <c r="AW302" s="77"/>
      <c r="AX302" s="50"/>
      <c r="AY302" s="41"/>
      <c r="AZ302" s="41">
        <f t="shared" si="167"/>
        <v>0</v>
      </c>
      <c r="BA302" s="38">
        <f t="shared" si="168"/>
        <v>0</v>
      </c>
      <c r="BB302" s="76"/>
      <c r="BC302" s="76"/>
      <c r="BD302" s="77"/>
      <c r="BE302" s="50"/>
      <c r="BF302" s="41"/>
      <c r="BG302" s="41"/>
      <c r="BH302" s="38"/>
      <c r="BI302" s="76"/>
      <c r="BJ302" s="76"/>
      <c r="BK302" s="77"/>
      <c r="BL302" s="50"/>
      <c r="BM302" s="41"/>
      <c r="BN302" s="41"/>
      <c r="BO302" s="38"/>
      <c r="BP302" s="76"/>
      <c r="BQ302" s="76"/>
      <c r="BR302" s="77"/>
      <c r="BS302" s="92"/>
      <c r="BT302" s="93"/>
      <c r="BU302" s="93"/>
      <c r="BV302" s="38"/>
      <c r="BW302" s="76"/>
      <c r="BX302" s="76"/>
      <c r="BY302" s="77"/>
      <c r="BZ302" s="50"/>
      <c r="CA302" s="41"/>
      <c r="CB302" s="41"/>
      <c r="CC302" s="38">
        <f t="shared" si="169"/>
        <v>0</v>
      </c>
      <c r="CD302" s="76"/>
      <c r="CE302" s="76"/>
      <c r="CF302" s="77"/>
      <c r="CG302" s="87"/>
      <c r="CH302" s="88"/>
      <c r="CI302" s="88"/>
      <c r="CJ302" s="89">
        <f t="shared" si="170"/>
        <v>0</v>
      </c>
      <c r="CK302" s="76"/>
      <c r="CL302" s="76"/>
      <c r="CM302" s="77"/>
      <c r="CN302" s="87"/>
      <c r="CO302" s="88"/>
      <c r="CP302" s="88"/>
      <c r="CQ302" s="89"/>
      <c r="CR302" s="76"/>
      <c r="CS302" s="76"/>
      <c r="CT302" s="81"/>
      <c r="CU302" s="87"/>
      <c r="CV302" s="88"/>
      <c r="CW302" s="88">
        <f t="shared" si="171"/>
        <v>0</v>
      </c>
      <c r="CX302" s="89">
        <f t="shared" si="172"/>
        <v>0</v>
      </c>
      <c r="CY302" s="76"/>
      <c r="CZ302" s="76"/>
      <c r="DA302" s="81"/>
      <c r="DB302" s="60">
        <f t="shared" si="173"/>
        <v>0</v>
      </c>
      <c r="DC302" s="42">
        <f t="shared" si="174"/>
        <v>0</v>
      </c>
      <c r="DD302" s="42">
        <f t="shared" si="175"/>
        <v>0</v>
      </c>
      <c r="DE302" s="80">
        <f t="shared" si="176"/>
        <v>0</v>
      </c>
      <c r="DF302" s="80">
        <f t="shared" si="177"/>
        <v>0</v>
      </c>
      <c r="DG302" s="80">
        <f t="shared" si="178"/>
        <v>0</v>
      </c>
    </row>
    <row r="303" spans="2:111" s="8" customFormat="1" ht="20.100000000000001" customHeight="1">
      <c r="B303" s="13">
        <f t="shared" si="154"/>
        <v>297</v>
      </c>
      <c r="C303" s="66" t="e">
        <f>+#REF!</f>
        <v>#REF!</v>
      </c>
      <c r="D303" s="18"/>
      <c r="E303" s="97" t="e">
        <f>#REF!</f>
        <v>#REF!</v>
      </c>
      <c r="F303" s="16" t="e">
        <f>SUMIF(#REF!,$E303,#REF!)</f>
        <v>#REF!</v>
      </c>
      <c r="G303" s="16" t="e">
        <f>SUMIF(#REF!,$E303,#REF!)</f>
        <v>#REF!</v>
      </c>
      <c r="H303" s="17" t="e">
        <f t="shared" ref="H303:H366" si="179">+G303+F303</f>
        <v>#REF!</v>
      </c>
      <c r="I303" s="64" t="e">
        <f t="shared" ref="I303:I366" si="180">H303</f>
        <v>#REF!</v>
      </c>
      <c r="K303" s="92"/>
      <c r="L303" s="93"/>
      <c r="M303" s="41">
        <f t="shared" ref="M303:M366" si="181">(L303/1.18)/2+((L303/1.18)*0.18)</f>
        <v>0</v>
      </c>
      <c r="N303" s="38">
        <f t="shared" ref="N303:N366" si="182">(L303/1.18)/2</f>
        <v>0</v>
      </c>
      <c r="O303" s="76"/>
      <c r="P303" s="76"/>
      <c r="Q303" s="77"/>
      <c r="R303" s="50"/>
      <c r="S303" s="41"/>
      <c r="T303" s="41">
        <f t="shared" ref="T303:T366" si="183">(S303/1.18)/2+((S303/1.18)*0.18)</f>
        <v>0</v>
      </c>
      <c r="U303" s="38">
        <f t="shared" ref="U303:U366" si="184">(S303/1.18)/2</f>
        <v>0</v>
      </c>
      <c r="V303" s="76"/>
      <c r="W303" s="76"/>
      <c r="X303" s="77"/>
      <c r="Y303" s="50"/>
      <c r="Z303" s="41"/>
      <c r="AA303" s="41">
        <f t="shared" ref="AA303:AA366" si="185">(Z303/1.18)/2+((Z303/1.18)*0.18)</f>
        <v>0</v>
      </c>
      <c r="AB303" s="38">
        <f t="shared" ref="AB303:AB366" si="186">(Z303/1.18)/2</f>
        <v>0</v>
      </c>
      <c r="AC303" s="50"/>
      <c r="AD303" s="41"/>
      <c r="AE303" s="41">
        <f t="shared" ref="AE303:AE366" si="187">(AD303/1.18)/2+((AD303/1.18)*0.18)</f>
        <v>0</v>
      </c>
      <c r="AF303" s="38">
        <f t="shared" ref="AF303:AF366" si="188">(AD303/1.18)/2</f>
        <v>0</v>
      </c>
      <c r="AG303" s="76"/>
      <c r="AH303" s="76"/>
      <c r="AI303" s="77"/>
      <c r="AJ303" s="50"/>
      <c r="AK303" s="41"/>
      <c r="AL303" s="41">
        <f t="shared" ref="AL303:AL366" si="189">(AK303/1.18)/2+((AK303/1.18)*0.18)</f>
        <v>0</v>
      </c>
      <c r="AM303" s="38">
        <f t="shared" ref="AM303:AM366" si="190">(AK303/1.18)/2</f>
        <v>0</v>
      </c>
      <c r="AN303" s="76"/>
      <c r="AO303" s="76"/>
      <c r="AP303" s="77"/>
      <c r="AQ303" s="50"/>
      <c r="AR303" s="41"/>
      <c r="AS303" s="41"/>
      <c r="AT303" s="38"/>
      <c r="AU303" s="76"/>
      <c r="AV303" s="76"/>
      <c r="AW303" s="77"/>
      <c r="AX303" s="50"/>
      <c r="AY303" s="41"/>
      <c r="AZ303" s="41">
        <f t="shared" ref="AZ303:AZ366" si="191">(AY303/1.18)/2+((AY303/1.18)*0.18)</f>
        <v>0</v>
      </c>
      <c r="BA303" s="38">
        <f t="shared" ref="BA303:BA366" si="192">(AY303/1.18)/2</f>
        <v>0</v>
      </c>
      <c r="BB303" s="76"/>
      <c r="BC303" s="76"/>
      <c r="BD303" s="77"/>
      <c r="BE303" s="50"/>
      <c r="BF303" s="41"/>
      <c r="BG303" s="41"/>
      <c r="BH303" s="38"/>
      <c r="BI303" s="76"/>
      <c r="BJ303" s="76"/>
      <c r="BK303" s="77"/>
      <c r="BL303" s="50"/>
      <c r="BM303" s="41"/>
      <c r="BN303" s="41"/>
      <c r="BO303" s="38"/>
      <c r="BP303" s="76"/>
      <c r="BQ303" s="76"/>
      <c r="BR303" s="77"/>
      <c r="BS303" s="92"/>
      <c r="BT303" s="93"/>
      <c r="BU303" s="93"/>
      <c r="BV303" s="38"/>
      <c r="BW303" s="76"/>
      <c r="BX303" s="76"/>
      <c r="BY303" s="77"/>
      <c r="BZ303" s="50"/>
      <c r="CA303" s="41"/>
      <c r="CB303" s="41"/>
      <c r="CC303" s="38">
        <f t="shared" ref="CC303:CC366" si="193">(CA303/1.18)/2</f>
        <v>0</v>
      </c>
      <c r="CD303" s="76"/>
      <c r="CE303" s="76"/>
      <c r="CF303" s="77"/>
      <c r="CG303" s="87"/>
      <c r="CH303" s="88"/>
      <c r="CI303" s="88"/>
      <c r="CJ303" s="89">
        <f t="shared" ref="CJ303:CJ366" si="194">(CH303/1.18)/2</f>
        <v>0</v>
      </c>
      <c r="CK303" s="76"/>
      <c r="CL303" s="76"/>
      <c r="CM303" s="77"/>
      <c r="CN303" s="87"/>
      <c r="CO303" s="88"/>
      <c r="CP303" s="88"/>
      <c r="CQ303" s="89"/>
      <c r="CR303" s="76"/>
      <c r="CS303" s="76"/>
      <c r="CT303" s="81"/>
      <c r="CU303" s="87"/>
      <c r="CV303" s="88"/>
      <c r="CW303" s="88">
        <f t="shared" ref="CW303:CW366" si="195">(CV303/1.18)/2+((CV303/1.18)*0.18)</f>
        <v>0</v>
      </c>
      <c r="CX303" s="89">
        <f t="shared" ref="CX303:CX366" si="196">(CV303/1.18)/2</f>
        <v>0</v>
      </c>
      <c r="CY303" s="76"/>
      <c r="CZ303" s="76"/>
      <c r="DA303" s="81"/>
      <c r="DB303" s="60">
        <f t="shared" ref="DB303:DB366" si="197">L303+S303+Z303+AD303+AK303+AY303+BF303+BT303+CA303+CH303+CO303+CV303</f>
        <v>0</v>
      </c>
      <c r="DC303" s="42">
        <f t="shared" ref="DC303:DC366" si="198">M303+T303+AA303+AE303+AL303+AZ303+BG303+BU303+CB303+CI303+CP303+CW303</f>
        <v>0</v>
      </c>
      <c r="DD303" s="42">
        <f t="shared" ref="DD303:DD366" si="199">N303+U303+AB303+AF303+AM303+BA303+BH303+BV303+CC303+CJ303+CQ303+CX303</f>
        <v>0</v>
      </c>
      <c r="DE303" s="80">
        <f t="shared" ref="DE303:DE366" si="200">O303+V303+AG303+AN303+BB303+BI303+BW303+CD303+CK303+CR303+CY303</f>
        <v>0</v>
      </c>
      <c r="DF303" s="80">
        <f t="shared" ref="DF303:DF366" si="201">P303+W303+AH303+AO303+BC303+BJ303+BX303+CE303+CL303+CS303+CZ303</f>
        <v>0</v>
      </c>
      <c r="DG303" s="80">
        <f t="shared" ref="DG303:DG366" si="202">Q303+X303+AI303+AP303+BD303+BK303+BY303+CF303+CM303+CT303+DA303</f>
        <v>0</v>
      </c>
    </row>
    <row r="304" spans="2:111" s="8" customFormat="1" ht="20.100000000000001" customHeight="1">
      <c r="B304" s="13">
        <f t="shared" si="154"/>
        <v>298</v>
      </c>
      <c r="C304" s="66" t="e">
        <f>+#REF!</f>
        <v>#REF!</v>
      </c>
      <c r="D304" s="18"/>
      <c r="E304" s="97" t="e">
        <f>#REF!</f>
        <v>#REF!</v>
      </c>
      <c r="F304" s="16" t="e">
        <f>SUMIF(#REF!,$E304,#REF!)</f>
        <v>#REF!</v>
      </c>
      <c r="G304" s="16" t="e">
        <f>SUMIF(#REF!,$E304,#REF!)</f>
        <v>#REF!</v>
      </c>
      <c r="H304" s="17" t="e">
        <f t="shared" si="179"/>
        <v>#REF!</v>
      </c>
      <c r="I304" s="64" t="e">
        <f t="shared" si="180"/>
        <v>#REF!</v>
      </c>
      <c r="K304" s="92"/>
      <c r="L304" s="93"/>
      <c r="M304" s="41">
        <f t="shared" si="181"/>
        <v>0</v>
      </c>
      <c r="N304" s="38">
        <f t="shared" si="182"/>
        <v>0</v>
      </c>
      <c r="O304" s="76"/>
      <c r="P304" s="76"/>
      <c r="Q304" s="77"/>
      <c r="R304" s="50"/>
      <c r="S304" s="41"/>
      <c r="T304" s="41">
        <f t="shared" si="183"/>
        <v>0</v>
      </c>
      <c r="U304" s="38">
        <f t="shared" si="184"/>
        <v>0</v>
      </c>
      <c r="V304" s="76"/>
      <c r="W304" s="76"/>
      <c r="X304" s="77"/>
      <c r="Y304" s="50"/>
      <c r="Z304" s="41"/>
      <c r="AA304" s="41">
        <f t="shared" si="185"/>
        <v>0</v>
      </c>
      <c r="AB304" s="38">
        <f t="shared" si="186"/>
        <v>0</v>
      </c>
      <c r="AC304" s="50"/>
      <c r="AD304" s="41"/>
      <c r="AE304" s="41">
        <f t="shared" si="187"/>
        <v>0</v>
      </c>
      <c r="AF304" s="38">
        <f t="shared" si="188"/>
        <v>0</v>
      </c>
      <c r="AG304" s="76"/>
      <c r="AH304" s="76"/>
      <c r="AI304" s="77"/>
      <c r="AJ304" s="50"/>
      <c r="AK304" s="41"/>
      <c r="AL304" s="41">
        <f t="shared" si="189"/>
        <v>0</v>
      </c>
      <c r="AM304" s="38">
        <f t="shared" si="190"/>
        <v>0</v>
      </c>
      <c r="AN304" s="76"/>
      <c r="AO304" s="76"/>
      <c r="AP304" s="77"/>
      <c r="AQ304" s="50"/>
      <c r="AR304" s="41"/>
      <c r="AS304" s="41"/>
      <c r="AT304" s="38"/>
      <c r="AU304" s="76"/>
      <c r="AV304" s="76"/>
      <c r="AW304" s="77"/>
      <c r="AX304" s="50"/>
      <c r="AY304" s="41"/>
      <c r="AZ304" s="41">
        <f t="shared" si="191"/>
        <v>0</v>
      </c>
      <c r="BA304" s="38">
        <f t="shared" si="192"/>
        <v>0</v>
      </c>
      <c r="BB304" s="76"/>
      <c r="BC304" s="76"/>
      <c r="BD304" s="77"/>
      <c r="BE304" s="50"/>
      <c r="BF304" s="41"/>
      <c r="BG304" s="41"/>
      <c r="BH304" s="38"/>
      <c r="BI304" s="76"/>
      <c r="BJ304" s="76"/>
      <c r="BK304" s="77"/>
      <c r="BL304" s="50"/>
      <c r="BM304" s="41"/>
      <c r="BN304" s="41"/>
      <c r="BO304" s="38"/>
      <c r="BP304" s="76"/>
      <c r="BQ304" s="76"/>
      <c r="BR304" s="77"/>
      <c r="BS304" s="92"/>
      <c r="BT304" s="93"/>
      <c r="BU304" s="93"/>
      <c r="BV304" s="38"/>
      <c r="BW304" s="76"/>
      <c r="BX304" s="76"/>
      <c r="BY304" s="77"/>
      <c r="BZ304" s="50"/>
      <c r="CA304" s="41"/>
      <c r="CB304" s="41"/>
      <c r="CC304" s="38">
        <f t="shared" si="193"/>
        <v>0</v>
      </c>
      <c r="CD304" s="76"/>
      <c r="CE304" s="76"/>
      <c r="CF304" s="77"/>
      <c r="CG304" s="87"/>
      <c r="CH304" s="88"/>
      <c r="CI304" s="88"/>
      <c r="CJ304" s="89">
        <f t="shared" si="194"/>
        <v>0</v>
      </c>
      <c r="CK304" s="76"/>
      <c r="CL304" s="76"/>
      <c r="CM304" s="77"/>
      <c r="CN304" s="87"/>
      <c r="CO304" s="88"/>
      <c r="CP304" s="88"/>
      <c r="CQ304" s="89"/>
      <c r="CR304" s="76"/>
      <c r="CS304" s="76"/>
      <c r="CT304" s="81"/>
      <c r="CU304" s="87"/>
      <c r="CV304" s="88"/>
      <c r="CW304" s="88">
        <f t="shared" si="195"/>
        <v>0</v>
      </c>
      <c r="CX304" s="89">
        <f t="shared" si="196"/>
        <v>0</v>
      </c>
      <c r="CY304" s="76"/>
      <c r="CZ304" s="76"/>
      <c r="DA304" s="81"/>
      <c r="DB304" s="60">
        <f t="shared" si="197"/>
        <v>0</v>
      </c>
      <c r="DC304" s="42">
        <f t="shared" si="198"/>
        <v>0</v>
      </c>
      <c r="DD304" s="42">
        <f t="shared" si="199"/>
        <v>0</v>
      </c>
      <c r="DE304" s="80">
        <f t="shared" si="200"/>
        <v>0</v>
      </c>
      <c r="DF304" s="80">
        <f t="shared" si="201"/>
        <v>0</v>
      </c>
      <c r="DG304" s="80">
        <f t="shared" si="202"/>
        <v>0</v>
      </c>
    </row>
    <row r="305" spans="2:111" s="8" customFormat="1" ht="20.100000000000001" customHeight="1">
      <c r="B305" s="13">
        <f t="shared" si="154"/>
        <v>299</v>
      </c>
      <c r="C305" s="66" t="e">
        <f>+#REF!</f>
        <v>#REF!</v>
      </c>
      <c r="D305" s="18"/>
      <c r="E305" s="97" t="e">
        <f>#REF!</f>
        <v>#REF!</v>
      </c>
      <c r="F305" s="16" t="e">
        <f>SUMIF(#REF!,$E305,#REF!)</f>
        <v>#REF!</v>
      </c>
      <c r="G305" s="16" t="e">
        <f>SUMIF(#REF!,$E305,#REF!)</f>
        <v>#REF!</v>
      </c>
      <c r="H305" s="17" t="e">
        <f t="shared" si="179"/>
        <v>#REF!</v>
      </c>
      <c r="I305" s="64" t="e">
        <f t="shared" si="180"/>
        <v>#REF!</v>
      </c>
      <c r="K305" s="92"/>
      <c r="L305" s="93"/>
      <c r="M305" s="41">
        <f t="shared" si="181"/>
        <v>0</v>
      </c>
      <c r="N305" s="38">
        <f t="shared" si="182"/>
        <v>0</v>
      </c>
      <c r="O305" s="76"/>
      <c r="P305" s="76"/>
      <c r="Q305" s="77"/>
      <c r="R305" s="50"/>
      <c r="S305" s="41"/>
      <c r="T305" s="41">
        <f t="shared" si="183"/>
        <v>0</v>
      </c>
      <c r="U305" s="38">
        <f t="shared" si="184"/>
        <v>0</v>
      </c>
      <c r="V305" s="76"/>
      <c r="W305" s="76"/>
      <c r="X305" s="77"/>
      <c r="Y305" s="50"/>
      <c r="Z305" s="41"/>
      <c r="AA305" s="41">
        <f t="shared" si="185"/>
        <v>0</v>
      </c>
      <c r="AB305" s="38">
        <f t="shared" si="186"/>
        <v>0</v>
      </c>
      <c r="AC305" s="50"/>
      <c r="AD305" s="41"/>
      <c r="AE305" s="41">
        <f t="shared" si="187"/>
        <v>0</v>
      </c>
      <c r="AF305" s="38">
        <f t="shared" si="188"/>
        <v>0</v>
      </c>
      <c r="AG305" s="76"/>
      <c r="AH305" s="76"/>
      <c r="AI305" s="77"/>
      <c r="AJ305" s="50"/>
      <c r="AK305" s="41"/>
      <c r="AL305" s="41">
        <f t="shared" si="189"/>
        <v>0</v>
      </c>
      <c r="AM305" s="38">
        <f t="shared" si="190"/>
        <v>0</v>
      </c>
      <c r="AN305" s="76"/>
      <c r="AO305" s="76"/>
      <c r="AP305" s="77"/>
      <c r="AQ305" s="50"/>
      <c r="AR305" s="41"/>
      <c r="AS305" s="41"/>
      <c r="AT305" s="38"/>
      <c r="AU305" s="76"/>
      <c r="AV305" s="76"/>
      <c r="AW305" s="77"/>
      <c r="AX305" s="50"/>
      <c r="AY305" s="41"/>
      <c r="AZ305" s="41">
        <f t="shared" si="191"/>
        <v>0</v>
      </c>
      <c r="BA305" s="38">
        <f t="shared" si="192"/>
        <v>0</v>
      </c>
      <c r="BB305" s="76"/>
      <c r="BC305" s="76"/>
      <c r="BD305" s="77"/>
      <c r="BE305" s="50"/>
      <c r="BF305" s="41"/>
      <c r="BG305" s="41"/>
      <c r="BH305" s="38"/>
      <c r="BI305" s="76"/>
      <c r="BJ305" s="76"/>
      <c r="BK305" s="77"/>
      <c r="BL305" s="50"/>
      <c r="BM305" s="41"/>
      <c r="BN305" s="41"/>
      <c r="BO305" s="38"/>
      <c r="BP305" s="76"/>
      <c r="BQ305" s="76"/>
      <c r="BR305" s="77"/>
      <c r="BS305" s="92"/>
      <c r="BT305" s="93"/>
      <c r="BU305" s="93"/>
      <c r="BV305" s="38"/>
      <c r="BW305" s="76"/>
      <c r="BX305" s="76"/>
      <c r="BY305" s="77"/>
      <c r="BZ305" s="50"/>
      <c r="CA305" s="41"/>
      <c r="CB305" s="41"/>
      <c r="CC305" s="38">
        <f t="shared" si="193"/>
        <v>0</v>
      </c>
      <c r="CD305" s="76"/>
      <c r="CE305" s="76"/>
      <c r="CF305" s="77"/>
      <c r="CG305" s="87"/>
      <c r="CH305" s="88"/>
      <c r="CI305" s="88"/>
      <c r="CJ305" s="89">
        <f t="shared" si="194"/>
        <v>0</v>
      </c>
      <c r="CK305" s="76"/>
      <c r="CL305" s="76"/>
      <c r="CM305" s="77"/>
      <c r="CN305" s="87"/>
      <c r="CO305" s="88"/>
      <c r="CP305" s="88"/>
      <c r="CQ305" s="89"/>
      <c r="CR305" s="76"/>
      <c r="CS305" s="76"/>
      <c r="CT305" s="81"/>
      <c r="CU305" s="87"/>
      <c r="CV305" s="88"/>
      <c r="CW305" s="88">
        <f t="shared" si="195"/>
        <v>0</v>
      </c>
      <c r="CX305" s="89">
        <f t="shared" si="196"/>
        <v>0</v>
      </c>
      <c r="CY305" s="76"/>
      <c r="CZ305" s="76"/>
      <c r="DA305" s="81"/>
      <c r="DB305" s="60">
        <f t="shared" si="197"/>
        <v>0</v>
      </c>
      <c r="DC305" s="42">
        <f t="shared" si="198"/>
        <v>0</v>
      </c>
      <c r="DD305" s="42">
        <f t="shared" si="199"/>
        <v>0</v>
      </c>
      <c r="DE305" s="80">
        <f t="shared" si="200"/>
        <v>0</v>
      </c>
      <c r="DF305" s="80">
        <f t="shared" si="201"/>
        <v>0</v>
      </c>
      <c r="DG305" s="80">
        <f t="shared" si="202"/>
        <v>0</v>
      </c>
    </row>
    <row r="306" spans="2:111" s="8" customFormat="1" ht="20.100000000000001" customHeight="1">
      <c r="B306" s="13">
        <f t="shared" si="154"/>
        <v>300</v>
      </c>
      <c r="C306" s="66" t="e">
        <f>+#REF!</f>
        <v>#REF!</v>
      </c>
      <c r="D306" s="18"/>
      <c r="E306" s="97" t="e">
        <f>#REF!</f>
        <v>#REF!</v>
      </c>
      <c r="F306" s="16" t="e">
        <f>SUMIF(#REF!,$E306,#REF!)</f>
        <v>#REF!</v>
      </c>
      <c r="G306" s="16" t="e">
        <f>SUMIF(#REF!,$E306,#REF!)</f>
        <v>#REF!</v>
      </c>
      <c r="H306" s="17" t="e">
        <f t="shared" si="179"/>
        <v>#REF!</v>
      </c>
      <c r="I306" s="64" t="e">
        <f t="shared" si="180"/>
        <v>#REF!</v>
      </c>
      <c r="K306" s="92"/>
      <c r="L306" s="93"/>
      <c r="M306" s="41">
        <f t="shared" si="181"/>
        <v>0</v>
      </c>
      <c r="N306" s="38">
        <f t="shared" si="182"/>
        <v>0</v>
      </c>
      <c r="O306" s="76"/>
      <c r="P306" s="76"/>
      <c r="Q306" s="77"/>
      <c r="R306" s="50"/>
      <c r="S306" s="41"/>
      <c r="T306" s="41">
        <f t="shared" si="183"/>
        <v>0</v>
      </c>
      <c r="U306" s="38">
        <f t="shared" si="184"/>
        <v>0</v>
      </c>
      <c r="V306" s="76"/>
      <c r="W306" s="76"/>
      <c r="X306" s="77"/>
      <c r="Y306" s="50"/>
      <c r="Z306" s="41"/>
      <c r="AA306" s="41">
        <f t="shared" si="185"/>
        <v>0</v>
      </c>
      <c r="AB306" s="38">
        <f t="shared" si="186"/>
        <v>0</v>
      </c>
      <c r="AC306" s="50"/>
      <c r="AD306" s="41"/>
      <c r="AE306" s="41">
        <f t="shared" si="187"/>
        <v>0</v>
      </c>
      <c r="AF306" s="38">
        <f t="shared" si="188"/>
        <v>0</v>
      </c>
      <c r="AG306" s="76"/>
      <c r="AH306" s="76"/>
      <c r="AI306" s="77"/>
      <c r="AJ306" s="50"/>
      <c r="AK306" s="41"/>
      <c r="AL306" s="41">
        <f t="shared" si="189"/>
        <v>0</v>
      </c>
      <c r="AM306" s="38">
        <f t="shared" si="190"/>
        <v>0</v>
      </c>
      <c r="AN306" s="76"/>
      <c r="AO306" s="76"/>
      <c r="AP306" s="77"/>
      <c r="AQ306" s="50"/>
      <c r="AR306" s="41"/>
      <c r="AS306" s="41"/>
      <c r="AT306" s="38"/>
      <c r="AU306" s="76"/>
      <c r="AV306" s="76"/>
      <c r="AW306" s="77"/>
      <c r="AX306" s="50"/>
      <c r="AY306" s="41"/>
      <c r="AZ306" s="41">
        <f t="shared" si="191"/>
        <v>0</v>
      </c>
      <c r="BA306" s="38">
        <f t="shared" si="192"/>
        <v>0</v>
      </c>
      <c r="BB306" s="76"/>
      <c r="BC306" s="76"/>
      <c r="BD306" s="77"/>
      <c r="BE306" s="50"/>
      <c r="BF306" s="41"/>
      <c r="BG306" s="41"/>
      <c r="BH306" s="38"/>
      <c r="BI306" s="76"/>
      <c r="BJ306" s="76"/>
      <c r="BK306" s="77"/>
      <c r="BL306" s="50"/>
      <c r="BM306" s="41"/>
      <c r="BN306" s="41"/>
      <c r="BO306" s="38"/>
      <c r="BP306" s="76"/>
      <c r="BQ306" s="76"/>
      <c r="BR306" s="77"/>
      <c r="BS306" s="92"/>
      <c r="BT306" s="93"/>
      <c r="BU306" s="93"/>
      <c r="BV306" s="38"/>
      <c r="BW306" s="76"/>
      <c r="BX306" s="76"/>
      <c r="BY306" s="77"/>
      <c r="BZ306" s="50"/>
      <c r="CA306" s="41"/>
      <c r="CB306" s="41"/>
      <c r="CC306" s="38">
        <f t="shared" si="193"/>
        <v>0</v>
      </c>
      <c r="CD306" s="76"/>
      <c r="CE306" s="76"/>
      <c r="CF306" s="77"/>
      <c r="CG306" s="87"/>
      <c r="CH306" s="88"/>
      <c r="CI306" s="88"/>
      <c r="CJ306" s="89">
        <f t="shared" si="194"/>
        <v>0</v>
      </c>
      <c r="CK306" s="76"/>
      <c r="CL306" s="76"/>
      <c r="CM306" s="77"/>
      <c r="CN306" s="87"/>
      <c r="CO306" s="88"/>
      <c r="CP306" s="88"/>
      <c r="CQ306" s="89"/>
      <c r="CR306" s="76"/>
      <c r="CS306" s="76"/>
      <c r="CT306" s="81"/>
      <c r="CU306" s="87"/>
      <c r="CV306" s="88"/>
      <c r="CW306" s="88">
        <f t="shared" si="195"/>
        <v>0</v>
      </c>
      <c r="CX306" s="89">
        <f t="shared" si="196"/>
        <v>0</v>
      </c>
      <c r="CY306" s="76"/>
      <c r="CZ306" s="76"/>
      <c r="DA306" s="81"/>
      <c r="DB306" s="60">
        <f t="shared" si="197"/>
        <v>0</v>
      </c>
      <c r="DC306" s="42">
        <f t="shared" si="198"/>
        <v>0</v>
      </c>
      <c r="DD306" s="42">
        <f t="shared" si="199"/>
        <v>0</v>
      </c>
      <c r="DE306" s="80">
        <f t="shared" si="200"/>
        <v>0</v>
      </c>
      <c r="DF306" s="80">
        <f t="shared" si="201"/>
        <v>0</v>
      </c>
      <c r="DG306" s="80">
        <f t="shared" si="202"/>
        <v>0</v>
      </c>
    </row>
    <row r="307" spans="2:111" s="8" customFormat="1" ht="20.100000000000001" customHeight="1">
      <c r="B307" s="13">
        <f t="shared" si="154"/>
        <v>301</v>
      </c>
      <c r="C307" s="66" t="e">
        <f>+#REF!</f>
        <v>#REF!</v>
      </c>
      <c r="D307" s="18"/>
      <c r="E307" s="97" t="e">
        <f>#REF!</f>
        <v>#REF!</v>
      </c>
      <c r="F307" s="16" t="e">
        <f>SUMIF(#REF!,$E307,#REF!)</f>
        <v>#REF!</v>
      </c>
      <c r="G307" s="16" t="e">
        <f>SUMIF(#REF!,$E307,#REF!)</f>
        <v>#REF!</v>
      </c>
      <c r="H307" s="17" t="e">
        <f t="shared" si="179"/>
        <v>#REF!</v>
      </c>
      <c r="I307" s="64" t="e">
        <f t="shared" si="180"/>
        <v>#REF!</v>
      </c>
      <c r="K307" s="92"/>
      <c r="L307" s="93"/>
      <c r="M307" s="41">
        <f t="shared" si="181"/>
        <v>0</v>
      </c>
      <c r="N307" s="38">
        <f t="shared" si="182"/>
        <v>0</v>
      </c>
      <c r="O307" s="76"/>
      <c r="P307" s="76"/>
      <c r="Q307" s="77"/>
      <c r="R307" s="50"/>
      <c r="S307" s="41"/>
      <c r="T307" s="41">
        <f t="shared" si="183"/>
        <v>0</v>
      </c>
      <c r="U307" s="38">
        <f t="shared" si="184"/>
        <v>0</v>
      </c>
      <c r="V307" s="76"/>
      <c r="W307" s="76"/>
      <c r="X307" s="77"/>
      <c r="Y307" s="50"/>
      <c r="Z307" s="41"/>
      <c r="AA307" s="41">
        <f t="shared" si="185"/>
        <v>0</v>
      </c>
      <c r="AB307" s="38">
        <f t="shared" si="186"/>
        <v>0</v>
      </c>
      <c r="AC307" s="50"/>
      <c r="AD307" s="41"/>
      <c r="AE307" s="41">
        <f t="shared" si="187"/>
        <v>0</v>
      </c>
      <c r="AF307" s="38">
        <f t="shared" si="188"/>
        <v>0</v>
      </c>
      <c r="AG307" s="76"/>
      <c r="AH307" s="76"/>
      <c r="AI307" s="77"/>
      <c r="AJ307" s="50"/>
      <c r="AK307" s="41"/>
      <c r="AL307" s="41">
        <f t="shared" si="189"/>
        <v>0</v>
      </c>
      <c r="AM307" s="38">
        <f t="shared" si="190"/>
        <v>0</v>
      </c>
      <c r="AN307" s="76"/>
      <c r="AO307" s="76"/>
      <c r="AP307" s="77"/>
      <c r="AQ307" s="50"/>
      <c r="AR307" s="41"/>
      <c r="AS307" s="41"/>
      <c r="AT307" s="38"/>
      <c r="AU307" s="76"/>
      <c r="AV307" s="76"/>
      <c r="AW307" s="77"/>
      <c r="AX307" s="50"/>
      <c r="AY307" s="41"/>
      <c r="AZ307" s="41">
        <f t="shared" si="191"/>
        <v>0</v>
      </c>
      <c r="BA307" s="38">
        <f t="shared" si="192"/>
        <v>0</v>
      </c>
      <c r="BB307" s="76"/>
      <c r="BC307" s="76"/>
      <c r="BD307" s="77"/>
      <c r="BE307" s="50"/>
      <c r="BF307" s="41"/>
      <c r="BG307" s="41"/>
      <c r="BH307" s="38"/>
      <c r="BI307" s="76"/>
      <c r="BJ307" s="76"/>
      <c r="BK307" s="77"/>
      <c r="BL307" s="50"/>
      <c r="BM307" s="41"/>
      <c r="BN307" s="41"/>
      <c r="BO307" s="38"/>
      <c r="BP307" s="76"/>
      <c r="BQ307" s="76"/>
      <c r="BR307" s="77"/>
      <c r="BS307" s="92"/>
      <c r="BT307" s="93"/>
      <c r="BU307" s="93"/>
      <c r="BV307" s="38"/>
      <c r="BW307" s="76"/>
      <c r="BX307" s="76"/>
      <c r="BY307" s="77"/>
      <c r="BZ307" s="50"/>
      <c r="CA307" s="41"/>
      <c r="CB307" s="41"/>
      <c r="CC307" s="38">
        <f t="shared" si="193"/>
        <v>0</v>
      </c>
      <c r="CD307" s="76"/>
      <c r="CE307" s="76"/>
      <c r="CF307" s="77"/>
      <c r="CG307" s="87"/>
      <c r="CH307" s="88"/>
      <c r="CI307" s="88"/>
      <c r="CJ307" s="89">
        <f t="shared" si="194"/>
        <v>0</v>
      </c>
      <c r="CK307" s="76"/>
      <c r="CL307" s="76"/>
      <c r="CM307" s="77"/>
      <c r="CN307" s="87"/>
      <c r="CO307" s="88"/>
      <c r="CP307" s="88"/>
      <c r="CQ307" s="89"/>
      <c r="CR307" s="76"/>
      <c r="CS307" s="76"/>
      <c r="CT307" s="81"/>
      <c r="CU307" s="87"/>
      <c r="CV307" s="88"/>
      <c r="CW307" s="88">
        <f t="shared" si="195"/>
        <v>0</v>
      </c>
      <c r="CX307" s="89">
        <f t="shared" si="196"/>
        <v>0</v>
      </c>
      <c r="CY307" s="76"/>
      <c r="CZ307" s="76"/>
      <c r="DA307" s="81"/>
      <c r="DB307" s="60">
        <f t="shared" si="197"/>
        <v>0</v>
      </c>
      <c r="DC307" s="42">
        <f t="shared" si="198"/>
        <v>0</v>
      </c>
      <c r="DD307" s="42">
        <f t="shared" si="199"/>
        <v>0</v>
      </c>
      <c r="DE307" s="80">
        <f t="shared" si="200"/>
        <v>0</v>
      </c>
      <c r="DF307" s="80">
        <f t="shared" si="201"/>
        <v>0</v>
      </c>
      <c r="DG307" s="80">
        <f t="shared" si="202"/>
        <v>0</v>
      </c>
    </row>
    <row r="308" spans="2:111" s="8" customFormat="1" ht="20.100000000000001" customHeight="1">
      <c r="B308" s="13">
        <f t="shared" si="154"/>
        <v>302</v>
      </c>
      <c r="C308" s="66" t="e">
        <f>+#REF!</f>
        <v>#REF!</v>
      </c>
      <c r="D308" s="18"/>
      <c r="E308" s="97" t="e">
        <f>#REF!</f>
        <v>#REF!</v>
      </c>
      <c r="F308" s="16" t="e">
        <f>SUMIF(#REF!,$E308,#REF!)</f>
        <v>#REF!</v>
      </c>
      <c r="G308" s="16" t="e">
        <f>SUMIF(#REF!,$E308,#REF!)</f>
        <v>#REF!</v>
      </c>
      <c r="H308" s="17" t="e">
        <f t="shared" si="179"/>
        <v>#REF!</v>
      </c>
      <c r="I308" s="64" t="e">
        <f t="shared" si="180"/>
        <v>#REF!</v>
      </c>
      <c r="K308" s="92"/>
      <c r="L308" s="93"/>
      <c r="M308" s="41">
        <f t="shared" si="181"/>
        <v>0</v>
      </c>
      <c r="N308" s="38">
        <f t="shared" si="182"/>
        <v>0</v>
      </c>
      <c r="O308" s="76"/>
      <c r="P308" s="76"/>
      <c r="Q308" s="77"/>
      <c r="R308" s="50"/>
      <c r="S308" s="41"/>
      <c r="T308" s="41">
        <f t="shared" si="183"/>
        <v>0</v>
      </c>
      <c r="U308" s="38">
        <f t="shared" si="184"/>
        <v>0</v>
      </c>
      <c r="V308" s="76"/>
      <c r="W308" s="76"/>
      <c r="X308" s="77"/>
      <c r="Y308" s="50"/>
      <c r="Z308" s="41"/>
      <c r="AA308" s="41">
        <f t="shared" si="185"/>
        <v>0</v>
      </c>
      <c r="AB308" s="38">
        <f t="shared" si="186"/>
        <v>0</v>
      </c>
      <c r="AC308" s="50"/>
      <c r="AD308" s="41"/>
      <c r="AE308" s="41">
        <f t="shared" si="187"/>
        <v>0</v>
      </c>
      <c r="AF308" s="38">
        <f t="shared" si="188"/>
        <v>0</v>
      </c>
      <c r="AG308" s="76"/>
      <c r="AH308" s="76"/>
      <c r="AI308" s="77"/>
      <c r="AJ308" s="50"/>
      <c r="AK308" s="41"/>
      <c r="AL308" s="41">
        <f t="shared" si="189"/>
        <v>0</v>
      </c>
      <c r="AM308" s="38">
        <f t="shared" si="190"/>
        <v>0</v>
      </c>
      <c r="AN308" s="76"/>
      <c r="AO308" s="76"/>
      <c r="AP308" s="77"/>
      <c r="AQ308" s="50"/>
      <c r="AR308" s="41"/>
      <c r="AS308" s="41"/>
      <c r="AT308" s="38"/>
      <c r="AU308" s="76"/>
      <c r="AV308" s="76"/>
      <c r="AW308" s="77"/>
      <c r="AX308" s="50"/>
      <c r="AY308" s="41"/>
      <c r="AZ308" s="41">
        <f t="shared" si="191"/>
        <v>0</v>
      </c>
      <c r="BA308" s="38">
        <f t="shared" si="192"/>
        <v>0</v>
      </c>
      <c r="BB308" s="76"/>
      <c r="BC308" s="76"/>
      <c r="BD308" s="77"/>
      <c r="BE308" s="50"/>
      <c r="BF308" s="41"/>
      <c r="BG308" s="41"/>
      <c r="BH308" s="38"/>
      <c r="BI308" s="76"/>
      <c r="BJ308" s="76"/>
      <c r="BK308" s="77"/>
      <c r="BL308" s="50"/>
      <c r="BM308" s="41"/>
      <c r="BN308" s="41"/>
      <c r="BO308" s="38"/>
      <c r="BP308" s="76"/>
      <c r="BQ308" s="76"/>
      <c r="BR308" s="77"/>
      <c r="BS308" s="92"/>
      <c r="BT308" s="93"/>
      <c r="BU308" s="93"/>
      <c r="BV308" s="38"/>
      <c r="BW308" s="76"/>
      <c r="BX308" s="76"/>
      <c r="BY308" s="77"/>
      <c r="BZ308" s="50"/>
      <c r="CA308" s="41"/>
      <c r="CB308" s="41"/>
      <c r="CC308" s="38">
        <f t="shared" si="193"/>
        <v>0</v>
      </c>
      <c r="CD308" s="76"/>
      <c r="CE308" s="76"/>
      <c r="CF308" s="77"/>
      <c r="CG308" s="87"/>
      <c r="CH308" s="88"/>
      <c r="CI308" s="88"/>
      <c r="CJ308" s="89">
        <f t="shared" si="194"/>
        <v>0</v>
      </c>
      <c r="CK308" s="76"/>
      <c r="CL308" s="76"/>
      <c r="CM308" s="77"/>
      <c r="CN308" s="87"/>
      <c r="CO308" s="88"/>
      <c r="CP308" s="88"/>
      <c r="CQ308" s="89"/>
      <c r="CR308" s="76"/>
      <c r="CS308" s="76"/>
      <c r="CT308" s="81"/>
      <c r="CU308" s="87"/>
      <c r="CV308" s="88"/>
      <c r="CW308" s="88">
        <f t="shared" si="195"/>
        <v>0</v>
      </c>
      <c r="CX308" s="89">
        <f t="shared" si="196"/>
        <v>0</v>
      </c>
      <c r="CY308" s="76"/>
      <c r="CZ308" s="76"/>
      <c r="DA308" s="81"/>
      <c r="DB308" s="60">
        <f t="shared" si="197"/>
        <v>0</v>
      </c>
      <c r="DC308" s="42">
        <f t="shared" si="198"/>
        <v>0</v>
      </c>
      <c r="DD308" s="42">
        <f t="shared" si="199"/>
        <v>0</v>
      </c>
      <c r="DE308" s="80">
        <f t="shared" si="200"/>
        <v>0</v>
      </c>
      <c r="DF308" s="80">
        <f t="shared" si="201"/>
        <v>0</v>
      </c>
      <c r="DG308" s="80">
        <f t="shared" si="202"/>
        <v>0</v>
      </c>
    </row>
    <row r="309" spans="2:111" s="8" customFormat="1" ht="20.100000000000001" customHeight="1">
      <c r="B309" s="13">
        <f t="shared" si="154"/>
        <v>303</v>
      </c>
      <c r="C309" s="66" t="e">
        <f>+#REF!</f>
        <v>#REF!</v>
      </c>
      <c r="D309" s="18"/>
      <c r="E309" s="97" t="e">
        <f>#REF!</f>
        <v>#REF!</v>
      </c>
      <c r="F309" s="16" t="e">
        <f>SUMIF(#REF!,$E309,#REF!)</f>
        <v>#REF!</v>
      </c>
      <c r="G309" s="16" t="e">
        <f>SUMIF(#REF!,$E309,#REF!)</f>
        <v>#REF!</v>
      </c>
      <c r="H309" s="17" t="e">
        <f t="shared" si="179"/>
        <v>#REF!</v>
      </c>
      <c r="I309" s="64" t="e">
        <f t="shared" si="180"/>
        <v>#REF!</v>
      </c>
      <c r="K309" s="92"/>
      <c r="L309" s="93"/>
      <c r="M309" s="41">
        <f t="shared" si="181"/>
        <v>0</v>
      </c>
      <c r="N309" s="38">
        <f t="shared" si="182"/>
        <v>0</v>
      </c>
      <c r="O309" s="76"/>
      <c r="P309" s="76"/>
      <c r="Q309" s="77"/>
      <c r="R309" s="50"/>
      <c r="S309" s="41"/>
      <c r="T309" s="41">
        <f t="shared" si="183"/>
        <v>0</v>
      </c>
      <c r="U309" s="38">
        <f t="shared" si="184"/>
        <v>0</v>
      </c>
      <c r="V309" s="76"/>
      <c r="W309" s="76"/>
      <c r="X309" s="77"/>
      <c r="Y309" s="50"/>
      <c r="Z309" s="41"/>
      <c r="AA309" s="41">
        <f t="shared" si="185"/>
        <v>0</v>
      </c>
      <c r="AB309" s="38">
        <f t="shared" si="186"/>
        <v>0</v>
      </c>
      <c r="AC309" s="50"/>
      <c r="AD309" s="41"/>
      <c r="AE309" s="41">
        <f t="shared" si="187"/>
        <v>0</v>
      </c>
      <c r="AF309" s="38">
        <f t="shared" si="188"/>
        <v>0</v>
      </c>
      <c r="AG309" s="76"/>
      <c r="AH309" s="76"/>
      <c r="AI309" s="77"/>
      <c r="AJ309" s="50"/>
      <c r="AK309" s="41"/>
      <c r="AL309" s="41">
        <f t="shared" si="189"/>
        <v>0</v>
      </c>
      <c r="AM309" s="38">
        <f t="shared" si="190"/>
        <v>0</v>
      </c>
      <c r="AN309" s="76"/>
      <c r="AO309" s="76"/>
      <c r="AP309" s="77"/>
      <c r="AQ309" s="50"/>
      <c r="AR309" s="41"/>
      <c r="AS309" s="41"/>
      <c r="AT309" s="38"/>
      <c r="AU309" s="76"/>
      <c r="AV309" s="76"/>
      <c r="AW309" s="77"/>
      <c r="AX309" s="50"/>
      <c r="AY309" s="41"/>
      <c r="AZ309" s="41">
        <f t="shared" si="191"/>
        <v>0</v>
      </c>
      <c r="BA309" s="38">
        <f t="shared" si="192"/>
        <v>0</v>
      </c>
      <c r="BB309" s="76"/>
      <c r="BC309" s="76"/>
      <c r="BD309" s="77"/>
      <c r="BE309" s="50"/>
      <c r="BF309" s="41"/>
      <c r="BG309" s="41"/>
      <c r="BH309" s="38"/>
      <c r="BI309" s="76"/>
      <c r="BJ309" s="76"/>
      <c r="BK309" s="77"/>
      <c r="BL309" s="50"/>
      <c r="BM309" s="41"/>
      <c r="BN309" s="41"/>
      <c r="BO309" s="38"/>
      <c r="BP309" s="76"/>
      <c r="BQ309" s="76"/>
      <c r="BR309" s="77"/>
      <c r="BS309" s="92"/>
      <c r="BT309" s="93"/>
      <c r="BU309" s="93"/>
      <c r="BV309" s="38"/>
      <c r="BW309" s="76"/>
      <c r="BX309" s="76"/>
      <c r="BY309" s="77"/>
      <c r="BZ309" s="50"/>
      <c r="CA309" s="41"/>
      <c r="CB309" s="41"/>
      <c r="CC309" s="38">
        <f t="shared" si="193"/>
        <v>0</v>
      </c>
      <c r="CD309" s="76"/>
      <c r="CE309" s="76"/>
      <c r="CF309" s="77"/>
      <c r="CG309" s="87"/>
      <c r="CH309" s="88"/>
      <c r="CI309" s="88"/>
      <c r="CJ309" s="89">
        <f t="shared" si="194"/>
        <v>0</v>
      </c>
      <c r="CK309" s="76"/>
      <c r="CL309" s="76"/>
      <c r="CM309" s="77"/>
      <c r="CN309" s="87"/>
      <c r="CO309" s="88"/>
      <c r="CP309" s="88"/>
      <c r="CQ309" s="89"/>
      <c r="CR309" s="76"/>
      <c r="CS309" s="76"/>
      <c r="CT309" s="81"/>
      <c r="CU309" s="87"/>
      <c r="CV309" s="88"/>
      <c r="CW309" s="88">
        <f t="shared" si="195"/>
        <v>0</v>
      </c>
      <c r="CX309" s="89">
        <f t="shared" si="196"/>
        <v>0</v>
      </c>
      <c r="CY309" s="76"/>
      <c r="CZ309" s="76"/>
      <c r="DA309" s="81"/>
      <c r="DB309" s="60">
        <f t="shared" si="197"/>
        <v>0</v>
      </c>
      <c r="DC309" s="42">
        <f t="shared" si="198"/>
        <v>0</v>
      </c>
      <c r="DD309" s="42">
        <f t="shared" si="199"/>
        <v>0</v>
      </c>
      <c r="DE309" s="80">
        <f t="shared" si="200"/>
        <v>0</v>
      </c>
      <c r="DF309" s="80">
        <f t="shared" si="201"/>
        <v>0</v>
      </c>
      <c r="DG309" s="80">
        <f t="shared" si="202"/>
        <v>0</v>
      </c>
    </row>
    <row r="310" spans="2:111" s="8" customFormat="1" ht="20.100000000000001" customHeight="1">
      <c r="B310" s="13">
        <f t="shared" si="154"/>
        <v>304</v>
      </c>
      <c r="C310" s="66" t="e">
        <f>+#REF!</f>
        <v>#REF!</v>
      </c>
      <c r="D310" s="18"/>
      <c r="E310" s="97" t="e">
        <f>#REF!</f>
        <v>#REF!</v>
      </c>
      <c r="F310" s="16" t="e">
        <f>SUMIF(#REF!,$E310,#REF!)</f>
        <v>#REF!</v>
      </c>
      <c r="G310" s="16" t="e">
        <f>SUMIF(#REF!,$E310,#REF!)</f>
        <v>#REF!</v>
      </c>
      <c r="H310" s="17" t="e">
        <f t="shared" si="179"/>
        <v>#REF!</v>
      </c>
      <c r="I310" s="64" t="e">
        <f t="shared" si="180"/>
        <v>#REF!</v>
      </c>
      <c r="K310" s="92"/>
      <c r="L310" s="93"/>
      <c r="M310" s="41">
        <f t="shared" si="181"/>
        <v>0</v>
      </c>
      <c r="N310" s="38">
        <f t="shared" si="182"/>
        <v>0</v>
      </c>
      <c r="O310" s="76"/>
      <c r="P310" s="76"/>
      <c r="Q310" s="77"/>
      <c r="R310" s="50"/>
      <c r="S310" s="41"/>
      <c r="T310" s="41">
        <f t="shared" si="183"/>
        <v>0</v>
      </c>
      <c r="U310" s="38">
        <f t="shared" si="184"/>
        <v>0</v>
      </c>
      <c r="V310" s="76"/>
      <c r="W310" s="76"/>
      <c r="X310" s="77"/>
      <c r="Y310" s="50"/>
      <c r="Z310" s="41"/>
      <c r="AA310" s="41">
        <f t="shared" si="185"/>
        <v>0</v>
      </c>
      <c r="AB310" s="38">
        <f t="shared" si="186"/>
        <v>0</v>
      </c>
      <c r="AC310" s="50"/>
      <c r="AD310" s="41"/>
      <c r="AE310" s="41">
        <f t="shared" si="187"/>
        <v>0</v>
      </c>
      <c r="AF310" s="38">
        <f t="shared" si="188"/>
        <v>0</v>
      </c>
      <c r="AG310" s="76"/>
      <c r="AH310" s="76"/>
      <c r="AI310" s="77"/>
      <c r="AJ310" s="50"/>
      <c r="AK310" s="41"/>
      <c r="AL310" s="41">
        <f t="shared" si="189"/>
        <v>0</v>
      </c>
      <c r="AM310" s="38">
        <f t="shared" si="190"/>
        <v>0</v>
      </c>
      <c r="AN310" s="76"/>
      <c r="AO310" s="76"/>
      <c r="AP310" s="77"/>
      <c r="AQ310" s="50"/>
      <c r="AR310" s="41"/>
      <c r="AS310" s="41"/>
      <c r="AT310" s="38"/>
      <c r="AU310" s="76"/>
      <c r="AV310" s="76"/>
      <c r="AW310" s="77"/>
      <c r="AX310" s="50"/>
      <c r="AY310" s="41"/>
      <c r="AZ310" s="41">
        <f t="shared" si="191"/>
        <v>0</v>
      </c>
      <c r="BA310" s="38">
        <f t="shared" si="192"/>
        <v>0</v>
      </c>
      <c r="BB310" s="76"/>
      <c r="BC310" s="76"/>
      <c r="BD310" s="77"/>
      <c r="BE310" s="50"/>
      <c r="BF310" s="41"/>
      <c r="BG310" s="41"/>
      <c r="BH310" s="38"/>
      <c r="BI310" s="76"/>
      <c r="BJ310" s="76"/>
      <c r="BK310" s="77"/>
      <c r="BL310" s="50"/>
      <c r="BM310" s="41"/>
      <c r="BN310" s="41"/>
      <c r="BO310" s="38"/>
      <c r="BP310" s="76"/>
      <c r="BQ310" s="76"/>
      <c r="BR310" s="77"/>
      <c r="BS310" s="92"/>
      <c r="BT310" s="93"/>
      <c r="BU310" s="93"/>
      <c r="BV310" s="38"/>
      <c r="BW310" s="76"/>
      <c r="BX310" s="76"/>
      <c r="BY310" s="77"/>
      <c r="BZ310" s="50"/>
      <c r="CA310" s="41"/>
      <c r="CB310" s="41"/>
      <c r="CC310" s="38">
        <f t="shared" si="193"/>
        <v>0</v>
      </c>
      <c r="CD310" s="76"/>
      <c r="CE310" s="76"/>
      <c r="CF310" s="77"/>
      <c r="CG310" s="87"/>
      <c r="CH310" s="88"/>
      <c r="CI310" s="88"/>
      <c r="CJ310" s="89">
        <f t="shared" si="194"/>
        <v>0</v>
      </c>
      <c r="CK310" s="76"/>
      <c r="CL310" s="76"/>
      <c r="CM310" s="77"/>
      <c r="CN310" s="87"/>
      <c r="CO310" s="88"/>
      <c r="CP310" s="88"/>
      <c r="CQ310" s="89"/>
      <c r="CR310" s="76"/>
      <c r="CS310" s="76"/>
      <c r="CT310" s="81"/>
      <c r="CU310" s="87"/>
      <c r="CV310" s="88"/>
      <c r="CW310" s="88">
        <f t="shared" si="195"/>
        <v>0</v>
      </c>
      <c r="CX310" s="89">
        <f t="shared" si="196"/>
        <v>0</v>
      </c>
      <c r="CY310" s="76"/>
      <c r="CZ310" s="76"/>
      <c r="DA310" s="81"/>
      <c r="DB310" s="60">
        <f t="shared" si="197"/>
        <v>0</v>
      </c>
      <c r="DC310" s="42">
        <f t="shared" si="198"/>
        <v>0</v>
      </c>
      <c r="DD310" s="42">
        <f t="shared" si="199"/>
        <v>0</v>
      </c>
      <c r="DE310" s="80">
        <f t="shared" si="200"/>
        <v>0</v>
      </c>
      <c r="DF310" s="80">
        <f t="shared" si="201"/>
        <v>0</v>
      </c>
      <c r="DG310" s="80">
        <f t="shared" si="202"/>
        <v>0</v>
      </c>
    </row>
    <row r="311" spans="2:111" s="8" customFormat="1" ht="20.100000000000001" customHeight="1">
      <c r="B311" s="13">
        <f t="shared" si="154"/>
        <v>305</v>
      </c>
      <c r="C311" s="66" t="e">
        <f>+#REF!</f>
        <v>#REF!</v>
      </c>
      <c r="D311" s="18"/>
      <c r="E311" s="97" t="e">
        <f>#REF!</f>
        <v>#REF!</v>
      </c>
      <c r="F311" s="16" t="e">
        <f>SUMIF(#REF!,$E311,#REF!)</f>
        <v>#REF!</v>
      </c>
      <c r="G311" s="16" t="e">
        <f>SUMIF(#REF!,$E311,#REF!)</f>
        <v>#REF!</v>
      </c>
      <c r="H311" s="17" t="e">
        <f t="shared" si="179"/>
        <v>#REF!</v>
      </c>
      <c r="I311" s="64" t="e">
        <f t="shared" si="180"/>
        <v>#REF!</v>
      </c>
      <c r="K311" s="92"/>
      <c r="L311" s="93"/>
      <c r="M311" s="41">
        <f t="shared" si="181"/>
        <v>0</v>
      </c>
      <c r="N311" s="38">
        <f t="shared" si="182"/>
        <v>0</v>
      </c>
      <c r="O311" s="76"/>
      <c r="P311" s="76"/>
      <c r="Q311" s="77"/>
      <c r="R311" s="50"/>
      <c r="S311" s="41"/>
      <c r="T311" s="41">
        <f t="shared" si="183"/>
        <v>0</v>
      </c>
      <c r="U311" s="38">
        <f t="shared" si="184"/>
        <v>0</v>
      </c>
      <c r="V311" s="76"/>
      <c r="W311" s="76"/>
      <c r="X311" s="77"/>
      <c r="Y311" s="50"/>
      <c r="Z311" s="41"/>
      <c r="AA311" s="41">
        <f t="shared" si="185"/>
        <v>0</v>
      </c>
      <c r="AB311" s="38">
        <f t="shared" si="186"/>
        <v>0</v>
      </c>
      <c r="AC311" s="50"/>
      <c r="AD311" s="41"/>
      <c r="AE311" s="41">
        <f t="shared" si="187"/>
        <v>0</v>
      </c>
      <c r="AF311" s="38">
        <f t="shared" si="188"/>
        <v>0</v>
      </c>
      <c r="AG311" s="76"/>
      <c r="AH311" s="76"/>
      <c r="AI311" s="77"/>
      <c r="AJ311" s="50"/>
      <c r="AK311" s="41"/>
      <c r="AL311" s="41">
        <f t="shared" si="189"/>
        <v>0</v>
      </c>
      <c r="AM311" s="38">
        <f t="shared" si="190"/>
        <v>0</v>
      </c>
      <c r="AN311" s="76"/>
      <c r="AO311" s="76"/>
      <c r="AP311" s="77"/>
      <c r="AQ311" s="50"/>
      <c r="AR311" s="41"/>
      <c r="AS311" s="41"/>
      <c r="AT311" s="38"/>
      <c r="AU311" s="76"/>
      <c r="AV311" s="76"/>
      <c r="AW311" s="77"/>
      <c r="AX311" s="50"/>
      <c r="AY311" s="41"/>
      <c r="AZ311" s="41">
        <f t="shared" si="191"/>
        <v>0</v>
      </c>
      <c r="BA311" s="38">
        <f t="shared" si="192"/>
        <v>0</v>
      </c>
      <c r="BB311" s="76"/>
      <c r="BC311" s="76"/>
      <c r="BD311" s="77"/>
      <c r="BE311" s="50"/>
      <c r="BF311" s="41"/>
      <c r="BG311" s="41"/>
      <c r="BH311" s="38"/>
      <c r="BI311" s="76"/>
      <c r="BJ311" s="76"/>
      <c r="BK311" s="77"/>
      <c r="BL311" s="50"/>
      <c r="BM311" s="41"/>
      <c r="BN311" s="41"/>
      <c r="BO311" s="38"/>
      <c r="BP311" s="76"/>
      <c r="BQ311" s="76"/>
      <c r="BR311" s="77"/>
      <c r="BS311" s="92"/>
      <c r="BT311" s="93"/>
      <c r="BU311" s="93"/>
      <c r="BV311" s="38"/>
      <c r="BW311" s="76"/>
      <c r="BX311" s="76"/>
      <c r="BY311" s="77"/>
      <c r="BZ311" s="50"/>
      <c r="CA311" s="41"/>
      <c r="CB311" s="41"/>
      <c r="CC311" s="38">
        <f t="shared" si="193"/>
        <v>0</v>
      </c>
      <c r="CD311" s="76"/>
      <c r="CE311" s="76"/>
      <c r="CF311" s="77"/>
      <c r="CG311" s="87"/>
      <c r="CH311" s="88"/>
      <c r="CI311" s="88"/>
      <c r="CJ311" s="89">
        <f t="shared" si="194"/>
        <v>0</v>
      </c>
      <c r="CK311" s="76"/>
      <c r="CL311" s="76"/>
      <c r="CM311" s="77"/>
      <c r="CN311" s="87"/>
      <c r="CO311" s="88"/>
      <c r="CP311" s="88"/>
      <c r="CQ311" s="89"/>
      <c r="CR311" s="76"/>
      <c r="CS311" s="76"/>
      <c r="CT311" s="81"/>
      <c r="CU311" s="87"/>
      <c r="CV311" s="88"/>
      <c r="CW311" s="88">
        <f t="shared" si="195"/>
        <v>0</v>
      </c>
      <c r="CX311" s="89">
        <f t="shared" si="196"/>
        <v>0</v>
      </c>
      <c r="CY311" s="76"/>
      <c r="CZ311" s="76"/>
      <c r="DA311" s="81"/>
      <c r="DB311" s="60">
        <f t="shared" si="197"/>
        <v>0</v>
      </c>
      <c r="DC311" s="42">
        <f t="shared" si="198"/>
        <v>0</v>
      </c>
      <c r="DD311" s="42">
        <f t="shared" si="199"/>
        <v>0</v>
      </c>
      <c r="DE311" s="80">
        <f t="shared" si="200"/>
        <v>0</v>
      </c>
      <c r="DF311" s="80">
        <f t="shared" si="201"/>
        <v>0</v>
      </c>
      <c r="DG311" s="80">
        <f t="shared" si="202"/>
        <v>0</v>
      </c>
    </row>
    <row r="312" spans="2:111" s="8" customFormat="1" ht="20.100000000000001" customHeight="1">
      <c r="B312" s="13">
        <f t="shared" si="154"/>
        <v>306</v>
      </c>
      <c r="C312" s="66" t="e">
        <f>+#REF!</f>
        <v>#REF!</v>
      </c>
      <c r="D312" s="18"/>
      <c r="E312" s="97" t="e">
        <f>#REF!</f>
        <v>#REF!</v>
      </c>
      <c r="F312" s="16" t="e">
        <f>SUMIF(#REF!,$E312,#REF!)</f>
        <v>#REF!</v>
      </c>
      <c r="G312" s="16" t="e">
        <f>SUMIF(#REF!,$E312,#REF!)</f>
        <v>#REF!</v>
      </c>
      <c r="H312" s="17" t="e">
        <f t="shared" si="179"/>
        <v>#REF!</v>
      </c>
      <c r="I312" s="64" t="e">
        <f t="shared" si="180"/>
        <v>#REF!</v>
      </c>
      <c r="K312" s="92"/>
      <c r="L312" s="93"/>
      <c r="M312" s="41">
        <f t="shared" si="181"/>
        <v>0</v>
      </c>
      <c r="N312" s="38">
        <f t="shared" si="182"/>
        <v>0</v>
      </c>
      <c r="O312" s="76"/>
      <c r="P312" s="76"/>
      <c r="Q312" s="77"/>
      <c r="R312" s="50"/>
      <c r="S312" s="41"/>
      <c r="T312" s="41">
        <f t="shared" si="183"/>
        <v>0</v>
      </c>
      <c r="U312" s="38">
        <f t="shared" si="184"/>
        <v>0</v>
      </c>
      <c r="V312" s="76"/>
      <c r="W312" s="76"/>
      <c r="X312" s="77"/>
      <c r="Y312" s="50"/>
      <c r="Z312" s="41"/>
      <c r="AA312" s="41">
        <f t="shared" si="185"/>
        <v>0</v>
      </c>
      <c r="AB312" s="38">
        <f t="shared" si="186"/>
        <v>0</v>
      </c>
      <c r="AC312" s="50"/>
      <c r="AD312" s="41"/>
      <c r="AE312" s="41">
        <f t="shared" si="187"/>
        <v>0</v>
      </c>
      <c r="AF312" s="38">
        <f t="shared" si="188"/>
        <v>0</v>
      </c>
      <c r="AG312" s="76"/>
      <c r="AH312" s="76"/>
      <c r="AI312" s="77"/>
      <c r="AJ312" s="50"/>
      <c r="AK312" s="41"/>
      <c r="AL312" s="41">
        <f t="shared" si="189"/>
        <v>0</v>
      </c>
      <c r="AM312" s="38">
        <f t="shared" si="190"/>
        <v>0</v>
      </c>
      <c r="AN312" s="76"/>
      <c r="AO312" s="76"/>
      <c r="AP312" s="77"/>
      <c r="AQ312" s="50"/>
      <c r="AR312" s="41"/>
      <c r="AS312" s="41"/>
      <c r="AT312" s="38"/>
      <c r="AU312" s="76"/>
      <c r="AV312" s="76"/>
      <c r="AW312" s="77"/>
      <c r="AX312" s="50"/>
      <c r="AY312" s="41"/>
      <c r="AZ312" s="41">
        <f t="shared" si="191"/>
        <v>0</v>
      </c>
      <c r="BA312" s="38">
        <f t="shared" si="192"/>
        <v>0</v>
      </c>
      <c r="BB312" s="76"/>
      <c r="BC312" s="76"/>
      <c r="BD312" s="77"/>
      <c r="BE312" s="50"/>
      <c r="BF312" s="41"/>
      <c r="BG312" s="41"/>
      <c r="BH312" s="38"/>
      <c r="BI312" s="76"/>
      <c r="BJ312" s="76"/>
      <c r="BK312" s="77"/>
      <c r="BL312" s="50"/>
      <c r="BM312" s="41"/>
      <c r="BN312" s="41"/>
      <c r="BO312" s="38"/>
      <c r="BP312" s="76"/>
      <c r="BQ312" s="76"/>
      <c r="BR312" s="77"/>
      <c r="BS312" s="92"/>
      <c r="BT312" s="93"/>
      <c r="BU312" s="93"/>
      <c r="BV312" s="38"/>
      <c r="BW312" s="76"/>
      <c r="BX312" s="76"/>
      <c r="BY312" s="77"/>
      <c r="BZ312" s="50"/>
      <c r="CA312" s="41"/>
      <c r="CB312" s="41"/>
      <c r="CC312" s="38">
        <f t="shared" si="193"/>
        <v>0</v>
      </c>
      <c r="CD312" s="76"/>
      <c r="CE312" s="76"/>
      <c r="CF312" s="77"/>
      <c r="CG312" s="87"/>
      <c r="CH312" s="88"/>
      <c r="CI312" s="88"/>
      <c r="CJ312" s="89">
        <f t="shared" si="194"/>
        <v>0</v>
      </c>
      <c r="CK312" s="76"/>
      <c r="CL312" s="76"/>
      <c r="CM312" s="77"/>
      <c r="CN312" s="87"/>
      <c r="CO312" s="88"/>
      <c r="CP312" s="88"/>
      <c r="CQ312" s="89"/>
      <c r="CR312" s="76"/>
      <c r="CS312" s="76"/>
      <c r="CT312" s="81"/>
      <c r="CU312" s="87"/>
      <c r="CV312" s="88"/>
      <c r="CW312" s="88">
        <f t="shared" si="195"/>
        <v>0</v>
      </c>
      <c r="CX312" s="89">
        <f t="shared" si="196"/>
        <v>0</v>
      </c>
      <c r="CY312" s="76"/>
      <c r="CZ312" s="76"/>
      <c r="DA312" s="81"/>
      <c r="DB312" s="60">
        <f t="shared" si="197"/>
        <v>0</v>
      </c>
      <c r="DC312" s="42">
        <f t="shared" si="198"/>
        <v>0</v>
      </c>
      <c r="DD312" s="42">
        <f t="shared" si="199"/>
        <v>0</v>
      </c>
      <c r="DE312" s="80">
        <f t="shared" si="200"/>
        <v>0</v>
      </c>
      <c r="DF312" s="80">
        <f t="shared" si="201"/>
        <v>0</v>
      </c>
      <c r="DG312" s="80">
        <f t="shared" si="202"/>
        <v>0</v>
      </c>
    </row>
    <row r="313" spans="2:111" s="8" customFormat="1" ht="20.100000000000001" customHeight="1">
      <c r="B313" s="13">
        <f t="shared" si="154"/>
        <v>307</v>
      </c>
      <c r="C313" s="66" t="e">
        <f>+#REF!</f>
        <v>#REF!</v>
      </c>
      <c r="D313" s="18"/>
      <c r="E313" s="97" t="e">
        <f>#REF!</f>
        <v>#REF!</v>
      </c>
      <c r="F313" s="16" t="e">
        <f>SUMIF(#REF!,$E313,#REF!)</f>
        <v>#REF!</v>
      </c>
      <c r="G313" s="16" t="e">
        <f>SUMIF(#REF!,$E313,#REF!)</f>
        <v>#REF!</v>
      </c>
      <c r="H313" s="17" t="e">
        <f t="shared" si="179"/>
        <v>#REF!</v>
      </c>
      <c r="I313" s="64" t="e">
        <f t="shared" si="180"/>
        <v>#REF!</v>
      </c>
      <c r="K313" s="92"/>
      <c r="L313" s="93"/>
      <c r="M313" s="41">
        <f t="shared" si="181"/>
        <v>0</v>
      </c>
      <c r="N313" s="38">
        <f t="shared" si="182"/>
        <v>0</v>
      </c>
      <c r="O313" s="76"/>
      <c r="P313" s="76"/>
      <c r="Q313" s="77"/>
      <c r="R313" s="50"/>
      <c r="S313" s="41"/>
      <c r="T313" s="41">
        <f t="shared" si="183"/>
        <v>0</v>
      </c>
      <c r="U313" s="38">
        <f t="shared" si="184"/>
        <v>0</v>
      </c>
      <c r="V313" s="76"/>
      <c r="W313" s="76"/>
      <c r="X313" s="77"/>
      <c r="Y313" s="50"/>
      <c r="Z313" s="41"/>
      <c r="AA313" s="41">
        <f t="shared" si="185"/>
        <v>0</v>
      </c>
      <c r="AB313" s="38">
        <f t="shared" si="186"/>
        <v>0</v>
      </c>
      <c r="AC313" s="50"/>
      <c r="AD313" s="41"/>
      <c r="AE313" s="41">
        <f t="shared" si="187"/>
        <v>0</v>
      </c>
      <c r="AF313" s="38">
        <f t="shared" si="188"/>
        <v>0</v>
      </c>
      <c r="AG313" s="76"/>
      <c r="AH313" s="76"/>
      <c r="AI313" s="77"/>
      <c r="AJ313" s="50"/>
      <c r="AK313" s="41"/>
      <c r="AL313" s="41">
        <f t="shared" si="189"/>
        <v>0</v>
      </c>
      <c r="AM313" s="38">
        <f t="shared" si="190"/>
        <v>0</v>
      </c>
      <c r="AN313" s="76"/>
      <c r="AO313" s="76"/>
      <c r="AP313" s="77"/>
      <c r="AQ313" s="50"/>
      <c r="AR313" s="41"/>
      <c r="AS313" s="41"/>
      <c r="AT313" s="38"/>
      <c r="AU313" s="76"/>
      <c r="AV313" s="76"/>
      <c r="AW313" s="77"/>
      <c r="AX313" s="50"/>
      <c r="AY313" s="41"/>
      <c r="AZ313" s="41">
        <f t="shared" si="191"/>
        <v>0</v>
      </c>
      <c r="BA313" s="38">
        <f t="shared" si="192"/>
        <v>0</v>
      </c>
      <c r="BB313" s="76"/>
      <c r="BC313" s="76"/>
      <c r="BD313" s="77"/>
      <c r="BE313" s="50"/>
      <c r="BF313" s="41"/>
      <c r="BG313" s="41"/>
      <c r="BH313" s="38"/>
      <c r="BI313" s="76"/>
      <c r="BJ313" s="76"/>
      <c r="BK313" s="77"/>
      <c r="BL313" s="50"/>
      <c r="BM313" s="41"/>
      <c r="BN313" s="41"/>
      <c r="BO313" s="38"/>
      <c r="BP313" s="76"/>
      <c r="BQ313" s="76"/>
      <c r="BR313" s="77"/>
      <c r="BS313" s="92"/>
      <c r="BT313" s="93"/>
      <c r="BU313" s="93"/>
      <c r="BV313" s="38"/>
      <c r="BW313" s="76"/>
      <c r="BX313" s="76"/>
      <c r="BY313" s="77"/>
      <c r="BZ313" s="50"/>
      <c r="CA313" s="41"/>
      <c r="CB313" s="41"/>
      <c r="CC313" s="38">
        <f t="shared" si="193"/>
        <v>0</v>
      </c>
      <c r="CD313" s="76"/>
      <c r="CE313" s="76"/>
      <c r="CF313" s="77"/>
      <c r="CG313" s="87"/>
      <c r="CH313" s="88"/>
      <c r="CI313" s="88"/>
      <c r="CJ313" s="89">
        <f t="shared" si="194"/>
        <v>0</v>
      </c>
      <c r="CK313" s="76"/>
      <c r="CL313" s="76"/>
      <c r="CM313" s="77"/>
      <c r="CN313" s="87"/>
      <c r="CO313" s="88"/>
      <c r="CP313" s="88"/>
      <c r="CQ313" s="89"/>
      <c r="CR313" s="76"/>
      <c r="CS313" s="76"/>
      <c r="CT313" s="81"/>
      <c r="CU313" s="87"/>
      <c r="CV313" s="88"/>
      <c r="CW313" s="88">
        <f t="shared" si="195"/>
        <v>0</v>
      </c>
      <c r="CX313" s="89">
        <f t="shared" si="196"/>
        <v>0</v>
      </c>
      <c r="CY313" s="76"/>
      <c r="CZ313" s="76"/>
      <c r="DA313" s="81"/>
      <c r="DB313" s="60">
        <f t="shared" si="197"/>
        <v>0</v>
      </c>
      <c r="DC313" s="42">
        <f t="shared" si="198"/>
        <v>0</v>
      </c>
      <c r="DD313" s="42">
        <f t="shared" si="199"/>
        <v>0</v>
      </c>
      <c r="DE313" s="80">
        <f t="shared" si="200"/>
        <v>0</v>
      </c>
      <c r="DF313" s="80">
        <f t="shared" si="201"/>
        <v>0</v>
      </c>
      <c r="DG313" s="80">
        <f t="shared" si="202"/>
        <v>0</v>
      </c>
    </row>
    <row r="314" spans="2:111" s="8" customFormat="1" ht="20.100000000000001" customHeight="1">
      <c r="B314" s="13">
        <f t="shared" si="154"/>
        <v>308</v>
      </c>
      <c r="C314" s="66" t="e">
        <f>+#REF!</f>
        <v>#REF!</v>
      </c>
      <c r="D314" s="18"/>
      <c r="E314" s="97" t="e">
        <f>#REF!</f>
        <v>#REF!</v>
      </c>
      <c r="F314" s="16" t="e">
        <f>SUMIF(#REF!,$E314,#REF!)</f>
        <v>#REF!</v>
      </c>
      <c r="G314" s="16" t="e">
        <f>SUMIF(#REF!,$E314,#REF!)</f>
        <v>#REF!</v>
      </c>
      <c r="H314" s="17" t="e">
        <f t="shared" si="179"/>
        <v>#REF!</v>
      </c>
      <c r="I314" s="64" t="e">
        <f t="shared" si="180"/>
        <v>#REF!</v>
      </c>
      <c r="K314" s="92"/>
      <c r="L314" s="93"/>
      <c r="M314" s="41">
        <f t="shared" si="181"/>
        <v>0</v>
      </c>
      <c r="N314" s="38">
        <f t="shared" si="182"/>
        <v>0</v>
      </c>
      <c r="O314" s="76"/>
      <c r="P314" s="76"/>
      <c r="Q314" s="77"/>
      <c r="R314" s="50"/>
      <c r="S314" s="41"/>
      <c r="T314" s="41">
        <f t="shared" si="183"/>
        <v>0</v>
      </c>
      <c r="U314" s="38">
        <f t="shared" si="184"/>
        <v>0</v>
      </c>
      <c r="V314" s="76"/>
      <c r="W314" s="76"/>
      <c r="X314" s="77"/>
      <c r="Y314" s="50"/>
      <c r="Z314" s="41"/>
      <c r="AA314" s="41">
        <f t="shared" si="185"/>
        <v>0</v>
      </c>
      <c r="AB314" s="38">
        <f t="shared" si="186"/>
        <v>0</v>
      </c>
      <c r="AC314" s="50"/>
      <c r="AD314" s="41"/>
      <c r="AE314" s="41">
        <f t="shared" si="187"/>
        <v>0</v>
      </c>
      <c r="AF314" s="38">
        <f t="shared" si="188"/>
        <v>0</v>
      </c>
      <c r="AG314" s="76"/>
      <c r="AH314" s="76"/>
      <c r="AI314" s="77"/>
      <c r="AJ314" s="50"/>
      <c r="AK314" s="41"/>
      <c r="AL314" s="41">
        <f t="shared" si="189"/>
        <v>0</v>
      </c>
      <c r="AM314" s="38">
        <f t="shared" si="190"/>
        <v>0</v>
      </c>
      <c r="AN314" s="76"/>
      <c r="AO314" s="76"/>
      <c r="AP314" s="77"/>
      <c r="AQ314" s="50"/>
      <c r="AR314" s="41"/>
      <c r="AS314" s="41"/>
      <c r="AT314" s="38"/>
      <c r="AU314" s="76"/>
      <c r="AV314" s="76"/>
      <c r="AW314" s="77"/>
      <c r="AX314" s="50"/>
      <c r="AY314" s="41"/>
      <c r="AZ314" s="41">
        <f t="shared" si="191"/>
        <v>0</v>
      </c>
      <c r="BA314" s="38">
        <f t="shared" si="192"/>
        <v>0</v>
      </c>
      <c r="BB314" s="76"/>
      <c r="BC314" s="76"/>
      <c r="BD314" s="77"/>
      <c r="BE314" s="50"/>
      <c r="BF314" s="41"/>
      <c r="BG314" s="41"/>
      <c r="BH314" s="38"/>
      <c r="BI314" s="76"/>
      <c r="BJ314" s="76"/>
      <c r="BK314" s="77"/>
      <c r="BL314" s="50"/>
      <c r="BM314" s="41"/>
      <c r="BN314" s="41"/>
      <c r="BO314" s="38"/>
      <c r="BP314" s="76"/>
      <c r="BQ314" s="76"/>
      <c r="BR314" s="77"/>
      <c r="BS314" s="92"/>
      <c r="BT314" s="93"/>
      <c r="BU314" s="93"/>
      <c r="BV314" s="38"/>
      <c r="BW314" s="76"/>
      <c r="BX314" s="76"/>
      <c r="BY314" s="77"/>
      <c r="BZ314" s="50"/>
      <c r="CA314" s="41"/>
      <c r="CB314" s="41"/>
      <c r="CC314" s="38">
        <f t="shared" si="193"/>
        <v>0</v>
      </c>
      <c r="CD314" s="76"/>
      <c r="CE314" s="76"/>
      <c r="CF314" s="77"/>
      <c r="CG314" s="87"/>
      <c r="CH314" s="88"/>
      <c r="CI314" s="88"/>
      <c r="CJ314" s="89">
        <f t="shared" si="194"/>
        <v>0</v>
      </c>
      <c r="CK314" s="76"/>
      <c r="CL314" s="76"/>
      <c r="CM314" s="77"/>
      <c r="CN314" s="87"/>
      <c r="CO314" s="88"/>
      <c r="CP314" s="88"/>
      <c r="CQ314" s="89"/>
      <c r="CR314" s="76"/>
      <c r="CS314" s="76"/>
      <c r="CT314" s="81"/>
      <c r="CU314" s="87"/>
      <c r="CV314" s="88"/>
      <c r="CW314" s="88">
        <f t="shared" si="195"/>
        <v>0</v>
      </c>
      <c r="CX314" s="89">
        <f t="shared" si="196"/>
        <v>0</v>
      </c>
      <c r="CY314" s="76"/>
      <c r="CZ314" s="76"/>
      <c r="DA314" s="81"/>
      <c r="DB314" s="60">
        <f t="shared" si="197"/>
        <v>0</v>
      </c>
      <c r="DC314" s="42">
        <f t="shared" si="198"/>
        <v>0</v>
      </c>
      <c r="DD314" s="42">
        <f t="shared" si="199"/>
        <v>0</v>
      </c>
      <c r="DE314" s="80">
        <f t="shared" si="200"/>
        <v>0</v>
      </c>
      <c r="DF314" s="80">
        <f t="shared" si="201"/>
        <v>0</v>
      </c>
      <c r="DG314" s="80">
        <f t="shared" si="202"/>
        <v>0</v>
      </c>
    </row>
    <row r="315" spans="2:111" s="8" customFormat="1" ht="20.100000000000001" customHeight="1">
      <c r="B315" s="13">
        <f t="shared" si="154"/>
        <v>309</v>
      </c>
      <c r="C315" s="66" t="e">
        <f>+#REF!</f>
        <v>#REF!</v>
      </c>
      <c r="D315" s="18"/>
      <c r="E315" s="97" t="e">
        <f>#REF!</f>
        <v>#REF!</v>
      </c>
      <c r="F315" s="16" t="e">
        <f>SUMIF(#REF!,$E315,#REF!)</f>
        <v>#REF!</v>
      </c>
      <c r="G315" s="16" t="e">
        <f>SUMIF(#REF!,$E315,#REF!)</f>
        <v>#REF!</v>
      </c>
      <c r="H315" s="17" t="e">
        <f t="shared" si="179"/>
        <v>#REF!</v>
      </c>
      <c r="I315" s="64" t="e">
        <f t="shared" si="180"/>
        <v>#REF!</v>
      </c>
      <c r="K315" s="92"/>
      <c r="L315" s="93"/>
      <c r="M315" s="41">
        <f t="shared" si="181"/>
        <v>0</v>
      </c>
      <c r="N315" s="38">
        <f t="shared" si="182"/>
        <v>0</v>
      </c>
      <c r="O315" s="76"/>
      <c r="P315" s="76"/>
      <c r="Q315" s="77"/>
      <c r="R315" s="50"/>
      <c r="S315" s="41"/>
      <c r="T315" s="41">
        <f t="shared" si="183"/>
        <v>0</v>
      </c>
      <c r="U315" s="38">
        <f t="shared" si="184"/>
        <v>0</v>
      </c>
      <c r="V315" s="76"/>
      <c r="W315" s="76"/>
      <c r="X315" s="77"/>
      <c r="Y315" s="50"/>
      <c r="Z315" s="41"/>
      <c r="AA315" s="41">
        <f t="shared" si="185"/>
        <v>0</v>
      </c>
      <c r="AB315" s="38">
        <f t="shared" si="186"/>
        <v>0</v>
      </c>
      <c r="AC315" s="50"/>
      <c r="AD315" s="41"/>
      <c r="AE315" s="41">
        <f t="shared" si="187"/>
        <v>0</v>
      </c>
      <c r="AF315" s="38">
        <f t="shared" si="188"/>
        <v>0</v>
      </c>
      <c r="AG315" s="76"/>
      <c r="AH315" s="76"/>
      <c r="AI315" s="77"/>
      <c r="AJ315" s="50"/>
      <c r="AK315" s="41"/>
      <c r="AL315" s="41">
        <f t="shared" si="189"/>
        <v>0</v>
      </c>
      <c r="AM315" s="38">
        <f t="shared" si="190"/>
        <v>0</v>
      </c>
      <c r="AN315" s="76"/>
      <c r="AO315" s="76"/>
      <c r="AP315" s="77"/>
      <c r="AQ315" s="50"/>
      <c r="AR315" s="41"/>
      <c r="AS315" s="41"/>
      <c r="AT315" s="38"/>
      <c r="AU315" s="76"/>
      <c r="AV315" s="76"/>
      <c r="AW315" s="77"/>
      <c r="AX315" s="50"/>
      <c r="AY315" s="41"/>
      <c r="AZ315" s="41">
        <f t="shared" si="191"/>
        <v>0</v>
      </c>
      <c r="BA315" s="38">
        <f t="shared" si="192"/>
        <v>0</v>
      </c>
      <c r="BB315" s="76"/>
      <c r="BC315" s="76"/>
      <c r="BD315" s="77"/>
      <c r="BE315" s="50"/>
      <c r="BF315" s="41"/>
      <c r="BG315" s="41"/>
      <c r="BH315" s="38"/>
      <c r="BI315" s="76"/>
      <c r="BJ315" s="76"/>
      <c r="BK315" s="77"/>
      <c r="BL315" s="50"/>
      <c r="BM315" s="41"/>
      <c r="BN315" s="41"/>
      <c r="BO315" s="38"/>
      <c r="BP315" s="76"/>
      <c r="BQ315" s="76"/>
      <c r="BR315" s="77"/>
      <c r="BS315" s="92"/>
      <c r="BT315" s="93"/>
      <c r="BU315" s="93"/>
      <c r="BV315" s="38"/>
      <c r="BW315" s="76"/>
      <c r="BX315" s="76"/>
      <c r="BY315" s="77"/>
      <c r="BZ315" s="50"/>
      <c r="CA315" s="41"/>
      <c r="CB315" s="41"/>
      <c r="CC315" s="38">
        <f t="shared" si="193"/>
        <v>0</v>
      </c>
      <c r="CD315" s="76"/>
      <c r="CE315" s="76"/>
      <c r="CF315" s="77"/>
      <c r="CG315" s="87"/>
      <c r="CH315" s="88"/>
      <c r="CI315" s="88"/>
      <c r="CJ315" s="89">
        <f t="shared" si="194"/>
        <v>0</v>
      </c>
      <c r="CK315" s="76"/>
      <c r="CL315" s="76"/>
      <c r="CM315" s="77"/>
      <c r="CN315" s="87"/>
      <c r="CO315" s="88"/>
      <c r="CP315" s="88"/>
      <c r="CQ315" s="89"/>
      <c r="CR315" s="76"/>
      <c r="CS315" s="76"/>
      <c r="CT315" s="81"/>
      <c r="CU315" s="87"/>
      <c r="CV315" s="88"/>
      <c r="CW315" s="88">
        <f t="shared" si="195"/>
        <v>0</v>
      </c>
      <c r="CX315" s="89">
        <f t="shared" si="196"/>
        <v>0</v>
      </c>
      <c r="CY315" s="76"/>
      <c r="CZ315" s="76"/>
      <c r="DA315" s="81"/>
      <c r="DB315" s="60">
        <f t="shared" si="197"/>
        <v>0</v>
      </c>
      <c r="DC315" s="42">
        <f t="shared" si="198"/>
        <v>0</v>
      </c>
      <c r="DD315" s="42">
        <f t="shared" si="199"/>
        <v>0</v>
      </c>
      <c r="DE315" s="80">
        <f t="shared" si="200"/>
        <v>0</v>
      </c>
      <c r="DF315" s="80">
        <f t="shared" si="201"/>
        <v>0</v>
      </c>
      <c r="DG315" s="80">
        <f t="shared" si="202"/>
        <v>0</v>
      </c>
    </row>
    <row r="316" spans="2:111" s="8" customFormat="1" ht="20.100000000000001" customHeight="1">
      <c r="B316" s="13">
        <f t="shared" si="154"/>
        <v>310</v>
      </c>
      <c r="C316" s="66" t="e">
        <f>+#REF!</f>
        <v>#REF!</v>
      </c>
      <c r="D316" s="18"/>
      <c r="E316" s="97" t="e">
        <f>#REF!</f>
        <v>#REF!</v>
      </c>
      <c r="F316" s="16" t="e">
        <f>SUMIF(#REF!,$E316,#REF!)</f>
        <v>#REF!</v>
      </c>
      <c r="G316" s="16" t="e">
        <f>SUMIF(#REF!,$E316,#REF!)</f>
        <v>#REF!</v>
      </c>
      <c r="H316" s="17" t="e">
        <f t="shared" si="179"/>
        <v>#REF!</v>
      </c>
      <c r="I316" s="64" t="e">
        <f t="shared" si="180"/>
        <v>#REF!</v>
      </c>
      <c r="K316" s="92"/>
      <c r="L316" s="93"/>
      <c r="M316" s="41">
        <f t="shared" si="181"/>
        <v>0</v>
      </c>
      <c r="N316" s="38">
        <f t="shared" si="182"/>
        <v>0</v>
      </c>
      <c r="O316" s="76"/>
      <c r="P316" s="76"/>
      <c r="Q316" s="77"/>
      <c r="R316" s="50"/>
      <c r="S316" s="41"/>
      <c r="T316" s="41">
        <f t="shared" si="183"/>
        <v>0</v>
      </c>
      <c r="U316" s="38">
        <f t="shared" si="184"/>
        <v>0</v>
      </c>
      <c r="V316" s="76"/>
      <c r="W316" s="76"/>
      <c r="X316" s="77"/>
      <c r="Y316" s="50"/>
      <c r="Z316" s="41"/>
      <c r="AA316" s="41">
        <f t="shared" si="185"/>
        <v>0</v>
      </c>
      <c r="AB316" s="38">
        <f t="shared" si="186"/>
        <v>0</v>
      </c>
      <c r="AC316" s="50"/>
      <c r="AD316" s="41"/>
      <c r="AE316" s="41">
        <f t="shared" si="187"/>
        <v>0</v>
      </c>
      <c r="AF316" s="38">
        <f t="shared" si="188"/>
        <v>0</v>
      </c>
      <c r="AG316" s="76"/>
      <c r="AH316" s="76"/>
      <c r="AI316" s="77"/>
      <c r="AJ316" s="50"/>
      <c r="AK316" s="41"/>
      <c r="AL316" s="41">
        <f t="shared" si="189"/>
        <v>0</v>
      </c>
      <c r="AM316" s="38">
        <f t="shared" si="190"/>
        <v>0</v>
      </c>
      <c r="AN316" s="76"/>
      <c r="AO316" s="76"/>
      <c r="AP316" s="77"/>
      <c r="AQ316" s="50"/>
      <c r="AR316" s="41"/>
      <c r="AS316" s="41"/>
      <c r="AT316" s="38"/>
      <c r="AU316" s="76"/>
      <c r="AV316" s="76"/>
      <c r="AW316" s="77"/>
      <c r="AX316" s="50"/>
      <c r="AY316" s="41"/>
      <c r="AZ316" s="41">
        <f t="shared" si="191"/>
        <v>0</v>
      </c>
      <c r="BA316" s="38">
        <f t="shared" si="192"/>
        <v>0</v>
      </c>
      <c r="BB316" s="76"/>
      <c r="BC316" s="76"/>
      <c r="BD316" s="77"/>
      <c r="BE316" s="50"/>
      <c r="BF316" s="41"/>
      <c r="BG316" s="41"/>
      <c r="BH316" s="38"/>
      <c r="BI316" s="76"/>
      <c r="BJ316" s="76"/>
      <c r="BK316" s="77"/>
      <c r="BL316" s="50"/>
      <c r="BM316" s="41"/>
      <c r="BN316" s="41"/>
      <c r="BO316" s="38"/>
      <c r="BP316" s="76"/>
      <c r="BQ316" s="76"/>
      <c r="BR316" s="77"/>
      <c r="BS316" s="92"/>
      <c r="BT316" s="93"/>
      <c r="BU316" s="93"/>
      <c r="BV316" s="38"/>
      <c r="BW316" s="76"/>
      <c r="BX316" s="76"/>
      <c r="BY316" s="77"/>
      <c r="BZ316" s="50"/>
      <c r="CA316" s="41"/>
      <c r="CB316" s="41"/>
      <c r="CC316" s="38">
        <f t="shared" si="193"/>
        <v>0</v>
      </c>
      <c r="CD316" s="76"/>
      <c r="CE316" s="76"/>
      <c r="CF316" s="77"/>
      <c r="CG316" s="87"/>
      <c r="CH316" s="88"/>
      <c r="CI316" s="88"/>
      <c r="CJ316" s="89">
        <f t="shared" si="194"/>
        <v>0</v>
      </c>
      <c r="CK316" s="76"/>
      <c r="CL316" s="76"/>
      <c r="CM316" s="77"/>
      <c r="CN316" s="87"/>
      <c r="CO316" s="88"/>
      <c r="CP316" s="88"/>
      <c r="CQ316" s="89"/>
      <c r="CR316" s="76"/>
      <c r="CS316" s="76"/>
      <c r="CT316" s="81"/>
      <c r="CU316" s="87"/>
      <c r="CV316" s="88"/>
      <c r="CW316" s="88">
        <f t="shared" si="195"/>
        <v>0</v>
      </c>
      <c r="CX316" s="89">
        <f t="shared" si="196"/>
        <v>0</v>
      </c>
      <c r="CY316" s="76"/>
      <c r="CZ316" s="76"/>
      <c r="DA316" s="81"/>
      <c r="DB316" s="60">
        <f t="shared" si="197"/>
        <v>0</v>
      </c>
      <c r="DC316" s="42">
        <f t="shared" si="198"/>
        <v>0</v>
      </c>
      <c r="DD316" s="42">
        <f t="shared" si="199"/>
        <v>0</v>
      </c>
      <c r="DE316" s="80">
        <f t="shared" si="200"/>
        <v>0</v>
      </c>
      <c r="DF316" s="80">
        <f t="shared" si="201"/>
        <v>0</v>
      </c>
      <c r="DG316" s="80">
        <f t="shared" si="202"/>
        <v>0</v>
      </c>
    </row>
    <row r="317" spans="2:111" s="8" customFormat="1" ht="20.100000000000001" customHeight="1">
      <c r="B317" s="13">
        <f t="shared" si="154"/>
        <v>311</v>
      </c>
      <c r="C317" s="66" t="e">
        <f>+#REF!</f>
        <v>#REF!</v>
      </c>
      <c r="D317" s="18"/>
      <c r="E317" s="97" t="e">
        <f>#REF!</f>
        <v>#REF!</v>
      </c>
      <c r="F317" s="16" t="e">
        <f>SUMIF(#REF!,$E317,#REF!)</f>
        <v>#REF!</v>
      </c>
      <c r="G317" s="16" t="e">
        <f>SUMIF(#REF!,$E317,#REF!)</f>
        <v>#REF!</v>
      </c>
      <c r="H317" s="17" t="e">
        <f t="shared" si="179"/>
        <v>#REF!</v>
      </c>
      <c r="I317" s="64" t="e">
        <f t="shared" si="180"/>
        <v>#REF!</v>
      </c>
      <c r="K317" s="92"/>
      <c r="L317" s="93"/>
      <c r="M317" s="41">
        <f t="shared" si="181"/>
        <v>0</v>
      </c>
      <c r="N317" s="38">
        <f t="shared" si="182"/>
        <v>0</v>
      </c>
      <c r="O317" s="76"/>
      <c r="P317" s="76"/>
      <c r="Q317" s="77"/>
      <c r="R317" s="50"/>
      <c r="S317" s="41"/>
      <c r="T317" s="41">
        <f t="shared" si="183"/>
        <v>0</v>
      </c>
      <c r="U317" s="38">
        <f t="shared" si="184"/>
        <v>0</v>
      </c>
      <c r="V317" s="76"/>
      <c r="W317" s="76"/>
      <c r="X317" s="77"/>
      <c r="Y317" s="50"/>
      <c r="Z317" s="41"/>
      <c r="AA317" s="41">
        <f t="shared" si="185"/>
        <v>0</v>
      </c>
      <c r="AB317" s="38">
        <f t="shared" si="186"/>
        <v>0</v>
      </c>
      <c r="AC317" s="50"/>
      <c r="AD317" s="41"/>
      <c r="AE317" s="41">
        <f t="shared" si="187"/>
        <v>0</v>
      </c>
      <c r="AF317" s="38">
        <f t="shared" si="188"/>
        <v>0</v>
      </c>
      <c r="AG317" s="76"/>
      <c r="AH317" s="76"/>
      <c r="AI317" s="77"/>
      <c r="AJ317" s="50"/>
      <c r="AK317" s="41"/>
      <c r="AL317" s="41">
        <f t="shared" si="189"/>
        <v>0</v>
      </c>
      <c r="AM317" s="38">
        <f t="shared" si="190"/>
        <v>0</v>
      </c>
      <c r="AN317" s="76"/>
      <c r="AO317" s="76"/>
      <c r="AP317" s="77"/>
      <c r="AQ317" s="50"/>
      <c r="AR317" s="41"/>
      <c r="AS317" s="41"/>
      <c r="AT317" s="38"/>
      <c r="AU317" s="76"/>
      <c r="AV317" s="76"/>
      <c r="AW317" s="77"/>
      <c r="AX317" s="50"/>
      <c r="AY317" s="41"/>
      <c r="AZ317" s="41">
        <f t="shared" si="191"/>
        <v>0</v>
      </c>
      <c r="BA317" s="38">
        <f t="shared" si="192"/>
        <v>0</v>
      </c>
      <c r="BB317" s="76"/>
      <c r="BC317" s="76"/>
      <c r="BD317" s="77"/>
      <c r="BE317" s="50"/>
      <c r="BF317" s="41"/>
      <c r="BG317" s="41"/>
      <c r="BH317" s="38"/>
      <c r="BI317" s="76"/>
      <c r="BJ317" s="76"/>
      <c r="BK317" s="77"/>
      <c r="BL317" s="50"/>
      <c r="BM317" s="41"/>
      <c r="BN317" s="41"/>
      <c r="BO317" s="38"/>
      <c r="BP317" s="76"/>
      <c r="BQ317" s="76"/>
      <c r="BR317" s="77"/>
      <c r="BS317" s="92"/>
      <c r="BT317" s="93"/>
      <c r="BU317" s="93"/>
      <c r="BV317" s="38"/>
      <c r="BW317" s="76"/>
      <c r="BX317" s="76"/>
      <c r="BY317" s="77"/>
      <c r="BZ317" s="50"/>
      <c r="CA317" s="41"/>
      <c r="CB317" s="41"/>
      <c r="CC317" s="38">
        <f t="shared" si="193"/>
        <v>0</v>
      </c>
      <c r="CD317" s="76"/>
      <c r="CE317" s="76"/>
      <c r="CF317" s="77"/>
      <c r="CG317" s="87"/>
      <c r="CH317" s="88"/>
      <c r="CI317" s="88"/>
      <c r="CJ317" s="89">
        <f t="shared" si="194"/>
        <v>0</v>
      </c>
      <c r="CK317" s="76"/>
      <c r="CL317" s="76"/>
      <c r="CM317" s="77"/>
      <c r="CN317" s="87"/>
      <c r="CO317" s="88"/>
      <c r="CP317" s="88"/>
      <c r="CQ317" s="89"/>
      <c r="CR317" s="76"/>
      <c r="CS317" s="76"/>
      <c r="CT317" s="81"/>
      <c r="CU317" s="87"/>
      <c r="CV317" s="88"/>
      <c r="CW317" s="88">
        <f t="shared" si="195"/>
        <v>0</v>
      </c>
      <c r="CX317" s="89">
        <f t="shared" si="196"/>
        <v>0</v>
      </c>
      <c r="CY317" s="76"/>
      <c r="CZ317" s="76"/>
      <c r="DA317" s="81"/>
      <c r="DB317" s="60">
        <f t="shared" si="197"/>
        <v>0</v>
      </c>
      <c r="DC317" s="42">
        <f t="shared" si="198"/>
        <v>0</v>
      </c>
      <c r="DD317" s="42">
        <f t="shared" si="199"/>
        <v>0</v>
      </c>
      <c r="DE317" s="80">
        <f t="shared" si="200"/>
        <v>0</v>
      </c>
      <c r="DF317" s="80">
        <f t="shared" si="201"/>
        <v>0</v>
      </c>
      <c r="DG317" s="80">
        <f t="shared" si="202"/>
        <v>0</v>
      </c>
    </row>
    <row r="318" spans="2:111" s="8" customFormat="1" ht="20.100000000000001" customHeight="1">
      <c r="B318" s="13">
        <f t="shared" si="154"/>
        <v>312</v>
      </c>
      <c r="C318" s="66" t="e">
        <f>+#REF!</f>
        <v>#REF!</v>
      </c>
      <c r="D318" s="18"/>
      <c r="E318" s="97" t="e">
        <f>#REF!</f>
        <v>#REF!</v>
      </c>
      <c r="F318" s="16" t="e">
        <f>SUMIF(#REF!,$E318,#REF!)</f>
        <v>#REF!</v>
      </c>
      <c r="G318" s="16" t="e">
        <f>SUMIF(#REF!,$E318,#REF!)</f>
        <v>#REF!</v>
      </c>
      <c r="H318" s="17" t="e">
        <f t="shared" si="179"/>
        <v>#REF!</v>
      </c>
      <c r="I318" s="64" t="e">
        <f t="shared" si="180"/>
        <v>#REF!</v>
      </c>
      <c r="K318" s="92"/>
      <c r="L318" s="93"/>
      <c r="M318" s="41">
        <f t="shared" si="181"/>
        <v>0</v>
      </c>
      <c r="N318" s="38">
        <f t="shared" si="182"/>
        <v>0</v>
      </c>
      <c r="O318" s="76"/>
      <c r="P318" s="76"/>
      <c r="Q318" s="77"/>
      <c r="R318" s="50"/>
      <c r="S318" s="41"/>
      <c r="T318" s="41">
        <f t="shared" si="183"/>
        <v>0</v>
      </c>
      <c r="U318" s="38">
        <f t="shared" si="184"/>
        <v>0</v>
      </c>
      <c r="V318" s="76"/>
      <c r="W318" s="76"/>
      <c r="X318" s="77"/>
      <c r="Y318" s="50"/>
      <c r="Z318" s="41"/>
      <c r="AA318" s="41">
        <f t="shared" si="185"/>
        <v>0</v>
      </c>
      <c r="AB318" s="38">
        <f t="shared" si="186"/>
        <v>0</v>
      </c>
      <c r="AC318" s="50"/>
      <c r="AD318" s="41"/>
      <c r="AE318" s="41">
        <f t="shared" si="187"/>
        <v>0</v>
      </c>
      <c r="AF318" s="38">
        <f t="shared" si="188"/>
        <v>0</v>
      </c>
      <c r="AG318" s="76"/>
      <c r="AH318" s="76"/>
      <c r="AI318" s="77"/>
      <c r="AJ318" s="50"/>
      <c r="AK318" s="41"/>
      <c r="AL318" s="41">
        <f t="shared" si="189"/>
        <v>0</v>
      </c>
      <c r="AM318" s="38">
        <f t="shared" si="190"/>
        <v>0</v>
      </c>
      <c r="AN318" s="76"/>
      <c r="AO318" s="76"/>
      <c r="AP318" s="77"/>
      <c r="AQ318" s="50"/>
      <c r="AR318" s="41"/>
      <c r="AS318" s="41"/>
      <c r="AT318" s="38"/>
      <c r="AU318" s="76"/>
      <c r="AV318" s="76"/>
      <c r="AW318" s="77"/>
      <c r="AX318" s="50"/>
      <c r="AY318" s="41"/>
      <c r="AZ318" s="41">
        <f t="shared" si="191"/>
        <v>0</v>
      </c>
      <c r="BA318" s="38">
        <f t="shared" si="192"/>
        <v>0</v>
      </c>
      <c r="BB318" s="76"/>
      <c r="BC318" s="76"/>
      <c r="BD318" s="77"/>
      <c r="BE318" s="50"/>
      <c r="BF318" s="41"/>
      <c r="BG318" s="41"/>
      <c r="BH318" s="38"/>
      <c r="BI318" s="76"/>
      <c r="BJ318" s="76"/>
      <c r="BK318" s="77"/>
      <c r="BL318" s="50"/>
      <c r="BM318" s="41"/>
      <c r="BN318" s="41"/>
      <c r="BO318" s="38"/>
      <c r="BP318" s="76"/>
      <c r="BQ318" s="76"/>
      <c r="BR318" s="77"/>
      <c r="BS318" s="92"/>
      <c r="BT318" s="93"/>
      <c r="BU318" s="93"/>
      <c r="BV318" s="38"/>
      <c r="BW318" s="76"/>
      <c r="BX318" s="76"/>
      <c r="BY318" s="77"/>
      <c r="BZ318" s="50"/>
      <c r="CA318" s="41"/>
      <c r="CB318" s="41"/>
      <c r="CC318" s="38">
        <f t="shared" si="193"/>
        <v>0</v>
      </c>
      <c r="CD318" s="76"/>
      <c r="CE318" s="76"/>
      <c r="CF318" s="77"/>
      <c r="CG318" s="87"/>
      <c r="CH318" s="88"/>
      <c r="CI318" s="88"/>
      <c r="CJ318" s="89">
        <f t="shared" si="194"/>
        <v>0</v>
      </c>
      <c r="CK318" s="76"/>
      <c r="CL318" s="76"/>
      <c r="CM318" s="77"/>
      <c r="CN318" s="87"/>
      <c r="CO318" s="88"/>
      <c r="CP318" s="88"/>
      <c r="CQ318" s="89"/>
      <c r="CR318" s="76"/>
      <c r="CS318" s="76"/>
      <c r="CT318" s="81"/>
      <c r="CU318" s="87"/>
      <c r="CV318" s="88"/>
      <c r="CW318" s="88">
        <f t="shared" si="195"/>
        <v>0</v>
      </c>
      <c r="CX318" s="89">
        <f t="shared" si="196"/>
        <v>0</v>
      </c>
      <c r="CY318" s="76"/>
      <c r="CZ318" s="76"/>
      <c r="DA318" s="81"/>
      <c r="DB318" s="60">
        <f t="shared" si="197"/>
        <v>0</v>
      </c>
      <c r="DC318" s="42">
        <f t="shared" si="198"/>
        <v>0</v>
      </c>
      <c r="DD318" s="42">
        <f t="shared" si="199"/>
        <v>0</v>
      </c>
      <c r="DE318" s="80">
        <f t="shared" si="200"/>
        <v>0</v>
      </c>
      <c r="DF318" s="80">
        <f t="shared" si="201"/>
        <v>0</v>
      </c>
      <c r="DG318" s="80">
        <f t="shared" si="202"/>
        <v>0</v>
      </c>
    </row>
    <row r="319" spans="2:111" s="8" customFormat="1" ht="20.100000000000001" customHeight="1">
      <c r="B319" s="13">
        <f t="shared" si="154"/>
        <v>313</v>
      </c>
      <c r="C319" s="66" t="e">
        <f>+#REF!</f>
        <v>#REF!</v>
      </c>
      <c r="D319" s="18"/>
      <c r="E319" s="97" t="e">
        <f>#REF!</f>
        <v>#REF!</v>
      </c>
      <c r="F319" s="16" t="e">
        <f>SUMIF(#REF!,$E319,#REF!)</f>
        <v>#REF!</v>
      </c>
      <c r="G319" s="16" t="e">
        <f>SUMIF(#REF!,$E319,#REF!)</f>
        <v>#REF!</v>
      </c>
      <c r="H319" s="17" t="e">
        <f t="shared" si="179"/>
        <v>#REF!</v>
      </c>
      <c r="I319" s="64" t="e">
        <f t="shared" si="180"/>
        <v>#REF!</v>
      </c>
      <c r="K319" s="92"/>
      <c r="L319" s="93"/>
      <c r="M319" s="41">
        <f t="shared" si="181"/>
        <v>0</v>
      </c>
      <c r="N319" s="38">
        <f t="shared" si="182"/>
        <v>0</v>
      </c>
      <c r="O319" s="76"/>
      <c r="P319" s="76"/>
      <c r="Q319" s="77"/>
      <c r="R319" s="50"/>
      <c r="S319" s="41"/>
      <c r="T319" s="41">
        <f t="shared" si="183"/>
        <v>0</v>
      </c>
      <c r="U319" s="38">
        <f t="shared" si="184"/>
        <v>0</v>
      </c>
      <c r="V319" s="76"/>
      <c r="W319" s="76"/>
      <c r="X319" s="77"/>
      <c r="Y319" s="50"/>
      <c r="Z319" s="41"/>
      <c r="AA319" s="41">
        <f t="shared" si="185"/>
        <v>0</v>
      </c>
      <c r="AB319" s="38">
        <f t="shared" si="186"/>
        <v>0</v>
      </c>
      <c r="AC319" s="50"/>
      <c r="AD319" s="41"/>
      <c r="AE319" s="41">
        <f t="shared" si="187"/>
        <v>0</v>
      </c>
      <c r="AF319" s="38">
        <f t="shared" si="188"/>
        <v>0</v>
      </c>
      <c r="AG319" s="76"/>
      <c r="AH319" s="76"/>
      <c r="AI319" s="77"/>
      <c r="AJ319" s="50"/>
      <c r="AK319" s="41"/>
      <c r="AL319" s="41">
        <f t="shared" si="189"/>
        <v>0</v>
      </c>
      <c r="AM319" s="38">
        <f t="shared" si="190"/>
        <v>0</v>
      </c>
      <c r="AN319" s="76"/>
      <c r="AO319" s="76"/>
      <c r="AP319" s="77"/>
      <c r="AQ319" s="50"/>
      <c r="AR319" s="41"/>
      <c r="AS319" s="41"/>
      <c r="AT319" s="38"/>
      <c r="AU319" s="76"/>
      <c r="AV319" s="76"/>
      <c r="AW319" s="77"/>
      <c r="AX319" s="50"/>
      <c r="AY319" s="41"/>
      <c r="AZ319" s="41">
        <f t="shared" si="191"/>
        <v>0</v>
      </c>
      <c r="BA319" s="38">
        <f t="shared" si="192"/>
        <v>0</v>
      </c>
      <c r="BB319" s="76"/>
      <c r="BC319" s="76"/>
      <c r="BD319" s="77"/>
      <c r="BE319" s="50"/>
      <c r="BF319" s="41"/>
      <c r="BG319" s="41"/>
      <c r="BH319" s="38"/>
      <c r="BI319" s="76"/>
      <c r="BJ319" s="76"/>
      <c r="BK319" s="77"/>
      <c r="BL319" s="50"/>
      <c r="BM319" s="41"/>
      <c r="BN319" s="41"/>
      <c r="BO319" s="38"/>
      <c r="BP319" s="76"/>
      <c r="BQ319" s="76"/>
      <c r="BR319" s="77"/>
      <c r="BS319" s="92"/>
      <c r="BT319" s="93"/>
      <c r="BU319" s="93"/>
      <c r="BV319" s="38"/>
      <c r="BW319" s="76"/>
      <c r="BX319" s="76"/>
      <c r="BY319" s="77"/>
      <c r="BZ319" s="50"/>
      <c r="CA319" s="41"/>
      <c r="CB319" s="41"/>
      <c r="CC319" s="38">
        <f t="shared" si="193"/>
        <v>0</v>
      </c>
      <c r="CD319" s="76"/>
      <c r="CE319" s="76"/>
      <c r="CF319" s="77"/>
      <c r="CG319" s="87"/>
      <c r="CH319" s="88"/>
      <c r="CI319" s="88"/>
      <c r="CJ319" s="89">
        <f t="shared" si="194"/>
        <v>0</v>
      </c>
      <c r="CK319" s="76"/>
      <c r="CL319" s="76"/>
      <c r="CM319" s="77"/>
      <c r="CN319" s="87"/>
      <c r="CO319" s="88"/>
      <c r="CP319" s="88"/>
      <c r="CQ319" s="89"/>
      <c r="CR319" s="76"/>
      <c r="CS319" s="76"/>
      <c r="CT319" s="81"/>
      <c r="CU319" s="87"/>
      <c r="CV319" s="88"/>
      <c r="CW319" s="88">
        <f t="shared" si="195"/>
        <v>0</v>
      </c>
      <c r="CX319" s="89">
        <f t="shared" si="196"/>
        <v>0</v>
      </c>
      <c r="CY319" s="76"/>
      <c r="CZ319" s="76"/>
      <c r="DA319" s="81"/>
      <c r="DB319" s="60">
        <f t="shared" si="197"/>
        <v>0</v>
      </c>
      <c r="DC319" s="42">
        <f t="shared" si="198"/>
        <v>0</v>
      </c>
      <c r="DD319" s="42">
        <f t="shared" si="199"/>
        <v>0</v>
      </c>
      <c r="DE319" s="80">
        <f t="shared" si="200"/>
        <v>0</v>
      </c>
      <c r="DF319" s="80">
        <f t="shared" si="201"/>
        <v>0</v>
      </c>
      <c r="DG319" s="80">
        <f t="shared" si="202"/>
        <v>0</v>
      </c>
    </row>
    <row r="320" spans="2:111" s="8" customFormat="1" ht="20.100000000000001" customHeight="1">
      <c r="B320" s="13">
        <f t="shared" si="154"/>
        <v>314</v>
      </c>
      <c r="C320" s="66" t="e">
        <f>+#REF!</f>
        <v>#REF!</v>
      </c>
      <c r="D320" s="18"/>
      <c r="E320" s="97" t="e">
        <f>#REF!</f>
        <v>#REF!</v>
      </c>
      <c r="F320" s="16" t="e">
        <f>SUMIF(#REF!,$E320,#REF!)</f>
        <v>#REF!</v>
      </c>
      <c r="G320" s="16" t="e">
        <f>SUMIF(#REF!,$E320,#REF!)</f>
        <v>#REF!</v>
      </c>
      <c r="H320" s="17" t="e">
        <f t="shared" si="179"/>
        <v>#REF!</v>
      </c>
      <c r="I320" s="64" t="e">
        <f t="shared" si="180"/>
        <v>#REF!</v>
      </c>
      <c r="K320" s="92"/>
      <c r="L320" s="93"/>
      <c r="M320" s="41">
        <f t="shared" si="181"/>
        <v>0</v>
      </c>
      <c r="N320" s="38">
        <f t="shared" si="182"/>
        <v>0</v>
      </c>
      <c r="O320" s="76"/>
      <c r="P320" s="76"/>
      <c r="Q320" s="77"/>
      <c r="R320" s="50"/>
      <c r="S320" s="41"/>
      <c r="T320" s="41">
        <f t="shared" si="183"/>
        <v>0</v>
      </c>
      <c r="U320" s="38">
        <f t="shared" si="184"/>
        <v>0</v>
      </c>
      <c r="V320" s="76"/>
      <c r="W320" s="76"/>
      <c r="X320" s="77"/>
      <c r="Y320" s="50"/>
      <c r="Z320" s="41"/>
      <c r="AA320" s="41">
        <f t="shared" si="185"/>
        <v>0</v>
      </c>
      <c r="AB320" s="38">
        <f t="shared" si="186"/>
        <v>0</v>
      </c>
      <c r="AC320" s="50"/>
      <c r="AD320" s="41"/>
      <c r="AE320" s="41">
        <f t="shared" si="187"/>
        <v>0</v>
      </c>
      <c r="AF320" s="38">
        <f t="shared" si="188"/>
        <v>0</v>
      </c>
      <c r="AG320" s="76"/>
      <c r="AH320" s="76"/>
      <c r="AI320" s="77"/>
      <c r="AJ320" s="50"/>
      <c r="AK320" s="41"/>
      <c r="AL320" s="41">
        <f t="shared" si="189"/>
        <v>0</v>
      </c>
      <c r="AM320" s="38">
        <f t="shared" si="190"/>
        <v>0</v>
      </c>
      <c r="AN320" s="76"/>
      <c r="AO320" s="76"/>
      <c r="AP320" s="77"/>
      <c r="AQ320" s="50"/>
      <c r="AR320" s="41"/>
      <c r="AS320" s="41"/>
      <c r="AT320" s="38"/>
      <c r="AU320" s="76"/>
      <c r="AV320" s="76"/>
      <c r="AW320" s="77"/>
      <c r="AX320" s="50"/>
      <c r="AY320" s="41"/>
      <c r="AZ320" s="41">
        <f t="shared" si="191"/>
        <v>0</v>
      </c>
      <c r="BA320" s="38">
        <f t="shared" si="192"/>
        <v>0</v>
      </c>
      <c r="BB320" s="76"/>
      <c r="BC320" s="76"/>
      <c r="BD320" s="77"/>
      <c r="BE320" s="50"/>
      <c r="BF320" s="41"/>
      <c r="BG320" s="41"/>
      <c r="BH320" s="38"/>
      <c r="BI320" s="76"/>
      <c r="BJ320" s="76"/>
      <c r="BK320" s="77"/>
      <c r="BL320" s="50"/>
      <c r="BM320" s="41"/>
      <c r="BN320" s="41"/>
      <c r="BO320" s="38"/>
      <c r="BP320" s="76"/>
      <c r="BQ320" s="76"/>
      <c r="BR320" s="77"/>
      <c r="BS320" s="92"/>
      <c r="BT320" s="93"/>
      <c r="BU320" s="93"/>
      <c r="BV320" s="38"/>
      <c r="BW320" s="76"/>
      <c r="BX320" s="76"/>
      <c r="BY320" s="77"/>
      <c r="BZ320" s="50"/>
      <c r="CA320" s="41"/>
      <c r="CB320" s="41"/>
      <c r="CC320" s="38">
        <f t="shared" si="193"/>
        <v>0</v>
      </c>
      <c r="CD320" s="76"/>
      <c r="CE320" s="76"/>
      <c r="CF320" s="77"/>
      <c r="CG320" s="87"/>
      <c r="CH320" s="88"/>
      <c r="CI320" s="88"/>
      <c r="CJ320" s="89">
        <f t="shared" si="194"/>
        <v>0</v>
      </c>
      <c r="CK320" s="76"/>
      <c r="CL320" s="76"/>
      <c r="CM320" s="77"/>
      <c r="CN320" s="87"/>
      <c r="CO320" s="88"/>
      <c r="CP320" s="88"/>
      <c r="CQ320" s="89"/>
      <c r="CR320" s="76"/>
      <c r="CS320" s="76"/>
      <c r="CT320" s="81"/>
      <c r="CU320" s="87"/>
      <c r="CV320" s="88"/>
      <c r="CW320" s="88">
        <f t="shared" si="195"/>
        <v>0</v>
      </c>
      <c r="CX320" s="89">
        <f t="shared" si="196"/>
        <v>0</v>
      </c>
      <c r="CY320" s="76"/>
      <c r="CZ320" s="76"/>
      <c r="DA320" s="81"/>
      <c r="DB320" s="60">
        <f t="shared" si="197"/>
        <v>0</v>
      </c>
      <c r="DC320" s="42">
        <f t="shared" si="198"/>
        <v>0</v>
      </c>
      <c r="DD320" s="42">
        <f t="shared" si="199"/>
        <v>0</v>
      </c>
      <c r="DE320" s="80">
        <f t="shared" si="200"/>
        <v>0</v>
      </c>
      <c r="DF320" s="80">
        <f t="shared" si="201"/>
        <v>0</v>
      </c>
      <c r="DG320" s="80">
        <f t="shared" si="202"/>
        <v>0</v>
      </c>
    </row>
    <row r="321" spans="2:111" s="8" customFormat="1" ht="20.100000000000001" customHeight="1">
      <c r="B321" s="13">
        <f t="shared" si="154"/>
        <v>315</v>
      </c>
      <c r="C321" s="66" t="e">
        <f>+#REF!</f>
        <v>#REF!</v>
      </c>
      <c r="D321" s="18"/>
      <c r="E321" s="97" t="e">
        <f>#REF!</f>
        <v>#REF!</v>
      </c>
      <c r="F321" s="16" t="e">
        <f>SUMIF(#REF!,$E321,#REF!)</f>
        <v>#REF!</v>
      </c>
      <c r="G321" s="16" t="e">
        <f>SUMIF(#REF!,$E321,#REF!)</f>
        <v>#REF!</v>
      </c>
      <c r="H321" s="17" t="e">
        <f t="shared" si="179"/>
        <v>#REF!</v>
      </c>
      <c r="I321" s="64" t="e">
        <f t="shared" si="180"/>
        <v>#REF!</v>
      </c>
      <c r="K321" s="92"/>
      <c r="L321" s="93"/>
      <c r="M321" s="41">
        <f t="shared" si="181"/>
        <v>0</v>
      </c>
      <c r="N321" s="38">
        <f t="shared" si="182"/>
        <v>0</v>
      </c>
      <c r="O321" s="76"/>
      <c r="P321" s="76"/>
      <c r="Q321" s="77"/>
      <c r="R321" s="50"/>
      <c r="S321" s="41"/>
      <c r="T321" s="41">
        <f t="shared" si="183"/>
        <v>0</v>
      </c>
      <c r="U321" s="38">
        <f t="shared" si="184"/>
        <v>0</v>
      </c>
      <c r="V321" s="76"/>
      <c r="W321" s="76"/>
      <c r="X321" s="77"/>
      <c r="Y321" s="50"/>
      <c r="Z321" s="41"/>
      <c r="AA321" s="41">
        <f t="shared" si="185"/>
        <v>0</v>
      </c>
      <c r="AB321" s="38">
        <f t="shared" si="186"/>
        <v>0</v>
      </c>
      <c r="AC321" s="50"/>
      <c r="AD321" s="41"/>
      <c r="AE321" s="41">
        <f t="shared" si="187"/>
        <v>0</v>
      </c>
      <c r="AF321" s="38">
        <f t="shared" si="188"/>
        <v>0</v>
      </c>
      <c r="AG321" s="76"/>
      <c r="AH321" s="76"/>
      <c r="AI321" s="77"/>
      <c r="AJ321" s="50"/>
      <c r="AK321" s="41"/>
      <c r="AL321" s="41">
        <f t="shared" si="189"/>
        <v>0</v>
      </c>
      <c r="AM321" s="38">
        <f t="shared" si="190"/>
        <v>0</v>
      </c>
      <c r="AN321" s="76"/>
      <c r="AO321" s="76"/>
      <c r="AP321" s="77"/>
      <c r="AQ321" s="50"/>
      <c r="AR321" s="41"/>
      <c r="AS321" s="41"/>
      <c r="AT321" s="38"/>
      <c r="AU321" s="76"/>
      <c r="AV321" s="76"/>
      <c r="AW321" s="77"/>
      <c r="AX321" s="50"/>
      <c r="AY321" s="41"/>
      <c r="AZ321" s="41">
        <f t="shared" si="191"/>
        <v>0</v>
      </c>
      <c r="BA321" s="38">
        <f t="shared" si="192"/>
        <v>0</v>
      </c>
      <c r="BB321" s="76"/>
      <c r="BC321" s="76"/>
      <c r="BD321" s="77"/>
      <c r="BE321" s="50"/>
      <c r="BF321" s="41"/>
      <c r="BG321" s="41"/>
      <c r="BH321" s="38"/>
      <c r="BI321" s="76"/>
      <c r="BJ321" s="76"/>
      <c r="BK321" s="77"/>
      <c r="BL321" s="50"/>
      <c r="BM321" s="41"/>
      <c r="BN321" s="41"/>
      <c r="BO321" s="38"/>
      <c r="BP321" s="76"/>
      <c r="BQ321" s="76"/>
      <c r="BR321" s="77"/>
      <c r="BS321" s="92"/>
      <c r="BT321" s="93"/>
      <c r="BU321" s="93"/>
      <c r="BV321" s="38"/>
      <c r="BW321" s="76"/>
      <c r="BX321" s="76"/>
      <c r="BY321" s="77"/>
      <c r="BZ321" s="50"/>
      <c r="CA321" s="41"/>
      <c r="CB321" s="41"/>
      <c r="CC321" s="38">
        <f t="shared" si="193"/>
        <v>0</v>
      </c>
      <c r="CD321" s="76"/>
      <c r="CE321" s="76"/>
      <c r="CF321" s="77"/>
      <c r="CG321" s="87"/>
      <c r="CH321" s="88"/>
      <c r="CI321" s="88"/>
      <c r="CJ321" s="89">
        <f t="shared" si="194"/>
        <v>0</v>
      </c>
      <c r="CK321" s="76"/>
      <c r="CL321" s="76"/>
      <c r="CM321" s="77"/>
      <c r="CN321" s="87"/>
      <c r="CO321" s="88"/>
      <c r="CP321" s="88"/>
      <c r="CQ321" s="89"/>
      <c r="CR321" s="76"/>
      <c r="CS321" s="76"/>
      <c r="CT321" s="81"/>
      <c r="CU321" s="87"/>
      <c r="CV321" s="88"/>
      <c r="CW321" s="88">
        <f t="shared" si="195"/>
        <v>0</v>
      </c>
      <c r="CX321" s="89">
        <f t="shared" si="196"/>
        <v>0</v>
      </c>
      <c r="CY321" s="76"/>
      <c r="CZ321" s="76"/>
      <c r="DA321" s="81"/>
      <c r="DB321" s="60">
        <f t="shared" si="197"/>
        <v>0</v>
      </c>
      <c r="DC321" s="42">
        <f t="shared" si="198"/>
        <v>0</v>
      </c>
      <c r="DD321" s="42">
        <f t="shared" si="199"/>
        <v>0</v>
      </c>
      <c r="DE321" s="80">
        <f t="shared" si="200"/>
        <v>0</v>
      </c>
      <c r="DF321" s="80">
        <f t="shared" si="201"/>
        <v>0</v>
      </c>
      <c r="DG321" s="80">
        <f t="shared" si="202"/>
        <v>0</v>
      </c>
    </row>
    <row r="322" spans="2:111" s="8" customFormat="1" ht="20.100000000000001" customHeight="1">
      <c r="B322" s="13">
        <f t="shared" si="154"/>
        <v>316</v>
      </c>
      <c r="C322" s="66" t="e">
        <f>+#REF!</f>
        <v>#REF!</v>
      </c>
      <c r="D322" s="18"/>
      <c r="E322" s="97" t="e">
        <f>#REF!</f>
        <v>#REF!</v>
      </c>
      <c r="F322" s="16" t="e">
        <f>SUMIF(#REF!,$E322,#REF!)</f>
        <v>#REF!</v>
      </c>
      <c r="G322" s="16" t="e">
        <f>SUMIF(#REF!,$E322,#REF!)</f>
        <v>#REF!</v>
      </c>
      <c r="H322" s="17" t="e">
        <f t="shared" si="179"/>
        <v>#REF!</v>
      </c>
      <c r="I322" s="64" t="e">
        <f t="shared" si="180"/>
        <v>#REF!</v>
      </c>
      <c r="K322" s="92"/>
      <c r="L322" s="93"/>
      <c r="M322" s="41">
        <f t="shared" si="181"/>
        <v>0</v>
      </c>
      <c r="N322" s="38">
        <f t="shared" si="182"/>
        <v>0</v>
      </c>
      <c r="O322" s="76"/>
      <c r="P322" s="76"/>
      <c r="Q322" s="77"/>
      <c r="R322" s="50"/>
      <c r="S322" s="41"/>
      <c r="T322" s="41">
        <f t="shared" si="183"/>
        <v>0</v>
      </c>
      <c r="U322" s="38">
        <f t="shared" si="184"/>
        <v>0</v>
      </c>
      <c r="V322" s="76"/>
      <c r="W322" s="76"/>
      <c r="X322" s="77"/>
      <c r="Y322" s="50"/>
      <c r="Z322" s="41"/>
      <c r="AA322" s="41">
        <f t="shared" si="185"/>
        <v>0</v>
      </c>
      <c r="AB322" s="38">
        <f t="shared" si="186"/>
        <v>0</v>
      </c>
      <c r="AC322" s="50"/>
      <c r="AD322" s="41"/>
      <c r="AE322" s="41">
        <f t="shared" si="187"/>
        <v>0</v>
      </c>
      <c r="AF322" s="38">
        <f t="shared" si="188"/>
        <v>0</v>
      </c>
      <c r="AG322" s="76"/>
      <c r="AH322" s="76"/>
      <c r="AI322" s="77"/>
      <c r="AJ322" s="50"/>
      <c r="AK322" s="41"/>
      <c r="AL322" s="41">
        <f t="shared" si="189"/>
        <v>0</v>
      </c>
      <c r="AM322" s="38">
        <f t="shared" si="190"/>
        <v>0</v>
      </c>
      <c r="AN322" s="76"/>
      <c r="AO322" s="76"/>
      <c r="AP322" s="77"/>
      <c r="AQ322" s="50"/>
      <c r="AR322" s="41"/>
      <c r="AS322" s="41"/>
      <c r="AT322" s="38"/>
      <c r="AU322" s="76"/>
      <c r="AV322" s="76"/>
      <c r="AW322" s="77"/>
      <c r="AX322" s="50"/>
      <c r="AY322" s="41"/>
      <c r="AZ322" s="41">
        <f t="shared" si="191"/>
        <v>0</v>
      </c>
      <c r="BA322" s="38">
        <f t="shared" si="192"/>
        <v>0</v>
      </c>
      <c r="BB322" s="76"/>
      <c r="BC322" s="76"/>
      <c r="BD322" s="77"/>
      <c r="BE322" s="50"/>
      <c r="BF322" s="41"/>
      <c r="BG322" s="41"/>
      <c r="BH322" s="38"/>
      <c r="BI322" s="76"/>
      <c r="BJ322" s="76"/>
      <c r="BK322" s="77"/>
      <c r="BL322" s="50"/>
      <c r="BM322" s="41"/>
      <c r="BN322" s="41"/>
      <c r="BO322" s="38"/>
      <c r="BP322" s="76"/>
      <c r="BQ322" s="76"/>
      <c r="BR322" s="77"/>
      <c r="BS322" s="92"/>
      <c r="BT322" s="93"/>
      <c r="BU322" s="93"/>
      <c r="BV322" s="38"/>
      <c r="BW322" s="76"/>
      <c r="BX322" s="76"/>
      <c r="BY322" s="77"/>
      <c r="BZ322" s="50"/>
      <c r="CA322" s="41"/>
      <c r="CB322" s="41"/>
      <c r="CC322" s="38">
        <f t="shared" si="193"/>
        <v>0</v>
      </c>
      <c r="CD322" s="76"/>
      <c r="CE322" s="76"/>
      <c r="CF322" s="77"/>
      <c r="CG322" s="87"/>
      <c r="CH322" s="88"/>
      <c r="CI322" s="88"/>
      <c r="CJ322" s="89">
        <f t="shared" si="194"/>
        <v>0</v>
      </c>
      <c r="CK322" s="76"/>
      <c r="CL322" s="76"/>
      <c r="CM322" s="77"/>
      <c r="CN322" s="87"/>
      <c r="CO322" s="88"/>
      <c r="CP322" s="88"/>
      <c r="CQ322" s="89"/>
      <c r="CR322" s="76"/>
      <c r="CS322" s="76"/>
      <c r="CT322" s="81"/>
      <c r="CU322" s="87"/>
      <c r="CV322" s="88"/>
      <c r="CW322" s="88">
        <f t="shared" si="195"/>
        <v>0</v>
      </c>
      <c r="CX322" s="89">
        <f t="shared" si="196"/>
        <v>0</v>
      </c>
      <c r="CY322" s="76"/>
      <c r="CZ322" s="76"/>
      <c r="DA322" s="81"/>
      <c r="DB322" s="60">
        <f t="shared" si="197"/>
        <v>0</v>
      </c>
      <c r="DC322" s="42">
        <f t="shared" si="198"/>
        <v>0</v>
      </c>
      <c r="DD322" s="42">
        <f t="shared" si="199"/>
        <v>0</v>
      </c>
      <c r="DE322" s="80">
        <f t="shared" si="200"/>
        <v>0</v>
      </c>
      <c r="DF322" s="80">
        <f t="shared" si="201"/>
        <v>0</v>
      </c>
      <c r="DG322" s="80">
        <f t="shared" si="202"/>
        <v>0</v>
      </c>
    </row>
    <row r="323" spans="2:111" s="8" customFormat="1" ht="20.100000000000001" customHeight="1">
      <c r="B323" s="13">
        <f t="shared" si="154"/>
        <v>317</v>
      </c>
      <c r="C323" s="66" t="e">
        <f>+#REF!</f>
        <v>#REF!</v>
      </c>
      <c r="D323" s="18"/>
      <c r="E323" s="97" t="e">
        <f>#REF!</f>
        <v>#REF!</v>
      </c>
      <c r="F323" s="16" t="e">
        <f>SUMIF(#REF!,$E323,#REF!)</f>
        <v>#REF!</v>
      </c>
      <c r="G323" s="16" t="e">
        <f>SUMIF(#REF!,$E323,#REF!)</f>
        <v>#REF!</v>
      </c>
      <c r="H323" s="17" t="e">
        <f t="shared" si="179"/>
        <v>#REF!</v>
      </c>
      <c r="I323" s="64" t="e">
        <f t="shared" si="180"/>
        <v>#REF!</v>
      </c>
      <c r="K323" s="92"/>
      <c r="L323" s="93"/>
      <c r="M323" s="41">
        <f t="shared" si="181"/>
        <v>0</v>
      </c>
      <c r="N323" s="38">
        <f t="shared" si="182"/>
        <v>0</v>
      </c>
      <c r="O323" s="76"/>
      <c r="P323" s="76"/>
      <c r="Q323" s="77"/>
      <c r="R323" s="50"/>
      <c r="S323" s="41"/>
      <c r="T323" s="41">
        <f t="shared" si="183"/>
        <v>0</v>
      </c>
      <c r="U323" s="38">
        <f t="shared" si="184"/>
        <v>0</v>
      </c>
      <c r="V323" s="76"/>
      <c r="W323" s="76"/>
      <c r="X323" s="77"/>
      <c r="Y323" s="50"/>
      <c r="Z323" s="41"/>
      <c r="AA323" s="41">
        <f t="shared" si="185"/>
        <v>0</v>
      </c>
      <c r="AB323" s="38">
        <f t="shared" si="186"/>
        <v>0</v>
      </c>
      <c r="AC323" s="50"/>
      <c r="AD323" s="41"/>
      <c r="AE323" s="41">
        <f t="shared" si="187"/>
        <v>0</v>
      </c>
      <c r="AF323" s="38">
        <f t="shared" si="188"/>
        <v>0</v>
      </c>
      <c r="AG323" s="76"/>
      <c r="AH323" s="76"/>
      <c r="AI323" s="77"/>
      <c r="AJ323" s="50"/>
      <c r="AK323" s="41"/>
      <c r="AL323" s="41">
        <f t="shared" si="189"/>
        <v>0</v>
      </c>
      <c r="AM323" s="38">
        <f t="shared" si="190"/>
        <v>0</v>
      </c>
      <c r="AN323" s="76"/>
      <c r="AO323" s="76"/>
      <c r="AP323" s="77"/>
      <c r="AQ323" s="50"/>
      <c r="AR323" s="41"/>
      <c r="AS323" s="41"/>
      <c r="AT323" s="38"/>
      <c r="AU323" s="76"/>
      <c r="AV323" s="76"/>
      <c r="AW323" s="77"/>
      <c r="AX323" s="50"/>
      <c r="AY323" s="41"/>
      <c r="AZ323" s="41">
        <f t="shared" si="191"/>
        <v>0</v>
      </c>
      <c r="BA323" s="38">
        <f t="shared" si="192"/>
        <v>0</v>
      </c>
      <c r="BB323" s="76"/>
      <c r="BC323" s="76"/>
      <c r="BD323" s="77"/>
      <c r="BE323" s="50"/>
      <c r="BF323" s="41"/>
      <c r="BG323" s="41"/>
      <c r="BH323" s="38"/>
      <c r="BI323" s="76"/>
      <c r="BJ323" s="76"/>
      <c r="BK323" s="77"/>
      <c r="BL323" s="50"/>
      <c r="BM323" s="41"/>
      <c r="BN323" s="41"/>
      <c r="BO323" s="38"/>
      <c r="BP323" s="76"/>
      <c r="BQ323" s="76"/>
      <c r="BR323" s="77"/>
      <c r="BS323" s="92"/>
      <c r="BT323" s="93"/>
      <c r="BU323" s="93"/>
      <c r="BV323" s="38"/>
      <c r="BW323" s="76"/>
      <c r="BX323" s="76"/>
      <c r="BY323" s="77"/>
      <c r="BZ323" s="50"/>
      <c r="CA323" s="41"/>
      <c r="CB323" s="41"/>
      <c r="CC323" s="38">
        <f t="shared" si="193"/>
        <v>0</v>
      </c>
      <c r="CD323" s="76"/>
      <c r="CE323" s="76"/>
      <c r="CF323" s="77"/>
      <c r="CG323" s="87"/>
      <c r="CH323" s="88"/>
      <c r="CI323" s="88"/>
      <c r="CJ323" s="89">
        <f t="shared" si="194"/>
        <v>0</v>
      </c>
      <c r="CK323" s="76"/>
      <c r="CL323" s="76"/>
      <c r="CM323" s="77"/>
      <c r="CN323" s="87"/>
      <c r="CO323" s="88"/>
      <c r="CP323" s="88"/>
      <c r="CQ323" s="89"/>
      <c r="CR323" s="76"/>
      <c r="CS323" s="76"/>
      <c r="CT323" s="81"/>
      <c r="CU323" s="87"/>
      <c r="CV323" s="88"/>
      <c r="CW323" s="88">
        <f t="shared" si="195"/>
        <v>0</v>
      </c>
      <c r="CX323" s="89">
        <f t="shared" si="196"/>
        <v>0</v>
      </c>
      <c r="CY323" s="76"/>
      <c r="CZ323" s="76"/>
      <c r="DA323" s="81"/>
      <c r="DB323" s="60">
        <f t="shared" si="197"/>
        <v>0</v>
      </c>
      <c r="DC323" s="42">
        <f t="shared" si="198"/>
        <v>0</v>
      </c>
      <c r="DD323" s="42">
        <f t="shared" si="199"/>
        <v>0</v>
      </c>
      <c r="DE323" s="80">
        <f t="shared" si="200"/>
        <v>0</v>
      </c>
      <c r="DF323" s="80">
        <f t="shared" si="201"/>
        <v>0</v>
      </c>
      <c r="DG323" s="80">
        <f t="shared" si="202"/>
        <v>0</v>
      </c>
    </row>
    <row r="324" spans="2:111" s="8" customFormat="1" ht="20.100000000000001" customHeight="1">
      <c r="B324" s="13">
        <f t="shared" si="154"/>
        <v>318</v>
      </c>
      <c r="C324" s="66" t="e">
        <f>+#REF!</f>
        <v>#REF!</v>
      </c>
      <c r="D324" s="18"/>
      <c r="E324" s="97" t="e">
        <f>#REF!</f>
        <v>#REF!</v>
      </c>
      <c r="F324" s="16" t="e">
        <f>SUMIF(#REF!,$E324,#REF!)</f>
        <v>#REF!</v>
      </c>
      <c r="G324" s="16" t="e">
        <f>SUMIF(#REF!,$E324,#REF!)</f>
        <v>#REF!</v>
      </c>
      <c r="H324" s="17" t="e">
        <f t="shared" si="179"/>
        <v>#REF!</v>
      </c>
      <c r="I324" s="64" t="e">
        <f t="shared" si="180"/>
        <v>#REF!</v>
      </c>
      <c r="K324" s="92"/>
      <c r="L324" s="93"/>
      <c r="M324" s="41">
        <f t="shared" si="181"/>
        <v>0</v>
      </c>
      <c r="N324" s="38">
        <f t="shared" si="182"/>
        <v>0</v>
      </c>
      <c r="O324" s="76"/>
      <c r="P324" s="76"/>
      <c r="Q324" s="77"/>
      <c r="R324" s="50"/>
      <c r="S324" s="41"/>
      <c r="T324" s="41">
        <f t="shared" si="183"/>
        <v>0</v>
      </c>
      <c r="U324" s="38">
        <f t="shared" si="184"/>
        <v>0</v>
      </c>
      <c r="V324" s="76"/>
      <c r="W324" s="76"/>
      <c r="X324" s="77"/>
      <c r="Y324" s="50"/>
      <c r="Z324" s="41"/>
      <c r="AA324" s="41">
        <f t="shared" si="185"/>
        <v>0</v>
      </c>
      <c r="AB324" s="38">
        <f t="shared" si="186"/>
        <v>0</v>
      </c>
      <c r="AC324" s="50"/>
      <c r="AD324" s="41"/>
      <c r="AE324" s="41">
        <f t="shared" si="187"/>
        <v>0</v>
      </c>
      <c r="AF324" s="38">
        <f t="shared" si="188"/>
        <v>0</v>
      </c>
      <c r="AG324" s="76"/>
      <c r="AH324" s="76"/>
      <c r="AI324" s="77"/>
      <c r="AJ324" s="50"/>
      <c r="AK324" s="41"/>
      <c r="AL324" s="41">
        <f t="shared" si="189"/>
        <v>0</v>
      </c>
      <c r="AM324" s="38">
        <f t="shared" si="190"/>
        <v>0</v>
      </c>
      <c r="AN324" s="76"/>
      <c r="AO324" s="76"/>
      <c r="AP324" s="77"/>
      <c r="AQ324" s="50"/>
      <c r="AR324" s="41"/>
      <c r="AS324" s="41"/>
      <c r="AT324" s="38"/>
      <c r="AU324" s="76"/>
      <c r="AV324" s="76"/>
      <c r="AW324" s="77"/>
      <c r="AX324" s="50"/>
      <c r="AY324" s="41"/>
      <c r="AZ324" s="41">
        <f t="shared" si="191"/>
        <v>0</v>
      </c>
      <c r="BA324" s="38">
        <f t="shared" si="192"/>
        <v>0</v>
      </c>
      <c r="BB324" s="76"/>
      <c r="BC324" s="76"/>
      <c r="BD324" s="77"/>
      <c r="BE324" s="50"/>
      <c r="BF324" s="41"/>
      <c r="BG324" s="41"/>
      <c r="BH324" s="38"/>
      <c r="BI324" s="76"/>
      <c r="BJ324" s="76"/>
      <c r="BK324" s="77"/>
      <c r="BL324" s="50"/>
      <c r="BM324" s="41"/>
      <c r="BN324" s="41"/>
      <c r="BO324" s="38"/>
      <c r="BP324" s="76"/>
      <c r="BQ324" s="76"/>
      <c r="BR324" s="77"/>
      <c r="BS324" s="92"/>
      <c r="BT324" s="93"/>
      <c r="BU324" s="93"/>
      <c r="BV324" s="38"/>
      <c r="BW324" s="76"/>
      <c r="BX324" s="76"/>
      <c r="BY324" s="77"/>
      <c r="BZ324" s="50"/>
      <c r="CA324" s="41"/>
      <c r="CB324" s="41"/>
      <c r="CC324" s="38">
        <f t="shared" si="193"/>
        <v>0</v>
      </c>
      <c r="CD324" s="76"/>
      <c r="CE324" s="76"/>
      <c r="CF324" s="77"/>
      <c r="CG324" s="87"/>
      <c r="CH324" s="88"/>
      <c r="CI324" s="88"/>
      <c r="CJ324" s="89">
        <f t="shared" si="194"/>
        <v>0</v>
      </c>
      <c r="CK324" s="76"/>
      <c r="CL324" s="76"/>
      <c r="CM324" s="77"/>
      <c r="CN324" s="87"/>
      <c r="CO324" s="88"/>
      <c r="CP324" s="88"/>
      <c r="CQ324" s="89"/>
      <c r="CR324" s="76"/>
      <c r="CS324" s="76"/>
      <c r="CT324" s="81"/>
      <c r="CU324" s="87"/>
      <c r="CV324" s="88"/>
      <c r="CW324" s="88">
        <f t="shared" si="195"/>
        <v>0</v>
      </c>
      <c r="CX324" s="89">
        <f t="shared" si="196"/>
        <v>0</v>
      </c>
      <c r="CY324" s="76"/>
      <c r="CZ324" s="76"/>
      <c r="DA324" s="81"/>
      <c r="DB324" s="60">
        <f t="shared" si="197"/>
        <v>0</v>
      </c>
      <c r="DC324" s="42">
        <f t="shared" si="198"/>
        <v>0</v>
      </c>
      <c r="DD324" s="42">
        <f t="shared" si="199"/>
        <v>0</v>
      </c>
      <c r="DE324" s="80">
        <f t="shared" si="200"/>
        <v>0</v>
      </c>
      <c r="DF324" s="80">
        <f t="shared" si="201"/>
        <v>0</v>
      </c>
      <c r="DG324" s="80">
        <f t="shared" si="202"/>
        <v>0</v>
      </c>
    </row>
    <row r="325" spans="2:111" s="8" customFormat="1" ht="20.100000000000001" customHeight="1">
      <c r="B325" s="13">
        <f t="shared" si="154"/>
        <v>319</v>
      </c>
      <c r="C325" s="66" t="e">
        <f>+#REF!</f>
        <v>#REF!</v>
      </c>
      <c r="D325" s="18"/>
      <c r="E325" s="97" t="e">
        <f>#REF!</f>
        <v>#REF!</v>
      </c>
      <c r="F325" s="16" t="e">
        <f>SUMIF(#REF!,$E325,#REF!)</f>
        <v>#REF!</v>
      </c>
      <c r="G325" s="16" t="e">
        <f>SUMIF(#REF!,$E325,#REF!)</f>
        <v>#REF!</v>
      </c>
      <c r="H325" s="17" t="e">
        <f t="shared" si="179"/>
        <v>#REF!</v>
      </c>
      <c r="I325" s="64" t="e">
        <f t="shared" si="180"/>
        <v>#REF!</v>
      </c>
      <c r="K325" s="92"/>
      <c r="L325" s="93"/>
      <c r="M325" s="41">
        <f t="shared" si="181"/>
        <v>0</v>
      </c>
      <c r="N325" s="38">
        <f t="shared" si="182"/>
        <v>0</v>
      </c>
      <c r="O325" s="76"/>
      <c r="P325" s="76"/>
      <c r="Q325" s="77"/>
      <c r="R325" s="50"/>
      <c r="S325" s="41"/>
      <c r="T325" s="41">
        <f t="shared" si="183"/>
        <v>0</v>
      </c>
      <c r="U325" s="38">
        <f t="shared" si="184"/>
        <v>0</v>
      </c>
      <c r="V325" s="76"/>
      <c r="W325" s="76"/>
      <c r="X325" s="77"/>
      <c r="Y325" s="50"/>
      <c r="Z325" s="41"/>
      <c r="AA325" s="41">
        <f t="shared" si="185"/>
        <v>0</v>
      </c>
      <c r="AB325" s="38">
        <f t="shared" si="186"/>
        <v>0</v>
      </c>
      <c r="AC325" s="50"/>
      <c r="AD325" s="41"/>
      <c r="AE325" s="41">
        <f t="shared" si="187"/>
        <v>0</v>
      </c>
      <c r="AF325" s="38">
        <f t="shared" si="188"/>
        <v>0</v>
      </c>
      <c r="AG325" s="76"/>
      <c r="AH325" s="76"/>
      <c r="AI325" s="77"/>
      <c r="AJ325" s="50"/>
      <c r="AK325" s="41"/>
      <c r="AL325" s="41">
        <f t="shared" si="189"/>
        <v>0</v>
      </c>
      <c r="AM325" s="38">
        <f t="shared" si="190"/>
        <v>0</v>
      </c>
      <c r="AN325" s="76"/>
      <c r="AO325" s="76"/>
      <c r="AP325" s="77"/>
      <c r="AQ325" s="50"/>
      <c r="AR325" s="41"/>
      <c r="AS325" s="41"/>
      <c r="AT325" s="38"/>
      <c r="AU325" s="76"/>
      <c r="AV325" s="76"/>
      <c r="AW325" s="77"/>
      <c r="AX325" s="50"/>
      <c r="AY325" s="41"/>
      <c r="AZ325" s="41">
        <f t="shared" si="191"/>
        <v>0</v>
      </c>
      <c r="BA325" s="38">
        <f t="shared" si="192"/>
        <v>0</v>
      </c>
      <c r="BB325" s="76"/>
      <c r="BC325" s="76"/>
      <c r="BD325" s="77"/>
      <c r="BE325" s="50"/>
      <c r="BF325" s="41"/>
      <c r="BG325" s="41"/>
      <c r="BH325" s="38"/>
      <c r="BI325" s="76"/>
      <c r="BJ325" s="76"/>
      <c r="BK325" s="77"/>
      <c r="BL325" s="50"/>
      <c r="BM325" s="41"/>
      <c r="BN325" s="41"/>
      <c r="BO325" s="38"/>
      <c r="BP325" s="76"/>
      <c r="BQ325" s="76"/>
      <c r="BR325" s="77"/>
      <c r="BS325" s="92"/>
      <c r="BT325" s="93"/>
      <c r="BU325" s="93"/>
      <c r="BV325" s="38"/>
      <c r="BW325" s="76"/>
      <c r="BX325" s="76"/>
      <c r="BY325" s="77"/>
      <c r="BZ325" s="50"/>
      <c r="CA325" s="41"/>
      <c r="CB325" s="41"/>
      <c r="CC325" s="38">
        <f t="shared" si="193"/>
        <v>0</v>
      </c>
      <c r="CD325" s="76"/>
      <c r="CE325" s="76"/>
      <c r="CF325" s="77"/>
      <c r="CG325" s="87"/>
      <c r="CH325" s="88"/>
      <c r="CI325" s="88"/>
      <c r="CJ325" s="89">
        <f t="shared" si="194"/>
        <v>0</v>
      </c>
      <c r="CK325" s="76"/>
      <c r="CL325" s="76"/>
      <c r="CM325" s="77"/>
      <c r="CN325" s="87"/>
      <c r="CO325" s="88"/>
      <c r="CP325" s="88"/>
      <c r="CQ325" s="89"/>
      <c r="CR325" s="76"/>
      <c r="CS325" s="76"/>
      <c r="CT325" s="81"/>
      <c r="CU325" s="87"/>
      <c r="CV325" s="88"/>
      <c r="CW325" s="88">
        <f t="shared" si="195"/>
        <v>0</v>
      </c>
      <c r="CX325" s="89">
        <f t="shared" si="196"/>
        <v>0</v>
      </c>
      <c r="CY325" s="76"/>
      <c r="CZ325" s="76"/>
      <c r="DA325" s="81"/>
      <c r="DB325" s="60">
        <f t="shared" si="197"/>
        <v>0</v>
      </c>
      <c r="DC325" s="42">
        <f t="shared" si="198"/>
        <v>0</v>
      </c>
      <c r="DD325" s="42">
        <f t="shared" si="199"/>
        <v>0</v>
      </c>
      <c r="DE325" s="80">
        <f t="shared" si="200"/>
        <v>0</v>
      </c>
      <c r="DF325" s="80">
        <f t="shared" si="201"/>
        <v>0</v>
      </c>
      <c r="DG325" s="80">
        <f t="shared" si="202"/>
        <v>0</v>
      </c>
    </row>
    <row r="326" spans="2:111" s="8" customFormat="1" ht="20.100000000000001" customHeight="1">
      <c r="B326" s="13">
        <f t="shared" si="154"/>
        <v>320</v>
      </c>
      <c r="C326" s="66" t="e">
        <f>+#REF!</f>
        <v>#REF!</v>
      </c>
      <c r="D326" s="18"/>
      <c r="E326" s="97" t="e">
        <f>#REF!</f>
        <v>#REF!</v>
      </c>
      <c r="F326" s="16" t="e">
        <f>SUMIF(#REF!,$E326,#REF!)</f>
        <v>#REF!</v>
      </c>
      <c r="G326" s="16" t="e">
        <f>SUMIF(#REF!,$E326,#REF!)</f>
        <v>#REF!</v>
      </c>
      <c r="H326" s="17" t="e">
        <f t="shared" si="179"/>
        <v>#REF!</v>
      </c>
      <c r="I326" s="64" t="e">
        <f t="shared" si="180"/>
        <v>#REF!</v>
      </c>
      <c r="K326" s="92"/>
      <c r="L326" s="93"/>
      <c r="M326" s="41">
        <f t="shared" si="181"/>
        <v>0</v>
      </c>
      <c r="N326" s="38">
        <f t="shared" si="182"/>
        <v>0</v>
      </c>
      <c r="O326" s="76"/>
      <c r="P326" s="76"/>
      <c r="Q326" s="77"/>
      <c r="R326" s="50"/>
      <c r="S326" s="41"/>
      <c r="T326" s="41">
        <f t="shared" si="183"/>
        <v>0</v>
      </c>
      <c r="U326" s="38">
        <f t="shared" si="184"/>
        <v>0</v>
      </c>
      <c r="V326" s="76"/>
      <c r="W326" s="76"/>
      <c r="X326" s="77"/>
      <c r="Y326" s="50"/>
      <c r="Z326" s="41"/>
      <c r="AA326" s="41">
        <f t="shared" si="185"/>
        <v>0</v>
      </c>
      <c r="AB326" s="38">
        <f t="shared" si="186"/>
        <v>0</v>
      </c>
      <c r="AC326" s="50"/>
      <c r="AD326" s="41"/>
      <c r="AE326" s="41">
        <f t="shared" si="187"/>
        <v>0</v>
      </c>
      <c r="AF326" s="38">
        <f t="shared" si="188"/>
        <v>0</v>
      </c>
      <c r="AG326" s="76"/>
      <c r="AH326" s="76"/>
      <c r="AI326" s="77"/>
      <c r="AJ326" s="50"/>
      <c r="AK326" s="41"/>
      <c r="AL326" s="41">
        <f t="shared" si="189"/>
        <v>0</v>
      </c>
      <c r="AM326" s="38">
        <f t="shared" si="190"/>
        <v>0</v>
      </c>
      <c r="AN326" s="76"/>
      <c r="AO326" s="76"/>
      <c r="AP326" s="77"/>
      <c r="AQ326" s="50"/>
      <c r="AR326" s="41"/>
      <c r="AS326" s="41"/>
      <c r="AT326" s="38"/>
      <c r="AU326" s="76"/>
      <c r="AV326" s="76"/>
      <c r="AW326" s="77"/>
      <c r="AX326" s="50"/>
      <c r="AY326" s="41"/>
      <c r="AZ326" s="41">
        <f t="shared" si="191"/>
        <v>0</v>
      </c>
      <c r="BA326" s="38">
        <f t="shared" si="192"/>
        <v>0</v>
      </c>
      <c r="BB326" s="76"/>
      <c r="BC326" s="76"/>
      <c r="BD326" s="77"/>
      <c r="BE326" s="50"/>
      <c r="BF326" s="41"/>
      <c r="BG326" s="41"/>
      <c r="BH326" s="38"/>
      <c r="BI326" s="76"/>
      <c r="BJ326" s="76"/>
      <c r="BK326" s="77"/>
      <c r="BL326" s="50"/>
      <c r="BM326" s="41"/>
      <c r="BN326" s="41"/>
      <c r="BO326" s="38"/>
      <c r="BP326" s="76"/>
      <c r="BQ326" s="76"/>
      <c r="BR326" s="77"/>
      <c r="BS326" s="92"/>
      <c r="BT326" s="93"/>
      <c r="BU326" s="93"/>
      <c r="BV326" s="38"/>
      <c r="BW326" s="76"/>
      <c r="BX326" s="76"/>
      <c r="BY326" s="77"/>
      <c r="BZ326" s="50"/>
      <c r="CA326" s="41"/>
      <c r="CB326" s="41"/>
      <c r="CC326" s="38">
        <f t="shared" si="193"/>
        <v>0</v>
      </c>
      <c r="CD326" s="76"/>
      <c r="CE326" s="76"/>
      <c r="CF326" s="77"/>
      <c r="CG326" s="87"/>
      <c r="CH326" s="88"/>
      <c r="CI326" s="88"/>
      <c r="CJ326" s="89">
        <f t="shared" si="194"/>
        <v>0</v>
      </c>
      <c r="CK326" s="76"/>
      <c r="CL326" s="76"/>
      <c r="CM326" s="77"/>
      <c r="CN326" s="87"/>
      <c r="CO326" s="88"/>
      <c r="CP326" s="88"/>
      <c r="CQ326" s="89"/>
      <c r="CR326" s="76"/>
      <c r="CS326" s="76"/>
      <c r="CT326" s="81"/>
      <c r="CU326" s="87"/>
      <c r="CV326" s="88"/>
      <c r="CW326" s="88">
        <f t="shared" si="195"/>
        <v>0</v>
      </c>
      <c r="CX326" s="89">
        <f t="shared" si="196"/>
        <v>0</v>
      </c>
      <c r="CY326" s="76"/>
      <c r="CZ326" s="76"/>
      <c r="DA326" s="81"/>
      <c r="DB326" s="60">
        <f t="shared" si="197"/>
        <v>0</v>
      </c>
      <c r="DC326" s="42">
        <f t="shared" si="198"/>
        <v>0</v>
      </c>
      <c r="DD326" s="42">
        <f t="shared" si="199"/>
        <v>0</v>
      </c>
      <c r="DE326" s="80">
        <f t="shared" si="200"/>
        <v>0</v>
      </c>
      <c r="DF326" s="80">
        <f t="shared" si="201"/>
        <v>0</v>
      </c>
      <c r="DG326" s="80">
        <f t="shared" si="202"/>
        <v>0</v>
      </c>
    </row>
    <row r="327" spans="2:111" s="8" customFormat="1" ht="20.100000000000001" customHeight="1">
      <c r="B327" s="13">
        <f t="shared" si="154"/>
        <v>321</v>
      </c>
      <c r="C327" s="66" t="e">
        <f>+#REF!</f>
        <v>#REF!</v>
      </c>
      <c r="D327" s="18"/>
      <c r="E327" s="97" t="e">
        <f>#REF!</f>
        <v>#REF!</v>
      </c>
      <c r="F327" s="16" t="e">
        <f>SUMIF(#REF!,$E327,#REF!)</f>
        <v>#REF!</v>
      </c>
      <c r="G327" s="16" t="e">
        <f>SUMIF(#REF!,$E327,#REF!)</f>
        <v>#REF!</v>
      </c>
      <c r="H327" s="17" t="e">
        <f t="shared" si="179"/>
        <v>#REF!</v>
      </c>
      <c r="I327" s="64" t="e">
        <f t="shared" si="180"/>
        <v>#REF!</v>
      </c>
      <c r="K327" s="92"/>
      <c r="L327" s="93"/>
      <c r="M327" s="41">
        <f t="shared" si="181"/>
        <v>0</v>
      </c>
      <c r="N327" s="38">
        <f t="shared" si="182"/>
        <v>0</v>
      </c>
      <c r="O327" s="76"/>
      <c r="P327" s="76"/>
      <c r="Q327" s="77"/>
      <c r="R327" s="50"/>
      <c r="S327" s="41"/>
      <c r="T327" s="41">
        <f t="shared" si="183"/>
        <v>0</v>
      </c>
      <c r="U327" s="38">
        <f t="shared" si="184"/>
        <v>0</v>
      </c>
      <c r="V327" s="76"/>
      <c r="W327" s="76"/>
      <c r="X327" s="77"/>
      <c r="Y327" s="50"/>
      <c r="Z327" s="41"/>
      <c r="AA327" s="41">
        <f t="shared" si="185"/>
        <v>0</v>
      </c>
      <c r="AB327" s="38">
        <f t="shared" si="186"/>
        <v>0</v>
      </c>
      <c r="AC327" s="50"/>
      <c r="AD327" s="41"/>
      <c r="AE327" s="41">
        <f t="shared" si="187"/>
        <v>0</v>
      </c>
      <c r="AF327" s="38">
        <f t="shared" si="188"/>
        <v>0</v>
      </c>
      <c r="AG327" s="76"/>
      <c r="AH327" s="76"/>
      <c r="AI327" s="77"/>
      <c r="AJ327" s="50"/>
      <c r="AK327" s="41"/>
      <c r="AL327" s="41">
        <f t="shared" si="189"/>
        <v>0</v>
      </c>
      <c r="AM327" s="38">
        <f t="shared" si="190"/>
        <v>0</v>
      </c>
      <c r="AN327" s="76"/>
      <c r="AO327" s="76"/>
      <c r="AP327" s="77"/>
      <c r="AQ327" s="50"/>
      <c r="AR327" s="41"/>
      <c r="AS327" s="41"/>
      <c r="AT327" s="38"/>
      <c r="AU327" s="76"/>
      <c r="AV327" s="76"/>
      <c r="AW327" s="77"/>
      <c r="AX327" s="50"/>
      <c r="AY327" s="41"/>
      <c r="AZ327" s="41">
        <f t="shared" si="191"/>
        <v>0</v>
      </c>
      <c r="BA327" s="38">
        <f t="shared" si="192"/>
        <v>0</v>
      </c>
      <c r="BB327" s="76"/>
      <c r="BC327" s="76"/>
      <c r="BD327" s="77"/>
      <c r="BE327" s="50"/>
      <c r="BF327" s="41"/>
      <c r="BG327" s="41"/>
      <c r="BH327" s="38"/>
      <c r="BI327" s="76"/>
      <c r="BJ327" s="76"/>
      <c r="BK327" s="77"/>
      <c r="BL327" s="50"/>
      <c r="BM327" s="41"/>
      <c r="BN327" s="41"/>
      <c r="BO327" s="38"/>
      <c r="BP327" s="76"/>
      <c r="BQ327" s="76"/>
      <c r="BR327" s="77"/>
      <c r="BS327" s="92"/>
      <c r="BT327" s="93"/>
      <c r="BU327" s="93"/>
      <c r="BV327" s="38"/>
      <c r="BW327" s="76"/>
      <c r="BX327" s="76"/>
      <c r="BY327" s="77"/>
      <c r="BZ327" s="50"/>
      <c r="CA327" s="41"/>
      <c r="CB327" s="41"/>
      <c r="CC327" s="38">
        <f t="shared" si="193"/>
        <v>0</v>
      </c>
      <c r="CD327" s="76"/>
      <c r="CE327" s="76"/>
      <c r="CF327" s="77"/>
      <c r="CG327" s="87"/>
      <c r="CH327" s="88"/>
      <c r="CI327" s="88"/>
      <c r="CJ327" s="89">
        <f t="shared" si="194"/>
        <v>0</v>
      </c>
      <c r="CK327" s="76"/>
      <c r="CL327" s="76"/>
      <c r="CM327" s="77"/>
      <c r="CN327" s="87"/>
      <c r="CO327" s="88"/>
      <c r="CP327" s="88"/>
      <c r="CQ327" s="89"/>
      <c r="CR327" s="76"/>
      <c r="CS327" s="76"/>
      <c r="CT327" s="81"/>
      <c r="CU327" s="87"/>
      <c r="CV327" s="88"/>
      <c r="CW327" s="88">
        <f t="shared" si="195"/>
        <v>0</v>
      </c>
      <c r="CX327" s="89">
        <f t="shared" si="196"/>
        <v>0</v>
      </c>
      <c r="CY327" s="76"/>
      <c r="CZ327" s="76"/>
      <c r="DA327" s="81"/>
      <c r="DB327" s="60">
        <f t="shared" si="197"/>
        <v>0</v>
      </c>
      <c r="DC327" s="42">
        <f t="shared" si="198"/>
        <v>0</v>
      </c>
      <c r="DD327" s="42">
        <f t="shared" si="199"/>
        <v>0</v>
      </c>
      <c r="DE327" s="80">
        <f t="shared" si="200"/>
        <v>0</v>
      </c>
      <c r="DF327" s="80">
        <f t="shared" si="201"/>
        <v>0</v>
      </c>
      <c r="DG327" s="80">
        <f t="shared" si="202"/>
        <v>0</v>
      </c>
    </row>
    <row r="328" spans="2:111" s="8" customFormat="1" ht="20.100000000000001" customHeight="1">
      <c r="B328" s="13">
        <f t="shared" si="154"/>
        <v>322</v>
      </c>
      <c r="C328" s="66" t="e">
        <f>+#REF!</f>
        <v>#REF!</v>
      </c>
      <c r="D328" s="18"/>
      <c r="E328" s="97" t="e">
        <f>#REF!</f>
        <v>#REF!</v>
      </c>
      <c r="F328" s="16" t="e">
        <f>SUMIF(#REF!,$E328,#REF!)</f>
        <v>#REF!</v>
      </c>
      <c r="G328" s="16" t="e">
        <f>SUMIF(#REF!,$E328,#REF!)</f>
        <v>#REF!</v>
      </c>
      <c r="H328" s="17" t="e">
        <f t="shared" si="179"/>
        <v>#REF!</v>
      </c>
      <c r="I328" s="64" t="e">
        <f t="shared" si="180"/>
        <v>#REF!</v>
      </c>
      <c r="K328" s="92"/>
      <c r="L328" s="93"/>
      <c r="M328" s="41">
        <f t="shared" si="181"/>
        <v>0</v>
      </c>
      <c r="N328" s="38">
        <f t="shared" si="182"/>
        <v>0</v>
      </c>
      <c r="O328" s="76"/>
      <c r="P328" s="76"/>
      <c r="Q328" s="77"/>
      <c r="R328" s="50"/>
      <c r="S328" s="41"/>
      <c r="T328" s="41">
        <f t="shared" si="183"/>
        <v>0</v>
      </c>
      <c r="U328" s="38">
        <f t="shared" si="184"/>
        <v>0</v>
      </c>
      <c r="V328" s="76"/>
      <c r="W328" s="76"/>
      <c r="X328" s="77"/>
      <c r="Y328" s="50"/>
      <c r="Z328" s="41"/>
      <c r="AA328" s="41">
        <f t="shared" si="185"/>
        <v>0</v>
      </c>
      <c r="AB328" s="38">
        <f t="shared" si="186"/>
        <v>0</v>
      </c>
      <c r="AC328" s="50"/>
      <c r="AD328" s="41"/>
      <c r="AE328" s="41">
        <f t="shared" si="187"/>
        <v>0</v>
      </c>
      <c r="AF328" s="38">
        <f t="shared" si="188"/>
        <v>0</v>
      </c>
      <c r="AG328" s="76"/>
      <c r="AH328" s="76"/>
      <c r="AI328" s="77"/>
      <c r="AJ328" s="50"/>
      <c r="AK328" s="41"/>
      <c r="AL328" s="41">
        <f t="shared" si="189"/>
        <v>0</v>
      </c>
      <c r="AM328" s="38">
        <f t="shared" si="190"/>
        <v>0</v>
      </c>
      <c r="AN328" s="76"/>
      <c r="AO328" s="76"/>
      <c r="AP328" s="77"/>
      <c r="AQ328" s="50"/>
      <c r="AR328" s="41"/>
      <c r="AS328" s="41"/>
      <c r="AT328" s="38"/>
      <c r="AU328" s="76"/>
      <c r="AV328" s="76"/>
      <c r="AW328" s="77"/>
      <c r="AX328" s="50"/>
      <c r="AY328" s="41"/>
      <c r="AZ328" s="41">
        <f t="shared" si="191"/>
        <v>0</v>
      </c>
      <c r="BA328" s="38">
        <f t="shared" si="192"/>
        <v>0</v>
      </c>
      <c r="BB328" s="76"/>
      <c r="BC328" s="76"/>
      <c r="BD328" s="77"/>
      <c r="BE328" s="50"/>
      <c r="BF328" s="41"/>
      <c r="BG328" s="41"/>
      <c r="BH328" s="38"/>
      <c r="BI328" s="76"/>
      <c r="BJ328" s="76"/>
      <c r="BK328" s="77"/>
      <c r="BL328" s="50"/>
      <c r="BM328" s="41"/>
      <c r="BN328" s="41"/>
      <c r="BO328" s="38"/>
      <c r="BP328" s="76"/>
      <c r="BQ328" s="76"/>
      <c r="BR328" s="77"/>
      <c r="BS328" s="92"/>
      <c r="BT328" s="93"/>
      <c r="BU328" s="93"/>
      <c r="BV328" s="38"/>
      <c r="BW328" s="76"/>
      <c r="BX328" s="76"/>
      <c r="BY328" s="77"/>
      <c r="BZ328" s="50"/>
      <c r="CA328" s="41"/>
      <c r="CB328" s="41"/>
      <c r="CC328" s="38">
        <f t="shared" si="193"/>
        <v>0</v>
      </c>
      <c r="CD328" s="76"/>
      <c r="CE328" s="76"/>
      <c r="CF328" s="77"/>
      <c r="CG328" s="87"/>
      <c r="CH328" s="88"/>
      <c r="CI328" s="88"/>
      <c r="CJ328" s="89">
        <f t="shared" si="194"/>
        <v>0</v>
      </c>
      <c r="CK328" s="76"/>
      <c r="CL328" s="76"/>
      <c r="CM328" s="77"/>
      <c r="CN328" s="87"/>
      <c r="CO328" s="88"/>
      <c r="CP328" s="88"/>
      <c r="CQ328" s="89"/>
      <c r="CR328" s="76"/>
      <c r="CS328" s="76"/>
      <c r="CT328" s="81"/>
      <c r="CU328" s="87"/>
      <c r="CV328" s="88"/>
      <c r="CW328" s="88">
        <f t="shared" si="195"/>
        <v>0</v>
      </c>
      <c r="CX328" s="89">
        <f t="shared" si="196"/>
        <v>0</v>
      </c>
      <c r="CY328" s="76"/>
      <c r="CZ328" s="76"/>
      <c r="DA328" s="81"/>
      <c r="DB328" s="60">
        <f t="shared" si="197"/>
        <v>0</v>
      </c>
      <c r="DC328" s="42">
        <f t="shared" si="198"/>
        <v>0</v>
      </c>
      <c r="DD328" s="42">
        <f t="shared" si="199"/>
        <v>0</v>
      </c>
      <c r="DE328" s="80">
        <f t="shared" si="200"/>
        <v>0</v>
      </c>
      <c r="DF328" s="80">
        <f t="shared" si="201"/>
        <v>0</v>
      </c>
      <c r="DG328" s="80">
        <f t="shared" si="202"/>
        <v>0</v>
      </c>
    </row>
    <row r="329" spans="2:111" s="8" customFormat="1" ht="20.100000000000001" customHeight="1">
      <c r="B329" s="13">
        <f t="shared" si="154"/>
        <v>323</v>
      </c>
      <c r="C329" s="66" t="e">
        <f>+#REF!</f>
        <v>#REF!</v>
      </c>
      <c r="D329" s="18"/>
      <c r="E329" s="97" t="e">
        <f>#REF!</f>
        <v>#REF!</v>
      </c>
      <c r="F329" s="16" t="e">
        <f>SUMIF(#REF!,$E329,#REF!)</f>
        <v>#REF!</v>
      </c>
      <c r="G329" s="16" t="e">
        <f>SUMIF(#REF!,$E329,#REF!)</f>
        <v>#REF!</v>
      </c>
      <c r="H329" s="17" t="e">
        <f t="shared" si="179"/>
        <v>#REF!</v>
      </c>
      <c r="I329" s="64" t="e">
        <f t="shared" si="180"/>
        <v>#REF!</v>
      </c>
      <c r="K329" s="92"/>
      <c r="L329" s="93"/>
      <c r="M329" s="41">
        <f t="shared" si="181"/>
        <v>0</v>
      </c>
      <c r="N329" s="38">
        <f t="shared" si="182"/>
        <v>0</v>
      </c>
      <c r="O329" s="76"/>
      <c r="P329" s="76"/>
      <c r="Q329" s="77"/>
      <c r="R329" s="50"/>
      <c r="S329" s="41"/>
      <c r="T329" s="41">
        <f t="shared" si="183"/>
        <v>0</v>
      </c>
      <c r="U329" s="38">
        <f t="shared" si="184"/>
        <v>0</v>
      </c>
      <c r="V329" s="76"/>
      <c r="W329" s="76"/>
      <c r="X329" s="77"/>
      <c r="Y329" s="50"/>
      <c r="Z329" s="41"/>
      <c r="AA329" s="41">
        <f t="shared" si="185"/>
        <v>0</v>
      </c>
      <c r="AB329" s="38">
        <f t="shared" si="186"/>
        <v>0</v>
      </c>
      <c r="AC329" s="50"/>
      <c r="AD329" s="41"/>
      <c r="AE329" s="41">
        <f t="shared" si="187"/>
        <v>0</v>
      </c>
      <c r="AF329" s="38">
        <f t="shared" si="188"/>
        <v>0</v>
      </c>
      <c r="AG329" s="76"/>
      <c r="AH329" s="76"/>
      <c r="AI329" s="77"/>
      <c r="AJ329" s="50"/>
      <c r="AK329" s="41"/>
      <c r="AL329" s="41">
        <f t="shared" si="189"/>
        <v>0</v>
      </c>
      <c r="AM329" s="38">
        <f t="shared" si="190"/>
        <v>0</v>
      </c>
      <c r="AN329" s="76"/>
      <c r="AO329" s="76"/>
      <c r="AP329" s="77"/>
      <c r="AQ329" s="50"/>
      <c r="AR329" s="41"/>
      <c r="AS329" s="41"/>
      <c r="AT329" s="38"/>
      <c r="AU329" s="76"/>
      <c r="AV329" s="76"/>
      <c r="AW329" s="77"/>
      <c r="AX329" s="50"/>
      <c r="AY329" s="41"/>
      <c r="AZ329" s="41">
        <f t="shared" si="191"/>
        <v>0</v>
      </c>
      <c r="BA329" s="38">
        <f t="shared" si="192"/>
        <v>0</v>
      </c>
      <c r="BB329" s="76"/>
      <c r="BC329" s="76"/>
      <c r="BD329" s="77"/>
      <c r="BE329" s="50"/>
      <c r="BF329" s="41"/>
      <c r="BG329" s="41"/>
      <c r="BH329" s="38"/>
      <c r="BI329" s="76"/>
      <c r="BJ329" s="76"/>
      <c r="BK329" s="77"/>
      <c r="BL329" s="50"/>
      <c r="BM329" s="41"/>
      <c r="BN329" s="41"/>
      <c r="BO329" s="38"/>
      <c r="BP329" s="76"/>
      <c r="BQ329" s="76"/>
      <c r="BR329" s="77"/>
      <c r="BS329" s="92"/>
      <c r="BT329" s="93"/>
      <c r="BU329" s="93"/>
      <c r="BV329" s="38"/>
      <c r="BW329" s="76"/>
      <c r="BX329" s="76"/>
      <c r="BY329" s="77"/>
      <c r="BZ329" s="50"/>
      <c r="CA329" s="41"/>
      <c r="CB329" s="41"/>
      <c r="CC329" s="38">
        <f t="shared" si="193"/>
        <v>0</v>
      </c>
      <c r="CD329" s="76"/>
      <c r="CE329" s="76"/>
      <c r="CF329" s="77"/>
      <c r="CG329" s="87"/>
      <c r="CH329" s="88"/>
      <c r="CI329" s="88"/>
      <c r="CJ329" s="89">
        <f t="shared" si="194"/>
        <v>0</v>
      </c>
      <c r="CK329" s="76"/>
      <c r="CL329" s="76"/>
      <c r="CM329" s="77"/>
      <c r="CN329" s="87"/>
      <c r="CO329" s="88"/>
      <c r="CP329" s="88"/>
      <c r="CQ329" s="89"/>
      <c r="CR329" s="76"/>
      <c r="CS329" s="76"/>
      <c r="CT329" s="81"/>
      <c r="CU329" s="87"/>
      <c r="CV329" s="88"/>
      <c r="CW329" s="88">
        <f t="shared" si="195"/>
        <v>0</v>
      </c>
      <c r="CX329" s="89">
        <f t="shared" si="196"/>
        <v>0</v>
      </c>
      <c r="CY329" s="76"/>
      <c r="CZ329" s="76"/>
      <c r="DA329" s="81"/>
      <c r="DB329" s="60">
        <f t="shared" si="197"/>
        <v>0</v>
      </c>
      <c r="DC329" s="42">
        <f t="shared" si="198"/>
        <v>0</v>
      </c>
      <c r="DD329" s="42">
        <f t="shared" si="199"/>
        <v>0</v>
      </c>
      <c r="DE329" s="80">
        <f t="shared" si="200"/>
        <v>0</v>
      </c>
      <c r="DF329" s="80">
        <f t="shared" si="201"/>
        <v>0</v>
      </c>
      <c r="DG329" s="80">
        <f t="shared" si="202"/>
        <v>0</v>
      </c>
    </row>
    <row r="330" spans="2:111" s="8" customFormat="1" ht="20.100000000000001" customHeight="1">
      <c r="B330" s="13">
        <f t="shared" si="154"/>
        <v>324</v>
      </c>
      <c r="C330" s="66" t="e">
        <f>+#REF!</f>
        <v>#REF!</v>
      </c>
      <c r="D330" s="18"/>
      <c r="E330" s="97" t="e">
        <f>#REF!</f>
        <v>#REF!</v>
      </c>
      <c r="F330" s="16" t="e">
        <f>SUMIF(#REF!,$E330,#REF!)</f>
        <v>#REF!</v>
      </c>
      <c r="G330" s="16" t="e">
        <f>SUMIF(#REF!,$E330,#REF!)</f>
        <v>#REF!</v>
      </c>
      <c r="H330" s="17" t="e">
        <f t="shared" si="179"/>
        <v>#REF!</v>
      </c>
      <c r="I330" s="64" t="e">
        <f t="shared" si="180"/>
        <v>#REF!</v>
      </c>
      <c r="K330" s="92"/>
      <c r="L330" s="93"/>
      <c r="M330" s="41">
        <f t="shared" si="181"/>
        <v>0</v>
      </c>
      <c r="N330" s="38">
        <f t="shared" si="182"/>
        <v>0</v>
      </c>
      <c r="O330" s="76"/>
      <c r="P330" s="76"/>
      <c r="Q330" s="77"/>
      <c r="R330" s="50"/>
      <c r="S330" s="41"/>
      <c r="T330" s="41">
        <f t="shared" si="183"/>
        <v>0</v>
      </c>
      <c r="U330" s="38">
        <f t="shared" si="184"/>
        <v>0</v>
      </c>
      <c r="V330" s="76"/>
      <c r="W330" s="76"/>
      <c r="X330" s="77"/>
      <c r="Y330" s="50"/>
      <c r="Z330" s="41"/>
      <c r="AA330" s="41">
        <f t="shared" si="185"/>
        <v>0</v>
      </c>
      <c r="AB330" s="38">
        <f t="shared" si="186"/>
        <v>0</v>
      </c>
      <c r="AC330" s="50"/>
      <c r="AD330" s="41"/>
      <c r="AE330" s="41">
        <f t="shared" si="187"/>
        <v>0</v>
      </c>
      <c r="AF330" s="38">
        <f t="shared" si="188"/>
        <v>0</v>
      </c>
      <c r="AG330" s="76"/>
      <c r="AH330" s="76"/>
      <c r="AI330" s="77"/>
      <c r="AJ330" s="50"/>
      <c r="AK330" s="41"/>
      <c r="AL330" s="41">
        <f t="shared" si="189"/>
        <v>0</v>
      </c>
      <c r="AM330" s="38">
        <f t="shared" si="190"/>
        <v>0</v>
      </c>
      <c r="AN330" s="76"/>
      <c r="AO330" s="76"/>
      <c r="AP330" s="77"/>
      <c r="AQ330" s="50"/>
      <c r="AR330" s="41"/>
      <c r="AS330" s="41"/>
      <c r="AT330" s="38"/>
      <c r="AU330" s="76"/>
      <c r="AV330" s="76"/>
      <c r="AW330" s="77"/>
      <c r="AX330" s="50"/>
      <c r="AY330" s="41"/>
      <c r="AZ330" s="41">
        <f t="shared" si="191"/>
        <v>0</v>
      </c>
      <c r="BA330" s="38">
        <f t="shared" si="192"/>
        <v>0</v>
      </c>
      <c r="BB330" s="76"/>
      <c r="BC330" s="76"/>
      <c r="BD330" s="77"/>
      <c r="BE330" s="50"/>
      <c r="BF330" s="41"/>
      <c r="BG330" s="41"/>
      <c r="BH330" s="38"/>
      <c r="BI330" s="76"/>
      <c r="BJ330" s="76"/>
      <c r="BK330" s="77"/>
      <c r="BL330" s="50"/>
      <c r="BM330" s="41"/>
      <c r="BN330" s="41"/>
      <c r="BO330" s="38"/>
      <c r="BP330" s="76"/>
      <c r="BQ330" s="76"/>
      <c r="BR330" s="77"/>
      <c r="BS330" s="92"/>
      <c r="BT330" s="93"/>
      <c r="BU330" s="93"/>
      <c r="BV330" s="38"/>
      <c r="BW330" s="76"/>
      <c r="BX330" s="76"/>
      <c r="BY330" s="77"/>
      <c r="BZ330" s="50"/>
      <c r="CA330" s="41"/>
      <c r="CB330" s="41"/>
      <c r="CC330" s="38">
        <f t="shared" si="193"/>
        <v>0</v>
      </c>
      <c r="CD330" s="76"/>
      <c r="CE330" s="76"/>
      <c r="CF330" s="77"/>
      <c r="CG330" s="87"/>
      <c r="CH330" s="88"/>
      <c r="CI330" s="88"/>
      <c r="CJ330" s="89">
        <f t="shared" si="194"/>
        <v>0</v>
      </c>
      <c r="CK330" s="76"/>
      <c r="CL330" s="76"/>
      <c r="CM330" s="77"/>
      <c r="CN330" s="87"/>
      <c r="CO330" s="88"/>
      <c r="CP330" s="88"/>
      <c r="CQ330" s="89"/>
      <c r="CR330" s="76"/>
      <c r="CS330" s="76"/>
      <c r="CT330" s="81"/>
      <c r="CU330" s="87"/>
      <c r="CV330" s="88"/>
      <c r="CW330" s="88">
        <f t="shared" si="195"/>
        <v>0</v>
      </c>
      <c r="CX330" s="89">
        <f t="shared" si="196"/>
        <v>0</v>
      </c>
      <c r="CY330" s="76"/>
      <c r="CZ330" s="76"/>
      <c r="DA330" s="81"/>
      <c r="DB330" s="60">
        <f t="shared" si="197"/>
        <v>0</v>
      </c>
      <c r="DC330" s="42">
        <f t="shared" si="198"/>
        <v>0</v>
      </c>
      <c r="DD330" s="42">
        <f t="shared" si="199"/>
        <v>0</v>
      </c>
      <c r="DE330" s="80">
        <f t="shared" si="200"/>
        <v>0</v>
      </c>
      <c r="DF330" s="80">
        <f t="shared" si="201"/>
        <v>0</v>
      </c>
      <c r="DG330" s="80">
        <f t="shared" si="202"/>
        <v>0</v>
      </c>
    </row>
    <row r="331" spans="2:111" s="8" customFormat="1" ht="20.100000000000001" customHeight="1">
      <c r="B331" s="13">
        <f t="shared" si="154"/>
        <v>325</v>
      </c>
      <c r="C331" s="66" t="e">
        <f>+#REF!</f>
        <v>#REF!</v>
      </c>
      <c r="D331" s="18"/>
      <c r="E331" s="97" t="e">
        <f>#REF!</f>
        <v>#REF!</v>
      </c>
      <c r="F331" s="16" t="e">
        <f>SUMIF(#REF!,$E331,#REF!)</f>
        <v>#REF!</v>
      </c>
      <c r="G331" s="16" t="e">
        <f>SUMIF(#REF!,$E331,#REF!)</f>
        <v>#REF!</v>
      </c>
      <c r="H331" s="17" t="e">
        <f t="shared" si="179"/>
        <v>#REF!</v>
      </c>
      <c r="I331" s="64" t="e">
        <f t="shared" si="180"/>
        <v>#REF!</v>
      </c>
      <c r="K331" s="92"/>
      <c r="L331" s="93"/>
      <c r="M331" s="41">
        <f t="shared" si="181"/>
        <v>0</v>
      </c>
      <c r="N331" s="38">
        <f t="shared" si="182"/>
        <v>0</v>
      </c>
      <c r="O331" s="76"/>
      <c r="P331" s="76"/>
      <c r="Q331" s="77"/>
      <c r="R331" s="50"/>
      <c r="S331" s="41"/>
      <c r="T331" s="41">
        <f t="shared" si="183"/>
        <v>0</v>
      </c>
      <c r="U331" s="38">
        <f t="shared" si="184"/>
        <v>0</v>
      </c>
      <c r="V331" s="76"/>
      <c r="W331" s="76"/>
      <c r="X331" s="77"/>
      <c r="Y331" s="50"/>
      <c r="Z331" s="41"/>
      <c r="AA331" s="41">
        <f t="shared" si="185"/>
        <v>0</v>
      </c>
      <c r="AB331" s="38">
        <f t="shared" si="186"/>
        <v>0</v>
      </c>
      <c r="AC331" s="50"/>
      <c r="AD331" s="41"/>
      <c r="AE331" s="41">
        <f t="shared" si="187"/>
        <v>0</v>
      </c>
      <c r="AF331" s="38">
        <f t="shared" si="188"/>
        <v>0</v>
      </c>
      <c r="AG331" s="76"/>
      <c r="AH331" s="76"/>
      <c r="AI331" s="77"/>
      <c r="AJ331" s="50"/>
      <c r="AK331" s="41"/>
      <c r="AL331" s="41">
        <f t="shared" si="189"/>
        <v>0</v>
      </c>
      <c r="AM331" s="38">
        <f t="shared" si="190"/>
        <v>0</v>
      </c>
      <c r="AN331" s="76"/>
      <c r="AO331" s="76"/>
      <c r="AP331" s="77"/>
      <c r="AQ331" s="50"/>
      <c r="AR331" s="41"/>
      <c r="AS331" s="41"/>
      <c r="AT331" s="38"/>
      <c r="AU331" s="76"/>
      <c r="AV331" s="76"/>
      <c r="AW331" s="77"/>
      <c r="AX331" s="50"/>
      <c r="AY331" s="41"/>
      <c r="AZ331" s="41">
        <f t="shared" si="191"/>
        <v>0</v>
      </c>
      <c r="BA331" s="38">
        <f t="shared" si="192"/>
        <v>0</v>
      </c>
      <c r="BB331" s="76"/>
      <c r="BC331" s="76"/>
      <c r="BD331" s="77"/>
      <c r="BE331" s="50"/>
      <c r="BF331" s="41"/>
      <c r="BG331" s="41"/>
      <c r="BH331" s="38"/>
      <c r="BI331" s="76"/>
      <c r="BJ331" s="76"/>
      <c r="BK331" s="77"/>
      <c r="BL331" s="50"/>
      <c r="BM331" s="41"/>
      <c r="BN331" s="41"/>
      <c r="BO331" s="38"/>
      <c r="BP331" s="76"/>
      <c r="BQ331" s="76"/>
      <c r="BR331" s="77"/>
      <c r="BS331" s="92"/>
      <c r="BT331" s="93"/>
      <c r="BU331" s="93"/>
      <c r="BV331" s="38"/>
      <c r="BW331" s="76"/>
      <c r="BX331" s="76"/>
      <c r="BY331" s="77"/>
      <c r="BZ331" s="50"/>
      <c r="CA331" s="41"/>
      <c r="CB331" s="41"/>
      <c r="CC331" s="38">
        <f t="shared" si="193"/>
        <v>0</v>
      </c>
      <c r="CD331" s="76"/>
      <c r="CE331" s="76"/>
      <c r="CF331" s="77"/>
      <c r="CG331" s="87"/>
      <c r="CH331" s="88"/>
      <c r="CI331" s="88"/>
      <c r="CJ331" s="89">
        <f t="shared" si="194"/>
        <v>0</v>
      </c>
      <c r="CK331" s="76"/>
      <c r="CL331" s="76"/>
      <c r="CM331" s="77"/>
      <c r="CN331" s="87"/>
      <c r="CO331" s="88"/>
      <c r="CP331" s="88"/>
      <c r="CQ331" s="89"/>
      <c r="CR331" s="76"/>
      <c r="CS331" s="76"/>
      <c r="CT331" s="81"/>
      <c r="CU331" s="87"/>
      <c r="CV331" s="88"/>
      <c r="CW331" s="88">
        <f t="shared" si="195"/>
        <v>0</v>
      </c>
      <c r="CX331" s="89">
        <f t="shared" si="196"/>
        <v>0</v>
      </c>
      <c r="CY331" s="76"/>
      <c r="CZ331" s="76"/>
      <c r="DA331" s="81"/>
      <c r="DB331" s="60">
        <f t="shared" si="197"/>
        <v>0</v>
      </c>
      <c r="DC331" s="42">
        <f t="shared" si="198"/>
        <v>0</v>
      </c>
      <c r="DD331" s="42">
        <f t="shared" si="199"/>
        <v>0</v>
      </c>
      <c r="DE331" s="80">
        <f t="shared" si="200"/>
        <v>0</v>
      </c>
      <c r="DF331" s="80">
        <f t="shared" si="201"/>
        <v>0</v>
      </c>
      <c r="DG331" s="80">
        <f t="shared" si="202"/>
        <v>0</v>
      </c>
    </row>
    <row r="332" spans="2:111" s="8" customFormat="1" ht="20.100000000000001" customHeight="1">
      <c r="B332" s="13">
        <f t="shared" si="154"/>
        <v>326</v>
      </c>
      <c r="C332" s="66" t="e">
        <f>+#REF!</f>
        <v>#REF!</v>
      </c>
      <c r="D332" s="18"/>
      <c r="E332" s="97" t="e">
        <f>#REF!</f>
        <v>#REF!</v>
      </c>
      <c r="F332" s="16" t="e">
        <f>SUMIF(#REF!,$E332,#REF!)</f>
        <v>#REF!</v>
      </c>
      <c r="G332" s="16" t="e">
        <f>SUMIF(#REF!,$E332,#REF!)</f>
        <v>#REF!</v>
      </c>
      <c r="H332" s="17" t="e">
        <f t="shared" si="179"/>
        <v>#REF!</v>
      </c>
      <c r="I332" s="64" t="e">
        <f t="shared" si="180"/>
        <v>#REF!</v>
      </c>
      <c r="K332" s="92"/>
      <c r="L332" s="93"/>
      <c r="M332" s="41">
        <f t="shared" si="181"/>
        <v>0</v>
      </c>
      <c r="N332" s="38">
        <f t="shared" si="182"/>
        <v>0</v>
      </c>
      <c r="O332" s="76"/>
      <c r="P332" s="76"/>
      <c r="Q332" s="77"/>
      <c r="R332" s="50"/>
      <c r="S332" s="41"/>
      <c r="T332" s="41">
        <f t="shared" si="183"/>
        <v>0</v>
      </c>
      <c r="U332" s="38">
        <f t="shared" si="184"/>
        <v>0</v>
      </c>
      <c r="V332" s="76"/>
      <c r="W332" s="76"/>
      <c r="X332" s="77"/>
      <c r="Y332" s="50"/>
      <c r="Z332" s="41"/>
      <c r="AA332" s="41">
        <f t="shared" si="185"/>
        <v>0</v>
      </c>
      <c r="AB332" s="38">
        <f t="shared" si="186"/>
        <v>0</v>
      </c>
      <c r="AC332" s="50"/>
      <c r="AD332" s="41"/>
      <c r="AE332" s="41">
        <f t="shared" si="187"/>
        <v>0</v>
      </c>
      <c r="AF332" s="38">
        <f t="shared" si="188"/>
        <v>0</v>
      </c>
      <c r="AG332" s="76"/>
      <c r="AH332" s="76"/>
      <c r="AI332" s="77"/>
      <c r="AJ332" s="50"/>
      <c r="AK332" s="41"/>
      <c r="AL332" s="41">
        <f t="shared" si="189"/>
        <v>0</v>
      </c>
      <c r="AM332" s="38">
        <f t="shared" si="190"/>
        <v>0</v>
      </c>
      <c r="AN332" s="76"/>
      <c r="AO332" s="76"/>
      <c r="AP332" s="77"/>
      <c r="AQ332" s="50"/>
      <c r="AR332" s="41"/>
      <c r="AS332" s="41"/>
      <c r="AT332" s="38"/>
      <c r="AU332" s="76"/>
      <c r="AV332" s="76"/>
      <c r="AW332" s="77"/>
      <c r="AX332" s="50"/>
      <c r="AY332" s="41"/>
      <c r="AZ332" s="41">
        <f t="shared" si="191"/>
        <v>0</v>
      </c>
      <c r="BA332" s="38">
        <f t="shared" si="192"/>
        <v>0</v>
      </c>
      <c r="BB332" s="76"/>
      <c r="BC332" s="76"/>
      <c r="BD332" s="77"/>
      <c r="BE332" s="50"/>
      <c r="BF332" s="41"/>
      <c r="BG332" s="41"/>
      <c r="BH332" s="38"/>
      <c r="BI332" s="76"/>
      <c r="BJ332" s="76"/>
      <c r="BK332" s="77"/>
      <c r="BL332" s="50"/>
      <c r="BM332" s="41"/>
      <c r="BN332" s="41"/>
      <c r="BO332" s="38"/>
      <c r="BP332" s="76"/>
      <c r="BQ332" s="76"/>
      <c r="BR332" s="77"/>
      <c r="BS332" s="92"/>
      <c r="BT332" s="93"/>
      <c r="BU332" s="93"/>
      <c r="BV332" s="38"/>
      <c r="BW332" s="76"/>
      <c r="BX332" s="76"/>
      <c r="BY332" s="77"/>
      <c r="BZ332" s="50"/>
      <c r="CA332" s="41"/>
      <c r="CB332" s="41"/>
      <c r="CC332" s="38">
        <f t="shared" si="193"/>
        <v>0</v>
      </c>
      <c r="CD332" s="76"/>
      <c r="CE332" s="76"/>
      <c r="CF332" s="77"/>
      <c r="CG332" s="87"/>
      <c r="CH332" s="88"/>
      <c r="CI332" s="88"/>
      <c r="CJ332" s="89">
        <f t="shared" si="194"/>
        <v>0</v>
      </c>
      <c r="CK332" s="76"/>
      <c r="CL332" s="76"/>
      <c r="CM332" s="77"/>
      <c r="CN332" s="87"/>
      <c r="CO332" s="88"/>
      <c r="CP332" s="88"/>
      <c r="CQ332" s="89"/>
      <c r="CR332" s="76"/>
      <c r="CS332" s="76"/>
      <c r="CT332" s="81"/>
      <c r="CU332" s="87"/>
      <c r="CV332" s="88"/>
      <c r="CW332" s="88">
        <f t="shared" si="195"/>
        <v>0</v>
      </c>
      <c r="CX332" s="89">
        <f t="shared" si="196"/>
        <v>0</v>
      </c>
      <c r="CY332" s="76"/>
      <c r="CZ332" s="76"/>
      <c r="DA332" s="81"/>
      <c r="DB332" s="60">
        <f t="shared" si="197"/>
        <v>0</v>
      </c>
      <c r="DC332" s="42">
        <f t="shared" si="198"/>
        <v>0</v>
      </c>
      <c r="DD332" s="42">
        <f t="shared" si="199"/>
        <v>0</v>
      </c>
      <c r="DE332" s="80">
        <f t="shared" si="200"/>
        <v>0</v>
      </c>
      <c r="DF332" s="80">
        <f t="shared" si="201"/>
        <v>0</v>
      </c>
      <c r="DG332" s="80">
        <f t="shared" si="202"/>
        <v>0</v>
      </c>
    </row>
    <row r="333" spans="2:111" s="8" customFormat="1" ht="20.100000000000001" customHeight="1">
      <c r="B333" s="13">
        <f t="shared" si="154"/>
        <v>327</v>
      </c>
      <c r="C333" s="66" t="e">
        <f>+#REF!</f>
        <v>#REF!</v>
      </c>
      <c r="D333" s="18"/>
      <c r="E333" s="97" t="e">
        <f>#REF!</f>
        <v>#REF!</v>
      </c>
      <c r="F333" s="16" t="e">
        <f>SUMIF(#REF!,$E333,#REF!)</f>
        <v>#REF!</v>
      </c>
      <c r="G333" s="16" t="e">
        <f>SUMIF(#REF!,$E333,#REF!)</f>
        <v>#REF!</v>
      </c>
      <c r="H333" s="17" t="e">
        <f t="shared" si="179"/>
        <v>#REF!</v>
      </c>
      <c r="I333" s="64" t="e">
        <f t="shared" si="180"/>
        <v>#REF!</v>
      </c>
      <c r="K333" s="92"/>
      <c r="L333" s="93"/>
      <c r="M333" s="41">
        <f t="shared" si="181"/>
        <v>0</v>
      </c>
      <c r="N333" s="38">
        <f t="shared" si="182"/>
        <v>0</v>
      </c>
      <c r="O333" s="76"/>
      <c r="P333" s="76"/>
      <c r="Q333" s="77"/>
      <c r="R333" s="50"/>
      <c r="S333" s="41"/>
      <c r="T333" s="41">
        <f t="shared" si="183"/>
        <v>0</v>
      </c>
      <c r="U333" s="38">
        <f t="shared" si="184"/>
        <v>0</v>
      </c>
      <c r="V333" s="76"/>
      <c r="W333" s="76"/>
      <c r="X333" s="77"/>
      <c r="Y333" s="50"/>
      <c r="Z333" s="41"/>
      <c r="AA333" s="41">
        <f t="shared" si="185"/>
        <v>0</v>
      </c>
      <c r="AB333" s="38">
        <f t="shared" si="186"/>
        <v>0</v>
      </c>
      <c r="AC333" s="50"/>
      <c r="AD333" s="41"/>
      <c r="AE333" s="41">
        <f t="shared" si="187"/>
        <v>0</v>
      </c>
      <c r="AF333" s="38">
        <f t="shared" si="188"/>
        <v>0</v>
      </c>
      <c r="AG333" s="76"/>
      <c r="AH333" s="76"/>
      <c r="AI333" s="77"/>
      <c r="AJ333" s="50"/>
      <c r="AK333" s="41"/>
      <c r="AL333" s="41">
        <f t="shared" si="189"/>
        <v>0</v>
      </c>
      <c r="AM333" s="38">
        <f t="shared" si="190"/>
        <v>0</v>
      </c>
      <c r="AN333" s="76"/>
      <c r="AO333" s="76"/>
      <c r="AP333" s="77"/>
      <c r="AQ333" s="50"/>
      <c r="AR333" s="41"/>
      <c r="AS333" s="41"/>
      <c r="AT333" s="38"/>
      <c r="AU333" s="76"/>
      <c r="AV333" s="76"/>
      <c r="AW333" s="77"/>
      <c r="AX333" s="50"/>
      <c r="AY333" s="41"/>
      <c r="AZ333" s="41">
        <f t="shared" si="191"/>
        <v>0</v>
      </c>
      <c r="BA333" s="38">
        <f t="shared" si="192"/>
        <v>0</v>
      </c>
      <c r="BB333" s="76"/>
      <c r="BC333" s="76"/>
      <c r="BD333" s="77"/>
      <c r="BE333" s="50"/>
      <c r="BF333" s="41"/>
      <c r="BG333" s="41"/>
      <c r="BH333" s="38"/>
      <c r="BI333" s="76"/>
      <c r="BJ333" s="76"/>
      <c r="BK333" s="77"/>
      <c r="BL333" s="50"/>
      <c r="BM333" s="41"/>
      <c r="BN333" s="41"/>
      <c r="BO333" s="38"/>
      <c r="BP333" s="76"/>
      <c r="BQ333" s="76"/>
      <c r="BR333" s="77"/>
      <c r="BS333" s="92"/>
      <c r="BT333" s="93"/>
      <c r="BU333" s="93"/>
      <c r="BV333" s="38"/>
      <c r="BW333" s="76"/>
      <c r="BX333" s="76"/>
      <c r="BY333" s="77"/>
      <c r="BZ333" s="50"/>
      <c r="CA333" s="41"/>
      <c r="CB333" s="41"/>
      <c r="CC333" s="38">
        <f t="shared" si="193"/>
        <v>0</v>
      </c>
      <c r="CD333" s="76"/>
      <c r="CE333" s="76"/>
      <c r="CF333" s="77"/>
      <c r="CG333" s="87"/>
      <c r="CH333" s="88"/>
      <c r="CI333" s="88"/>
      <c r="CJ333" s="89">
        <f t="shared" si="194"/>
        <v>0</v>
      </c>
      <c r="CK333" s="76"/>
      <c r="CL333" s="76"/>
      <c r="CM333" s="77"/>
      <c r="CN333" s="87"/>
      <c r="CO333" s="88"/>
      <c r="CP333" s="88"/>
      <c r="CQ333" s="89"/>
      <c r="CR333" s="76"/>
      <c r="CS333" s="76"/>
      <c r="CT333" s="81"/>
      <c r="CU333" s="87"/>
      <c r="CV333" s="88"/>
      <c r="CW333" s="88">
        <f t="shared" si="195"/>
        <v>0</v>
      </c>
      <c r="CX333" s="89">
        <f t="shared" si="196"/>
        <v>0</v>
      </c>
      <c r="CY333" s="76"/>
      <c r="CZ333" s="76"/>
      <c r="DA333" s="81"/>
      <c r="DB333" s="60">
        <f t="shared" si="197"/>
        <v>0</v>
      </c>
      <c r="DC333" s="42">
        <f t="shared" si="198"/>
        <v>0</v>
      </c>
      <c r="DD333" s="42">
        <f t="shared" si="199"/>
        <v>0</v>
      </c>
      <c r="DE333" s="80">
        <f t="shared" si="200"/>
        <v>0</v>
      </c>
      <c r="DF333" s="80">
        <f t="shared" si="201"/>
        <v>0</v>
      </c>
      <c r="DG333" s="80">
        <f t="shared" si="202"/>
        <v>0</v>
      </c>
    </row>
    <row r="334" spans="2:111" s="8" customFormat="1" ht="20.100000000000001" customHeight="1">
      <c r="B334" s="13">
        <f t="shared" si="154"/>
        <v>328</v>
      </c>
      <c r="C334" s="66" t="e">
        <f>+#REF!</f>
        <v>#REF!</v>
      </c>
      <c r="D334" s="18"/>
      <c r="E334" s="97" t="e">
        <f>#REF!</f>
        <v>#REF!</v>
      </c>
      <c r="F334" s="16" t="e">
        <f>SUMIF(#REF!,$E334,#REF!)</f>
        <v>#REF!</v>
      </c>
      <c r="G334" s="16" t="e">
        <f>SUMIF(#REF!,$E334,#REF!)</f>
        <v>#REF!</v>
      </c>
      <c r="H334" s="17" t="e">
        <f t="shared" si="179"/>
        <v>#REF!</v>
      </c>
      <c r="I334" s="64" t="e">
        <f t="shared" si="180"/>
        <v>#REF!</v>
      </c>
      <c r="K334" s="92"/>
      <c r="L334" s="93"/>
      <c r="M334" s="41">
        <f t="shared" si="181"/>
        <v>0</v>
      </c>
      <c r="N334" s="38">
        <f t="shared" si="182"/>
        <v>0</v>
      </c>
      <c r="O334" s="76"/>
      <c r="P334" s="76"/>
      <c r="Q334" s="77"/>
      <c r="R334" s="50"/>
      <c r="S334" s="41"/>
      <c r="T334" s="41">
        <f t="shared" si="183"/>
        <v>0</v>
      </c>
      <c r="U334" s="38">
        <f t="shared" si="184"/>
        <v>0</v>
      </c>
      <c r="V334" s="76"/>
      <c r="W334" s="76"/>
      <c r="X334" s="77"/>
      <c r="Y334" s="50"/>
      <c r="Z334" s="41"/>
      <c r="AA334" s="41">
        <f t="shared" si="185"/>
        <v>0</v>
      </c>
      <c r="AB334" s="38">
        <f t="shared" si="186"/>
        <v>0</v>
      </c>
      <c r="AC334" s="50"/>
      <c r="AD334" s="41"/>
      <c r="AE334" s="41">
        <f t="shared" si="187"/>
        <v>0</v>
      </c>
      <c r="AF334" s="38">
        <f t="shared" si="188"/>
        <v>0</v>
      </c>
      <c r="AG334" s="76"/>
      <c r="AH334" s="76"/>
      <c r="AI334" s="77"/>
      <c r="AJ334" s="50"/>
      <c r="AK334" s="41"/>
      <c r="AL334" s="41">
        <f t="shared" si="189"/>
        <v>0</v>
      </c>
      <c r="AM334" s="38">
        <f t="shared" si="190"/>
        <v>0</v>
      </c>
      <c r="AN334" s="76"/>
      <c r="AO334" s="76"/>
      <c r="AP334" s="77"/>
      <c r="AQ334" s="50"/>
      <c r="AR334" s="41"/>
      <c r="AS334" s="41"/>
      <c r="AT334" s="38"/>
      <c r="AU334" s="76"/>
      <c r="AV334" s="76"/>
      <c r="AW334" s="77"/>
      <c r="AX334" s="50"/>
      <c r="AY334" s="41"/>
      <c r="AZ334" s="41">
        <f t="shared" si="191"/>
        <v>0</v>
      </c>
      <c r="BA334" s="38">
        <f t="shared" si="192"/>
        <v>0</v>
      </c>
      <c r="BB334" s="76"/>
      <c r="BC334" s="76"/>
      <c r="BD334" s="77"/>
      <c r="BE334" s="50"/>
      <c r="BF334" s="41"/>
      <c r="BG334" s="41"/>
      <c r="BH334" s="38"/>
      <c r="BI334" s="76"/>
      <c r="BJ334" s="76"/>
      <c r="BK334" s="77"/>
      <c r="BL334" s="50"/>
      <c r="BM334" s="41"/>
      <c r="BN334" s="41"/>
      <c r="BO334" s="38"/>
      <c r="BP334" s="76"/>
      <c r="BQ334" s="76"/>
      <c r="BR334" s="77"/>
      <c r="BS334" s="92"/>
      <c r="BT334" s="93"/>
      <c r="BU334" s="93"/>
      <c r="BV334" s="38"/>
      <c r="BW334" s="76"/>
      <c r="BX334" s="76"/>
      <c r="BY334" s="77"/>
      <c r="BZ334" s="50"/>
      <c r="CA334" s="41"/>
      <c r="CB334" s="41"/>
      <c r="CC334" s="38">
        <f t="shared" si="193"/>
        <v>0</v>
      </c>
      <c r="CD334" s="76"/>
      <c r="CE334" s="76"/>
      <c r="CF334" s="77"/>
      <c r="CG334" s="87"/>
      <c r="CH334" s="88"/>
      <c r="CI334" s="88"/>
      <c r="CJ334" s="89">
        <f t="shared" si="194"/>
        <v>0</v>
      </c>
      <c r="CK334" s="76"/>
      <c r="CL334" s="76"/>
      <c r="CM334" s="77"/>
      <c r="CN334" s="87"/>
      <c r="CO334" s="88"/>
      <c r="CP334" s="88"/>
      <c r="CQ334" s="89"/>
      <c r="CR334" s="76"/>
      <c r="CS334" s="76"/>
      <c r="CT334" s="81"/>
      <c r="CU334" s="87"/>
      <c r="CV334" s="88"/>
      <c r="CW334" s="88">
        <f t="shared" si="195"/>
        <v>0</v>
      </c>
      <c r="CX334" s="89">
        <f t="shared" si="196"/>
        <v>0</v>
      </c>
      <c r="CY334" s="76"/>
      <c r="CZ334" s="76"/>
      <c r="DA334" s="81"/>
      <c r="DB334" s="60">
        <f t="shared" si="197"/>
        <v>0</v>
      </c>
      <c r="DC334" s="42">
        <f t="shared" si="198"/>
        <v>0</v>
      </c>
      <c r="DD334" s="42">
        <f t="shared" si="199"/>
        <v>0</v>
      </c>
      <c r="DE334" s="80">
        <f t="shared" si="200"/>
        <v>0</v>
      </c>
      <c r="DF334" s="80">
        <f t="shared" si="201"/>
        <v>0</v>
      </c>
      <c r="DG334" s="80">
        <f t="shared" si="202"/>
        <v>0</v>
      </c>
    </row>
    <row r="335" spans="2:111" s="8" customFormat="1" ht="20.100000000000001" customHeight="1">
      <c r="B335" s="13">
        <f t="shared" si="154"/>
        <v>329</v>
      </c>
      <c r="C335" s="66" t="e">
        <f>+#REF!</f>
        <v>#REF!</v>
      </c>
      <c r="D335" s="18"/>
      <c r="E335" s="97" t="e">
        <f>#REF!</f>
        <v>#REF!</v>
      </c>
      <c r="F335" s="16" t="e">
        <f>SUMIF(#REF!,$E335,#REF!)</f>
        <v>#REF!</v>
      </c>
      <c r="G335" s="16" t="e">
        <f>SUMIF(#REF!,$E335,#REF!)</f>
        <v>#REF!</v>
      </c>
      <c r="H335" s="17" t="e">
        <f t="shared" si="179"/>
        <v>#REF!</v>
      </c>
      <c r="I335" s="64" t="e">
        <f t="shared" si="180"/>
        <v>#REF!</v>
      </c>
      <c r="K335" s="92"/>
      <c r="L335" s="93"/>
      <c r="M335" s="41">
        <f t="shared" si="181"/>
        <v>0</v>
      </c>
      <c r="N335" s="38">
        <f t="shared" si="182"/>
        <v>0</v>
      </c>
      <c r="O335" s="76"/>
      <c r="P335" s="76"/>
      <c r="Q335" s="77"/>
      <c r="R335" s="50"/>
      <c r="S335" s="41"/>
      <c r="T335" s="41">
        <f t="shared" si="183"/>
        <v>0</v>
      </c>
      <c r="U335" s="38">
        <f t="shared" si="184"/>
        <v>0</v>
      </c>
      <c r="V335" s="76"/>
      <c r="W335" s="76"/>
      <c r="X335" s="77"/>
      <c r="Y335" s="50"/>
      <c r="Z335" s="41"/>
      <c r="AA335" s="41">
        <f t="shared" si="185"/>
        <v>0</v>
      </c>
      <c r="AB335" s="38">
        <f t="shared" si="186"/>
        <v>0</v>
      </c>
      <c r="AC335" s="50"/>
      <c r="AD335" s="41"/>
      <c r="AE335" s="41">
        <f t="shared" si="187"/>
        <v>0</v>
      </c>
      <c r="AF335" s="38">
        <f t="shared" si="188"/>
        <v>0</v>
      </c>
      <c r="AG335" s="76"/>
      <c r="AH335" s="76"/>
      <c r="AI335" s="77"/>
      <c r="AJ335" s="50"/>
      <c r="AK335" s="41"/>
      <c r="AL335" s="41">
        <f t="shared" si="189"/>
        <v>0</v>
      </c>
      <c r="AM335" s="38">
        <f t="shared" si="190"/>
        <v>0</v>
      </c>
      <c r="AN335" s="76"/>
      <c r="AO335" s="76"/>
      <c r="AP335" s="77"/>
      <c r="AQ335" s="50"/>
      <c r="AR335" s="41"/>
      <c r="AS335" s="41"/>
      <c r="AT335" s="38"/>
      <c r="AU335" s="76"/>
      <c r="AV335" s="76"/>
      <c r="AW335" s="77"/>
      <c r="AX335" s="50"/>
      <c r="AY335" s="41"/>
      <c r="AZ335" s="41">
        <f t="shared" si="191"/>
        <v>0</v>
      </c>
      <c r="BA335" s="38">
        <f t="shared" si="192"/>
        <v>0</v>
      </c>
      <c r="BB335" s="76"/>
      <c r="BC335" s="76"/>
      <c r="BD335" s="77"/>
      <c r="BE335" s="50"/>
      <c r="BF335" s="41"/>
      <c r="BG335" s="41"/>
      <c r="BH335" s="38"/>
      <c r="BI335" s="76"/>
      <c r="BJ335" s="76"/>
      <c r="BK335" s="77"/>
      <c r="BL335" s="50"/>
      <c r="BM335" s="41"/>
      <c r="BN335" s="41"/>
      <c r="BO335" s="38"/>
      <c r="BP335" s="76"/>
      <c r="BQ335" s="76"/>
      <c r="BR335" s="77"/>
      <c r="BS335" s="92"/>
      <c r="BT335" s="93"/>
      <c r="BU335" s="93"/>
      <c r="BV335" s="38"/>
      <c r="BW335" s="76"/>
      <c r="BX335" s="76"/>
      <c r="BY335" s="77"/>
      <c r="BZ335" s="50"/>
      <c r="CA335" s="41"/>
      <c r="CB335" s="41"/>
      <c r="CC335" s="38">
        <f t="shared" si="193"/>
        <v>0</v>
      </c>
      <c r="CD335" s="76"/>
      <c r="CE335" s="76"/>
      <c r="CF335" s="77"/>
      <c r="CG335" s="87"/>
      <c r="CH335" s="88"/>
      <c r="CI335" s="88"/>
      <c r="CJ335" s="89">
        <f t="shared" si="194"/>
        <v>0</v>
      </c>
      <c r="CK335" s="76"/>
      <c r="CL335" s="76"/>
      <c r="CM335" s="77"/>
      <c r="CN335" s="87"/>
      <c r="CO335" s="88"/>
      <c r="CP335" s="88"/>
      <c r="CQ335" s="89"/>
      <c r="CR335" s="76"/>
      <c r="CS335" s="76"/>
      <c r="CT335" s="81"/>
      <c r="CU335" s="87"/>
      <c r="CV335" s="88"/>
      <c r="CW335" s="88">
        <f t="shared" si="195"/>
        <v>0</v>
      </c>
      <c r="CX335" s="89">
        <f t="shared" si="196"/>
        <v>0</v>
      </c>
      <c r="CY335" s="76"/>
      <c r="CZ335" s="76"/>
      <c r="DA335" s="81"/>
      <c r="DB335" s="60">
        <f t="shared" si="197"/>
        <v>0</v>
      </c>
      <c r="DC335" s="42">
        <f t="shared" si="198"/>
        <v>0</v>
      </c>
      <c r="DD335" s="42">
        <f t="shared" si="199"/>
        <v>0</v>
      </c>
      <c r="DE335" s="80">
        <f t="shared" si="200"/>
        <v>0</v>
      </c>
      <c r="DF335" s="80">
        <f t="shared" si="201"/>
        <v>0</v>
      </c>
      <c r="DG335" s="80">
        <f t="shared" si="202"/>
        <v>0</v>
      </c>
    </row>
    <row r="336" spans="2:111" s="8" customFormat="1" ht="20.100000000000001" customHeight="1">
      <c r="B336" s="13">
        <f t="shared" si="154"/>
        <v>330</v>
      </c>
      <c r="C336" s="66" t="e">
        <f>+#REF!</f>
        <v>#REF!</v>
      </c>
      <c r="D336" s="18"/>
      <c r="E336" s="97" t="e">
        <f>#REF!</f>
        <v>#REF!</v>
      </c>
      <c r="F336" s="16" t="e">
        <f>SUMIF(#REF!,$E336,#REF!)</f>
        <v>#REF!</v>
      </c>
      <c r="G336" s="16" t="e">
        <f>SUMIF(#REF!,$E336,#REF!)</f>
        <v>#REF!</v>
      </c>
      <c r="H336" s="17" t="e">
        <f t="shared" si="179"/>
        <v>#REF!</v>
      </c>
      <c r="I336" s="64" t="e">
        <f t="shared" si="180"/>
        <v>#REF!</v>
      </c>
      <c r="K336" s="92"/>
      <c r="L336" s="93"/>
      <c r="M336" s="41">
        <f t="shared" si="181"/>
        <v>0</v>
      </c>
      <c r="N336" s="38">
        <f t="shared" si="182"/>
        <v>0</v>
      </c>
      <c r="O336" s="76"/>
      <c r="P336" s="76"/>
      <c r="Q336" s="77"/>
      <c r="R336" s="50"/>
      <c r="S336" s="41"/>
      <c r="T336" s="41">
        <f t="shared" si="183"/>
        <v>0</v>
      </c>
      <c r="U336" s="38">
        <f t="shared" si="184"/>
        <v>0</v>
      </c>
      <c r="V336" s="76"/>
      <c r="W336" s="76"/>
      <c r="X336" s="77"/>
      <c r="Y336" s="50"/>
      <c r="Z336" s="41"/>
      <c r="AA336" s="41">
        <f t="shared" si="185"/>
        <v>0</v>
      </c>
      <c r="AB336" s="38">
        <f t="shared" si="186"/>
        <v>0</v>
      </c>
      <c r="AC336" s="50"/>
      <c r="AD336" s="41"/>
      <c r="AE336" s="41">
        <f t="shared" si="187"/>
        <v>0</v>
      </c>
      <c r="AF336" s="38">
        <f t="shared" si="188"/>
        <v>0</v>
      </c>
      <c r="AG336" s="76"/>
      <c r="AH336" s="76"/>
      <c r="AI336" s="77"/>
      <c r="AJ336" s="50"/>
      <c r="AK336" s="41"/>
      <c r="AL336" s="41">
        <f t="shared" si="189"/>
        <v>0</v>
      </c>
      <c r="AM336" s="38">
        <f t="shared" si="190"/>
        <v>0</v>
      </c>
      <c r="AN336" s="76"/>
      <c r="AO336" s="76"/>
      <c r="AP336" s="77"/>
      <c r="AQ336" s="50"/>
      <c r="AR336" s="41"/>
      <c r="AS336" s="41"/>
      <c r="AT336" s="38"/>
      <c r="AU336" s="76"/>
      <c r="AV336" s="76"/>
      <c r="AW336" s="77"/>
      <c r="AX336" s="50"/>
      <c r="AY336" s="41"/>
      <c r="AZ336" s="41">
        <f t="shared" si="191"/>
        <v>0</v>
      </c>
      <c r="BA336" s="38">
        <f t="shared" si="192"/>
        <v>0</v>
      </c>
      <c r="BB336" s="76"/>
      <c r="BC336" s="76"/>
      <c r="BD336" s="77"/>
      <c r="BE336" s="50"/>
      <c r="BF336" s="41"/>
      <c r="BG336" s="41"/>
      <c r="BH336" s="38"/>
      <c r="BI336" s="76"/>
      <c r="BJ336" s="76"/>
      <c r="BK336" s="77"/>
      <c r="BL336" s="50"/>
      <c r="BM336" s="41"/>
      <c r="BN336" s="41"/>
      <c r="BO336" s="38"/>
      <c r="BP336" s="76"/>
      <c r="BQ336" s="76"/>
      <c r="BR336" s="77"/>
      <c r="BS336" s="92"/>
      <c r="BT336" s="93"/>
      <c r="BU336" s="93"/>
      <c r="BV336" s="38"/>
      <c r="BW336" s="76"/>
      <c r="BX336" s="76"/>
      <c r="BY336" s="77"/>
      <c r="BZ336" s="50"/>
      <c r="CA336" s="41"/>
      <c r="CB336" s="41"/>
      <c r="CC336" s="38">
        <f t="shared" si="193"/>
        <v>0</v>
      </c>
      <c r="CD336" s="76"/>
      <c r="CE336" s="76"/>
      <c r="CF336" s="77"/>
      <c r="CG336" s="87"/>
      <c r="CH336" s="88"/>
      <c r="CI336" s="88"/>
      <c r="CJ336" s="89">
        <f t="shared" si="194"/>
        <v>0</v>
      </c>
      <c r="CK336" s="76"/>
      <c r="CL336" s="76"/>
      <c r="CM336" s="77"/>
      <c r="CN336" s="87"/>
      <c r="CO336" s="88"/>
      <c r="CP336" s="88"/>
      <c r="CQ336" s="89"/>
      <c r="CR336" s="76"/>
      <c r="CS336" s="76"/>
      <c r="CT336" s="81"/>
      <c r="CU336" s="87"/>
      <c r="CV336" s="88"/>
      <c r="CW336" s="88">
        <f t="shared" si="195"/>
        <v>0</v>
      </c>
      <c r="CX336" s="89">
        <f t="shared" si="196"/>
        <v>0</v>
      </c>
      <c r="CY336" s="76"/>
      <c r="CZ336" s="76"/>
      <c r="DA336" s="81"/>
      <c r="DB336" s="60">
        <f t="shared" si="197"/>
        <v>0</v>
      </c>
      <c r="DC336" s="42">
        <f t="shared" si="198"/>
        <v>0</v>
      </c>
      <c r="DD336" s="42">
        <f t="shared" si="199"/>
        <v>0</v>
      </c>
      <c r="DE336" s="80">
        <f t="shared" si="200"/>
        <v>0</v>
      </c>
      <c r="DF336" s="80">
        <f t="shared" si="201"/>
        <v>0</v>
      </c>
      <c r="DG336" s="80">
        <f t="shared" si="202"/>
        <v>0</v>
      </c>
    </row>
    <row r="337" spans="2:111" s="8" customFormat="1" ht="20.100000000000001" customHeight="1">
      <c r="B337" s="13">
        <f t="shared" si="154"/>
        <v>331</v>
      </c>
      <c r="C337" s="66" t="e">
        <f>+#REF!</f>
        <v>#REF!</v>
      </c>
      <c r="D337" s="18"/>
      <c r="E337" s="97" t="e">
        <f>#REF!</f>
        <v>#REF!</v>
      </c>
      <c r="F337" s="16" t="e">
        <f>SUMIF(#REF!,$E337,#REF!)</f>
        <v>#REF!</v>
      </c>
      <c r="G337" s="16" t="e">
        <f>SUMIF(#REF!,$E337,#REF!)</f>
        <v>#REF!</v>
      </c>
      <c r="H337" s="17" t="e">
        <f t="shared" si="179"/>
        <v>#REF!</v>
      </c>
      <c r="I337" s="64" t="e">
        <f t="shared" si="180"/>
        <v>#REF!</v>
      </c>
      <c r="K337" s="92"/>
      <c r="L337" s="93"/>
      <c r="M337" s="41">
        <f t="shared" si="181"/>
        <v>0</v>
      </c>
      <c r="N337" s="38">
        <f t="shared" si="182"/>
        <v>0</v>
      </c>
      <c r="O337" s="76"/>
      <c r="P337" s="76"/>
      <c r="Q337" s="77"/>
      <c r="R337" s="50"/>
      <c r="S337" s="41"/>
      <c r="T337" s="41">
        <f t="shared" si="183"/>
        <v>0</v>
      </c>
      <c r="U337" s="38">
        <f t="shared" si="184"/>
        <v>0</v>
      </c>
      <c r="V337" s="76"/>
      <c r="W337" s="76"/>
      <c r="X337" s="77"/>
      <c r="Y337" s="50"/>
      <c r="Z337" s="41"/>
      <c r="AA337" s="41">
        <f t="shared" si="185"/>
        <v>0</v>
      </c>
      <c r="AB337" s="38">
        <f t="shared" si="186"/>
        <v>0</v>
      </c>
      <c r="AC337" s="50"/>
      <c r="AD337" s="41"/>
      <c r="AE337" s="41">
        <f t="shared" si="187"/>
        <v>0</v>
      </c>
      <c r="AF337" s="38">
        <f t="shared" si="188"/>
        <v>0</v>
      </c>
      <c r="AG337" s="76"/>
      <c r="AH337" s="76"/>
      <c r="AI337" s="77"/>
      <c r="AJ337" s="50"/>
      <c r="AK337" s="41"/>
      <c r="AL337" s="41">
        <f t="shared" si="189"/>
        <v>0</v>
      </c>
      <c r="AM337" s="38">
        <f t="shared" si="190"/>
        <v>0</v>
      </c>
      <c r="AN337" s="76"/>
      <c r="AO337" s="76"/>
      <c r="AP337" s="77"/>
      <c r="AQ337" s="50"/>
      <c r="AR337" s="41"/>
      <c r="AS337" s="41"/>
      <c r="AT337" s="38"/>
      <c r="AU337" s="76"/>
      <c r="AV337" s="76"/>
      <c r="AW337" s="77"/>
      <c r="AX337" s="50"/>
      <c r="AY337" s="41"/>
      <c r="AZ337" s="41">
        <f t="shared" si="191"/>
        <v>0</v>
      </c>
      <c r="BA337" s="38">
        <f t="shared" si="192"/>
        <v>0</v>
      </c>
      <c r="BB337" s="76"/>
      <c r="BC337" s="76"/>
      <c r="BD337" s="77"/>
      <c r="BE337" s="50"/>
      <c r="BF337" s="41"/>
      <c r="BG337" s="41"/>
      <c r="BH337" s="38"/>
      <c r="BI337" s="76"/>
      <c r="BJ337" s="76"/>
      <c r="BK337" s="77"/>
      <c r="BL337" s="50"/>
      <c r="BM337" s="41"/>
      <c r="BN337" s="41"/>
      <c r="BO337" s="38"/>
      <c r="BP337" s="76"/>
      <c r="BQ337" s="76"/>
      <c r="BR337" s="77"/>
      <c r="BS337" s="92"/>
      <c r="BT337" s="93"/>
      <c r="BU337" s="93"/>
      <c r="BV337" s="38"/>
      <c r="BW337" s="76"/>
      <c r="BX337" s="76"/>
      <c r="BY337" s="77"/>
      <c r="BZ337" s="50"/>
      <c r="CA337" s="41"/>
      <c r="CB337" s="41"/>
      <c r="CC337" s="38">
        <f t="shared" si="193"/>
        <v>0</v>
      </c>
      <c r="CD337" s="76"/>
      <c r="CE337" s="76"/>
      <c r="CF337" s="77"/>
      <c r="CG337" s="87"/>
      <c r="CH337" s="88"/>
      <c r="CI337" s="88"/>
      <c r="CJ337" s="89">
        <f t="shared" si="194"/>
        <v>0</v>
      </c>
      <c r="CK337" s="76"/>
      <c r="CL337" s="76"/>
      <c r="CM337" s="77"/>
      <c r="CN337" s="87"/>
      <c r="CO337" s="88"/>
      <c r="CP337" s="88"/>
      <c r="CQ337" s="89"/>
      <c r="CR337" s="76"/>
      <c r="CS337" s="76"/>
      <c r="CT337" s="81"/>
      <c r="CU337" s="87"/>
      <c r="CV337" s="88"/>
      <c r="CW337" s="88">
        <f t="shared" si="195"/>
        <v>0</v>
      </c>
      <c r="CX337" s="89">
        <f t="shared" si="196"/>
        <v>0</v>
      </c>
      <c r="CY337" s="76"/>
      <c r="CZ337" s="76"/>
      <c r="DA337" s="81"/>
      <c r="DB337" s="60">
        <f t="shared" si="197"/>
        <v>0</v>
      </c>
      <c r="DC337" s="42">
        <f t="shared" si="198"/>
        <v>0</v>
      </c>
      <c r="DD337" s="42">
        <f t="shared" si="199"/>
        <v>0</v>
      </c>
      <c r="DE337" s="80">
        <f t="shared" si="200"/>
        <v>0</v>
      </c>
      <c r="DF337" s="80">
        <f t="shared" si="201"/>
        <v>0</v>
      </c>
      <c r="DG337" s="80">
        <f t="shared" si="202"/>
        <v>0</v>
      </c>
    </row>
    <row r="338" spans="2:111" s="8" customFormat="1" ht="20.100000000000001" customHeight="1">
      <c r="B338" s="13">
        <f t="shared" si="154"/>
        <v>332</v>
      </c>
      <c r="C338" s="66" t="e">
        <f>+#REF!</f>
        <v>#REF!</v>
      </c>
      <c r="D338" s="18"/>
      <c r="E338" s="97" t="e">
        <f>#REF!</f>
        <v>#REF!</v>
      </c>
      <c r="F338" s="16" t="e">
        <f>SUMIF(#REF!,$E338,#REF!)</f>
        <v>#REF!</v>
      </c>
      <c r="G338" s="16" t="e">
        <f>SUMIF(#REF!,$E338,#REF!)</f>
        <v>#REF!</v>
      </c>
      <c r="H338" s="17" t="e">
        <f t="shared" si="179"/>
        <v>#REF!</v>
      </c>
      <c r="I338" s="64" t="e">
        <f t="shared" si="180"/>
        <v>#REF!</v>
      </c>
      <c r="K338" s="92"/>
      <c r="L338" s="93"/>
      <c r="M338" s="41">
        <f t="shared" si="181"/>
        <v>0</v>
      </c>
      <c r="N338" s="38">
        <f t="shared" si="182"/>
        <v>0</v>
      </c>
      <c r="O338" s="76"/>
      <c r="P338" s="76"/>
      <c r="Q338" s="77"/>
      <c r="R338" s="50"/>
      <c r="S338" s="41"/>
      <c r="T338" s="41">
        <f t="shared" si="183"/>
        <v>0</v>
      </c>
      <c r="U338" s="38">
        <f t="shared" si="184"/>
        <v>0</v>
      </c>
      <c r="V338" s="76"/>
      <c r="W338" s="76"/>
      <c r="X338" s="77"/>
      <c r="Y338" s="50"/>
      <c r="Z338" s="41"/>
      <c r="AA338" s="41">
        <f t="shared" si="185"/>
        <v>0</v>
      </c>
      <c r="AB338" s="38">
        <f t="shared" si="186"/>
        <v>0</v>
      </c>
      <c r="AC338" s="50"/>
      <c r="AD338" s="41"/>
      <c r="AE338" s="41">
        <f t="shared" si="187"/>
        <v>0</v>
      </c>
      <c r="AF338" s="38">
        <f t="shared" si="188"/>
        <v>0</v>
      </c>
      <c r="AG338" s="76"/>
      <c r="AH338" s="76"/>
      <c r="AI338" s="77"/>
      <c r="AJ338" s="50"/>
      <c r="AK338" s="41"/>
      <c r="AL338" s="41">
        <f t="shared" si="189"/>
        <v>0</v>
      </c>
      <c r="AM338" s="38">
        <f t="shared" si="190"/>
        <v>0</v>
      </c>
      <c r="AN338" s="76"/>
      <c r="AO338" s="76"/>
      <c r="AP338" s="77"/>
      <c r="AQ338" s="50"/>
      <c r="AR338" s="41"/>
      <c r="AS338" s="41"/>
      <c r="AT338" s="38"/>
      <c r="AU338" s="76"/>
      <c r="AV338" s="76"/>
      <c r="AW338" s="77"/>
      <c r="AX338" s="50"/>
      <c r="AY338" s="41"/>
      <c r="AZ338" s="41">
        <f t="shared" si="191"/>
        <v>0</v>
      </c>
      <c r="BA338" s="38">
        <f t="shared" si="192"/>
        <v>0</v>
      </c>
      <c r="BB338" s="76"/>
      <c r="BC338" s="76"/>
      <c r="BD338" s="77"/>
      <c r="BE338" s="50"/>
      <c r="BF338" s="41"/>
      <c r="BG338" s="41"/>
      <c r="BH338" s="38"/>
      <c r="BI338" s="76"/>
      <c r="BJ338" s="76"/>
      <c r="BK338" s="77"/>
      <c r="BL338" s="50"/>
      <c r="BM338" s="41"/>
      <c r="BN338" s="41"/>
      <c r="BO338" s="38"/>
      <c r="BP338" s="76"/>
      <c r="BQ338" s="76"/>
      <c r="BR338" s="77"/>
      <c r="BS338" s="92"/>
      <c r="BT338" s="93"/>
      <c r="BU338" s="93"/>
      <c r="BV338" s="38"/>
      <c r="BW338" s="76"/>
      <c r="BX338" s="76"/>
      <c r="BY338" s="77"/>
      <c r="BZ338" s="50"/>
      <c r="CA338" s="41"/>
      <c r="CB338" s="41"/>
      <c r="CC338" s="38">
        <f t="shared" si="193"/>
        <v>0</v>
      </c>
      <c r="CD338" s="76"/>
      <c r="CE338" s="76"/>
      <c r="CF338" s="77"/>
      <c r="CG338" s="87"/>
      <c r="CH338" s="88"/>
      <c r="CI338" s="88"/>
      <c r="CJ338" s="89">
        <f t="shared" si="194"/>
        <v>0</v>
      </c>
      <c r="CK338" s="76"/>
      <c r="CL338" s="76"/>
      <c r="CM338" s="77"/>
      <c r="CN338" s="87"/>
      <c r="CO338" s="88"/>
      <c r="CP338" s="88"/>
      <c r="CQ338" s="89"/>
      <c r="CR338" s="76"/>
      <c r="CS338" s="76"/>
      <c r="CT338" s="81"/>
      <c r="CU338" s="87"/>
      <c r="CV338" s="88"/>
      <c r="CW338" s="88">
        <f t="shared" si="195"/>
        <v>0</v>
      </c>
      <c r="CX338" s="89">
        <f t="shared" si="196"/>
        <v>0</v>
      </c>
      <c r="CY338" s="76"/>
      <c r="CZ338" s="76"/>
      <c r="DA338" s="81"/>
      <c r="DB338" s="60">
        <f t="shared" si="197"/>
        <v>0</v>
      </c>
      <c r="DC338" s="42">
        <f t="shared" si="198"/>
        <v>0</v>
      </c>
      <c r="DD338" s="42">
        <f t="shared" si="199"/>
        <v>0</v>
      </c>
      <c r="DE338" s="80">
        <f t="shared" si="200"/>
        <v>0</v>
      </c>
      <c r="DF338" s="80">
        <f t="shared" si="201"/>
        <v>0</v>
      </c>
      <c r="DG338" s="80">
        <f t="shared" si="202"/>
        <v>0</v>
      </c>
    </row>
    <row r="339" spans="2:111" s="8" customFormat="1" ht="20.100000000000001" customHeight="1">
      <c r="B339" s="13">
        <f t="shared" si="154"/>
        <v>333</v>
      </c>
      <c r="C339" s="66" t="e">
        <f>+#REF!</f>
        <v>#REF!</v>
      </c>
      <c r="D339" s="18"/>
      <c r="E339" s="97" t="e">
        <f>#REF!</f>
        <v>#REF!</v>
      </c>
      <c r="F339" s="16" t="e">
        <f>SUMIF(#REF!,$E339,#REF!)</f>
        <v>#REF!</v>
      </c>
      <c r="G339" s="16" t="e">
        <f>SUMIF(#REF!,$E339,#REF!)</f>
        <v>#REF!</v>
      </c>
      <c r="H339" s="17" t="e">
        <f t="shared" si="179"/>
        <v>#REF!</v>
      </c>
      <c r="I339" s="64" t="e">
        <f t="shared" si="180"/>
        <v>#REF!</v>
      </c>
      <c r="K339" s="92"/>
      <c r="L339" s="93"/>
      <c r="M339" s="41">
        <f t="shared" si="181"/>
        <v>0</v>
      </c>
      <c r="N339" s="38">
        <f t="shared" si="182"/>
        <v>0</v>
      </c>
      <c r="O339" s="76"/>
      <c r="P339" s="76"/>
      <c r="Q339" s="77"/>
      <c r="R339" s="50"/>
      <c r="S339" s="41"/>
      <c r="T339" s="41">
        <f t="shared" si="183"/>
        <v>0</v>
      </c>
      <c r="U339" s="38">
        <f t="shared" si="184"/>
        <v>0</v>
      </c>
      <c r="V339" s="76"/>
      <c r="W339" s="76"/>
      <c r="X339" s="77"/>
      <c r="Y339" s="50"/>
      <c r="Z339" s="41"/>
      <c r="AA339" s="41">
        <f t="shared" si="185"/>
        <v>0</v>
      </c>
      <c r="AB339" s="38">
        <f t="shared" si="186"/>
        <v>0</v>
      </c>
      <c r="AC339" s="50"/>
      <c r="AD339" s="41"/>
      <c r="AE339" s="41">
        <f t="shared" si="187"/>
        <v>0</v>
      </c>
      <c r="AF339" s="38">
        <f t="shared" si="188"/>
        <v>0</v>
      </c>
      <c r="AG339" s="76"/>
      <c r="AH339" s="76"/>
      <c r="AI339" s="77"/>
      <c r="AJ339" s="50"/>
      <c r="AK339" s="41"/>
      <c r="AL339" s="41">
        <f t="shared" si="189"/>
        <v>0</v>
      </c>
      <c r="AM339" s="38">
        <f t="shared" si="190"/>
        <v>0</v>
      </c>
      <c r="AN339" s="76"/>
      <c r="AO339" s="76"/>
      <c r="AP339" s="77"/>
      <c r="AQ339" s="50"/>
      <c r="AR339" s="41"/>
      <c r="AS339" s="41"/>
      <c r="AT339" s="38"/>
      <c r="AU339" s="76"/>
      <c r="AV339" s="76"/>
      <c r="AW339" s="77"/>
      <c r="AX339" s="50"/>
      <c r="AY339" s="41"/>
      <c r="AZ339" s="41">
        <f t="shared" si="191"/>
        <v>0</v>
      </c>
      <c r="BA339" s="38">
        <f t="shared" si="192"/>
        <v>0</v>
      </c>
      <c r="BB339" s="76"/>
      <c r="BC339" s="76"/>
      <c r="BD339" s="77"/>
      <c r="BE339" s="50"/>
      <c r="BF339" s="41"/>
      <c r="BG339" s="41"/>
      <c r="BH339" s="38"/>
      <c r="BI339" s="76"/>
      <c r="BJ339" s="76"/>
      <c r="BK339" s="77"/>
      <c r="BL339" s="50"/>
      <c r="BM339" s="41"/>
      <c r="BN339" s="41"/>
      <c r="BO339" s="38"/>
      <c r="BP339" s="76"/>
      <c r="BQ339" s="76"/>
      <c r="BR339" s="77"/>
      <c r="BS339" s="92"/>
      <c r="BT339" s="93"/>
      <c r="BU339" s="93"/>
      <c r="BV339" s="38"/>
      <c r="BW339" s="76"/>
      <c r="BX339" s="76"/>
      <c r="BY339" s="77"/>
      <c r="BZ339" s="50"/>
      <c r="CA339" s="41"/>
      <c r="CB339" s="41"/>
      <c r="CC339" s="38">
        <f t="shared" si="193"/>
        <v>0</v>
      </c>
      <c r="CD339" s="76"/>
      <c r="CE339" s="76"/>
      <c r="CF339" s="77"/>
      <c r="CG339" s="87"/>
      <c r="CH339" s="88"/>
      <c r="CI339" s="88"/>
      <c r="CJ339" s="89">
        <f t="shared" si="194"/>
        <v>0</v>
      </c>
      <c r="CK339" s="76"/>
      <c r="CL339" s="76"/>
      <c r="CM339" s="77"/>
      <c r="CN339" s="87"/>
      <c r="CO339" s="88"/>
      <c r="CP339" s="88"/>
      <c r="CQ339" s="89"/>
      <c r="CR339" s="76"/>
      <c r="CS339" s="76"/>
      <c r="CT339" s="81"/>
      <c r="CU339" s="87"/>
      <c r="CV339" s="88"/>
      <c r="CW339" s="88">
        <f t="shared" si="195"/>
        <v>0</v>
      </c>
      <c r="CX339" s="89">
        <f t="shared" si="196"/>
        <v>0</v>
      </c>
      <c r="CY339" s="76"/>
      <c r="CZ339" s="76"/>
      <c r="DA339" s="81"/>
      <c r="DB339" s="60">
        <f t="shared" si="197"/>
        <v>0</v>
      </c>
      <c r="DC339" s="42">
        <f t="shared" si="198"/>
        <v>0</v>
      </c>
      <c r="DD339" s="42">
        <f t="shared" si="199"/>
        <v>0</v>
      </c>
      <c r="DE339" s="80">
        <f t="shared" si="200"/>
        <v>0</v>
      </c>
      <c r="DF339" s="80">
        <f t="shared" si="201"/>
        <v>0</v>
      </c>
      <c r="DG339" s="80">
        <f t="shared" si="202"/>
        <v>0</v>
      </c>
    </row>
    <row r="340" spans="2:111" s="8" customFormat="1" ht="20.100000000000001" customHeight="1">
      <c r="B340" s="13">
        <f t="shared" si="154"/>
        <v>334</v>
      </c>
      <c r="C340" s="66" t="e">
        <f>+#REF!</f>
        <v>#REF!</v>
      </c>
      <c r="D340" s="18"/>
      <c r="E340" s="97" t="e">
        <f>#REF!</f>
        <v>#REF!</v>
      </c>
      <c r="F340" s="16" t="e">
        <f>SUMIF(#REF!,$E340,#REF!)</f>
        <v>#REF!</v>
      </c>
      <c r="G340" s="16" t="e">
        <f>SUMIF(#REF!,$E340,#REF!)</f>
        <v>#REF!</v>
      </c>
      <c r="H340" s="17" t="e">
        <f t="shared" si="179"/>
        <v>#REF!</v>
      </c>
      <c r="I340" s="64" t="e">
        <f t="shared" si="180"/>
        <v>#REF!</v>
      </c>
      <c r="K340" s="92"/>
      <c r="L340" s="93"/>
      <c r="M340" s="41">
        <f t="shared" si="181"/>
        <v>0</v>
      </c>
      <c r="N340" s="38">
        <f t="shared" si="182"/>
        <v>0</v>
      </c>
      <c r="O340" s="76"/>
      <c r="P340" s="76"/>
      <c r="Q340" s="77"/>
      <c r="R340" s="50"/>
      <c r="S340" s="41"/>
      <c r="T340" s="41">
        <f t="shared" si="183"/>
        <v>0</v>
      </c>
      <c r="U340" s="38">
        <f t="shared" si="184"/>
        <v>0</v>
      </c>
      <c r="V340" s="76"/>
      <c r="W340" s="76"/>
      <c r="X340" s="77"/>
      <c r="Y340" s="50"/>
      <c r="Z340" s="41"/>
      <c r="AA340" s="41">
        <f t="shared" si="185"/>
        <v>0</v>
      </c>
      <c r="AB340" s="38">
        <f t="shared" si="186"/>
        <v>0</v>
      </c>
      <c r="AC340" s="50"/>
      <c r="AD340" s="41"/>
      <c r="AE340" s="41">
        <f t="shared" si="187"/>
        <v>0</v>
      </c>
      <c r="AF340" s="38">
        <f t="shared" si="188"/>
        <v>0</v>
      </c>
      <c r="AG340" s="76"/>
      <c r="AH340" s="76"/>
      <c r="AI340" s="77"/>
      <c r="AJ340" s="50"/>
      <c r="AK340" s="41"/>
      <c r="AL340" s="41">
        <f t="shared" si="189"/>
        <v>0</v>
      </c>
      <c r="AM340" s="38">
        <f t="shared" si="190"/>
        <v>0</v>
      </c>
      <c r="AN340" s="76"/>
      <c r="AO340" s="76"/>
      <c r="AP340" s="77"/>
      <c r="AQ340" s="50"/>
      <c r="AR340" s="41"/>
      <c r="AS340" s="41"/>
      <c r="AT340" s="38"/>
      <c r="AU340" s="76"/>
      <c r="AV340" s="76"/>
      <c r="AW340" s="77"/>
      <c r="AX340" s="50"/>
      <c r="AY340" s="41"/>
      <c r="AZ340" s="41">
        <f t="shared" si="191"/>
        <v>0</v>
      </c>
      <c r="BA340" s="38">
        <f t="shared" si="192"/>
        <v>0</v>
      </c>
      <c r="BB340" s="76"/>
      <c r="BC340" s="76"/>
      <c r="BD340" s="77"/>
      <c r="BE340" s="50"/>
      <c r="BF340" s="41"/>
      <c r="BG340" s="41"/>
      <c r="BH340" s="38"/>
      <c r="BI340" s="76"/>
      <c r="BJ340" s="76"/>
      <c r="BK340" s="77"/>
      <c r="BL340" s="50"/>
      <c r="BM340" s="41"/>
      <c r="BN340" s="41"/>
      <c r="BO340" s="38"/>
      <c r="BP340" s="76"/>
      <c r="BQ340" s="76"/>
      <c r="BR340" s="77"/>
      <c r="BS340" s="92"/>
      <c r="BT340" s="93"/>
      <c r="BU340" s="93"/>
      <c r="BV340" s="38"/>
      <c r="BW340" s="76"/>
      <c r="BX340" s="76"/>
      <c r="BY340" s="77"/>
      <c r="BZ340" s="50"/>
      <c r="CA340" s="41"/>
      <c r="CB340" s="41"/>
      <c r="CC340" s="38">
        <f t="shared" si="193"/>
        <v>0</v>
      </c>
      <c r="CD340" s="76"/>
      <c r="CE340" s="76"/>
      <c r="CF340" s="77"/>
      <c r="CG340" s="87"/>
      <c r="CH340" s="88"/>
      <c r="CI340" s="88"/>
      <c r="CJ340" s="89">
        <f t="shared" si="194"/>
        <v>0</v>
      </c>
      <c r="CK340" s="76"/>
      <c r="CL340" s="76"/>
      <c r="CM340" s="77"/>
      <c r="CN340" s="87"/>
      <c r="CO340" s="88"/>
      <c r="CP340" s="88"/>
      <c r="CQ340" s="89"/>
      <c r="CR340" s="76"/>
      <c r="CS340" s="76"/>
      <c r="CT340" s="81"/>
      <c r="CU340" s="87"/>
      <c r="CV340" s="88"/>
      <c r="CW340" s="88">
        <f t="shared" si="195"/>
        <v>0</v>
      </c>
      <c r="CX340" s="89">
        <f t="shared" si="196"/>
        <v>0</v>
      </c>
      <c r="CY340" s="76"/>
      <c r="CZ340" s="76"/>
      <c r="DA340" s="81"/>
      <c r="DB340" s="60">
        <f t="shared" si="197"/>
        <v>0</v>
      </c>
      <c r="DC340" s="42">
        <f t="shared" si="198"/>
        <v>0</v>
      </c>
      <c r="DD340" s="42">
        <f t="shared" si="199"/>
        <v>0</v>
      </c>
      <c r="DE340" s="80">
        <f t="shared" si="200"/>
        <v>0</v>
      </c>
      <c r="DF340" s="80">
        <f t="shared" si="201"/>
        <v>0</v>
      </c>
      <c r="DG340" s="80">
        <f t="shared" si="202"/>
        <v>0</v>
      </c>
    </row>
    <row r="341" spans="2:111" s="8" customFormat="1" ht="20.100000000000001" customHeight="1">
      <c r="B341" s="13">
        <f t="shared" si="154"/>
        <v>335</v>
      </c>
      <c r="C341" s="66" t="e">
        <f>+#REF!</f>
        <v>#REF!</v>
      </c>
      <c r="D341" s="18"/>
      <c r="E341" s="97" t="e">
        <f>#REF!</f>
        <v>#REF!</v>
      </c>
      <c r="F341" s="16" t="e">
        <f>SUMIF(#REF!,$E341,#REF!)</f>
        <v>#REF!</v>
      </c>
      <c r="G341" s="16" t="e">
        <f>SUMIF(#REF!,$E341,#REF!)</f>
        <v>#REF!</v>
      </c>
      <c r="H341" s="17" t="e">
        <f t="shared" si="179"/>
        <v>#REF!</v>
      </c>
      <c r="I341" s="64" t="e">
        <f t="shared" si="180"/>
        <v>#REF!</v>
      </c>
      <c r="K341" s="92"/>
      <c r="L341" s="93"/>
      <c r="M341" s="41">
        <f t="shared" si="181"/>
        <v>0</v>
      </c>
      <c r="N341" s="38">
        <f t="shared" si="182"/>
        <v>0</v>
      </c>
      <c r="O341" s="76"/>
      <c r="P341" s="76"/>
      <c r="Q341" s="77"/>
      <c r="R341" s="50"/>
      <c r="S341" s="41"/>
      <c r="T341" s="41">
        <f t="shared" si="183"/>
        <v>0</v>
      </c>
      <c r="U341" s="38">
        <f t="shared" si="184"/>
        <v>0</v>
      </c>
      <c r="V341" s="76"/>
      <c r="W341" s="76"/>
      <c r="X341" s="77"/>
      <c r="Y341" s="50"/>
      <c r="Z341" s="41"/>
      <c r="AA341" s="41">
        <f t="shared" si="185"/>
        <v>0</v>
      </c>
      <c r="AB341" s="38">
        <f t="shared" si="186"/>
        <v>0</v>
      </c>
      <c r="AC341" s="50"/>
      <c r="AD341" s="41"/>
      <c r="AE341" s="41">
        <f t="shared" si="187"/>
        <v>0</v>
      </c>
      <c r="AF341" s="38">
        <f t="shared" si="188"/>
        <v>0</v>
      </c>
      <c r="AG341" s="76"/>
      <c r="AH341" s="76"/>
      <c r="AI341" s="77"/>
      <c r="AJ341" s="50"/>
      <c r="AK341" s="41"/>
      <c r="AL341" s="41">
        <f t="shared" si="189"/>
        <v>0</v>
      </c>
      <c r="AM341" s="38">
        <f t="shared" si="190"/>
        <v>0</v>
      </c>
      <c r="AN341" s="76"/>
      <c r="AO341" s="76"/>
      <c r="AP341" s="77"/>
      <c r="AQ341" s="50"/>
      <c r="AR341" s="41"/>
      <c r="AS341" s="41"/>
      <c r="AT341" s="38"/>
      <c r="AU341" s="76"/>
      <c r="AV341" s="76"/>
      <c r="AW341" s="77"/>
      <c r="AX341" s="50"/>
      <c r="AY341" s="41"/>
      <c r="AZ341" s="41">
        <f t="shared" si="191"/>
        <v>0</v>
      </c>
      <c r="BA341" s="38">
        <f t="shared" si="192"/>
        <v>0</v>
      </c>
      <c r="BB341" s="76"/>
      <c r="BC341" s="76"/>
      <c r="BD341" s="77"/>
      <c r="BE341" s="50"/>
      <c r="BF341" s="41"/>
      <c r="BG341" s="41"/>
      <c r="BH341" s="38"/>
      <c r="BI341" s="76"/>
      <c r="BJ341" s="76"/>
      <c r="BK341" s="77"/>
      <c r="BL341" s="50"/>
      <c r="BM341" s="41"/>
      <c r="BN341" s="41"/>
      <c r="BO341" s="38"/>
      <c r="BP341" s="76"/>
      <c r="BQ341" s="76"/>
      <c r="BR341" s="77"/>
      <c r="BS341" s="92"/>
      <c r="BT341" s="93"/>
      <c r="BU341" s="93"/>
      <c r="BV341" s="38"/>
      <c r="BW341" s="76"/>
      <c r="BX341" s="76"/>
      <c r="BY341" s="77"/>
      <c r="BZ341" s="50"/>
      <c r="CA341" s="41"/>
      <c r="CB341" s="41"/>
      <c r="CC341" s="38">
        <f t="shared" si="193"/>
        <v>0</v>
      </c>
      <c r="CD341" s="76"/>
      <c r="CE341" s="76"/>
      <c r="CF341" s="77"/>
      <c r="CG341" s="87"/>
      <c r="CH341" s="88"/>
      <c r="CI341" s="88"/>
      <c r="CJ341" s="89">
        <f t="shared" si="194"/>
        <v>0</v>
      </c>
      <c r="CK341" s="76"/>
      <c r="CL341" s="76"/>
      <c r="CM341" s="77"/>
      <c r="CN341" s="87"/>
      <c r="CO341" s="88"/>
      <c r="CP341" s="88"/>
      <c r="CQ341" s="89"/>
      <c r="CR341" s="76"/>
      <c r="CS341" s="76"/>
      <c r="CT341" s="81"/>
      <c r="CU341" s="87"/>
      <c r="CV341" s="88"/>
      <c r="CW341" s="88">
        <f t="shared" si="195"/>
        <v>0</v>
      </c>
      <c r="CX341" s="89">
        <f t="shared" si="196"/>
        <v>0</v>
      </c>
      <c r="CY341" s="76"/>
      <c r="CZ341" s="76"/>
      <c r="DA341" s="81"/>
      <c r="DB341" s="60">
        <f t="shared" si="197"/>
        <v>0</v>
      </c>
      <c r="DC341" s="42">
        <f t="shared" si="198"/>
        <v>0</v>
      </c>
      <c r="DD341" s="42">
        <f t="shared" si="199"/>
        <v>0</v>
      </c>
      <c r="DE341" s="80">
        <f t="shared" si="200"/>
        <v>0</v>
      </c>
      <c r="DF341" s="80">
        <f t="shared" si="201"/>
        <v>0</v>
      </c>
      <c r="DG341" s="80">
        <f t="shared" si="202"/>
        <v>0</v>
      </c>
    </row>
    <row r="342" spans="2:111" s="8" customFormat="1" ht="20.100000000000001" customHeight="1">
      <c r="B342" s="13">
        <f t="shared" si="154"/>
        <v>336</v>
      </c>
      <c r="C342" s="66" t="e">
        <f>+#REF!</f>
        <v>#REF!</v>
      </c>
      <c r="D342" s="18"/>
      <c r="E342" s="97" t="e">
        <f>#REF!</f>
        <v>#REF!</v>
      </c>
      <c r="F342" s="16" t="e">
        <f>SUMIF(#REF!,$E342,#REF!)</f>
        <v>#REF!</v>
      </c>
      <c r="G342" s="16" t="e">
        <f>SUMIF(#REF!,$E342,#REF!)</f>
        <v>#REF!</v>
      </c>
      <c r="H342" s="17" t="e">
        <f t="shared" si="179"/>
        <v>#REF!</v>
      </c>
      <c r="I342" s="64" t="e">
        <f t="shared" si="180"/>
        <v>#REF!</v>
      </c>
      <c r="K342" s="92"/>
      <c r="L342" s="93"/>
      <c r="M342" s="41">
        <f t="shared" si="181"/>
        <v>0</v>
      </c>
      <c r="N342" s="38">
        <f t="shared" si="182"/>
        <v>0</v>
      </c>
      <c r="O342" s="76"/>
      <c r="P342" s="76"/>
      <c r="Q342" s="77"/>
      <c r="R342" s="50"/>
      <c r="S342" s="41"/>
      <c r="T342" s="41">
        <f t="shared" si="183"/>
        <v>0</v>
      </c>
      <c r="U342" s="38">
        <f t="shared" si="184"/>
        <v>0</v>
      </c>
      <c r="V342" s="76"/>
      <c r="W342" s="76"/>
      <c r="X342" s="77"/>
      <c r="Y342" s="50"/>
      <c r="Z342" s="41"/>
      <c r="AA342" s="41">
        <f t="shared" si="185"/>
        <v>0</v>
      </c>
      <c r="AB342" s="38">
        <f t="shared" si="186"/>
        <v>0</v>
      </c>
      <c r="AC342" s="50"/>
      <c r="AD342" s="41"/>
      <c r="AE342" s="41">
        <f t="shared" si="187"/>
        <v>0</v>
      </c>
      <c r="AF342" s="38">
        <f t="shared" si="188"/>
        <v>0</v>
      </c>
      <c r="AG342" s="76"/>
      <c r="AH342" s="76"/>
      <c r="AI342" s="77"/>
      <c r="AJ342" s="50"/>
      <c r="AK342" s="41"/>
      <c r="AL342" s="41">
        <f t="shared" si="189"/>
        <v>0</v>
      </c>
      <c r="AM342" s="38">
        <f t="shared" si="190"/>
        <v>0</v>
      </c>
      <c r="AN342" s="76"/>
      <c r="AO342" s="76"/>
      <c r="AP342" s="77"/>
      <c r="AQ342" s="50"/>
      <c r="AR342" s="41"/>
      <c r="AS342" s="41"/>
      <c r="AT342" s="38"/>
      <c r="AU342" s="76"/>
      <c r="AV342" s="76"/>
      <c r="AW342" s="77"/>
      <c r="AX342" s="50"/>
      <c r="AY342" s="41"/>
      <c r="AZ342" s="41">
        <f t="shared" si="191"/>
        <v>0</v>
      </c>
      <c r="BA342" s="38">
        <f t="shared" si="192"/>
        <v>0</v>
      </c>
      <c r="BB342" s="76"/>
      <c r="BC342" s="76"/>
      <c r="BD342" s="77"/>
      <c r="BE342" s="50"/>
      <c r="BF342" s="41"/>
      <c r="BG342" s="41"/>
      <c r="BH342" s="38"/>
      <c r="BI342" s="76"/>
      <c r="BJ342" s="76"/>
      <c r="BK342" s="77"/>
      <c r="BL342" s="50"/>
      <c r="BM342" s="41"/>
      <c r="BN342" s="41"/>
      <c r="BO342" s="38"/>
      <c r="BP342" s="76"/>
      <c r="BQ342" s="76"/>
      <c r="BR342" s="77"/>
      <c r="BS342" s="92"/>
      <c r="BT342" s="93"/>
      <c r="BU342" s="93"/>
      <c r="BV342" s="38"/>
      <c r="BW342" s="76"/>
      <c r="BX342" s="76"/>
      <c r="BY342" s="77"/>
      <c r="BZ342" s="50"/>
      <c r="CA342" s="41"/>
      <c r="CB342" s="41"/>
      <c r="CC342" s="38">
        <f t="shared" si="193"/>
        <v>0</v>
      </c>
      <c r="CD342" s="76"/>
      <c r="CE342" s="76"/>
      <c r="CF342" s="77"/>
      <c r="CG342" s="87"/>
      <c r="CH342" s="88"/>
      <c r="CI342" s="88"/>
      <c r="CJ342" s="89">
        <f t="shared" si="194"/>
        <v>0</v>
      </c>
      <c r="CK342" s="76"/>
      <c r="CL342" s="76"/>
      <c r="CM342" s="77"/>
      <c r="CN342" s="87"/>
      <c r="CO342" s="88"/>
      <c r="CP342" s="88"/>
      <c r="CQ342" s="89"/>
      <c r="CR342" s="76"/>
      <c r="CS342" s="76"/>
      <c r="CT342" s="81"/>
      <c r="CU342" s="87"/>
      <c r="CV342" s="88"/>
      <c r="CW342" s="88">
        <f t="shared" si="195"/>
        <v>0</v>
      </c>
      <c r="CX342" s="89">
        <f t="shared" si="196"/>
        <v>0</v>
      </c>
      <c r="CY342" s="76"/>
      <c r="CZ342" s="76"/>
      <c r="DA342" s="81"/>
      <c r="DB342" s="60">
        <f t="shared" si="197"/>
        <v>0</v>
      </c>
      <c r="DC342" s="42">
        <f t="shared" si="198"/>
        <v>0</v>
      </c>
      <c r="DD342" s="42">
        <f t="shared" si="199"/>
        <v>0</v>
      </c>
      <c r="DE342" s="80">
        <f t="shared" si="200"/>
        <v>0</v>
      </c>
      <c r="DF342" s="80">
        <f t="shared" si="201"/>
        <v>0</v>
      </c>
      <c r="DG342" s="80">
        <f t="shared" si="202"/>
        <v>0</v>
      </c>
    </row>
    <row r="343" spans="2:111" s="8" customFormat="1" ht="20.100000000000001" customHeight="1">
      <c r="B343" s="13">
        <f t="shared" si="154"/>
        <v>337</v>
      </c>
      <c r="C343" s="66" t="e">
        <f>+#REF!</f>
        <v>#REF!</v>
      </c>
      <c r="D343" s="18"/>
      <c r="E343" s="97" t="e">
        <f>#REF!</f>
        <v>#REF!</v>
      </c>
      <c r="F343" s="16" t="e">
        <f>SUMIF(#REF!,$E343,#REF!)</f>
        <v>#REF!</v>
      </c>
      <c r="G343" s="16" t="e">
        <f>SUMIF(#REF!,$E343,#REF!)</f>
        <v>#REF!</v>
      </c>
      <c r="H343" s="17" t="e">
        <f t="shared" si="179"/>
        <v>#REF!</v>
      </c>
      <c r="I343" s="64" t="e">
        <f t="shared" si="180"/>
        <v>#REF!</v>
      </c>
      <c r="K343" s="92"/>
      <c r="L343" s="93"/>
      <c r="M343" s="41">
        <f t="shared" si="181"/>
        <v>0</v>
      </c>
      <c r="N343" s="38">
        <f t="shared" si="182"/>
        <v>0</v>
      </c>
      <c r="O343" s="76"/>
      <c r="P343" s="76"/>
      <c r="Q343" s="77"/>
      <c r="R343" s="50"/>
      <c r="S343" s="41"/>
      <c r="T343" s="41">
        <f t="shared" si="183"/>
        <v>0</v>
      </c>
      <c r="U343" s="38">
        <f t="shared" si="184"/>
        <v>0</v>
      </c>
      <c r="V343" s="76"/>
      <c r="W343" s="76"/>
      <c r="X343" s="77"/>
      <c r="Y343" s="50"/>
      <c r="Z343" s="41"/>
      <c r="AA343" s="41">
        <f t="shared" si="185"/>
        <v>0</v>
      </c>
      <c r="AB343" s="38">
        <f t="shared" si="186"/>
        <v>0</v>
      </c>
      <c r="AC343" s="50"/>
      <c r="AD343" s="41"/>
      <c r="AE343" s="41">
        <f t="shared" si="187"/>
        <v>0</v>
      </c>
      <c r="AF343" s="38">
        <f t="shared" si="188"/>
        <v>0</v>
      </c>
      <c r="AG343" s="76"/>
      <c r="AH343" s="76"/>
      <c r="AI343" s="77"/>
      <c r="AJ343" s="50"/>
      <c r="AK343" s="41"/>
      <c r="AL343" s="41">
        <f t="shared" si="189"/>
        <v>0</v>
      </c>
      <c r="AM343" s="38">
        <f t="shared" si="190"/>
        <v>0</v>
      </c>
      <c r="AN343" s="76"/>
      <c r="AO343" s="76"/>
      <c r="AP343" s="77"/>
      <c r="AQ343" s="50"/>
      <c r="AR343" s="41"/>
      <c r="AS343" s="41"/>
      <c r="AT343" s="38"/>
      <c r="AU343" s="76"/>
      <c r="AV343" s="76"/>
      <c r="AW343" s="77"/>
      <c r="AX343" s="50"/>
      <c r="AY343" s="41"/>
      <c r="AZ343" s="41">
        <f t="shared" si="191"/>
        <v>0</v>
      </c>
      <c r="BA343" s="38">
        <f t="shared" si="192"/>
        <v>0</v>
      </c>
      <c r="BB343" s="76"/>
      <c r="BC343" s="76"/>
      <c r="BD343" s="77"/>
      <c r="BE343" s="50"/>
      <c r="BF343" s="41"/>
      <c r="BG343" s="41"/>
      <c r="BH343" s="38"/>
      <c r="BI343" s="76"/>
      <c r="BJ343" s="76"/>
      <c r="BK343" s="77"/>
      <c r="BL343" s="50"/>
      <c r="BM343" s="41"/>
      <c r="BN343" s="41"/>
      <c r="BO343" s="38"/>
      <c r="BP343" s="76"/>
      <c r="BQ343" s="76"/>
      <c r="BR343" s="77"/>
      <c r="BS343" s="92"/>
      <c r="BT343" s="93"/>
      <c r="BU343" s="93"/>
      <c r="BV343" s="38"/>
      <c r="BW343" s="76"/>
      <c r="BX343" s="76"/>
      <c r="BY343" s="77"/>
      <c r="BZ343" s="50"/>
      <c r="CA343" s="41"/>
      <c r="CB343" s="41"/>
      <c r="CC343" s="38">
        <f t="shared" si="193"/>
        <v>0</v>
      </c>
      <c r="CD343" s="76"/>
      <c r="CE343" s="76"/>
      <c r="CF343" s="77"/>
      <c r="CG343" s="87"/>
      <c r="CH343" s="88"/>
      <c r="CI343" s="88"/>
      <c r="CJ343" s="89">
        <f t="shared" si="194"/>
        <v>0</v>
      </c>
      <c r="CK343" s="76"/>
      <c r="CL343" s="76"/>
      <c r="CM343" s="77"/>
      <c r="CN343" s="87"/>
      <c r="CO343" s="88"/>
      <c r="CP343" s="88"/>
      <c r="CQ343" s="89"/>
      <c r="CR343" s="76"/>
      <c r="CS343" s="76"/>
      <c r="CT343" s="81"/>
      <c r="CU343" s="87"/>
      <c r="CV343" s="88"/>
      <c r="CW343" s="88">
        <f t="shared" si="195"/>
        <v>0</v>
      </c>
      <c r="CX343" s="89">
        <f t="shared" si="196"/>
        <v>0</v>
      </c>
      <c r="CY343" s="76"/>
      <c r="CZ343" s="76"/>
      <c r="DA343" s="81"/>
      <c r="DB343" s="60">
        <f t="shared" si="197"/>
        <v>0</v>
      </c>
      <c r="DC343" s="42">
        <f t="shared" si="198"/>
        <v>0</v>
      </c>
      <c r="DD343" s="42">
        <f t="shared" si="199"/>
        <v>0</v>
      </c>
      <c r="DE343" s="80">
        <f t="shared" si="200"/>
        <v>0</v>
      </c>
      <c r="DF343" s="80">
        <f t="shared" si="201"/>
        <v>0</v>
      </c>
      <c r="DG343" s="80">
        <f t="shared" si="202"/>
        <v>0</v>
      </c>
    </row>
    <row r="344" spans="2:111" s="8" customFormat="1" ht="20.100000000000001" customHeight="1">
      <c r="B344" s="13">
        <f t="shared" si="154"/>
        <v>338</v>
      </c>
      <c r="C344" s="66" t="e">
        <f>+#REF!</f>
        <v>#REF!</v>
      </c>
      <c r="D344" s="18"/>
      <c r="E344" s="97" t="e">
        <f>#REF!</f>
        <v>#REF!</v>
      </c>
      <c r="F344" s="16" t="e">
        <f>SUMIF(#REF!,$E344,#REF!)</f>
        <v>#REF!</v>
      </c>
      <c r="G344" s="16" t="e">
        <f>SUMIF(#REF!,$E344,#REF!)</f>
        <v>#REF!</v>
      </c>
      <c r="H344" s="17" t="e">
        <f t="shared" si="179"/>
        <v>#REF!</v>
      </c>
      <c r="I344" s="64" t="e">
        <f t="shared" si="180"/>
        <v>#REF!</v>
      </c>
      <c r="K344" s="92"/>
      <c r="L344" s="93"/>
      <c r="M344" s="41">
        <f t="shared" si="181"/>
        <v>0</v>
      </c>
      <c r="N344" s="38">
        <f t="shared" si="182"/>
        <v>0</v>
      </c>
      <c r="O344" s="76"/>
      <c r="P344" s="76"/>
      <c r="Q344" s="77"/>
      <c r="R344" s="50"/>
      <c r="S344" s="41"/>
      <c r="T344" s="41">
        <f t="shared" si="183"/>
        <v>0</v>
      </c>
      <c r="U344" s="38">
        <f t="shared" si="184"/>
        <v>0</v>
      </c>
      <c r="V344" s="76"/>
      <c r="W344" s="76"/>
      <c r="X344" s="77"/>
      <c r="Y344" s="50"/>
      <c r="Z344" s="41"/>
      <c r="AA344" s="41">
        <f t="shared" si="185"/>
        <v>0</v>
      </c>
      <c r="AB344" s="38">
        <f t="shared" si="186"/>
        <v>0</v>
      </c>
      <c r="AC344" s="50"/>
      <c r="AD344" s="41"/>
      <c r="AE344" s="41">
        <f t="shared" si="187"/>
        <v>0</v>
      </c>
      <c r="AF344" s="38">
        <f t="shared" si="188"/>
        <v>0</v>
      </c>
      <c r="AG344" s="76"/>
      <c r="AH344" s="76"/>
      <c r="AI344" s="77"/>
      <c r="AJ344" s="50"/>
      <c r="AK344" s="41"/>
      <c r="AL344" s="41">
        <f t="shared" si="189"/>
        <v>0</v>
      </c>
      <c r="AM344" s="38">
        <f t="shared" si="190"/>
        <v>0</v>
      </c>
      <c r="AN344" s="76"/>
      <c r="AO344" s="76"/>
      <c r="AP344" s="77"/>
      <c r="AQ344" s="50"/>
      <c r="AR344" s="41"/>
      <c r="AS344" s="41"/>
      <c r="AT344" s="38"/>
      <c r="AU344" s="76"/>
      <c r="AV344" s="76"/>
      <c r="AW344" s="77"/>
      <c r="AX344" s="50"/>
      <c r="AY344" s="41"/>
      <c r="AZ344" s="41">
        <f t="shared" si="191"/>
        <v>0</v>
      </c>
      <c r="BA344" s="38">
        <f t="shared" si="192"/>
        <v>0</v>
      </c>
      <c r="BB344" s="76"/>
      <c r="BC344" s="76"/>
      <c r="BD344" s="77"/>
      <c r="BE344" s="50"/>
      <c r="BF344" s="41"/>
      <c r="BG344" s="41"/>
      <c r="BH344" s="38"/>
      <c r="BI344" s="76"/>
      <c r="BJ344" s="76"/>
      <c r="BK344" s="77"/>
      <c r="BL344" s="50"/>
      <c r="BM344" s="41"/>
      <c r="BN344" s="41"/>
      <c r="BO344" s="38"/>
      <c r="BP344" s="76"/>
      <c r="BQ344" s="76"/>
      <c r="BR344" s="77"/>
      <c r="BS344" s="92"/>
      <c r="BT344" s="93"/>
      <c r="BU344" s="93"/>
      <c r="BV344" s="38"/>
      <c r="BW344" s="76"/>
      <c r="BX344" s="76"/>
      <c r="BY344" s="77"/>
      <c r="BZ344" s="50"/>
      <c r="CA344" s="41"/>
      <c r="CB344" s="41"/>
      <c r="CC344" s="38">
        <f t="shared" si="193"/>
        <v>0</v>
      </c>
      <c r="CD344" s="76"/>
      <c r="CE344" s="76"/>
      <c r="CF344" s="77"/>
      <c r="CG344" s="87"/>
      <c r="CH344" s="88"/>
      <c r="CI344" s="88"/>
      <c r="CJ344" s="89">
        <f t="shared" si="194"/>
        <v>0</v>
      </c>
      <c r="CK344" s="76"/>
      <c r="CL344" s="76"/>
      <c r="CM344" s="77"/>
      <c r="CN344" s="87"/>
      <c r="CO344" s="88"/>
      <c r="CP344" s="88"/>
      <c r="CQ344" s="89"/>
      <c r="CR344" s="76"/>
      <c r="CS344" s="76"/>
      <c r="CT344" s="81"/>
      <c r="CU344" s="87"/>
      <c r="CV344" s="88"/>
      <c r="CW344" s="88">
        <f t="shared" si="195"/>
        <v>0</v>
      </c>
      <c r="CX344" s="89">
        <f t="shared" si="196"/>
        <v>0</v>
      </c>
      <c r="CY344" s="76"/>
      <c r="CZ344" s="76"/>
      <c r="DA344" s="81"/>
      <c r="DB344" s="60">
        <f t="shared" si="197"/>
        <v>0</v>
      </c>
      <c r="DC344" s="42">
        <f t="shared" si="198"/>
        <v>0</v>
      </c>
      <c r="DD344" s="42">
        <f t="shared" si="199"/>
        <v>0</v>
      </c>
      <c r="DE344" s="80">
        <f t="shared" si="200"/>
        <v>0</v>
      </c>
      <c r="DF344" s="80">
        <f t="shared" si="201"/>
        <v>0</v>
      </c>
      <c r="DG344" s="80">
        <f t="shared" si="202"/>
        <v>0</v>
      </c>
    </row>
    <row r="345" spans="2:111" s="8" customFormat="1" ht="20.100000000000001" customHeight="1">
      <c r="B345" s="13">
        <f t="shared" si="154"/>
        <v>339</v>
      </c>
      <c r="C345" s="66" t="e">
        <f>+#REF!</f>
        <v>#REF!</v>
      </c>
      <c r="D345" s="18"/>
      <c r="E345" s="97" t="e">
        <f>#REF!</f>
        <v>#REF!</v>
      </c>
      <c r="F345" s="16" t="e">
        <f>SUMIF(#REF!,$E345,#REF!)</f>
        <v>#REF!</v>
      </c>
      <c r="G345" s="16" t="e">
        <f>SUMIF(#REF!,$E345,#REF!)</f>
        <v>#REF!</v>
      </c>
      <c r="H345" s="17" t="e">
        <f t="shared" si="179"/>
        <v>#REF!</v>
      </c>
      <c r="I345" s="64" t="e">
        <f t="shared" si="180"/>
        <v>#REF!</v>
      </c>
      <c r="K345" s="92"/>
      <c r="L345" s="93"/>
      <c r="M345" s="41">
        <f t="shared" si="181"/>
        <v>0</v>
      </c>
      <c r="N345" s="38">
        <f t="shared" si="182"/>
        <v>0</v>
      </c>
      <c r="O345" s="76"/>
      <c r="P345" s="76"/>
      <c r="Q345" s="77"/>
      <c r="R345" s="50"/>
      <c r="S345" s="41"/>
      <c r="T345" s="41">
        <f t="shared" si="183"/>
        <v>0</v>
      </c>
      <c r="U345" s="38">
        <f t="shared" si="184"/>
        <v>0</v>
      </c>
      <c r="V345" s="76"/>
      <c r="W345" s="76"/>
      <c r="X345" s="77"/>
      <c r="Y345" s="50"/>
      <c r="Z345" s="41"/>
      <c r="AA345" s="41">
        <f t="shared" si="185"/>
        <v>0</v>
      </c>
      <c r="AB345" s="38">
        <f t="shared" si="186"/>
        <v>0</v>
      </c>
      <c r="AC345" s="50"/>
      <c r="AD345" s="41"/>
      <c r="AE345" s="41">
        <f t="shared" si="187"/>
        <v>0</v>
      </c>
      <c r="AF345" s="38">
        <f t="shared" si="188"/>
        <v>0</v>
      </c>
      <c r="AG345" s="76"/>
      <c r="AH345" s="76"/>
      <c r="AI345" s="77"/>
      <c r="AJ345" s="50"/>
      <c r="AK345" s="41"/>
      <c r="AL345" s="41">
        <f t="shared" si="189"/>
        <v>0</v>
      </c>
      <c r="AM345" s="38">
        <f t="shared" si="190"/>
        <v>0</v>
      </c>
      <c r="AN345" s="76"/>
      <c r="AO345" s="76"/>
      <c r="AP345" s="77"/>
      <c r="AQ345" s="50"/>
      <c r="AR345" s="41"/>
      <c r="AS345" s="41"/>
      <c r="AT345" s="38"/>
      <c r="AU345" s="76"/>
      <c r="AV345" s="76"/>
      <c r="AW345" s="77"/>
      <c r="AX345" s="50"/>
      <c r="AY345" s="41"/>
      <c r="AZ345" s="41">
        <f t="shared" si="191"/>
        <v>0</v>
      </c>
      <c r="BA345" s="38">
        <f t="shared" si="192"/>
        <v>0</v>
      </c>
      <c r="BB345" s="76"/>
      <c r="BC345" s="76"/>
      <c r="BD345" s="77"/>
      <c r="BE345" s="50"/>
      <c r="BF345" s="41"/>
      <c r="BG345" s="41"/>
      <c r="BH345" s="38"/>
      <c r="BI345" s="76"/>
      <c r="BJ345" s="76"/>
      <c r="BK345" s="77"/>
      <c r="BL345" s="50"/>
      <c r="BM345" s="41"/>
      <c r="BN345" s="41"/>
      <c r="BO345" s="38"/>
      <c r="BP345" s="76"/>
      <c r="BQ345" s="76"/>
      <c r="BR345" s="77"/>
      <c r="BS345" s="92"/>
      <c r="BT345" s="93"/>
      <c r="BU345" s="93"/>
      <c r="BV345" s="38"/>
      <c r="BW345" s="76"/>
      <c r="BX345" s="76"/>
      <c r="BY345" s="77"/>
      <c r="BZ345" s="50"/>
      <c r="CA345" s="41"/>
      <c r="CB345" s="41"/>
      <c r="CC345" s="38">
        <f t="shared" si="193"/>
        <v>0</v>
      </c>
      <c r="CD345" s="76"/>
      <c r="CE345" s="76"/>
      <c r="CF345" s="77"/>
      <c r="CG345" s="87"/>
      <c r="CH345" s="88"/>
      <c r="CI345" s="88"/>
      <c r="CJ345" s="89">
        <f t="shared" si="194"/>
        <v>0</v>
      </c>
      <c r="CK345" s="76"/>
      <c r="CL345" s="76"/>
      <c r="CM345" s="77"/>
      <c r="CN345" s="87"/>
      <c r="CO345" s="88"/>
      <c r="CP345" s="88"/>
      <c r="CQ345" s="89"/>
      <c r="CR345" s="76"/>
      <c r="CS345" s="76"/>
      <c r="CT345" s="81"/>
      <c r="CU345" s="87"/>
      <c r="CV345" s="88"/>
      <c r="CW345" s="88">
        <f t="shared" si="195"/>
        <v>0</v>
      </c>
      <c r="CX345" s="89">
        <f t="shared" si="196"/>
        <v>0</v>
      </c>
      <c r="CY345" s="76"/>
      <c r="CZ345" s="76"/>
      <c r="DA345" s="81"/>
      <c r="DB345" s="60">
        <f t="shared" si="197"/>
        <v>0</v>
      </c>
      <c r="DC345" s="42">
        <f t="shared" si="198"/>
        <v>0</v>
      </c>
      <c r="DD345" s="42">
        <f t="shared" si="199"/>
        <v>0</v>
      </c>
      <c r="DE345" s="80">
        <f t="shared" si="200"/>
        <v>0</v>
      </c>
      <c r="DF345" s="80">
        <f t="shared" si="201"/>
        <v>0</v>
      </c>
      <c r="DG345" s="80">
        <f t="shared" si="202"/>
        <v>0</v>
      </c>
    </row>
    <row r="346" spans="2:111" s="8" customFormat="1" ht="20.100000000000001" customHeight="1">
      <c r="B346" s="13">
        <f t="shared" si="154"/>
        <v>340</v>
      </c>
      <c r="C346" s="66" t="e">
        <f>+#REF!</f>
        <v>#REF!</v>
      </c>
      <c r="D346" s="18"/>
      <c r="E346" s="97" t="e">
        <f>#REF!</f>
        <v>#REF!</v>
      </c>
      <c r="F346" s="16" t="e">
        <f>SUMIF(#REF!,$E346,#REF!)</f>
        <v>#REF!</v>
      </c>
      <c r="G346" s="16" t="e">
        <f>SUMIF(#REF!,$E346,#REF!)</f>
        <v>#REF!</v>
      </c>
      <c r="H346" s="17" t="e">
        <f t="shared" si="179"/>
        <v>#REF!</v>
      </c>
      <c r="I346" s="64" t="e">
        <f t="shared" si="180"/>
        <v>#REF!</v>
      </c>
      <c r="K346" s="92"/>
      <c r="L346" s="93"/>
      <c r="M346" s="41">
        <f t="shared" si="181"/>
        <v>0</v>
      </c>
      <c r="N346" s="38">
        <f t="shared" si="182"/>
        <v>0</v>
      </c>
      <c r="O346" s="76"/>
      <c r="P346" s="76"/>
      <c r="Q346" s="77"/>
      <c r="R346" s="50"/>
      <c r="S346" s="41"/>
      <c r="T346" s="41">
        <f t="shared" si="183"/>
        <v>0</v>
      </c>
      <c r="U346" s="38">
        <f t="shared" si="184"/>
        <v>0</v>
      </c>
      <c r="V346" s="76"/>
      <c r="W346" s="76"/>
      <c r="X346" s="77"/>
      <c r="Y346" s="50"/>
      <c r="Z346" s="41"/>
      <c r="AA346" s="41">
        <f t="shared" si="185"/>
        <v>0</v>
      </c>
      <c r="AB346" s="38">
        <f t="shared" si="186"/>
        <v>0</v>
      </c>
      <c r="AC346" s="50"/>
      <c r="AD346" s="41"/>
      <c r="AE346" s="41">
        <f t="shared" si="187"/>
        <v>0</v>
      </c>
      <c r="AF346" s="38">
        <f t="shared" si="188"/>
        <v>0</v>
      </c>
      <c r="AG346" s="76"/>
      <c r="AH346" s="76"/>
      <c r="AI346" s="77"/>
      <c r="AJ346" s="50"/>
      <c r="AK346" s="41"/>
      <c r="AL346" s="41">
        <f t="shared" si="189"/>
        <v>0</v>
      </c>
      <c r="AM346" s="38">
        <f t="shared" si="190"/>
        <v>0</v>
      </c>
      <c r="AN346" s="76"/>
      <c r="AO346" s="76"/>
      <c r="AP346" s="77"/>
      <c r="AQ346" s="50"/>
      <c r="AR346" s="41"/>
      <c r="AS346" s="41"/>
      <c r="AT346" s="38"/>
      <c r="AU346" s="76"/>
      <c r="AV346" s="76"/>
      <c r="AW346" s="77"/>
      <c r="AX346" s="50"/>
      <c r="AY346" s="41"/>
      <c r="AZ346" s="41">
        <f t="shared" si="191"/>
        <v>0</v>
      </c>
      <c r="BA346" s="38">
        <f t="shared" si="192"/>
        <v>0</v>
      </c>
      <c r="BB346" s="76"/>
      <c r="BC346" s="76"/>
      <c r="BD346" s="77"/>
      <c r="BE346" s="50"/>
      <c r="BF346" s="41"/>
      <c r="BG346" s="41"/>
      <c r="BH346" s="38"/>
      <c r="BI346" s="76"/>
      <c r="BJ346" s="76"/>
      <c r="BK346" s="77"/>
      <c r="BL346" s="50"/>
      <c r="BM346" s="41"/>
      <c r="BN346" s="41"/>
      <c r="BO346" s="38"/>
      <c r="BP346" s="76"/>
      <c r="BQ346" s="76"/>
      <c r="BR346" s="77"/>
      <c r="BS346" s="92"/>
      <c r="BT346" s="93"/>
      <c r="BU346" s="93"/>
      <c r="BV346" s="38"/>
      <c r="BW346" s="76"/>
      <c r="BX346" s="76"/>
      <c r="BY346" s="77"/>
      <c r="BZ346" s="50"/>
      <c r="CA346" s="41"/>
      <c r="CB346" s="41"/>
      <c r="CC346" s="38">
        <f t="shared" si="193"/>
        <v>0</v>
      </c>
      <c r="CD346" s="76"/>
      <c r="CE346" s="76"/>
      <c r="CF346" s="77"/>
      <c r="CG346" s="87"/>
      <c r="CH346" s="88"/>
      <c r="CI346" s="88"/>
      <c r="CJ346" s="89">
        <f t="shared" si="194"/>
        <v>0</v>
      </c>
      <c r="CK346" s="76"/>
      <c r="CL346" s="76"/>
      <c r="CM346" s="77"/>
      <c r="CN346" s="87"/>
      <c r="CO346" s="88"/>
      <c r="CP346" s="88"/>
      <c r="CQ346" s="89"/>
      <c r="CR346" s="76"/>
      <c r="CS346" s="76"/>
      <c r="CT346" s="81"/>
      <c r="CU346" s="87"/>
      <c r="CV346" s="88"/>
      <c r="CW346" s="88">
        <f t="shared" si="195"/>
        <v>0</v>
      </c>
      <c r="CX346" s="89">
        <f t="shared" si="196"/>
        <v>0</v>
      </c>
      <c r="CY346" s="76"/>
      <c r="CZ346" s="76"/>
      <c r="DA346" s="81"/>
      <c r="DB346" s="60">
        <f t="shared" si="197"/>
        <v>0</v>
      </c>
      <c r="DC346" s="42">
        <f t="shared" si="198"/>
        <v>0</v>
      </c>
      <c r="DD346" s="42">
        <f t="shared" si="199"/>
        <v>0</v>
      </c>
      <c r="DE346" s="80">
        <f t="shared" si="200"/>
        <v>0</v>
      </c>
      <c r="DF346" s="80">
        <f t="shared" si="201"/>
        <v>0</v>
      </c>
      <c r="DG346" s="80">
        <f t="shared" si="202"/>
        <v>0</v>
      </c>
    </row>
    <row r="347" spans="2:111" s="8" customFormat="1" ht="20.100000000000001" customHeight="1">
      <c r="B347" s="13">
        <f t="shared" si="154"/>
        <v>341</v>
      </c>
      <c r="C347" s="66" t="e">
        <f>+#REF!</f>
        <v>#REF!</v>
      </c>
      <c r="D347" s="18"/>
      <c r="E347" s="97" t="e">
        <f>#REF!</f>
        <v>#REF!</v>
      </c>
      <c r="F347" s="16" t="e">
        <f>SUMIF(#REF!,$E347,#REF!)</f>
        <v>#REF!</v>
      </c>
      <c r="G347" s="16" t="e">
        <f>SUMIF(#REF!,$E347,#REF!)</f>
        <v>#REF!</v>
      </c>
      <c r="H347" s="17" t="e">
        <f t="shared" si="179"/>
        <v>#REF!</v>
      </c>
      <c r="I347" s="64" t="e">
        <f t="shared" si="180"/>
        <v>#REF!</v>
      </c>
      <c r="K347" s="92"/>
      <c r="L347" s="93"/>
      <c r="M347" s="41">
        <f t="shared" si="181"/>
        <v>0</v>
      </c>
      <c r="N347" s="38">
        <f t="shared" si="182"/>
        <v>0</v>
      </c>
      <c r="O347" s="76"/>
      <c r="P347" s="76"/>
      <c r="Q347" s="77"/>
      <c r="R347" s="50"/>
      <c r="S347" s="41"/>
      <c r="T347" s="41">
        <f t="shared" si="183"/>
        <v>0</v>
      </c>
      <c r="U347" s="38">
        <f t="shared" si="184"/>
        <v>0</v>
      </c>
      <c r="V347" s="76"/>
      <c r="W347" s="76"/>
      <c r="X347" s="77"/>
      <c r="Y347" s="50"/>
      <c r="Z347" s="41"/>
      <c r="AA347" s="41">
        <f t="shared" si="185"/>
        <v>0</v>
      </c>
      <c r="AB347" s="38">
        <f t="shared" si="186"/>
        <v>0</v>
      </c>
      <c r="AC347" s="50"/>
      <c r="AD347" s="41"/>
      <c r="AE347" s="41">
        <f t="shared" si="187"/>
        <v>0</v>
      </c>
      <c r="AF347" s="38">
        <f t="shared" si="188"/>
        <v>0</v>
      </c>
      <c r="AG347" s="76"/>
      <c r="AH347" s="76"/>
      <c r="AI347" s="77"/>
      <c r="AJ347" s="50"/>
      <c r="AK347" s="41"/>
      <c r="AL347" s="41">
        <f t="shared" si="189"/>
        <v>0</v>
      </c>
      <c r="AM347" s="38">
        <f t="shared" si="190"/>
        <v>0</v>
      </c>
      <c r="AN347" s="76"/>
      <c r="AO347" s="76"/>
      <c r="AP347" s="77"/>
      <c r="AQ347" s="50"/>
      <c r="AR347" s="41"/>
      <c r="AS347" s="41"/>
      <c r="AT347" s="38"/>
      <c r="AU347" s="76"/>
      <c r="AV347" s="76"/>
      <c r="AW347" s="77"/>
      <c r="AX347" s="50"/>
      <c r="AY347" s="41"/>
      <c r="AZ347" s="41">
        <f t="shared" si="191"/>
        <v>0</v>
      </c>
      <c r="BA347" s="38">
        <f t="shared" si="192"/>
        <v>0</v>
      </c>
      <c r="BB347" s="76"/>
      <c r="BC347" s="76"/>
      <c r="BD347" s="77"/>
      <c r="BE347" s="50"/>
      <c r="BF347" s="41"/>
      <c r="BG347" s="41"/>
      <c r="BH347" s="38"/>
      <c r="BI347" s="76"/>
      <c r="BJ347" s="76"/>
      <c r="BK347" s="77"/>
      <c r="BL347" s="50"/>
      <c r="BM347" s="41"/>
      <c r="BN347" s="41"/>
      <c r="BO347" s="38"/>
      <c r="BP347" s="76"/>
      <c r="BQ347" s="76"/>
      <c r="BR347" s="77"/>
      <c r="BS347" s="92"/>
      <c r="BT347" s="93"/>
      <c r="BU347" s="93"/>
      <c r="BV347" s="38"/>
      <c r="BW347" s="76"/>
      <c r="BX347" s="76"/>
      <c r="BY347" s="77"/>
      <c r="BZ347" s="50"/>
      <c r="CA347" s="41"/>
      <c r="CB347" s="41"/>
      <c r="CC347" s="38">
        <f t="shared" si="193"/>
        <v>0</v>
      </c>
      <c r="CD347" s="76"/>
      <c r="CE347" s="76"/>
      <c r="CF347" s="77"/>
      <c r="CG347" s="87"/>
      <c r="CH347" s="88"/>
      <c r="CI347" s="88"/>
      <c r="CJ347" s="89">
        <f t="shared" si="194"/>
        <v>0</v>
      </c>
      <c r="CK347" s="76"/>
      <c r="CL347" s="76"/>
      <c r="CM347" s="77"/>
      <c r="CN347" s="87"/>
      <c r="CO347" s="88"/>
      <c r="CP347" s="88"/>
      <c r="CQ347" s="89"/>
      <c r="CR347" s="76"/>
      <c r="CS347" s="76"/>
      <c r="CT347" s="81"/>
      <c r="CU347" s="87"/>
      <c r="CV347" s="88"/>
      <c r="CW347" s="88">
        <f t="shared" si="195"/>
        <v>0</v>
      </c>
      <c r="CX347" s="89">
        <f t="shared" si="196"/>
        <v>0</v>
      </c>
      <c r="CY347" s="76"/>
      <c r="CZ347" s="76"/>
      <c r="DA347" s="81"/>
      <c r="DB347" s="60">
        <f t="shared" si="197"/>
        <v>0</v>
      </c>
      <c r="DC347" s="42">
        <f t="shared" si="198"/>
        <v>0</v>
      </c>
      <c r="DD347" s="42">
        <f t="shared" si="199"/>
        <v>0</v>
      </c>
      <c r="DE347" s="80">
        <f t="shared" si="200"/>
        <v>0</v>
      </c>
      <c r="DF347" s="80">
        <f t="shared" si="201"/>
        <v>0</v>
      </c>
      <c r="DG347" s="80">
        <f t="shared" si="202"/>
        <v>0</v>
      </c>
    </row>
    <row r="348" spans="2:111" s="8" customFormat="1" ht="20.100000000000001" customHeight="1">
      <c r="B348" s="13">
        <f t="shared" si="154"/>
        <v>342</v>
      </c>
      <c r="C348" s="66" t="e">
        <f>+#REF!</f>
        <v>#REF!</v>
      </c>
      <c r="D348" s="18"/>
      <c r="E348" s="97" t="e">
        <f>#REF!</f>
        <v>#REF!</v>
      </c>
      <c r="F348" s="16" t="e">
        <f>SUMIF(#REF!,$E348,#REF!)</f>
        <v>#REF!</v>
      </c>
      <c r="G348" s="16" t="e">
        <f>SUMIF(#REF!,$E348,#REF!)</f>
        <v>#REF!</v>
      </c>
      <c r="H348" s="17" t="e">
        <f t="shared" si="179"/>
        <v>#REF!</v>
      </c>
      <c r="I348" s="64" t="e">
        <f t="shared" si="180"/>
        <v>#REF!</v>
      </c>
      <c r="K348" s="92"/>
      <c r="L348" s="93"/>
      <c r="M348" s="41">
        <f t="shared" si="181"/>
        <v>0</v>
      </c>
      <c r="N348" s="38">
        <f t="shared" si="182"/>
        <v>0</v>
      </c>
      <c r="O348" s="76"/>
      <c r="P348" s="76"/>
      <c r="Q348" s="77"/>
      <c r="R348" s="50"/>
      <c r="S348" s="41"/>
      <c r="T348" s="41">
        <f t="shared" si="183"/>
        <v>0</v>
      </c>
      <c r="U348" s="38">
        <f t="shared" si="184"/>
        <v>0</v>
      </c>
      <c r="V348" s="76"/>
      <c r="W348" s="76"/>
      <c r="X348" s="77"/>
      <c r="Y348" s="50"/>
      <c r="Z348" s="41"/>
      <c r="AA348" s="41">
        <f t="shared" si="185"/>
        <v>0</v>
      </c>
      <c r="AB348" s="38">
        <f t="shared" si="186"/>
        <v>0</v>
      </c>
      <c r="AC348" s="50"/>
      <c r="AD348" s="41"/>
      <c r="AE348" s="41">
        <f t="shared" si="187"/>
        <v>0</v>
      </c>
      <c r="AF348" s="38">
        <f t="shared" si="188"/>
        <v>0</v>
      </c>
      <c r="AG348" s="76"/>
      <c r="AH348" s="76"/>
      <c r="AI348" s="77"/>
      <c r="AJ348" s="50"/>
      <c r="AK348" s="41"/>
      <c r="AL348" s="41">
        <f t="shared" si="189"/>
        <v>0</v>
      </c>
      <c r="AM348" s="38">
        <f t="shared" si="190"/>
        <v>0</v>
      </c>
      <c r="AN348" s="76"/>
      <c r="AO348" s="76"/>
      <c r="AP348" s="77"/>
      <c r="AQ348" s="50"/>
      <c r="AR348" s="41"/>
      <c r="AS348" s="41"/>
      <c r="AT348" s="38"/>
      <c r="AU348" s="76"/>
      <c r="AV348" s="76"/>
      <c r="AW348" s="77"/>
      <c r="AX348" s="50"/>
      <c r="AY348" s="41"/>
      <c r="AZ348" s="41">
        <f t="shared" si="191"/>
        <v>0</v>
      </c>
      <c r="BA348" s="38">
        <f t="shared" si="192"/>
        <v>0</v>
      </c>
      <c r="BB348" s="76"/>
      <c r="BC348" s="76"/>
      <c r="BD348" s="77"/>
      <c r="BE348" s="50"/>
      <c r="BF348" s="41"/>
      <c r="BG348" s="41"/>
      <c r="BH348" s="38"/>
      <c r="BI348" s="76"/>
      <c r="BJ348" s="76"/>
      <c r="BK348" s="77"/>
      <c r="BL348" s="50"/>
      <c r="BM348" s="41"/>
      <c r="BN348" s="41"/>
      <c r="BO348" s="38"/>
      <c r="BP348" s="76"/>
      <c r="BQ348" s="76"/>
      <c r="BR348" s="77"/>
      <c r="BS348" s="92"/>
      <c r="BT348" s="93"/>
      <c r="BU348" s="93"/>
      <c r="BV348" s="38"/>
      <c r="BW348" s="76"/>
      <c r="BX348" s="76"/>
      <c r="BY348" s="77"/>
      <c r="BZ348" s="50"/>
      <c r="CA348" s="41"/>
      <c r="CB348" s="41"/>
      <c r="CC348" s="38">
        <f t="shared" si="193"/>
        <v>0</v>
      </c>
      <c r="CD348" s="76"/>
      <c r="CE348" s="76"/>
      <c r="CF348" s="77"/>
      <c r="CG348" s="87"/>
      <c r="CH348" s="88"/>
      <c r="CI348" s="88"/>
      <c r="CJ348" s="89">
        <f t="shared" si="194"/>
        <v>0</v>
      </c>
      <c r="CK348" s="76"/>
      <c r="CL348" s="76"/>
      <c r="CM348" s="77"/>
      <c r="CN348" s="87"/>
      <c r="CO348" s="88"/>
      <c r="CP348" s="88"/>
      <c r="CQ348" s="89"/>
      <c r="CR348" s="76"/>
      <c r="CS348" s="76"/>
      <c r="CT348" s="81"/>
      <c r="CU348" s="87"/>
      <c r="CV348" s="88"/>
      <c r="CW348" s="88">
        <f t="shared" si="195"/>
        <v>0</v>
      </c>
      <c r="CX348" s="89">
        <f t="shared" si="196"/>
        <v>0</v>
      </c>
      <c r="CY348" s="76"/>
      <c r="CZ348" s="76"/>
      <c r="DA348" s="81"/>
      <c r="DB348" s="60">
        <f t="shared" si="197"/>
        <v>0</v>
      </c>
      <c r="DC348" s="42">
        <f t="shared" si="198"/>
        <v>0</v>
      </c>
      <c r="DD348" s="42">
        <f t="shared" si="199"/>
        <v>0</v>
      </c>
      <c r="DE348" s="80">
        <f t="shared" si="200"/>
        <v>0</v>
      </c>
      <c r="DF348" s="80">
        <f t="shared" si="201"/>
        <v>0</v>
      </c>
      <c r="DG348" s="80">
        <f t="shared" si="202"/>
        <v>0</v>
      </c>
    </row>
    <row r="349" spans="2:111" s="8" customFormat="1" ht="20.100000000000001" customHeight="1">
      <c r="B349" s="13">
        <f t="shared" si="154"/>
        <v>343</v>
      </c>
      <c r="C349" s="66" t="e">
        <f>+#REF!</f>
        <v>#REF!</v>
      </c>
      <c r="D349" s="18"/>
      <c r="E349" s="97" t="e">
        <f>#REF!</f>
        <v>#REF!</v>
      </c>
      <c r="F349" s="16" t="e">
        <f>SUMIF(#REF!,$E349,#REF!)</f>
        <v>#REF!</v>
      </c>
      <c r="G349" s="16" t="e">
        <f>SUMIF(#REF!,$E349,#REF!)</f>
        <v>#REF!</v>
      </c>
      <c r="H349" s="17" t="e">
        <f t="shared" si="179"/>
        <v>#REF!</v>
      </c>
      <c r="I349" s="64" t="e">
        <f t="shared" si="180"/>
        <v>#REF!</v>
      </c>
      <c r="K349" s="92"/>
      <c r="L349" s="93"/>
      <c r="M349" s="41">
        <f t="shared" si="181"/>
        <v>0</v>
      </c>
      <c r="N349" s="38">
        <f t="shared" si="182"/>
        <v>0</v>
      </c>
      <c r="O349" s="76"/>
      <c r="P349" s="76"/>
      <c r="Q349" s="77"/>
      <c r="R349" s="50"/>
      <c r="S349" s="41"/>
      <c r="T349" s="41">
        <f t="shared" si="183"/>
        <v>0</v>
      </c>
      <c r="U349" s="38">
        <f t="shared" si="184"/>
        <v>0</v>
      </c>
      <c r="V349" s="76"/>
      <c r="W349" s="76"/>
      <c r="X349" s="77"/>
      <c r="Y349" s="50"/>
      <c r="Z349" s="41"/>
      <c r="AA349" s="41">
        <f t="shared" si="185"/>
        <v>0</v>
      </c>
      <c r="AB349" s="38">
        <f t="shared" si="186"/>
        <v>0</v>
      </c>
      <c r="AC349" s="50"/>
      <c r="AD349" s="41"/>
      <c r="AE349" s="41">
        <f t="shared" si="187"/>
        <v>0</v>
      </c>
      <c r="AF349" s="38">
        <f t="shared" si="188"/>
        <v>0</v>
      </c>
      <c r="AG349" s="76"/>
      <c r="AH349" s="76"/>
      <c r="AI349" s="77"/>
      <c r="AJ349" s="50"/>
      <c r="AK349" s="41"/>
      <c r="AL349" s="41">
        <f t="shared" si="189"/>
        <v>0</v>
      </c>
      <c r="AM349" s="38">
        <f t="shared" si="190"/>
        <v>0</v>
      </c>
      <c r="AN349" s="76"/>
      <c r="AO349" s="76"/>
      <c r="AP349" s="77"/>
      <c r="AQ349" s="50"/>
      <c r="AR349" s="41"/>
      <c r="AS349" s="41"/>
      <c r="AT349" s="38"/>
      <c r="AU349" s="76"/>
      <c r="AV349" s="76"/>
      <c r="AW349" s="77"/>
      <c r="AX349" s="50"/>
      <c r="AY349" s="41"/>
      <c r="AZ349" s="41">
        <f t="shared" si="191"/>
        <v>0</v>
      </c>
      <c r="BA349" s="38">
        <f t="shared" si="192"/>
        <v>0</v>
      </c>
      <c r="BB349" s="76"/>
      <c r="BC349" s="76"/>
      <c r="BD349" s="77"/>
      <c r="BE349" s="50"/>
      <c r="BF349" s="41"/>
      <c r="BG349" s="41"/>
      <c r="BH349" s="38"/>
      <c r="BI349" s="76"/>
      <c r="BJ349" s="76"/>
      <c r="BK349" s="77"/>
      <c r="BL349" s="50"/>
      <c r="BM349" s="41"/>
      <c r="BN349" s="41"/>
      <c r="BO349" s="38"/>
      <c r="BP349" s="76"/>
      <c r="BQ349" s="76"/>
      <c r="BR349" s="77"/>
      <c r="BS349" s="92"/>
      <c r="BT349" s="93"/>
      <c r="BU349" s="93"/>
      <c r="BV349" s="38"/>
      <c r="BW349" s="76"/>
      <c r="BX349" s="76"/>
      <c r="BY349" s="77"/>
      <c r="BZ349" s="50"/>
      <c r="CA349" s="41"/>
      <c r="CB349" s="41"/>
      <c r="CC349" s="38">
        <f t="shared" si="193"/>
        <v>0</v>
      </c>
      <c r="CD349" s="76"/>
      <c r="CE349" s="76"/>
      <c r="CF349" s="77"/>
      <c r="CG349" s="87"/>
      <c r="CH349" s="88"/>
      <c r="CI349" s="88"/>
      <c r="CJ349" s="89">
        <f t="shared" si="194"/>
        <v>0</v>
      </c>
      <c r="CK349" s="76"/>
      <c r="CL349" s="76"/>
      <c r="CM349" s="77"/>
      <c r="CN349" s="87"/>
      <c r="CO349" s="88"/>
      <c r="CP349" s="88"/>
      <c r="CQ349" s="89"/>
      <c r="CR349" s="76"/>
      <c r="CS349" s="76"/>
      <c r="CT349" s="81"/>
      <c r="CU349" s="87"/>
      <c r="CV349" s="88"/>
      <c r="CW349" s="88">
        <f t="shared" si="195"/>
        <v>0</v>
      </c>
      <c r="CX349" s="89">
        <f t="shared" si="196"/>
        <v>0</v>
      </c>
      <c r="CY349" s="76"/>
      <c r="CZ349" s="76"/>
      <c r="DA349" s="81"/>
      <c r="DB349" s="60">
        <f t="shared" si="197"/>
        <v>0</v>
      </c>
      <c r="DC349" s="42">
        <f t="shared" si="198"/>
        <v>0</v>
      </c>
      <c r="DD349" s="42">
        <f t="shared" si="199"/>
        <v>0</v>
      </c>
      <c r="DE349" s="80">
        <f t="shared" si="200"/>
        <v>0</v>
      </c>
      <c r="DF349" s="80">
        <f t="shared" si="201"/>
        <v>0</v>
      </c>
      <c r="DG349" s="80">
        <f t="shared" si="202"/>
        <v>0</v>
      </c>
    </row>
    <row r="350" spans="2:111" s="8" customFormat="1" ht="20.100000000000001" customHeight="1">
      <c r="B350" s="13">
        <f t="shared" si="154"/>
        <v>344</v>
      </c>
      <c r="C350" s="66" t="e">
        <f>+#REF!</f>
        <v>#REF!</v>
      </c>
      <c r="D350" s="18"/>
      <c r="E350" s="97" t="e">
        <f>#REF!</f>
        <v>#REF!</v>
      </c>
      <c r="F350" s="16" t="e">
        <f>SUMIF(#REF!,$E350,#REF!)</f>
        <v>#REF!</v>
      </c>
      <c r="G350" s="16" t="e">
        <f>SUMIF(#REF!,$E350,#REF!)</f>
        <v>#REF!</v>
      </c>
      <c r="H350" s="17" t="e">
        <f t="shared" si="179"/>
        <v>#REF!</v>
      </c>
      <c r="I350" s="64" t="e">
        <f t="shared" si="180"/>
        <v>#REF!</v>
      </c>
      <c r="K350" s="92"/>
      <c r="L350" s="93"/>
      <c r="M350" s="41">
        <f t="shared" si="181"/>
        <v>0</v>
      </c>
      <c r="N350" s="38">
        <f t="shared" si="182"/>
        <v>0</v>
      </c>
      <c r="O350" s="76"/>
      <c r="P350" s="76"/>
      <c r="Q350" s="77"/>
      <c r="R350" s="50"/>
      <c r="S350" s="41"/>
      <c r="T350" s="41">
        <f t="shared" si="183"/>
        <v>0</v>
      </c>
      <c r="U350" s="38">
        <f t="shared" si="184"/>
        <v>0</v>
      </c>
      <c r="V350" s="76"/>
      <c r="W350" s="76"/>
      <c r="X350" s="77"/>
      <c r="Y350" s="50"/>
      <c r="Z350" s="41"/>
      <c r="AA350" s="41">
        <f t="shared" si="185"/>
        <v>0</v>
      </c>
      <c r="AB350" s="38">
        <f t="shared" si="186"/>
        <v>0</v>
      </c>
      <c r="AC350" s="50"/>
      <c r="AD350" s="41"/>
      <c r="AE350" s="41">
        <f t="shared" si="187"/>
        <v>0</v>
      </c>
      <c r="AF350" s="38">
        <f t="shared" si="188"/>
        <v>0</v>
      </c>
      <c r="AG350" s="76"/>
      <c r="AH350" s="76"/>
      <c r="AI350" s="77"/>
      <c r="AJ350" s="50"/>
      <c r="AK350" s="41"/>
      <c r="AL350" s="41">
        <f t="shared" si="189"/>
        <v>0</v>
      </c>
      <c r="AM350" s="38">
        <f t="shared" si="190"/>
        <v>0</v>
      </c>
      <c r="AN350" s="76"/>
      <c r="AO350" s="76"/>
      <c r="AP350" s="77"/>
      <c r="AQ350" s="50"/>
      <c r="AR350" s="41"/>
      <c r="AS350" s="41"/>
      <c r="AT350" s="38"/>
      <c r="AU350" s="76"/>
      <c r="AV350" s="76"/>
      <c r="AW350" s="77"/>
      <c r="AX350" s="50"/>
      <c r="AY350" s="41"/>
      <c r="AZ350" s="41">
        <f t="shared" si="191"/>
        <v>0</v>
      </c>
      <c r="BA350" s="38">
        <f t="shared" si="192"/>
        <v>0</v>
      </c>
      <c r="BB350" s="76"/>
      <c r="BC350" s="76"/>
      <c r="BD350" s="77"/>
      <c r="BE350" s="50"/>
      <c r="BF350" s="41"/>
      <c r="BG350" s="41"/>
      <c r="BH350" s="38"/>
      <c r="BI350" s="76"/>
      <c r="BJ350" s="76"/>
      <c r="BK350" s="77"/>
      <c r="BL350" s="50"/>
      <c r="BM350" s="41"/>
      <c r="BN350" s="41"/>
      <c r="BO350" s="38"/>
      <c r="BP350" s="76"/>
      <c r="BQ350" s="76"/>
      <c r="BR350" s="77"/>
      <c r="BS350" s="92"/>
      <c r="BT350" s="93"/>
      <c r="BU350" s="93"/>
      <c r="BV350" s="38"/>
      <c r="BW350" s="76"/>
      <c r="BX350" s="76"/>
      <c r="BY350" s="77"/>
      <c r="BZ350" s="50"/>
      <c r="CA350" s="41"/>
      <c r="CB350" s="41"/>
      <c r="CC350" s="38">
        <f t="shared" si="193"/>
        <v>0</v>
      </c>
      <c r="CD350" s="76"/>
      <c r="CE350" s="76"/>
      <c r="CF350" s="77"/>
      <c r="CG350" s="87"/>
      <c r="CH350" s="88"/>
      <c r="CI350" s="88"/>
      <c r="CJ350" s="89">
        <f t="shared" si="194"/>
        <v>0</v>
      </c>
      <c r="CK350" s="76"/>
      <c r="CL350" s="76"/>
      <c r="CM350" s="77"/>
      <c r="CN350" s="87"/>
      <c r="CO350" s="88"/>
      <c r="CP350" s="88"/>
      <c r="CQ350" s="89"/>
      <c r="CR350" s="76"/>
      <c r="CS350" s="76"/>
      <c r="CT350" s="81"/>
      <c r="CU350" s="87"/>
      <c r="CV350" s="88"/>
      <c r="CW350" s="88">
        <f t="shared" si="195"/>
        <v>0</v>
      </c>
      <c r="CX350" s="89">
        <f t="shared" si="196"/>
        <v>0</v>
      </c>
      <c r="CY350" s="76"/>
      <c r="CZ350" s="76"/>
      <c r="DA350" s="81"/>
      <c r="DB350" s="60">
        <f t="shared" si="197"/>
        <v>0</v>
      </c>
      <c r="DC350" s="42">
        <f t="shared" si="198"/>
        <v>0</v>
      </c>
      <c r="DD350" s="42">
        <f t="shared" si="199"/>
        <v>0</v>
      </c>
      <c r="DE350" s="80">
        <f t="shared" si="200"/>
        <v>0</v>
      </c>
      <c r="DF350" s="80">
        <f t="shared" si="201"/>
        <v>0</v>
      </c>
      <c r="DG350" s="80">
        <f t="shared" si="202"/>
        <v>0</v>
      </c>
    </row>
    <row r="351" spans="2:111" s="8" customFormat="1" ht="20.100000000000001" customHeight="1">
      <c r="B351" s="13">
        <f t="shared" si="154"/>
        <v>345</v>
      </c>
      <c r="C351" s="66" t="e">
        <f>+#REF!</f>
        <v>#REF!</v>
      </c>
      <c r="D351" s="18"/>
      <c r="E351" s="97" t="e">
        <f>#REF!</f>
        <v>#REF!</v>
      </c>
      <c r="F351" s="16" t="e">
        <f>SUMIF(#REF!,$E351,#REF!)</f>
        <v>#REF!</v>
      </c>
      <c r="G351" s="16" t="e">
        <f>SUMIF(#REF!,$E351,#REF!)</f>
        <v>#REF!</v>
      </c>
      <c r="H351" s="17" t="e">
        <f t="shared" si="179"/>
        <v>#REF!</v>
      </c>
      <c r="I351" s="64" t="e">
        <f t="shared" si="180"/>
        <v>#REF!</v>
      </c>
      <c r="K351" s="92"/>
      <c r="L351" s="93"/>
      <c r="M351" s="41">
        <f t="shared" si="181"/>
        <v>0</v>
      </c>
      <c r="N351" s="38">
        <f t="shared" si="182"/>
        <v>0</v>
      </c>
      <c r="O351" s="76"/>
      <c r="P351" s="76"/>
      <c r="Q351" s="77"/>
      <c r="R351" s="50"/>
      <c r="S351" s="41"/>
      <c r="T351" s="41">
        <f t="shared" si="183"/>
        <v>0</v>
      </c>
      <c r="U351" s="38">
        <f t="shared" si="184"/>
        <v>0</v>
      </c>
      <c r="V351" s="76"/>
      <c r="W351" s="76"/>
      <c r="X351" s="77"/>
      <c r="Y351" s="50"/>
      <c r="Z351" s="41"/>
      <c r="AA351" s="41">
        <f t="shared" si="185"/>
        <v>0</v>
      </c>
      <c r="AB351" s="38">
        <f t="shared" si="186"/>
        <v>0</v>
      </c>
      <c r="AC351" s="50"/>
      <c r="AD351" s="41"/>
      <c r="AE351" s="41">
        <f t="shared" si="187"/>
        <v>0</v>
      </c>
      <c r="AF351" s="38">
        <f t="shared" si="188"/>
        <v>0</v>
      </c>
      <c r="AG351" s="76"/>
      <c r="AH351" s="76"/>
      <c r="AI351" s="77"/>
      <c r="AJ351" s="50"/>
      <c r="AK351" s="41"/>
      <c r="AL351" s="41">
        <f t="shared" si="189"/>
        <v>0</v>
      </c>
      <c r="AM351" s="38">
        <f t="shared" si="190"/>
        <v>0</v>
      </c>
      <c r="AN351" s="76"/>
      <c r="AO351" s="76"/>
      <c r="AP351" s="77"/>
      <c r="AQ351" s="50"/>
      <c r="AR351" s="41"/>
      <c r="AS351" s="41"/>
      <c r="AT351" s="38"/>
      <c r="AU351" s="76"/>
      <c r="AV351" s="76"/>
      <c r="AW351" s="77"/>
      <c r="AX351" s="50"/>
      <c r="AY351" s="41"/>
      <c r="AZ351" s="41">
        <f t="shared" si="191"/>
        <v>0</v>
      </c>
      <c r="BA351" s="38">
        <f t="shared" si="192"/>
        <v>0</v>
      </c>
      <c r="BB351" s="76"/>
      <c r="BC351" s="76"/>
      <c r="BD351" s="77"/>
      <c r="BE351" s="50"/>
      <c r="BF351" s="41"/>
      <c r="BG351" s="41"/>
      <c r="BH351" s="38"/>
      <c r="BI351" s="76"/>
      <c r="BJ351" s="76"/>
      <c r="BK351" s="77"/>
      <c r="BL351" s="50"/>
      <c r="BM351" s="41"/>
      <c r="BN351" s="41"/>
      <c r="BO351" s="38"/>
      <c r="BP351" s="76"/>
      <c r="BQ351" s="76"/>
      <c r="BR351" s="77"/>
      <c r="BS351" s="92"/>
      <c r="BT351" s="93"/>
      <c r="BU351" s="93"/>
      <c r="BV351" s="38"/>
      <c r="BW351" s="76"/>
      <c r="BX351" s="76"/>
      <c r="BY351" s="77"/>
      <c r="BZ351" s="50"/>
      <c r="CA351" s="41"/>
      <c r="CB351" s="41"/>
      <c r="CC351" s="38">
        <f t="shared" si="193"/>
        <v>0</v>
      </c>
      <c r="CD351" s="76"/>
      <c r="CE351" s="76"/>
      <c r="CF351" s="77"/>
      <c r="CG351" s="87"/>
      <c r="CH351" s="88"/>
      <c r="CI351" s="88"/>
      <c r="CJ351" s="89">
        <f t="shared" si="194"/>
        <v>0</v>
      </c>
      <c r="CK351" s="76"/>
      <c r="CL351" s="76"/>
      <c r="CM351" s="77"/>
      <c r="CN351" s="87"/>
      <c r="CO351" s="88"/>
      <c r="CP351" s="88"/>
      <c r="CQ351" s="89"/>
      <c r="CR351" s="76"/>
      <c r="CS351" s="76"/>
      <c r="CT351" s="81"/>
      <c r="CU351" s="87"/>
      <c r="CV351" s="88"/>
      <c r="CW351" s="88">
        <f t="shared" si="195"/>
        <v>0</v>
      </c>
      <c r="CX351" s="89">
        <f t="shared" si="196"/>
        <v>0</v>
      </c>
      <c r="CY351" s="76"/>
      <c r="CZ351" s="76"/>
      <c r="DA351" s="81"/>
      <c r="DB351" s="60">
        <f t="shared" si="197"/>
        <v>0</v>
      </c>
      <c r="DC351" s="42">
        <f t="shared" si="198"/>
        <v>0</v>
      </c>
      <c r="DD351" s="42">
        <f t="shared" si="199"/>
        <v>0</v>
      </c>
      <c r="DE351" s="80">
        <f t="shared" si="200"/>
        <v>0</v>
      </c>
      <c r="DF351" s="80">
        <f t="shared" si="201"/>
        <v>0</v>
      </c>
      <c r="DG351" s="80">
        <f t="shared" si="202"/>
        <v>0</v>
      </c>
    </row>
    <row r="352" spans="2:111" s="8" customFormat="1" ht="20.100000000000001" customHeight="1">
      <c r="B352" s="13">
        <f t="shared" si="154"/>
        <v>346</v>
      </c>
      <c r="C352" s="66" t="e">
        <f>+#REF!</f>
        <v>#REF!</v>
      </c>
      <c r="D352" s="18"/>
      <c r="E352" s="97" t="e">
        <f>#REF!</f>
        <v>#REF!</v>
      </c>
      <c r="F352" s="16" t="e">
        <f>SUMIF(#REF!,$E352,#REF!)</f>
        <v>#REF!</v>
      </c>
      <c r="G352" s="16" t="e">
        <f>SUMIF(#REF!,$E352,#REF!)</f>
        <v>#REF!</v>
      </c>
      <c r="H352" s="17" t="e">
        <f t="shared" si="179"/>
        <v>#REF!</v>
      </c>
      <c r="I352" s="64" t="e">
        <f t="shared" si="180"/>
        <v>#REF!</v>
      </c>
      <c r="K352" s="92"/>
      <c r="L352" s="93"/>
      <c r="M352" s="41">
        <f t="shared" si="181"/>
        <v>0</v>
      </c>
      <c r="N352" s="38">
        <f t="shared" si="182"/>
        <v>0</v>
      </c>
      <c r="O352" s="76"/>
      <c r="P352" s="76"/>
      <c r="Q352" s="77"/>
      <c r="R352" s="50"/>
      <c r="S352" s="41"/>
      <c r="T352" s="41">
        <f t="shared" si="183"/>
        <v>0</v>
      </c>
      <c r="U352" s="38">
        <f t="shared" si="184"/>
        <v>0</v>
      </c>
      <c r="V352" s="76"/>
      <c r="W352" s="76"/>
      <c r="X352" s="77"/>
      <c r="Y352" s="50"/>
      <c r="Z352" s="41"/>
      <c r="AA352" s="41">
        <f t="shared" si="185"/>
        <v>0</v>
      </c>
      <c r="AB352" s="38">
        <f t="shared" si="186"/>
        <v>0</v>
      </c>
      <c r="AC352" s="50"/>
      <c r="AD352" s="41"/>
      <c r="AE352" s="41">
        <f t="shared" si="187"/>
        <v>0</v>
      </c>
      <c r="AF352" s="38">
        <f t="shared" si="188"/>
        <v>0</v>
      </c>
      <c r="AG352" s="76"/>
      <c r="AH352" s="76"/>
      <c r="AI352" s="77"/>
      <c r="AJ352" s="50"/>
      <c r="AK352" s="41"/>
      <c r="AL352" s="41">
        <f t="shared" si="189"/>
        <v>0</v>
      </c>
      <c r="AM352" s="38">
        <f t="shared" si="190"/>
        <v>0</v>
      </c>
      <c r="AN352" s="76"/>
      <c r="AO352" s="76"/>
      <c r="AP352" s="77"/>
      <c r="AQ352" s="50"/>
      <c r="AR352" s="41"/>
      <c r="AS352" s="41"/>
      <c r="AT352" s="38"/>
      <c r="AU352" s="76"/>
      <c r="AV352" s="76"/>
      <c r="AW352" s="77"/>
      <c r="AX352" s="50"/>
      <c r="AY352" s="41"/>
      <c r="AZ352" s="41">
        <f t="shared" si="191"/>
        <v>0</v>
      </c>
      <c r="BA352" s="38">
        <f t="shared" si="192"/>
        <v>0</v>
      </c>
      <c r="BB352" s="76"/>
      <c r="BC352" s="76"/>
      <c r="BD352" s="77"/>
      <c r="BE352" s="50"/>
      <c r="BF352" s="41"/>
      <c r="BG352" s="41"/>
      <c r="BH352" s="38"/>
      <c r="BI352" s="76"/>
      <c r="BJ352" s="76"/>
      <c r="BK352" s="77"/>
      <c r="BL352" s="50"/>
      <c r="BM352" s="41"/>
      <c r="BN352" s="41"/>
      <c r="BO352" s="38"/>
      <c r="BP352" s="76"/>
      <c r="BQ352" s="76"/>
      <c r="BR352" s="77"/>
      <c r="BS352" s="92"/>
      <c r="BT352" s="93"/>
      <c r="BU352" s="93"/>
      <c r="BV352" s="38"/>
      <c r="BW352" s="76"/>
      <c r="BX352" s="76"/>
      <c r="BY352" s="77"/>
      <c r="BZ352" s="50"/>
      <c r="CA352" s="41"/>
      <c r="CB352" s="41"/>
      <c r="CC352" s="38">
        <f t="shared" si="193"/>
        <v>0</v>
      </c>
      <c r="CD352" s="76"/>
      <c r="CE352" s="76"/>
      <c r="CF352" s="77"/>
      <c r="CG352" s="87"/>
      <c r="CH352" s="88"/>
      <c r="CI352" s="88"/>
      <c r="CJ352" s="89">
        <f t="shared" si="194"/>
        <v>0</v>
      </c>
      <c r="CK352" s="76"/>
      <c r="CL352" s="76"/>
      <c r="CM352" s="77"/>
      <c r="CN352" s="87"/>
      <c r="CO352" s="88"/>
      <c r="CP352" s="88"/>
      <c r="CQ352" s="89"/>
      <c r="CR352" s="76"/>
      <c r="CS352" s="76"/>
      <c r="CT352" s="81"/>
      <c r="CU352" s="87"/>
      <c r="CV352" s="88"/>
      <c r="CW352" s="88">
        <f t="shared" si="195"/>
        <v>0</v>
      </c>
      <c r="CX352" s="89">
        <f t="shared" si="196"/>
        <v>0</v>
      </c>
      <c r="CY352" s="76"/>
      <c r="CZ352" s="76"/>
      <c r="DA352" s="81"/>
      <c r="DB352" s="60">
        <f t="shared" si="197"/>
        <v>0</v>
      </c>
      <c r="DC352" s="42">
        <f t="shared" si="198"/>
        <v>0</v>
      </c>
      <c r="DD352" s="42">
        <f t="shared" si="199"/>
        <v>0</v>
      </c>
      <c r="DE352" s="80">
        <f t="shared" si="200"/>
        <v>0</v>
      </c>
      <c r="DF352" s="80">
        <f t="shared" si="201"/>
        <v>0</v>
      </c>
      <c r="DG352" s="80">
        <f t="shared" si="202"/>
        <v>0</v>
      </c>
    </row>
    <row r="353" spans="2:111" s="8" customFormat="1" ht="20.100000000000001" customHeight="1">
      <c r="B353" s="13">
        <f t="shared" si="154"/>
        <v>347</v>
      </c>
      <c r="C353" s="66" t="e">
        <f>+#REF!</f>
        <v>#REF!</v>
      </c>
      <c r="D353" s="18"/>
      <c r="E353" s="97" t="e">
        <f>#REF!</f>
        <v>#REF!</v>
      </c>
      <c r="F353" s="16" t="e">
        <f>SUMIF(#REF!,$E353,#REF!)</f>
        <v>#REF!</v>
      </c>
      <c r="G353" s="16" t="e">
        <f>SUMIF(#REF!,$E353,#REF!)</f>
        <v>#REF!</v>
      </c>
      <c r="H353" s="17" t="e">
        <f t="shared" si="179"/>
        <v>#REF!</v>
      </c>
      <c r="I353" s="64" t="e">
        <f t="shared" si="180"/>
        <v>#REF!</v>
      </c>
      <c r="K353" s="92"/>
      <c r="L353" s="93"/>
      <c r="M353" s="41">
        <f t="shared" si="181"/>
        <v>0</v>
      </c>
      <c r="N353" s="38">
        <f t="shared" si="182"/>
        <v>0</v>
      </c>
      <c r="O353" s="76"/>
      <c r="P353" s="76"/>
      <c r="Q353" s="77"/>
      <c r="R353" s="50"/>
      <c r="S353" s="41"/>
      <c r="T353" s="41">
        <f t="shared" si="183"/>
        <v>0</v>
      </c>
      <c r="U353" s="38">
        <f t="shared" si="184"/>
        <v>0</v>
      </c>
      <c r="V353" s="76"/>
      <c r="W353" s="76"/>
      <c r="X353" s="77"/>
      <c r="Y353" s="50"/>
      <c r="Z353" s="41"/>
      <c r="AA353" s="41">
        <f t="shared" si="185"/>
        <v>0</v>
      </c>
      <c r="AB353" s="38">
        <f t="shared" si="186"/>
        <v>0</v>
      </c>
      <c r="AC353" s="50"/>
      <c r="AD353" s="41"/>
      <c r="AE353" s="41">
        <f t="shared" si="187"/>
        <v>0</v>
      </c>
      <c r="AF353" s="38">
        <f t="shared" si="188"/>
        <v>0</v>
      </c>
      <c r="AG353" s="76"/>
      <c r="AH353" s="76"/>
      <c r="AI353" s="77"/>
      <c r="AJ353" s="50"/>
      <c r="AK353" s="41"/>
      <c r="AL353" s="41">
        <f t="shared" si="189"/>
        <v>0</v>
      </c>
      <c r="AM353" s="38">
        <f t="shared" si="190"/>
        <v>0</v>
      </c>
      <c r="AN353" s="76"/>
      <c r="AO353" s="76"/>
      <c r="AP353" s="77"/>
      <c r="AQ353" s="50"/>
      <c r="AR353" s="41"/>
      <c r="AS353" s="41"/>
      <c r="AT353" s="38"/>
      <c r="AU353" s="76"/>
      <c r="AV353" s="76"/>
      <c r="AW353" s="77"/>
      <c r="AX353" s="50"/>
      <c r="AY353" s="41"/>
      <c r="AZ353" s="41">
        <f t="shared" si="191"/>
        <v>0</v>
      </c>
      <c r="BA353" s="38">
        <f t="shared" si="192"/>
        <v>0</v>
      </c>
      <c r="BB353" s="76"/>
      <c r="BC353" s="76"/>
      <c r="BD353" s="77"/>
      <c r="BE353" s="50"/>
      <c r="BF353" s="41"/>
      <c r="BG353" s="41"/>
      <c r="BH353" s="38"/>
      <c r="BI353" s="76"/>
      <c r="BJ353" s="76"/>
      <c r="BK353" s="77"/>
      <c r="BL353" s="50"/>
      <c r="BM353" s="41"/>
      <c r="BN353" s="41"/>
      <c r="BO353" s="38"/>
      <c r="BP353" s="76"/>
      <c r="BQ353" s="76"/>
      <c r="BR353" s="77"/>
      <c r="BS353" s="92"/>
      <c r="BT353" s="93"/>
      <c r="BU353" s="93"/>
      <c r="BV353" s="38"/>
      <c r="BW353" s="76"/>
      <c r="BX353" s="76"/>
      <c r="BY353" s="77"/>
      <c r="BZ353" s="50"/>
      <c r="CA353" s="41"/>
      <c r="CB353" s="41"/>
      <c r="CC353" s="38">
        <f t="shared" si="193"/>
        <v>0</v>
      </c>
      <c r="CD353" s="76"/>
      <c r="CE353" s="76"/>
      <c r="CF353" s="77"/>
      <c r="CG353" s="87"/>
      <c r="CH353" s="88"/>
      <c r="CI353" s="88"/>
      <c r="CJ353" s="89">
        <f t="shared" si="194"/>
        <v>0</v>
      </c>
      <c r="CK353" s="76"/>
      <c r="CL353" s="76"/>
      <c r="CM353" s="77"/>
      <c r="CN353" s="87"/>
      <c r="CO353" s="88"/>
      <c r="CP353" s="88"/>
      <c r="CQ353" s="89"/>
      <c r="CR353" s="76"/>
      <c r="CS353" s="76"/>
      <c r="CT353" s="81"/>
      <c r="CU353" s="87"/>
      <c r="CV353" s="88"/>
      <c r="CW353" s="88">
        <f t="shared" si="195"/>
        <v>0</v>
      </c>
      <c r="CX353" s="89">
        <f t="shared" si="196"/>
        <v>0</v>
      </c>
      <c r="CY353" s="76"/>
      <c r="CZ353" s="76"/>
      <c r="DA353" s="81"/>
      <c r="DB353" s="60">
        <f t="shared" si="197"/>
        <v>0</v>
      </c>
      <c r="DC353" s="42">
        <f t="shared" si="198"/>
        <v>0</v>
      </c>
      <c r="DD353" s="42">
        <f t="shared" si="199"/>
        <v>0</v>
      </c>
      <c r="DE353" s="80">
        <f t="shared" si="200"/>
        <v>0</v>
      </c>
      <c r="DF353" s="80">
        <f t="shared" si="201"/>
        <v>0</v>
      </c>
      <c r="DG353" s="80">
        <f t="shared" si="202"/>
        <v>0</v>
      </c>
    </row>
    <row r="354" spans="2:111" s="8" customFormat="1" ht="20.100000000000001" customHeight="1">
      <c r="B354" s="13">
        <f t="shared" si="154"/>
        <v>348</v>
      </c>
      <c r="C354" s="66" t="e">
        <f>+#REF!</f>
        <v>#REF!</v>
      </c>
      <c r="D354" s="18"/>
      <c r="E354" s="97" t="e">
        <f>#REF!</f>
        <v>#REF!</v>
      </c>
      <c r="F354" s="16" t="e">
        <f>SUMIF(#REF!,$E354,#REF!)</f>
        <v>#REF!</v>
      </c>
      <c r="G354" s="16" t="e">
        <f>SUMIF(#REF!,$E354,#REF!)</f>
        <v>#REF!</v>
      </c>
      <c r="H354" s="17" t="e">
        <f t="shared" si="179"/>
        <v>#REF!</v>
      </c>
      <c r="I354" s="64" t="e">
        <f t="shared" si="180"/>
        <v>#REF!</v>
      </c>
      <c r="K354" s="92"/>
      <c r="L354" s="93"/>
      <c r="M354" s="41">
        <f t="shared" si="181"/>
        <v>0</v>
      </c>
      <c r="N354" s="38">
        <f t="shared" si="182"/>
        <v>0</v>
      </c>
      <c r="O354" s="76"/>
      <c r="P354" s="76"/>
      <c r="Q354" s="77"/>
      <c r="R354" s="50"/>
      <c r="S354" s="41"/>
      <c r="T354" s="41">
        <f t="shared" si="183"/>
        <v>0</v>
      </c>
      <c r="U354" s="38">
        <f t="shared" si="184"/>
        <v>0</v>
      </c>
      <c r="V354" s="76"/>
      <c r="W354" s="76"/>
      <c r="X354" s="77"/>
      <c r="Y354" s="50"/>
      <c r="Z354" s="41"/>
      <c r="AA354" s="41">
        <f t="shared" si="185"/>
        <v>0</v>
      </c>
      <c r="AB354" s="38">
        <f t="shared" si="186"/>
        <v>0</v>
      </c>
      <c r="AC354" s="50"/>
      <c r="AD354" s="41"/>
      <c r="AE354" s="41">
        <f t="shared" si="187"/>
        <v>0</v>
      </c>
      <c r="AF354" s="38">
        <f t="shared" si="188"/>
        <v>0</v>
      </c>
      <c r="AG354" s="76"/>
      <c r="AH354" s="76"/>
      <c r="AI354" s="77"/>
      <c r="AJ354" s="50"/>
      <c r="AK354" s="41"/>
      <c r="AL354" s="41">
        <f t="shared" si="189"/>
        <v>0</v>
      </c>
      <c r="AM354" s="38">
        <f t="shared" si="190"/>
        <v>0</v>
      </c>
      <c r="AN354" s="76"/>
      <c r="AO354" s="76"/>
      <c r="AP354" s="77"/>
      <c r="AQ354" s="50"/>
      <c r="AR354" s="41"/>
      <c r="AS354" s="41"/>
      <c r="AT354" s="38"/>
      <c r="AU354" s="76"/>
      <c r="AV354" s="76"/>
      <c r="AW354" s="77"/>
      <c r="AX354" s="50"/>
      <c r="AY354" s="41"/>
      <c r="AZ354" s="41">
        <f t="shared" si="191"/>
        <v>0</v>
      </c>
      <c r="BA354" s="38">
        <f t="shared" si="192"/>
        <v>0</v>
      </c>
      <c r="BB354" s="76"/>
      <c r="BC354" s="76"/>
      <c r="BD354" s="77"/>
      <c r="BE354" s="50"/>
      <c r="BF354" s="41"/>
      <c r="BG354" s="41"/>
      <c r="BH354" s="38"/>
      <c r="BI354" s="76"/>
      <c r="BJ354" s="76"/>
      <c r="BK354" s="77"/>
      <c r="BL354" s="50"/>
      <c r="BM354" s="41"/>
      <c r="BN354" s="41"/>
      <c r="BO354" s="38"/>
      <c r="BP354" s="76"/>
      <c r="BQ354" s="76"/>
      <c r="BR354" s="77"/>
      <c r="BS354" s="92"/>
      <c r="BT354" s="93"/>
      <c r="BU354" s="93"/>
      <c r="BV354" s="38"/>
      <c r="BW354" s="76"/>
      <c r="BX354" s="76"/>
      <c r="BY354" s="77"/>
      <c r="BZ354" s="50"/>
      <c r="CA354" s="41"/>
      <c r="CB354" s="41"/>
      <c r="CC354" s="38">
        <f t="shared" si="193"/>
        <v>0</v>
      </c>
      <c r="CD354" s="76"/>
      <c r="CE354" s="76"/>
      <c r="CF354" s="77"/>
      <c r="CG354" s="87"/>
      <c r="CH354" s="88"/>
      <c r="CI354" s="88"/>
      <c r="CJ354" s="89">
        <f t="shared" si="194"/>
        <v>0</v>
      </c>
      <c r="CK354" s="76"/>
      <c r="CL354" s="76"/>
      <c r="CM354" s="77"/>
      <c r="CN354" s="87"/>
      <c r="CO354" s="88"/>
      <c r="CP354" s="88"/>
      <c r="CQ354" s="89"/>
      <c r="CR354" s="76"/>
      <c r="CS354" s="76"/>
      <c r="CT354" s="81"/>
      <c r="CU354" s="87"/>
      <c r="CV354" s="88"/>
      <c r="CW354" s="88">
        <f t="shared" si="195"/>
        <v>0</v>
      </c>
      <c r="CX354" s="89">
        <f t="shared" si="196"/>
        <v>0</v>
      </c>
      <c r="CY354" s="76"/>
      <c r="CZ354" s="76"/>
      <c r="DA354" s="81"/>
      <c r="DB354" s="60">
        <f t="shared" si="197"/>
        <v>0</v>
      </c>
      <c r="DC354" s="42">
        <f t="shared" si="198"/>
        <v>0</v>
      </c>
      <c r="DD354" s="42">
        <f t="shared" si="199"/>
        <v>0</v>
      </c>
      <c r="DE354" s="80">
        <f t="shared" si="200"/>
        <v>0</v>
      </c>
      <c r="DF354" s="80">
        <f t="shared" si="201"/>
        <v>0</v>
      </c>
      <c r="DG354" s="80">
        <f t="shared" si="202"/>
        <v>0</v>
      </c>
    </row>
    <row r="355" spans="2:111" s="8" customFormat="1" ht="20.100000000000001" customHeight="1">
      <c r="B355" s="13">
        <f t="shared" si="154"/>
        <v>349</v>
      </c>
      <c r="C355" s="66" t="e">
        <f>+#REF!</f>
        <v>#REF!</v>
      </c>
      <c r="D355" s="18"/>
      <c r="E355" s="97" t="e">
        <f>#REF!</f>
        <v>#REF!</v>
      </c>
      <c r="F355" s="16" t="e">
        <f>SUMIF(#REF!,$E355,#REF!)</f>
        <v>#REF!</v>
      </c>
      <c r="G355" s="16" t="e">
        <f>SUMIF(#REF!,$E355,#REF!)</f>
        <v>#REF!</v>
      </c>
      <c r="H355" s="17" t="e">
        <f t="shared" si="179"/>
        <v>#REF!</v>
      </c>
      <c r="I355" s="64" t="e">
        <f t="shared" si="180"/>
        <v>#REF!</v>
      </c>
      <c r="K355" s="92"/>
      <c r="L355" s="93"/>
      <c r="M355" s="41">
        <f t="shared" si="181"/>
        <v>0</v>
      </c>
      <c r="N355" s="38">
        <f t="shared" si="182"/>
        <v>0</v>
      </c>
      <c r="O355" s="76"/>
      <c r="P355" s="76"/>
      <c r="Q355" s="77"/>
      <c r="R355" s="50"/>
      <c r="S355" s="41"/>
      <c r="T355" s="41">
        <f t="shared" si="183"/>
        <v>0</v>
      </c>
      <c r="U355" s="38">
        <f t="shared" si="184"/>
        <v>0</v>
      </c>
      <c r="V355" s="76"/>
      <c r="W355" s="76"/>
      <c r="X355" s="77"/>
      <c r="Y355" s="50"/>
      <c r="Z355" s="41"/>
      <c r="AA355" s="41">
        <f t="shared" si="185"/>
        <v>0</v>
      </c>
      <c r="AB355" s="38">
        <f t="shared" si="186"/>
        <v>0</v>
      </c>
      <c r="AC355" s="50"/>
      <c r="AD355" s="41"/>
      <c r="AE355" s="41">
        <f t="shared" si="187"/>
        <v>0</v>
      </c>
      <c r="AF355" s="38">
        <f t="shared" si="188"/>
        <v>0</v>
      </c>
      <c r="AG355" s="76"/>
      <c r="AH355" s="76"/>
      <c r="AI355" s="77"/>
      <c r="AJ355" s="50"/>
      <c r="AK355" s="41"/>
      <c r="AL355" s="41">
        <f t="shared" si="189"/>
        <v>0</v>
      </c>
      <c r="AM355" s="38">
        <f t="shared" si="190"/>
        <v>0</v>
      </c>
      <c r="AN355" s="76"/>
      <c r="AO355" s="76"/>
      <c r="AP355" s="77"/>
      <c r="AQ355" s="50"/>
      <c r="AR355" s="41"/>
      <c r="AS355" s="41"/>
      <c r="AT355" s="38"/>
      <c r="AU355" s="76"/>
      <c r="AV355" s="76"/>
      <c r="AW355" s="77"/>
      <c r="AX355" s="50"/>
      <c r="AY355" s="41"/>
      <c r="AZ355" s="41">
        <f t="shared" si="191"/>
        <v>0</v>
      </c>
      <c r="BA355" s="38">
        <f t="shared" si="192"/>
        <v>0</v>
      </c>
      <c r="BB355" s="76"/>
      <c r="BC355" s="76"/>
      <c r="BD355" s="77"/>
      <c r="BE355" s="50"/>
      <c r="BF355" s="41"/>
      <c r="BG355" s="41"/>
      <c r="BH355" s="38"/>
      <c r="BI355" s="76"/>
      <c r="BJ355" s="76"/>
      <c r="BK355" s="77"/>
      <c r="BL355" s="50"/>
      <c r="BM355" s="41"/>
      <c r="BN355" s="41"/>
      <c r="BO355" s="38"/>
      <c r="BP355" s="76"/>
      <c r="BQ355" s="76"/>
      <c r="BR355" s="77"/>
      <c r="BS355" s="92"/>
      <c r="BT355" s="93"/>
      <c r="BU355" s="93"/>
      <c r="BV355" s="38"/>
      <c r="BW355" s="76"/>
      <c r="BX355" s="76"/>
      <c r="BY355" s="77"/>
      <c r="BZ355" s="50"/>
      <c r="CA355" s="41"/>
      <c r="CB355" s="41"/>
      <c r="CC355" s="38">
        <f t="shared" si="193"/>
        <v>0</v>
      </c>
      <c r="CD355" s="76"/>
      <c r="CE355" s="76"/>
      <c r="CF355" s="77"/>
      <c r="CG355" s="87"/>
      <c r="CH355" s="88"/>
      <c r="CI355" s="88"/>
      <c r="CJ355" s="89">
        <f t="shared" si="194"/>
        <v>0</v>
      </c>
      <c r="CK355" s="76"/>
      <c r="CL355" s="76"/>
      <c r="CM355" s="77"/>
      <c r="CN355" s="87"/>
      <c r="CO355" s="88"/>
      <c r="CP355" s="88"/>
      <c r="CQ355" s="89"/>
      <c r="CR355" s="76"/>
      <c r="CS355" s="76"/>
      <c r="CT355" s="81"/>
      <c r="CU355" s="87"/>
      <c r="CV355" s="88"/>
      <c r="CW355" s="88">
        <f t="shared" si="195"/>
        <v>0</v>
      </c>
      <c r="CX355" s="89">
        <f t="shared" si="196"/>
        <v>0</v>
      </c>
      <c r="CY355" s="76"/>
      <c r="CZ355" s="76"/>
      <c r="DA355" s="81"/>
      <c r="DB355" s="60">
        <f t="shared" si="197"/>
        <v>0</v>
      </c>
      <c r="DC355" s="42">
        <f t="shared" si="198"/>
        <v>0</v>
      </c>
      <c r="DD355" s="42">
        <f t="shared" si="199"/>
        <v>0</v>
      </c>
      <c r="DE355" s="80">
        <f t="shared" si="200"/>
        <v>0</v>
      </c>
      <c r="DF355" s="80">
        <f t="shared" si="201"/>
        <v>0</v>
      </c>
      <c r="DG355" s="80">
        <f t="shared" si="202"/>
        <v>0</v>
      </c>
    </row>
    <row r="356" spans="2:111" s="8" customFormat="1" ht="20.100000000000001" customHeight="1">
      <c r="B356" s="13">
        <f t="shared" si="154"/>
        <v>350</v>
      </c>
      <c r="C356" s="66" t="e">
        <f>+#REF!</f>
        <v>#REF!</v>
      </c>
      <c r="D356" s="18"/>
      <c r="E356" s="97" t="e">
        <f>#REF!</f>
        <v>#REF!</v>
      </c>
      <c r="F356" s="16" t="e">
        <f>SUMIF(#REF!,$E356,#REF!)</f>
        <v>#REF!</v>
      </c>
      <c r="G356" s="16" t="e">
        <f>SUMIF(#REF!,$E356,#REF!)</f>
        <v>#REF!</v>
      </c>
      <c r="H356" s="17" t="e">
        <f t="shared" si="179"/>
        <v>#REF!</v>
      </c>
      <c r="I356" s="64" t="e">
        <f t="shared" si="180"/>
        <v>#REF!</v>
      </c>
      <c r="K356" s="92"/>
      <c r="L356" s="93"/>
      <c r="M356" s="41">
        <f t="shared" si="181"/>
        <v>0</v>
      </c>
      <c r="N356" s="38">
        <f t="shared" si="182"/>
        <v>0</v>
      </c>
      <c r="O356" s="76"/>
      <c r="P356" s="76"/>
      <c r="Q356" s="77"/>
      <c r="R356" s="50"/>
      <c r="S356" s="41"/>
      <c r="T356" s="41">
        <f t="shared" si="183"/>
        <v>0</v>
      </c>
      <c r="U356" s="38">
        <f t="shared" si="184"/>
        <v>0</v>
      </c>
      <c r="V356" s="76"/>
      <c r="W356" s="76"/>
      <c r="X356" s="77"/>
      <c r="Y356" s="50"/>
      <c r="Z356" s="41"/>
      <c r="AA356" s="41">
        <f t="shared" si="185"/>
        <v>0</v>
      </c>
      <c r="AB356" s="38">
        <f t="shared" si="186"/>
        <v>0</v>
      </c>
      <c r="AC356" s="50"/>
      <c r="AD356" s="41"/>
      <c r="AE356" s="41">
        <f t="shared" si="187"/>
        <v>0</v>
      </c>
      <c r="AF356" s="38">
        <f t="shared" si="188"/>
        <v>0</v>
      </c>
      <c r="AG356" s="76"/>
      <c r="AH356" s="76"/>
      <c r="AI356" s="77"/>
      <c r="AJ356" s="50"/>
      <c r="AK356" s="41"/>
      <c r="AL356" s="41">
        <f t="shared" si="189"/>
        <v>0</v>
      </c>
      <c r="AM356" s="38">
        <f t="shared" si="190"/>
        <v>0</v>
      </c>
      <c r="AN356" s="76"/>
      <c r="AO356" s="76"/>
      <c r="AP356" s="77"/>
      <c r="AQ356" s="50"/>
      <c r="AR356" s="41"/>
      <c r="AS356" s="41"/>
      <c r="AT356" s="38"/>
      <c r="AU356" s="76"/>
      <c r="AV356" s="76"/>
      <c r="AW356" s="77"/>
      <c r="AX356" s="50"/>
      <c r="AY356" s="41"/>
      <c r="AZ356" s="41">
        <f t="shared" si="191"/>
        <v>0</v>
      </c>
      <c r="BA356" s="38">
        <f t="shared" si="192"/>
        <v>0</v>
      </c>
      <c r="BB356" s="76"/>
      <c r="BC356" s="76"/>
      <c r="BD356" s="77"/>
      <c r="BE356" s="50"/>
      <c r="BF356" s="41"/>
      <c r="BG356" s="41"/>
      <c r="BH356" s="38"/>
      <c r="BI356" s="76"/>
      <c r="BJ356" s="76"/>
      <c r="BK356" s="77"/>
      <c r="BL356" s="50"/>
      <c r="BM356" s="41"/>
      <c r="BN356" s="41"/>
      <c r="BO356" s="38"/>
      <c r="BP356" s="76"/>
      <c r="BQ356" s="76"/>
      <c r="BR356" s="77"/>
      <c r="BS356" s="92"/>
      <c r="BT356" s="93"/>
      <c r="BU356" s="93"/>
      <c r="BV356" s="38"/>
      <c r="BW356" s="76"/>
      <c r="BX356" s="76"/>
      <c r="BY356" s="77"/>
      <c r="BZ356" s="50"/>
      <c r="CA356" s="41"/>
      <c r="CB356" s="41"/>
      <c r="CC356" s="38">
        <f t="shared" si="193"/>
        <v>0</v>
      </c>
      <c r="CD356" s="76"/>
      <c r="CE356" s="76"/>
      <c r="CF356" s="77"/>
      <c r="CG356" s="87"/>
      <c r="CH356" s="88"/>
      <c r="CI356" s="88"/>
      <c r="CJ356" s="89">
        <f t="shared" si="194"/>
        <v>0</v>
      </c>
      <c r="CK356" s="76"/>
      <c r="CL356" s="76"/>
      <c r="CM356" s="77"/>
      <c r="CN356" s="87"/>
      <c r="CO356" s="88"/>
      <c r="CP356" s="88"/>
      <c r="CQ356" s="89"/>
      <c r="CR356" s="76"/>
      <c r="CS356" s="76"/>
      <c r="CT356" s="81"/>
      <c r="CU356" s="87"/>
      <c r="CV356" s="88"/>
      <c r="CW356" s="88">
        <f t="shared" si="195"/>
        <v>0</v>
      </c>
      <c r="CX356" s="89">
        <f t="shared" si="196"/>
        <v>0</v>
      </c>
      <c r="CY356" s="76"/>
      <c r="CZ356" s="76"/>
      <c r="DA356" s="81"/>
      <c r="DB356" s="60">
        <f t="shared" si="197"/>
        <v>0</v>
      </c>
      <c r="DC356" s="42">
        <f t="shared" si="198"/>
        <v>0</v>
      </c>
      <c r="DD356" s="42">
        <f t="shared" si="199"/>
        <v>0</v>
      </c>
      <c r="DE356" s="80">
        <f t="shared" si="200"/>
        <v>0</v>
      </c>
      <c r="DF356" s="80">
        <f t="shared" si="201"/>
        <v>0</v>
      </c>
      <c r="DG356" s="80">
        <f t="shared" si="202"/>
        <v>0</v>
      </c>
    </row>
    <row r="357" spans="2:111" s="8" customFormat="1" ht="20.100000000000001" customHeight="1">
      <c r="B357" s="13">
        <f t="shared" si="154"/>
        <v>351</v>
      </c>
      <c r="C357" s="66" t="e">
        <f>+#REF!</f>
        <v>#REF!</v>
      </c>
      <c r="D357" s="18"/>
      <c r="E357" s="97" t="e">
        <f>#REF!</f>
        <v>#REF!</v>
      </c>
      <c r="F357" s="16" t="e">
        <f>SUMIF(#REF!,$E357,#REF!)</f>
        <v>#REF!</v>
      </c>
      <c r="G357" s="16" t="e">
        <f>SUMIF(#REF!,$E357,#REF!)</f>
        <v>#REF!</v>
      </c>
      <c r="H357" s="17" t="e">
        <f t="shared" si="179"/>
        <v>#REF!</v>
      </c>
      <c r="I357" s="64" t="e">
        <f t="shared" si="180"/>
        <v>#REF!</v>
      </c>
      <c r="K357" s="92"/>
      <c r="L357" s="93"/>
      <c r="M357" s="41">
        <f t="shared" si="181"/>
        <v>0</v>
      </c>
      <c r="N357" s="38">
        <f t="shared" si="182"/>
        <v>0</v>
      </c>
      <c r="O357" s="76"/>
      <c r="P357" s="76"/>
      <c r="Q357" s="77"/>
      <c r="R357" s="50"/>
      <c r="S357" s="41"/>
      <c r="T357" s="41">
        <f t="shared" si="183"/>
        <v>0</v>
      </c>
      <c r="U357" s="38">
        <f t="shared" si="184"/>
        <v>0</v>
      </c>
      <c r="V357" s="76"/>
      <c r="W357" s="76"/>
      <c r="X357" s="77"/>
      <c r="Y357" s="50"/>
      <c r="Z357" s="41"/>
      <c r="AA357" s="41">
        <f t="shared" si="185"/>
        <v>0</v>
      </c>
      <c r="AB357" s="38">
        <f t="shared" si="186"/>
        <v>0</v>
      </c>
      <c r="AC357" s="50"/>
      <c r="AD357" s="41"/>
      <c r="AE357" s="41">
        <f t="shared" si="187"/>
        <v>0</v>
      </c>
      <c r="AF357" s="38">
        <f t="shared" si="188"/>
        <v>0</v>
      </c>
      <c r="AG357" s="76"/>
      <c r="AH357" s="76"/>
      <c r="AI357" s="77"/>
      <c r="AJ357" s="50"/>
      <c r="AK357" s="41"/>
      <c r="AL357" s="41">
        <f t="shared" si="189"/>
        <v>0</v>
      </c>
      <c r="AM357" s="38">
        <f t="shared" si="190"/>
        <v>0</v>
      </c>
      <c r="AN357" s="76"/>
      <c r="AO357" s="76"/>
      <c r="AP357" s="77"/>
      <c r="AQ357" s="50"/>
      <c r="AR357" s="41"/>
      <c r="AS357" s="41"/>
      <c r="AT357" s="38"/>
      <c r="AU357" s="76"/>
      <c r="AV357" s="76"/>
      <c r="AW357" s="77"/>
      <c r="AX357" s="50"/>
      <c r="AY357" s="41"/>
      <c r="AZ357" s="41">
        <f t="shared" si="191"/>
        <v>0</v>
      </c>
      <c r="BA357" s="38">
        <f t="shared" si="192"/>
        <v>0</v>
      </c>
      <c r="BB357" s="76"/>
      <c r="BC357" s="76"/>
      <c r="BD357" s="77"/>
      <c r="BE357" s="50"/>
      <c r="BF357" s="41"/>
      <c r="BG357" s="41"/>
      <c r="BH357" s="38"/>
      <c r="BI357" s="76"/>
      <c r="BJ357" s="76"/>
      <c r="BK357" s="77"/>
      <c r="BL357" s="50"/>
      <c r="BM357" s="41"/>
      <c r="BN357" s="41"/>
      <c r="BO357" s="38"/>
      <c r="BP357" s="76"/>
      <c r="BQ357" s="76"/>
      <c r="BR357" s="77"/>
      <c r="BS357" s="92"/>
      <c r="BT357" s="93"/>
      <c r="BU357" s="93"/>
      <c r="BV357" s="38"/>
      <c r="BW357" s="76"/>
      <c r="BX357" s="76"/>
      <c r="BY357" s="77"/>
      <c r="BZ357" s="50"/>
      <c r="CA357" s="41"/>
      <c r="CB357" s="41"/>
      <c r="CC357" s="38">
        <f t="shared" si="193"/>
        <v>0</v>
      </c>
      <c r="CD357" s="76"/>
      <c r="CE357" s="76"/>
      <c r="CF357" s="77"/>
      <c r="CG357" s="87"/>
      <c r="CH357" s="88"/>
      <c r="CI357" s="88"/>
      <c r="CJ357" s="89">
        <f t="shared" si="194"/>
        <v>0</v>
      </c>
      <c r="CK357" s="76"/>
      <c r="CL357" s="76"/>
      <c r="CM357" s="77"/>
      <c r="CN357" s="87"/>
      <c r="CO357" s="88"/>
      <c r="CP357" s="88"/>
      <c r="CQ357" s="89"/>
      <c r="CR357" s="76"/>
      <c r="CS357" s="76"/>
      <c r="CT357" s="81"/>
      <c r="CU357" s="87"/>
      <c r="CV357" s="88"/>
      <c r="CW357" s="88">
        <f t="shared" si="195"/>
        <v>0</v>
      </c>
      <c r="CX357" s="89">
        <f t="shared" si="196"/>
        <v>0</v>
      </c>
      <c r="CY357" s="76"/>
      <c r="CZ357" s="76"/>
      <c r="DA357" s="81"/>
      <c r="DB357" s="60">
        <f t="shared" si="197"/>
        <v>0</v>
      </c>
      <c r="DC357" s="42">
        <f t="shared" si="198"/>
        <v>0</v>
      </c>
      <c r="DD357" s="42">
        <f t="shared" si="199"/>
        <v>0</v>
      </c>
      <c r="DE357" s="80">
        <f t="shared" si="200"/>
        <v>0</v>
      </c>
      <c r="DF357" s="80">
        <f t="shared" si="201"/>
        <v>0</v>
      </c>
      <c r="DG357" s="80">
        <f t="shared" si="202"/>
        <v>0</v>
      </c>
    </row>
    <row r="358" spans="2:111" s="8" customFormat="1" ht="20.100000000000001" customHeight="1">
      <c r="B358" s="13">
        <f t="shared" si="154"/>
        <v>352</v>
      </c>
      <c r="C358" s="66" t="e">
        <f>+#REF!</f>
        <v>#REF!</v>
      </c>
      <c r="D358" s="18"/>
      <c r="E358" s="97" t="e">
        <f>#REF!</f>
        <v>#REF!</v>
      </c>
      <c r="F358" s="16" t="e">
        <f>SUMIF(#REF!,$E358,#REF!)</f>
        <v>#REF!</v>
      </c>
      <c r="G358" s="16" t="e">
        <f>SUMIF(#REF!,$E358,#REF!)</f>
        <v>#REF!</v>
      </c>
      <c r="H358" s="17" t="e">
        <f t="shared" si="179"/>
        <v>#REF!</v>
      </c>
      <c r="I358" s="64" t="e">
        <f t="shared" si="180"/>
        <v>#REF!</v>
      </c>
      <c r="K358" s="92"/>
      <c r="L358" s="93"/>
      <c r="M358" s="41">
        <f t="shared" si="181"/>
        <v>0</v>
      </c>
      <c r="N358" s="38">
        <f t="shared" si="182"/>
        <v>0</v>
      </c>
      <c r="O358" s="76"/>
      <c r="P358" s="76"/>
      <c r="Q358" s="77"/>
      <c r="R358" s="50"/>
      <c r="S358" s="41"/>
      <c r="T358" s="41">
        <f t="shared" si="183"/>
        <v>0</v>
      </c>
      <c r="U358" s="38">
        <f t="shared" si="184"/>
        <v>0</v>
      </c>
      <c r="V358" s="76"/>
      <c r="W358" s="76"/>
      <c r="X358" s="77"/>
      <c r="Y358" s="50"/>
      <c r="Z358" s="41"/>
      <c r="AA358" s="41">
        <f t="shared" si="185"/>
        <v>0</v>
      </c>
      <c r="AB358" s="38">
        <f t="shared" si="186"/>
        <v>0</v>
      </c>
      <c r="AC358" s="50"/>
      <c r="AD358" s="41"/>
      <c r="AE358" s="41">
        <f t="shared" si="187"/>
        <v>0</v>
      </c>
      <c r="AF358" s="38">
        <f t="shared" si="188"/>
        <v>0</v>
      </c>
      <c r="AG358" s="76"/>
      <c r="AH358" s="76"/>
      <c r="AI358" s="77"/>
      <c r="AJ358" s="50"/>
      <c r="AK358" s="41"/>
      <c r="AL358" s="41">
        <f t="shared" si="189"/>
        <v>0</v>
      </c>
      <c r="AM358" s="38">
        <f t="shared" si="190"/>
        <v>0</v>
      </c>
      <c r="AN358" s="76"/>
      <c r="AO358" s="76"/>
      <c r="AP358" s="77"/>
      <c r="AQ358" s="50"/>
      <c r="AR358" s="41"/>
      <c r="AS358" s="41"/>
      <c r="AT358" s="38"/>
      <c r="AU358" s="76"/>
      <c r="AV358" s="76"/>
      <c r="AW358" s="77"/>
      <c r="AX358" s="50"/>
      <c r="AY358" s="41"/>
      <c r="AZ358" s="41">
        <f t="shared" si="191"/>
        <v>0</v>
      </c>
      <c r="BA358" s="38">
        <f t="shared" si="192"/>
        <v>0</v>
      </c>
      <c r="BB358" s="76"/>
      <c r="BC358" s="76"/>
      <c r="BD358" s="77"/>
      <c r="BE358" s="50"/>
      <c r="BF358" s="41"/>
      <c r="BG358" s="41"/>
      <c r="BH358" s="38"/>
      <c r="BI358" s="76"/>
      <c r="BJ358" s="76"/>
      <c r="BK358" s="77"/>
      <c r="BL358" s="50"/>
      <c r="BM358" s="41"/>
      <c r="BN358" s="41"/>
      <c r="BO358" s="38"/>
      <c r="BP358" s="76"/>
      <c r="BQ358" s="76"/>
      <c r="BR358" s="77"/>
      <c r="BS358" s="92"/>
      <c r="BT358" s="93"/>
      <c r="BU358" s="93"/>
      <c r="BV358" s="38"/>
      <c r="BW358" s="76"/>
      <c r="BX358" s="76"/>
      <c r="BY358" s="77"/>
      <c r="BZ358" s="50"/>
      <c r="CA358" s="41"/>
      <c r="CB358" s="41"/>
      <c r="CC358" s="38">
        <f t="shared" si="193"/>
        <v>0</v>
      </c>
      <c r="CD358" s="76"/>
      <c r="CE358" s="76"/>
      <c r="CF358" s="77"/>
      <c r="CG358" s="87"/>
      <c r="CH358" s="88"/>
      <c r="CI358" s="88"/>
      <c r="CJ358" s="89">
        <f t="shared" si="194"/>
        <v>0</v>
      </c>
      <c r="CK358" s="76"/>
      <c r="CL358" s="76"/>
      <c r="CM358" s="77"/>
      <c r="CN358" s="87"/>
      <c r="CO358" s="88"/>
      <c r="CP358" s="88"/>
      <c r="CQ358" s="89"/>
      <c r="CR358" s="76"/>
      <c r="CS358" s="76"/>
      <c r="CT358" s="81"/>
      <c r="CU358" s="87"/>
      <c r="CV358" s="88"/>
      <c r="CW358" s="88">
        <f t="shared" si="195"/>
        <v>0</v>
      </c>
      <c r="CX358" s="89">
        <f t="shared" si="196"/>
        <v>0</v>
      </c>
      <c r="CY358" s="76"/>
      <c r="CZ358" s="76"/>
      <c r="DA358" s="81"/>
      <c r="DB358" s="60">
        <f t="shared" si="197"/>
        <v>0</v>
      </c>
      <c r="DC358" s="42">
        <f t="shared" si="198"/>
        <v>0</v>
      </c>
      <c r="DD358" s="42">
        <f t="shared" si="199"/>
        <v>0</v>
      </c>
      <c r="DE358" s="80">
        <f t="shared" si="200"/>
        <v>0</v>
      </c>
      <c r="DF358" s="80">
        <f t="shared" si="201"/>
        <v>0</v>
      </c>
      <c r="DG358" s="80">
        <f t="shared" si="202"/>
        <v>0</v>
      </c>
    </row>
    <row r="359" spans="2:111" s="8" customFormat="1" ht="20.100000000000001" customHeight="1">
      <c r="B359" s="13">
        <f t="shared" si="154"/>
        <v>353</v>
      </c>
      <c r="C359" s="66" t="e">
        <f>+#REF!</f>
        <v>#REF!</v>
      </c>
      <c r="D359" s="18"/>
      <c r="E359" s="97" t="e">
        <f>#REF!</f>
        <v>#REF!</v>
      </c>
      <c r="F359" s="16" t="e">
        <f>SUMIF(#REF!,$E359,#REF!)</f>
        <v>#REF!</v>
      </c>
      <c r="G359" s="16" t="e">
        <f>SUMIF(#REF!,$E359,#REF!)</f>
        <v>#REF!</v>
      </c>
      <c r="H359" s="17" t="e">
        <f t="shared" si="179"/>
        <v>#REF!</v>
      </c>
      <c r="I359" s="64" t="e">
        <f t="shared" si="180"/>
        <v>#REF!</v>
      </c>
      <c r="K359" s="92"/>
      <c r="L359" s="93"/>
      <c r="M359" s="41">
        <f t="shared" si="181"/>
        <v>0</v>
      </c>
      <c r="N359" s="38">
        <f t="shared" si="182"/>
        <v>0</v>
      </c>
      <c r="O359" s="76"/>
      <c r="P359" s="76"/>
      <c r="Q359" s="77"/>
      <c r="R359" s="50"/>
      <c r="S359" s="41"/>
      <c r="T359" s="41">
        <f t="shared" si="183"/>
        <v>0</v>
      </c>
      <c r="U359" s="38">
        <f t="shared" si="184"/>
        <v>0</v>
      </c>
      <c r="V359" s="76"/>
      <c r="W359" s="76"/>
      <c r="X359" s="77"/>
      <c r="Y359" s="50"/>
      <c r="Z359" s="41"/>
      <c r="AA359" s="41">
        <f t="shared" si="185"/>
        <v>0</v>
      </c>
      <c r="AB359" s="38">
        <f t="shared" si="186"/>
        <v>0</v>
      </c>
      <c r="AC359" s="50"/>
      <c r="AD359" s="41"/>
      <c r="AE359" s="41">
        <f t="shared" si="187"/>
        <v>0</v>
      </c>
      <c r="AF359" s="38">
        <f t="shared" si="188"/>
        <v>0</v>
      </c>
      <c r="AG359" s="76"/>
      <c r="AH359" s="76"/>
      <c r="AI359" s="77"/>
      <c r="AJ359" s="50"/>
      <c r="AK359" s="41"/>
      <c r="AL359" s="41">
        <f t="shared" si="189"/>
        <v>0</v>
      </c>
      <c r="AM359" s="38">
        <f t="shared" si="190"/>
        <v>0</v>
      </c>
      <c r="AN359" s="76"/>
      <c r="AO359" s="76"/>
      <c r="AP359" s="77"/>
      <c r="AQ359" s="50"/>
      <c r="AR359" s="41"/>
      <c r="AS359" s="41"/>
      <c r="AT359" s="38"/>
      <c r="AU359" s="76"/>
      <c r="AV359" s="76"/>
      <c r="AW359" s="77"/>
      <c r="AX359" s="50"/>
      <c r="AY359" s="41"/>
      <c r="AZ359" s="41">
        <f t="shared" si="191"/>
        <v>0</v>
      </c>
      <c r="BA359" s="38">
        <f t="shared" si="192"/>
        <v>0</v>
      </c>
      <c r="BB359" s="76"/>
      <c r="BC359" s="76"/>
      <c r="BD359" s="77"/>
      <c r="BE359" s="50"/>
      <c r="BF359" s="41"/>
      <c r="BG359" s="41"/>
      <c r="BH359" s="38"/>
      <c r="BI359" s="76"/>
      <c r="BJ359" s="76"/>
      <c r="BK359" s="77"/>
      <c r="BL359" s="50"/>
      <c r="BM359" s="41"/>
      <c r="BN359" s="41"/>
      <c r="BO359" s="38"/>
      <c r="BP359" s="76"/>
      <c r="BQ359" s="76"/>
      <c r="BR359" s="77"/>
      <c r="BS359" s="92"/>
      <c r="BT359" s="93"/>
      <c r="BU359" s="93"/>
      <c r="BV359" s="38"/>
      <c r="BW359" s="76"/>
      <c r="BX359" s="76"/>
      <c r="BY359" s="77"/>
      <c r="BZ359" s="50"/>
      <c r="CA359" s="41"/>
      <c r="CB359" s="41"/>
      <c r="CC359" s="38">
        <f t="shared" si="193"/>
        <v>0</v>
      </c>
      <c r="CD359" s="76"/>
      <c r="CE359" s="76"/>
      <c r="CF359" s="77"/>
      <c r="CG359" s="87"/>
      <c r="CH359" s="88"/>
      <c r="CI359" s="88"/>
      <c r="CJ359" s="89">
        <f t="shared" si="194"/>
        <v>0</v>
      </c>
      <c r="CK359" s="76"/>
      <c r="CL359" s="76"/>
      <c r="CM359" s="77"/>
      <c r="CN359" s="87"/>
      <c r="CO359" s="88"/>
      <c r="CP359" s="88"/>
      <c r="CQ359" s="89"/>
      <c r="CR359" s="76"/>
      <c r="CS359" s="76"/>
      <c r="CT359" s="81"/>
      <c r="CU359" s="87"/>
      <c r="CV359" s="88"/>
      <c r="CW359" s="88">
        <f t="shared" si="195"/>
        <v>0</v>
      </c>
      <c r="CX359" s="89">
        <f t="shared" si="196"/>
        <v>0</v>
      </c>
      <c r="CY359" s="76"/>
      <c r="CZ359" s="76"/>
      <c r="DA359" s="81"/>
      <c r="DB359" s="60">
        <f t="shared" si="197"/>
        <v>0</v>
      </c>
      <c r="DC359" s="42">
        <f t="shared" si="198"/>
        <v>0</v>
      </c>
      <c r="DD359" s="42">
        <f t="shared" si="199"/>
        <v>0</v>
      </c>
      <c r="DE359" s="80">
        <f t="shared" si="200"/>
        <v>0</v>
      </c>
      <c r="DF359" s="80">
        <f t="shared" si="201"/>
        <v>0</v>
      </c>
      <c r="DG359" s="80">
        <f t="shared" si="202"/>
        <v>0</v>
      </c>
    </row>
    <row r="360" spans="2:111" s="8" customFormat="1" ht="20.100000000000001" customHeight="1">
      <c r="B360" s="13">
        <f t="shared" si="154"/>
        <v>354</v>
      </c>
      <c r="C360" s="66" t="e">
        <f>+#REF!</f>
        <v>#REF!</v>
      </c>
      <c r="D360" s="18"/>
      <c r="E360" s="97" t="e">
        <f>#REF!</f>
        <v>#REF!</v>
      </c>
      <c r="F360" s="16" t="e">
        <f>SUMIF(#REF!,$E360,#REF!)</f>
        <v>#REF!</v>
      </c>
      <c r="G360" s="16" t="e">
        <f>SUMIF(#REF!,$E360,#REF!)</f>
        <v>#REF!</v>
      </c>
      <c r="H360" s="17" t="e">
        <f t="shared" si="179"/>
        <v>#REF!</v>
      </c>
      <c r="I360" s="64" t="e">
        <f t="shared" si="180"/>
        <v>#REF!</v>
      </c>
      <c r="K360" s="92"/>
      <c r="L360" s="93"/>
      <c r="M360" s="41">
        <f t="shared" si="181"/>
        <v>0</v>
      </c>
      <c r="N360" s="38">
        <f t="shared" si="182"/>
        <v>0</v>
      </c>
      <c r="O360" s="76"/>
      <c r="P360" s="76"/>
      <c r="Q360" s="77"/>
      <c r="R360" s="50"/>
      <c r="S360" s="41"/>
      <c r="T360" s="41">
        <f t="shared" si="183"/>
        <v>0</v>
      </c>
      <c r="U360" s="38">
        <f t="shared" si="184"/>
        <v>0</v>
      </c>
      <c r="V360" s="76"/>
      <c r="W360" s="76"/>
      <c r="X360" s="77"/>
      <c r="Y360" s="50"/>
      <c r="Z360" s="41"/>
      <c r="AA360" s="41">
        <f t="shared" si="185"/>
        <v>0</v>
      </c>
      <c r="AB360" s="38">
        <f t="shared" si="186"/>
        <v>0</v>
      </c>
      <c r="AC360" s="50"/>
      <c r="AD360" s="41"/>
      <c r="AE360" s="41">
        <f t="shared" si="187"/>
        <v>0</v>
      </c>
      <c r="AF360" s="38">
        <f t="shared" si="188"/>
        <v>0</v>
      </c>
      <c r="AG360" s="76"/>
      <c r="AH360" s="76"/>
      <c r="AI360" s="77"/>
      <c r="AJ360" s="50"/>
      <c r="AK360" s="41"/>
      <c r="AL360" s="41">
        <f t="shared" si="189"/>
        <v>0</v>
      </c>
      <c r="AM360" s="38">
        <f t="shared" si="190"/>
        <v>0</v>
      </c>
      <c r="AN360" s="76"/>
      <c r="AO360" s="76"/>
      <c r="AP360" s="77"/>
      <c r="AQ360" s="50"/>
      <c r="AR360" s="41"/>
      <c r="AS360" s="41"/>
      <c r="AT360" s="38"/>
      <c r="AU360" s="76"/>
      <c r="AV360" s="76"/>
      <c r="AW360" s="77"/>
      <c r="AX360" s="50"/>
      <c r="AY360" s="41"/>
      <c r="AZ360" s="41">
        <f t="shared" si="191"/>
        <v>0</v>
      </c>
      <c r="BA360" s="38">
        <f t="shared" si="192"/>
        <v>0</v>
      </c>
      <c r="BB360" s="76"/>
      <c r="BC360" s="76"/>
      <c r="BD360" s="77"/>
      <c r="BE360" s="50"/>
      <c r="BF360" s="41"/>
      <c r="BG360" s="41"/>
      <c r="BH360" s="38"/>
      <c r="BI360" s="76"/>
      <c r="BJ360" s="76"/>
      <c r="BK360" s="77"/>
      <c r="BL360" s="50"/>
      <c r="BM360" s="41"/>
      <c r="BN360" s="41"/>
      <c r="BO360" s="38"/>
      <c r="BP360" s="76"/>
      <c r="BQ360" s="76"/>
      <c r="BR360" s="77"/>
      <c r="BS360" s="92"/>
      <c r="BT360" s="93"/>
      <c r="BU360" s="93"/>
      <c r="BV360" s="38"/>
      <c r="BW360" s="76"/>
      <c r="BX360" s="76"/>
      <c r="BY360" s="77"/>
      <c r="BZ360" s="50"/>
      <c r="CA360" s="41"/>
      <c r="CB360" s="41"/>
      <c r="CC360" s="38">
        <f t="shared" si="193"/>
        <v>0</v>
      </c>
      <c r="CD360" s="76"/>
      <c r="CE360" s="76"/>
      <c r="CF360" s="77"/>
      <c r="CG360" s="87"/>
      <c r="CH360" s="88"/>
      <c r="CI360" s="88"/>
      <c r="CJ360" s="89">
        <f t="shared" si="194"/>
        <v>0</v>
      </c>
      <c r="CK360" s="76"/>
      <c r="CL360" s="76"/>
      <c r="CM360" s="77"/>
      <c r="CN360" s="87"/>
      <c r="CO360" s="88"/>
      <c r="CP360" s="88"/>
      <c r="CQ360" s="89"/>
      <c r="CR360" s="76"/>
      <c r="CS360" s="76"/>
      <c r="CT360" s="81"/>
      <c r="CU360" s="87"/>
      <c r="CV360" s="88"/>
      <c r="CW360" s="88">
        <f t="shared" si="195"/>
        <v>0</v>
      </c>
      <c r="CX360" s="89">
        <f t="shared" si="196"/>
        <v>0</v>
      </c>
      <c r="CY360" s="76"/>
      <c r="CZ360" s="76"/>
      <c r="DA360" s="81"/>
      <c r="DB360" s="60">
        <f t="shared" si="197"/>
        <v>0</v>
      </c>
      <c r="DC360" s="42">
        <f t="shared" si="198"/>
        <v>0</v>
      </c>
      <c r="DD360" s="42">
        <f t="shared" si="199"/>
        <v>0</v>
      </c>
      <c r="DE360" s="80">
        <f t="shared" si="200"/>
        <v>0</v>
      </c>
      <c r="DF360" s="80">
        <f t="shared" si="201"/>
        <v>0</v>
      </c>
      <c r="DG360" s="80">
        <f t="shared" si="202"/>
        <v>0</v>
      </c>
    </row>
    <row r="361" spans="2:111" s="8" customFormat="1" ht="20.100000000000001" customHeight="1">
      <c r="B361" s="13">
        <f t="shared" si="154"/>
        <v>355</v>
      </c>
      <c r="C361" s="66" t="e">
        <f>+#REF!</f>
        <v>#REF!</v>
      </c>
      <c r="D361" s="18"/>
      <c r="E361" s="97" t="e">
        <f>#REF!</f>
        <v>#REF!</v>
      </c>
      <c r="F361" s="16" t="e">
        <f>SUMIF(#REF!,$E361,#REF!)</f>
        <v>#REF!</v>
      </c>
      <c r="G361" s="16" t="e">
        <f>SUMIF(#REF!,$E361,#REF!)</f>
        <v>#REF!</v>
      </c>
      <c r="H361" s="17" t="e">
        <f t="shared" si="179"/>
        <v>#REF!</v>
      </c>
      <c r="I361" s="64" t="e">
        <f t="shared" si="180"/>
        <v>#REF!</v>
      </c>
      <c r="K361" s="92"/>
      <c r="L361" s="93"/>
      <c r="M361" s="41">
        <f t="shared" si="181"/>
        <v>0</v>
      </c>
      <c r="N361" s="38">
        <f t="shared" si="182"/>
        <v>0</v>
      </c>
      <c r="O361" s="76"/>
      <c r="P361" s="76"/>
      <c r="Q361" s="77"/>
      <c r="R361" s="50"/>
      <c r="S361" s="41"/>
      <c r="T361" s="41">
        <f t="shared" si="183"/>
        <v>0</v>
      </c>
      <c r="U361" s="38">
        <f t="shared" si="184"/>
        <v>0</v>
      </c>
      <c r="V361" s="76"/>
      <c r="W361" s="76"/>
      <c r="X361" s="77"/>
      <c r="Y361" s="50"/>
      <c r="Z361" s="41"/>
      <c r="AA361" s="41">
        <f t="shared" si="185"/>
        <v>0</v>
      </c>
      <c r="AB361" s="38">
        <f t="shared" si="186"/>
        <v>0</v>
      </c>
      <c r="AC361" s="50"/>
      <c r="AD361" s="41"/>
      <c r="AE361" s="41">
        <f t="shared" si="187"/>
        <v>0</v>
      </c>
      <c r="AF361" s="38">
        <f t="shared" si="188"/>
        <v>0</v>
      </c>
      <c r="AG361" s="76"/>
      <c r="AH361" s="76"/>
      <c r="AI361" s="77"/>
      <c r="AJ361" s="50"/>
      <c r="AK361" s="41"/>
      <c r="AL361" s="41">
        <f t="shared" si="189"/>
        <v>0</v>
      </c>
      <c r="AM361" s="38">
        <f t="shared" si="190"/>
        <v>0</v>
      </c>
      <c r="AN361" s="76"/>
      <c r="AO361" s="76"/>
      <c r="AP361" s="77"/>
      <c r="AQ361" s="50"/>
      <c r="AR361" s="41"/>
      <c r="AS361" s="41"/>
      <c r="AT361" s="38"/>
      <c r="AU361" s="76"/>
      <c r="AV361" s="76"/>
      <c r="AW361" s="77"/>
      <c r="AX361" s="50"/>
      <c r="AY361" s="41"/>
      <c r="AZ361" s="41">
        <f t="shared" si="191"/>
        <v>0</v>
      </c>
      <c r="BA361" s="38">
        <f t="shared" si="192"/>
        <v>0</v>
      </c>
      <c r="BB361" s="76"/>
      <c r="BC361" s="76"/>
      <c r="BD361" s="77"/>
      <c r="BE361" s="50"/>
      <c r="BF361" s="41"/>
      <c r="BG361" s="41"/>
      <c r="BH361" s="38"/>
      <c r="BI361" s="76"/>
      <c r="BJ361" s="76"/>
      <c r="BK361" s="77"/>
      <c r="BL361" s="50"/>
      <c r="BM361" s="41"/>
      <c r="BN361" s="41"/>
      <c r="BO361" s="38"/>
      <c r="BP361" s="76"/>
      <c r="BQ361" s="76"/>
      <c r="BR361" s="77"/>
      <c r="BS361" s="92"/>
      <c r="BT361" s="93"/>
      <c r="BU361" s="93"/>
      <c r="BV361" s="38"/>
      <c r="BW361" s="76"/>
      <c r="BX361" s="76"/>
      <c r="BY361" s="77"/>
      <c r="BZ361" s="50"/>
      <c r="CA361" s="41"/>
      <c r="CB361" s="41"/>
      <c r="CC361" s="38">
        <f t="shared" si="193"/>
        <v>0</v>
      </c>
      <c r="CD361" s="76"/>
      <c r="CE361" s="76"/>
      <c r="CF361" s="77"/>
      <c r="CG361" s="87"/>
      <c r="CH361" s="88"/>
      <c r="CI361" s="88"/>
      <c r="CJ361" s="89">
        <f t="shared" si="194"/>
        <v>0</v>
      </c>
      <c r="CK361" s="76"/>
      <c r="CL361" s="76"/>
      <c r="CM361" s="77"/>
      <c r="CN361" s="87"/>
      <c r="CO361" s="88"/>
      <c r="CP361" s="88"/>
      <c r="CQ361" s="89"/>
      <c r="CR361" s="76"/>
      <c r="CS361" s="76"/>
      <c r="CT361" s="81"/>
      <c r="CU361" s="87"/>
      <c r="CV361" s="88"/>
      <c r="CW361" s="88">
        <f t="shared" si="195"/>
        <v>0</v>
      </c>
      <c r="CX361" s="89">
        <f t="shared" si="196"/>
        <v>0</v>
      </c>
      <c r="CY361" s="76"/>
      <c r="CZ361" s="76"/>
      <c r="DA361" s="81"/>
      <c r="DB361" s="60">
        <f t="shared" si="197"/>
        <v>0</v>
      </c>
      <c r="DC361" s="42">
        <f t="shared" si="198"/>
        <v>0</v>
      </c>
      <c r="DD361" s="42">
        <f t="shared" si="199"/>
        <v>0</v>
      </c>
      <c r="DE361" s="80">
        <f t="shared" si="200"/>
        <v>0</v>
      </c>
      <c r="DF361" s="80">
        <f t="shared" si="201"/>
        <v>0</v>
      </c>
      <c r="DG361" s="80">
        <f t="shared" si="202"/>
        <v>0</v>
      </c>
    </row>
    <row r="362" spans="2:111" s="8" customFormat="1" ht="20.100000000000001" customHeight="1">
      <c r="B362" s="13">
        <f t="shared" si="154"/>
        <v>356</v>
      </c>
      <c r="C362" s="66" t="e">
        <f>+#REF!</f>
        <v>#REF!</v>
      </c>
      <c r="D362" s="18"/>
      <c r="E362" s="97" t="e">
        <f>#REF!</f>
        <v>#REF!</v>
      </c>
      <c r="F362" s="16" t="e">
        <f>SUMIF(#REF!,$E362,#REF!)</f>
        <v>#REF!</v>
      </c>
      <c r="G362" s="16" t="e">
        <f>SUMIF(#REF!,$E362,#REF!)</f>
        <v>#REF!</v>
      </c>
      <c r="H362" s="17" t="e">
        <f t="shared" si="179"/>
        <v>#REF!</v>
      </c>
      <c r="I362" s="64" t="e">
        <f t="shared" si="180"/>
        <v>#REF!</v>
      </c>
      <c r="K362" s="92"/>
      <c r="L362" s="93"/>
      <c r="M362" s="41">
        <f t="shared" si="181"/>
        <v>0</v>
      </c>
      <c r="N362" s="38">
        <f t="shared" si="182"/>
        <v>0</v>
      </c>
      <c r="O362" s="76"/>
      <c r="P362" s="76"/>
      <c r="Q362" s="77"/>
      <c r="R362" s="50"/>
      <c r="S362" s="41"/>
      <c r="T362" s="41">
        <f t="shared" si="183"/>
        <v>0</v>
      </c>
      <c r="U362" s="38">
        <f t="shared" si="184"/>
        <v>0</v>
      </c>
      <c r="V362" s="76"/>
      <c r="W362" s="76"/>
      <c r="X362" s="77"/>
      <c r="Y362" s="50"/>
      <c r="Z362" s="41"/>
      <c r="AA362" s="41">
        <f t="shared" si="185"/>
        <v>0</v>
      </c>
      <c r="AB362" s="38">
        <f t="shared" si="186"/>
        <v>0</v>
      </c>
      <c r="AC362" s="50"/>
      <c r="AD362" s="41"/>
      <c r="AE362" s="41">
        <f t="shared" si="187"/>
        <v>0</v>
      </c>
      <c r="AF362" s="38">
        <f t="shared" si="188"/>
        <v>0</v>
      </c>
      <c r="AG362" s="76"/>
      <c r="AH362" s="76"/>
      <c r="AI362" s="77"/>
      <c r="AJ362" s="50"/>
      <c r="AK362" s="41"/>
      <c r="AL362" s="41">
        <f t="shared" si="189"/>
        <v>0</v>
      </c>
      <c r="AM362" s="38">
        <f t="shared" si="190"/>
        <v>0</v>
      </c>
      <c r="AN362" s="76"/>
      <c r="AO362" s="76"/>
      <c r="AP362" s="77"/>
      <c r="AQ362" s="50"/>
      <c r="AR362" s="41"/>
      <c r="AS362" s="41"/>
      <c r="AT362" s="38"/>
      <c r="AU362" s="76"/>
      <c r="AV362" s="76"/>
      <c r="AW362" s="77"/>
      <c r="AX362" s="50"/>
      <c r="AY362" s="41"/>
      <c r="AZ362" s="41">
        <f t="shared" si="191"/>
        <v>0</v>
      </c>
      <c r="BA362" s="38">
        <f t="shared" si="192"/>
        <v>0</v>
      </c>
      <c r="BB362" s="76"/>
      <c r="BC362" s="76"/>
      <c r="BD362" s="77"/>
      <c r="BE362" s="50"/>
      <c r="BF362" s="41"/>
      <c r="BG362" s="41"/>
      <c r="BH362" s="38"/>
      <c r="BI362" s="76"/>
      <c r="BJ362" s="76"/>
      <c r="BK362" s="77"/>
      <c r="BL362" s="50"/>
      <c r="BM362" s="41"/>
      <c r="BN362" s="41"/>
      <c r="BO362" s="38"/>
      <c r="BP362" s="76"/>
      <c r="BQ362" s="76"/>
      <c r="BR362" s="77"/>
      <c r="BS362" s="92"/>
      <c r="BT362" s="93"/>
      <c r="BU362" s="93"/>
      <c r="BV362" s="38"/>
      <c r="BW362" s="76"/>
      <c r="BX362" s="76"/>
      <c r="BY362" s="77"/>
      <c r="BZ362" s="50"/>
      <c r="CA362" s="41"/>
      <c r="CB362" s="41"/>
      <c r="CC362" s="38">
        <f t="shared" si="193"/>
        <v>0</v>
      </c>
      <c r="CD362" s="76"/>
      <c r="CE362" s="76"/>
      <c r="CF362" s="77"/>
      <c r="CG362" s="87"/>
      <c r="CH362" s="88"/>
      <c r="CI362" s="88"/>
      <c r="CJ362" s="89">
        <f t="shared" si="194"/>
        <v>0</v>
      </c>
      <c r="CK362" s="76"/>
      <c r="CL362" s="76"/>
      <c r="CM362" s="77"/>
      <c r="CN362" s="87"/>
      <c r="CO362" s="88"/>
      <c r="CP362" s="88"/>
      <c r="CQ362" s="89"/>
      <c r="CR362" s="76"/>
      <c r="CS362" s="76"/>
      <c r="CT362" s="81"/>
      <c r="CU362" s="87"/>
      <c r="CV362" s="88"/>
      <c r="CW362" s="88">
        <f t="shared" si="195"/>
        <v>0</v>
      </c>
      <c r="CX362" s="89">
        <f t="shared" si="196"/>
        <v>0</v>
      </c>
      <c r="CY362" s="76"/>
      <c r="CZ362" s="76"/>
      <c r="DA362" s="81"/>
      <c r="DB362" s="60">
        <f t="shared" si="197"/>
        <v>0</v>
      </c>
      <c r="DC362" s="42">
        <f t="shared" si="198"/>
        <v>0</v>
      </c>
      <c r="DD362" s="42">
        <f t="shared" si="199"/>
        <v>0</v>
      </c>
      <c r="DE362" s="80">
        <f t="shared" si="200"/>
        <v>0</v>
      </c>
      <c r="DF362" s="80">
        <f t="shared" si="201"/>
        <v>0</v>
      </c>
      <c r="DG362" s="80">
        <f t="shared" si="202"/>
        <v>0</v>
      </c>
    </row>
    <row r="363" spans="2:111" s="8" customFormat="1" ht="20.100000000000001" customHeight="1">
      <c r="B363" s="13">
        <f t="shared" si="154"/>
        <v>357</v>
      </c>
      <c r="C363" s="66" t="e">
        <f>+#REF!</f>
        <v>#REF!</v>
      </c>
      <c r="D363" s="18"/>
      <c r="E363" s="97" t="e">
        <f>#REF!</f>
        <v>#REF!</v>
      </c>
      <c r="F363" s="16" t="e">
        <f>SUMIF(#REF!,$E363,#REF!)</f>
        <v>#REF!</v>
      </c>
      <c r="G363" s="16" t="e">
        <f>SUMIF(#REF!,$E363,#REF!)</f>
        <v>#REF!</v>
      </c>
      <c r="H363" s="17" t="e">
        <f t="shared" si="179"/>
        <v>#REF!</v>
      </c>
      <c r="I363" s="64" t="e">
        <f t="shared" si="180"/>
        <v>#REF!</v>
      </c>
      <c r="K363" s="92"/>
      <c r="L363" s="93"/>
      <c r="M363" s="41">
        <f t="shared" si="181"/>
        <v>0</v>
      </c>
      <c r="N363" s="38">
        <f t="shared" si="182"/>
        <v>0</v>
      </c>
      <c r="O363" s="76"/>
      <c r="P363" s="76"/>
      <c r="Q363" s="77"/>
      <c r="R363" s="50"/>
      <c r="S363" s="41"/>
      <c r="T363" s="41">
        <f t="shared" si="183"/>
        <v>0</v>
      </c>
      <c r="U363" s="38">
        <f t="shared" si="184"/>
        <v>0</v>
      </c>
      <c r="V363" s="76"/>
      <c r="W363" s="76"/>
      <c r="X363" s="77"/>
      <c r="Y363" s="50"/>
      <c r="Z363" s="41"/>
      <c r="AA363" s="41">
        <f t="shared" si="185"/>
        <v>0</v>
      </c>
      <c r="AB363" s="38">
        <f t="shared" si="186"/>
        <v>0</v>
      </c>
      <c r="AC363" s="50"/>
      <c r="AD363" s="41"/>
      <c r="AE363" s="41">
        <f t="shared" si="187"/>
        <v>0</v>
      </c>
      <c r="AF363" s="38">
        <f t="shared" si="188"/>
        <v>0</v>
      </c>
      <c r="AG363" s="76"/>
      <c r="AH363" s="76"/>
      <c r="AI363" s="77"/>
      <c r="AJ363" s="50"/>
      <c r="AK363" s="41"/>
      <c r="AL363" s="41">
        <f t="shared" si="189"/>
        <v>0</v>
      </c>
      <c r="AM363" s="38">
        <f t="shared" si="190"/>
        <v>0</v>
      </c>
      <c r="AN363" s="76"/>
      <c r="AO363" s="76"/>
      <c r="AP363" s="77"/>
      <c r="AQ363" s="50"/>
      <c r="AR363" s="41"/>
      <c r="AS363" s="41"/>
      <c r="AT363" s="38"/>
      <c r="AU363" s="76"/>
      <c r="AV363" s="76"/>
      <c r="AW363" s="77"/>
      <c r="AX363" s="50"/>
      <c r="AY363" s="41"/>
      <c r="AZ363" s="41">
        <f t="shared" si="191"/>
        <v>0</v>
      </c>
      <c r="BA363" s="38">
        <f t="shared" si="192"/>
        <v>0</v>
      </c>
      <c r="BB363" s="76"/>
      <c r="BC363" s="76"/>
      <c r="BD363" s="77"/>
      <c r="BE363" s="50"/>
      <c r="BF363" s="41"/>
      <c r="BG363" s="41"/>
      <c r="BH363" s="38"/>
      <c r="BI363" s="76"/>
      <c r="BJ363" s="76"/>
      <c r="BK363" s="77"/>
      <c r="BL363" s="50"/>
      <c r="BM363" s="41"/>
      <c r="BN363" s="41"/>
      <c r="BO363" s="38"/>
      <c r="BP363" s="76"/>
      <c r="BQ363" s="76"/>
      <c r="BR363" s="77"/>
      <c r="BS363" s="92"/>
      <c r="BT363" s="93"/>
      <c r="BU363" s="93"/>
      <c r="BV363" s="38"/>
      <c r="BW363" s="76"/>
      <c r="BX363" s="76"/>
      <c r="BY363" s="77"/>
      <c r="BZ363" s="50"/>
      <c r="CA363" s="41"/>
      <c r="CB363" s="41"/>
      <c r="CC363" s="38">
        <f t="shared" si="193"/>
        <v>0</v>
      </c>
      <c r="CD363" s="76"/>
      <c r="CE363" s="76"/>
      <c r="CF363" s="77"/>
      <c r="CG363" s="87"/>
      <c r="CH363" s="88"/>
      <c r="CI363" s="88"/>
      <c r="CJ363" s="89">
        <f t="shared" si="194"/>
        <v>0</v>
      </c>
      <c r="CK363" s="76"/>
      <c r="CL363" s="76"/>
      <c r="CM363" s="77"/>
      <c r="CN363" s="87"/>
      <c r="CO363" s="88"/>
      <c r="CP363" s="88"/>
      <c r="CQ363" s="89"/>
      <c r="CR363" s="76"/>
      <c r="CS363" s="76"/>
      <c r="CT363" s="81"/>
      <c r="CU363" s="87"/>
      <c r="CV363" s="88"/>
      <c r="CW363" s="88">
        <f t="shared" si="195"/>
        <v>0</v>
      </c>
      <c r="CX363" s="89">
        <f t="shared" si="196"/>
        <v>0</v>
      </c>
      <c r="CY363" s="76"/>
      <c r="CZ363" s="76"/>
      <c r="DA363" s="81"/>
      <c r="DB363" s="60">
        <f t="shared" si="197"/>
        <v>0</v>
      </c>
      <c r="DC363" s="42">
        <f t="shared" si="198"/>
        <v>0</v>
      </c>
      <c r="DD363" s="42">
        <f t="shared" si="199"/>
        <v>0</v>
      </c>
      <c r="DE363" s="80">
        <f t="shared" si="200"/>
        <v>0</v>
      </c>
      <c r="DF363" s="80">
        <f t="shared" si="201"/>
        <v>0</v>
      </c>
      <c r="DG363" s="80">
        <f t="shared" si="202"/>
        <v>0</v>
      </c>
    </row>
    <row r="364" spans="2:111" s="8" customFormat="1" ht="20.100000000000001" customHeight="1">
      <c r="B364" s="13">
        <f t="shared" si="154"/>
        <v>358</v>
      </c>
      <c r="C364" s="66" t="e">
        <f>+#REF!</f>
        <v>#REF!</v>
      </c>
      <c r="D364" s="18"/>
      <c r="E364" s="97" t="e">
        <f>#REF!</f>
        <v>#REF!</v>
      </c>
      <c r="F364" s="16" t="e">
        <f>SUMIF(#REF!,$E364,#REF!)</f>
        <v>#REF!</v>
      </c>
      <c r="G364" s="16" t="e">
        <f>SUMIF(#REF!,$E364,#REF!)</f>
        <v>#REF!</v>
      </c>
      <c r="H364" s="17" t="e">
        <f t="shared" si="179"/>
        <v>#REF!</v>
      </c>
      <c r="I364" s="64" t="e">
        <f t="shared" si="180"/>
        <v>#REF!</v>
      </c>
      <c r="K364" s="92"/>
      <c r="L364" s="93"/>
      <c r="M364" s="41">
        <f t="shared" si="181"/>
        <v>0</v>
      </c>
      <c r="N364" s="38">
        <f t="shared" si="182"/>
        <v>0</v>
      </c>
      <c r="O364" s="76"/>
      <c r="P364" s="76"/>
      <c r="Q364" s="77"/>
      <c r="R364" s="50"/>
      <c r="S364" s="41"/>
      <c r="T364" s="41">
        <f t="shared" si="183"/>
        <v>0</v>
      </c>
      <c r="U364" s="38">
        <f t="shared" si="184"/>
        <v>0</v>
      </c>
      <c r="V364" s="76"/>
      <c r="W364" s="76"/>
      <c r="X364" s="77"/>
      <c r="Y364" s="50"/>
      <c r="Z364" s="41"/>
      <c r="AA364" s="41">
        <f t="shared" si="185"/>
        <v>0</v>
      </c>
      <c r="AB364" s="38">
        <f t="shared" si="186"/>
        <v>0</v>
      </c>
      <c r="AC364" s="50"/>
      <c r="AD364" s="41"/>
      <c r="AE364" s="41">
        <f t="shared" si="187"/>
        <v>0</v>
      </c>
      <c r="AF364" s="38">
        <f t="shared" si="188"/>
        <v>0</v>
      </c>
      <c r="AG364" s="76"/>
      <c r="AH364" s="76"/>
      <c r="AI364" s="77"/>
      <c r="AJ364" s="50"/>
      <c r="AK364" s="41"/>
      <c r="AL364" s="41">
        <f t="shared" si="189"/>
        <v>0</v>
      </c>
      <c r="AM364" s="38">
        <f t="shared" si="190"/>
        <v>0</v>
      </c>
      <c r="AN364" s="76"/>
      <c r="AO364" s="76"/>
      <c r="AP364" s="77"/>
      <c r="AQ364" s="50"/>
      <c r="AR364" s="41"/>
      <c r="AS364" s="41"/>
      <c r="AT364" s="38"/>
      <c r="AU364" s="76"/>
      <c r="AV364" s="76"/>
      <c r="AW364" s="77"/>
      <c r="AX364" s="50"/>
      <c r="AY364" s="41"/>
      <c r="AZ364" s="41">
        <f t="shared" si="191"/>
        <v>0</v>
      </c>
      <c r="BA364" s="38">
        <f t="shared" si="192"/>
        <v>0</v>
      </c>
      <c r="BB364" s="76"/>
      <c r="BC364" s="76"/>
      <c r="BD364" s="77"/>
      <c r="BE364" s="50"/>
      <c r="BF364" s="41"/>
      <c r="BG364" s="41"/>
      <c r="BH364" s="38"/>
      <c r="BI364" s="76"/>
      <c r="BJ364" s="76"/>
      <c r="BK364" s="77"/>
      <c r="BL364" s="50"/>
      <c r="BM364" s="41"/>
      <c r="BN364" s="41"/>
      <c r="BO364" s="38"/>
      <c r="BP364" s="76"/>
      <c r="BQ364" s="76"/>
      <c r="BR364" s="77"/>
      <c r="BS364" s="92"/>
      <c r="BT364" s="93"/>
      <c r="BU364" s="93"/>
      <c r="BV364" s="38"/>
      <c r="BW364" s="76"/>
      <c r="BX364" s="76"/>
      <c r="BY364" s="77"/>
      <c r="BZ364" s="50"/>
      <c r="CA364" s="41"/>
      <c r="CB364" s="41"/>
      <c r="CC364" s="38">
        <f t="shared" si="193"/>
        <v>0</v>
      </c>
      <c r="CD364" s="76"/>
      <c r="CE364" s="76"/>
      <c r="CF364" s="77"/>
      <c r="CG364" s="87"/>
      <c r="CH364" s="88"/>
      <c r="CI364" s="88"/>
      <c r="CJ364" s="89">
        <f t="shared" si="194"/>
        <v>0</v>
      </c>
      <c r="CK364" s="76"/>
      <c r="CL364" s="76"/>
      <c r="CM364" s="77"/>
      <c r="CN364" s="87"/>
      <c r="CO364" s="88"/>
      <c r="CP364" s="88"/>
      <c r="CQ364" s="89"/>
      <c r="CR364" s="76"/>
      <c r="CS364" s="76"/>
      <c r="CT364" s="81"/>
      <c r="CU364" s="87"/>
      <c r="CV364" s="88"/>
      <c r="CW364" s="88">
        <f t="shared" si="195"/>
        <v>0</v>
      </c>
      <c r="CX364" s="89">
        <f t="shared" si="196"/>
        <v>0</v>
      </c>
      <c r="CY364" s="76"/>
      <c r="CZ364" s="76"/>
      <c r="DA364" s="81"/>
      <c r="DB364" s="60">
        <f t="shared" si="197"/>
        <v>0</v>
      </c>
      <c r="DC364" s="42">
        <f t="shared" si="198"/>
        <v>0</v>
      </c>
      <c r="DD364" s="42">
        <f t="shared" si="199"/>
        <v>0</v>
      </c>
      <c r="DE364" s="80">
        <f t="shared" si="200"/>
        <v>0</v>
      </c>
      <c r="DF364" s="80">
        <f t="shared" si="201"/>
        <v>0</v>
      </c>
      <c r="DG364" s="80">
        <f t="shared" si="202"/>
        <v>0</v>
      </c>
    </row>
    <row r="365" spans="2:111" s="8" customFormat="1" ht="20.100000000000001" customHeight="1">
      <c r="B365" s="13">
        <f t="shared" si="154"/>
        <v>359</v>
      </c>
      <c r="C365" s="66" t="e">
        <f>+#REF!</f>
        <v>#REF!</v>
      </c>
      <c r="D365" s="18"/>
      <c r="E365" s="97" t="e">
        <f>#REF!</f>
        <v>#REF!</v>
      </c>
      <c r="F365" s="16" t="e">
        <f>SUMIF(#REF!,$E365,#REF!)</f>
        <v>#REF!</v>
      </c>
      <c r="G365" s="16" t="e">
        <f>SUMIF(#REF!,$E365,#REF!)</f>
        <v>#REF!</v>
      </c>
      <c r="H365" s="17" t="e">
        <f t="shared" si="179"/>
        <v>#REF!</v>
      </c>
      <c r="I365" s="64" t="e">
        <f t="shared" si="180"/>
        <v>#REF!</v>
      </c>
      <c r="K365" s="92"/>
      <c r="L365" s="93"/>
      <c r="M365" s="41">
        <f t="shared" si="181"/>
        <v>0</v>
      </c>
      <c r="N365" s="38">
        <f t="shared" si="182"/>
        <v>0</v>
      </c>
      <c r="O365" s="76"/>
      <c r="P365" s="76"/>
      <c r="Q365" s="77"/>
      <c r="R365" s="50"/>
      <c r="S365" s="41"/>
      <c r="T365" s="41">
        <f t="shared" si="183"/>
        <v>0</v>
      </c>
      <c r="U365" s="38">
        <f t="shared" si="184"/>
        <v>0</v>
      </c>
      <c r="V365" s="76"/>
      <c r="W365" s="76"/>
      <c r="X365" s="77"/>
      <c r="Y365" s="50"/>
      <c r="Z365" s="41"/>
      <c r="AA365" s="41">
        <f t="shared" si="185"/>
        <v>0</v>
      </c>
      <c r="AB365" s="38">
        <f t="shared" si="186"/>
        <v>0</v>
      </c>
      <c r="AC365" s="50"/>
      <c r="AD365" s="41"/>
      <c r="AE365" s="41">
        <f t="shared" si="187"/>
        <v>0</v>
      </c>
      <c r="AF365" s="38">
        <f t="shared" si="188"/>
        <v>0</v>
      </c>
      <c r="AG365" s="76"/>
      <c r="AH365" s="76"/>
      <c r="AI365" s="77"/>
      <c r="AJ365" s="50"/>
      <c r="AK365" s="41"/>
      <c r="AL365" s="41">
        <f t="shared" si="189"/>
        <v>0</v>
      </c>
      <c r="AM365" s="38">
        <f t="shared" si="190"/>
        <v>0</v>
      </c>
      <c r="AN365" s="76"/>
      <c r="AO365" s="76"/>
      <c r="AP365" s="77"/>
      <c r="AQ365" s="50"/>
      <c r="AR365" s="41"/>
      <c r="AS365" s="41"/>
      <c r="AT365" s="38"/>
      <c r="AU365" s="76"/>
      <c r="AV365" s="76"/>
      <c r="AW365" s="77"/>
      <c r="AX365" s="50"/>
      <c r="AY365" s="41"/>
      <c r="AZ365" s="41">
        <f t="shared" si="191"/>
        <v>0</v>
      </c>
      <c r="BA365" s="38">
        <f t="shared" si="192"/>
        <v>0</v>
      </c>
      <c r="BB365" s="76"/>
      <c r="BC365" s="76"/>
      <c r="BD365" s="77"/>
      <c r="BE365" s="50"/>
      <c r="BF365" s="41"/>
      <c r="BG365" s="41"/>
      <c r="BH365" s="38"/>
      <c r="BI365" s="76"/>
      <c r="BJ365" s="76"/>
      <c r="BK365" s="77"/>
      <c r="BL365" s="50"/>
      <c r="BM365" s="41"/>
      <c r="BN365" s="41"/>
      <c r="BO365" s="38"/>
      <c r="BP365" s="76"/>
      <c r="BQ365" s="76"/>
      <c r="BR365" s="77"/>
      <c r="BS365" s="92"/>
      <c r="BT365" s="93"/>
      <c r="BU365" s="93"/>
      <c r="BV365" s="38"/>
      <c r="BW365" s="76"/>
      <c r="BX365" s="76"/>
      <c r="BY365" s="77"/>
      <c r="BZ365" s="50"/>
      <c r="CA365" s="41"/>
      <c r="CB365" s="41"/>
      <c r="CC365" s="38">
        <f t="shared" si="193"/>
        <v>0</v>
      </c>
      <c r="CD365" s="76"/>
      <c r="CE365" s="76"/>
      <c r="CF365" s="77"/>
      <c r="CG365" s="87"/>
      <c r="CH365" s="88"/>
      <c r="CI365" s="88"/>
      <c r="CJ365" s="89">
        <f t="shared" si="194"/>
        <v>0</v>
      </c>
      <c r="CK365" s="76"/>
      <c r="CL365" s="76"/>
      <c r="CM365" s="77"/>
      <c r="CN365" s="87"/>
      <c r="CO365" s="88"/>
      <c r="CP365" s="88"/>
      <c r="CQ365" s="89"/>
      <c r="CR365" s="76"/>
      <c r="CS365" s="76"/>
      <c r="CT365" s="81"/>
      <c r="CU365" s="87"/>
      <c r="CV365" s="88"/>
      <c r="CW365" s="88">
        <f t="shared" si="195"/>
        <v>0</v>
      </c>
      <c r="CX365" s="89">
        <f t="shared" si="196"/>
        <v>0</v>
      </c>
      <c r="CY365" s="76"/>
      <c r="CZ365" s="76"/>
      <c r="DA365" s="81"/>
      <c r="DB365" s="60">
        <f t="shared" si="197"/>
        <v>0</v>
      </c>
      <c r="DC365" s="42">
        <f t="shared" si="198"/>
        <v>0</v>
      </c>
      <c r="DD365" s="42">
        <f t="shared" si="199"/>
        <v>0</v>
      </c>
      <c r="DE365" s="80">
        <f t="shared" si="200"/>
        <v>0</v>
      </c>
      <c r="DF365" s="80">
        <f t="shared" si="201"/>
        <v>0</v>
      </c>
      <c r="DG365" s="80">
        <f t="shared" si="202"/>
        <v>0</v>
      </c>
    </row>
    <row r="366" spans="2:111" s="8" customFormat="1" ht="20.100000000000001" customHeight="1">
      <c r="B366" s="13">
        <f t="shared" si="154"/>
        <v>360</v>
      </c>
      <c r="C366" s="66" t="e">
        <f>+#REF!</f>
        <v>#REF!</v>
      </c>
      <c r="D366" s="18"/>
      <c r="E366" s="97" t="e">
        <f>#REF!</f>
        <v>#REF!</v>
      </c>
      <c r="F366" s="16" t="e">
        <f>SUMIF(#REF!,$E366,#REF!)</f>
        <v>#REF!</v>
      </c>
      <c r="G366" s="16" t="e">
        <f>SUMIF(#REF!,$E366,#REF!)</f>
        <v>#REF!</v>
      </c>
      <c r="H366" s="17" t="e">
        <f t="shared" si="179"/>
        <v>#REF!</v>
      </c>
      <c r="I366" s="64" t="e">
        <f t="shared" si="180"/>
        <v>#REF!</v>
      </c>
      <c r="K366" s="92"/>
      <c r="L366" s="93"/>
      <c r="M366" s="41">
        <f t="shared" si="181"/>
        <v>0</v>
      </c>
      <c r="N366" s="38">
        <f t="shared" si="182"/>
        <v>0</v>
      </c>
      <c r="O366" s="76"/>
      <c r="P366" s="76"/>
      <c r="Q366" s="77"/>
      <c r="R366" s="50"/>
      <c r="S366" s="41"/>
      <c r="T366" s="41">
        <f t="shared" si="183"/>
        <v>0</v>
      </c>
      <c r="U366" s="38">
        <f t="shared" si="184"/>
        <v>0</v>
      </c>
      <c r="V366" s="76"/>
      <c r="W366" s="76"/>
      <c r="X366" s="77"/>
      <c r="Y366" s="50"/>
      <c r="Z366" s="41"/>
      <c r="AA366" s="41">
        <f t="shared" si="185"/>
        <v>0</v>
      </c>
      <c r="AB366" s="38">
        <f t="shared" si="186"/>
        <v>0</v>
      </c>
      <c r="AC366" s="50"/>
      <c r="AD366" s="41"/>
      <c r="AE366" s="41">
        <f t="shared" si="187"/>
        <v>0</v>
      </c>
      <c r="AF366" s="38">
        <f t="shared" si="188"/>
        <v>0</v>
      </c>
      <c r="AG366" s="76"/>
      <c r="AH366" s="76"/>
      <c r="AI366" s="77"/>
      <c r="AJ366" s="50"/>
      <c r="AK366" s="41"/>
      <c r="AL366" s="41">
        <f t="shared" si="189"/>
        <v>0</v>
      </c>
      <c r="AM366" s="38">
        <f t="shared" si="190"/>
        <v>0</v>
      </c>
      <c r="AN366" s="76"/>
      <c r="AO366" s="76"/>
      <c r="AP366" s="77"/>
      <c r="AQ366" s="50"/>
      <c r="AR366" s="41"/>
      <c r="AS366" s="41"/>
      <c r="AT366" s="38"/>
      <c r="AU366" s="76"/>
      <c r="AV366" s="76"/>
      <c r="AW366" s="77"/>
      <c r="AX366" s="50"/>
      <c r="AY366" s="41"/>
      <c r="AZ366" s="41">
        <f t="shared" si="191"/>
        <v>0</v>
      </c>
      <c r="BA366" s="38">
        <f t="shared" si="192"/>
        <v>0</v>
      </c>
      <c r="BB366" s="76"/>
      <c r="BC366" s="76"/>
      <c r="BD366" s="77"/>
      <c r="BE366" s="50"/>
      <c r="BF366" s="41"/>
      <c r="BG366" s="41"/>
      <c r="BH366" s="38"/>
      <c r="BI366" s="76"/>
      <c r="BJ366" s="76"/>
      <c r="BK366" s="77"/>
      <c r="BL366" s="50"/>
      <c r="BM366" s="41"/>
      <c r="BN366" s="41"/>
      <c r="BO366" s="38"/>
      <c r="BP366" s="76"/>
      <c r="BQ366" s="76"/>
      <c r="BR366" s="77"/>
      <c r="BS366" s="92"/>
      <c r="BT366" s="93"/>
      <c r="BU366" s="93"/>
      <c r="BV366" s="38"/>
      <c r="BW366" s="76"/>
      <c r="BX366" s="76"/>
      <c r="BY366" s="77"/>
      <c r="BZ366" s="50"/>
      <c r="CA366" s="41"/>
      <c r="CB366" s="41"/>
      <c r="CC366" s="38">
        <f t="shared" si="193"/>
        <v>0</v>
      </c>
      <c r="CD366" s="76"/>
      <c r="CE366" s="76"/>
      <c r="CF366" s="77"/>
      <c r="CG366" s="87"/>
      <c r="CH366" s="88"/>
      <c r="CI366" s="88"/>
      <c r="CJ366" s="89">
        <f t="shared" si="194"/>
        <v>0</v>
      </c>
      <c r="CK366" s="76"/>
      <c r="CL366" s="76"/>
      <c r="CM366" s="77"/>
      <c r="CN366" s="87"/>
      <c r="CO366" s="88"/>
      <c r="CP366" s="88"/>
      <c r="CQ366" s="89"/>
      <c r="CR366" s="76"/>
      <c r="CS366" s="76"/>
      <c r="CT366" s="81"/>
      <c r="CU366" s="87"/>
      <c r="CV366" s="88"/>
      <c r="CW366" s="88">
        <f t="shared" si="195"/>
        <v>0</v>
      </c>
      <c r="CX366" s="89">
        <f t="shared" si="196"/>
        <v>0</v>
      </c>
      <c r="CY366" s="76"/>
      <c r="CZ366" s="76"/>
      <c r="DA366" s="81"/>
      <c r="DB366" s="60">
        <f t="shared" si="197"/>
        <v>0</v>
      </c>
      <c r="DC366" s="42">
        <f t="shared" si="198"/>
        <v>0</v>
      </c>
      <c r="DD366" s="42">
        <f t="shared" si="199"/>
        <v>0</v>
      </c>
      <c r="DE366" s="80">
        <f t="shared" si="200"/>
        <v>0</v>
      </c>
      <c r="DF366" s="80">
        <f t="shared" si="201"/>
        <v>0</v>
      </c>
      <c r="DG366" s="80">
        <f t="shared" si="202"/>
        <v>0</v>
      </c>
    </row>
    <row r="367" spans="2:111" s="8" customFormat="1" ht="20.100000000000001" customHeight="1">
      <c r="B367" s="13">
        <f t="shared" si="154"/>
        <v>361</v>
      </c>
      <c r="C367" s="66" t="e">
        <f>+#REF!</f>
        <v>#REF!</v>
      </c>
      <c r="D367" s="18"/>
      <c r="E367" s="97" t="e">
        <f>#REF!</f>
        <v>#REF!</v>
      </c>
      <c r="F367" s="16" t="e">
        <f>SUMIF(#REF!,$E367,#REF!)</f>
        <v>#REF!</v>
      </c>
      <c r="G367" s="16" t="e">
        <f>SUMIF(#REF!,$E367,#REF!)</f>
        <v>#REF!</v>
      </c>
      <c r="H367" s="17" t="e">
        <f t="shared" ref="H367:H406" si="203">+G367+F367</f>
        <v>#REF!</v>
      </c>
      <c r="I367" s="64" t="e">
        <f t="shared" ref="I367:I406" si="204">H367</f>
        <v>#REF!</v>
      </c>
      <c r="K367" s="92"/>
      <c r="L367" s="93"/>
      <c r="M367" s="41">
        <f t="shared" ref="M367:M406" si="205">(L367/1.18)/2+((L367/1.18)*0.18)</f>
        <v>0</v>
      </c>
      <c r="N367" s="38">
        <f t="shared" ref="N367:N406" si="206">(L367/1.18)/2</f>
        <v>0</v>
      </c>
      <c r="O367" s="76"/>
      <c r="P367" s="76"/>
      <c r="Q367" s="77"/>
      <c r="R367" s="50"/>
      <c r="S367" s="41"/>
      <c r="T367" s="41">
        <f t="shared" ref="T367:T406" si="207">(S367/1.18)/2+((S367/1.18)*0.18)</f>
        <v>0</v>
      </c>
      <c r="U367" s="38">
        <f t="shared" ref="U367:U406" si="208">(S367/1.18)/2</f>
        <v>0</v>
      </c>
      <c r="V367" s="76"/>
      <c r="W367" s="76"/>
      <c r="X367" s="77"/>
      <c r="Y367" s="50"/>
      <c r="Z367" s="41"/>
      <c r="AA367" s="41">
        <f t="shared" ref="AA367:AA406" si="209">(Z367/1.18)/2+((Z367/1.18)*0.18)</f>
        <v>0</v>
      </c>
      <c r="AB367" s="38">
        <f t="shared" ref="AB367:AB406" si="210">(Z367/1.18)/2</f>
        <v>0</v>
      </c>
      <c r="AC367" s="50"/>
      <c r="AD367" s="41"/>
      <c r="AE367" s="41">
        <f t="shared" ref="AE367:AE406" si="211">(AD367/1.18)/2+((AD367/1.18)*0.18)</f>
        <v>0</v>
      </c>
      <c r="AF367" s="38">
        <f t="shared" ref="AF367:AF406" si="212">(AD367/1.18)/2</f>
        <v>0</v>
      </c>
      <c r="AG367" s="76"/>
      <c r="AH367" s="76"/>
      <c r="AI367" s="77"/>
      <c r="AJ367" s="50"/>
      <c r="AK367" s="41"/>
      <c r="AL367" s="41">
        <f t="shared" ref="AL367:AL406" si="213">(AK367/1.18)/2+((AK367/1.18)*0.18)</f>
        <v>0</v>
      </c>
      <c r="AM367" s="38">
        <f t="shared" ref="AM367:AM406" si="214">(AK367/1.18)/2</f>
        <v>0</v>
      </c>
      <c r="AN367" s="76"/>
      <c r="AO367" s="76"/>
      <c r="AP367" s="77"/>
      <c r="AQ367" s="50"/>
      <c r="AR367" s="41"/>
      <c r="AS367" s="41"/>
      <c r="AT367" s="38"/>
      <c r="AU367" s="76"/>
      <c r="AV367" s="76"/>
      <c r="AW367" s="77"/>
      <c r="AX367" s="50"/>
      <c r="AY367" s="41"/>
      <c r="AZ367" s="41">
        <f t="shared" ref="AZ367:AZ406" si="215">(AY367/1.18)/2+((AY367/1.18)*0.18)</f>
        <v>0</v>
      </c>
      <c r="BA367" s="38">
        <f t="shared" ref="BA367:BA406" si="216">(AY367/1.18)/2</f>
        <v>0</v>
      </c>
      <c r="BB367" s="76"/>
      <c r="BC367" s="76"/>
      <c r="BD367" s="77"/>
      <c r="BE367" s="50"/>
      <c r="BF367" s="41"/>
      <c r="BG367" s="41"/>
      <c r="BH367" s="38"/>
      <c r="BI367" s="76"/>
      <c r="BJ367" s="76"/>
      <c r="BK367" s="77"/>
      <c r="BL367" s="50"/>
      <c r="BM367" s="41"/>
      <c r="BN367" s="41"/>
      <c r="BO367" s="38"/>
      <c r="BP367" s="76"/>
      <c r="BQ367" s="76"/>
      <c r="BR367" s="77"/>
      <c r="BS367" s="92"/>
      <c r="BT367" s="93"/>
      <c r="BU367" s="93"/>
      <c r="BV367" s="38"/>
      <c r="BW367" s="76"/>
      <c r="BX367" s="76"/>
      <c r="BY367" s="77"/>
      <c r="BZ367" s="50"/>
      <c r="CA367" s="41"/>
      <c r="CB367" s="41"/>
      <c r="CC367" s="38">
        <f t="shared" ref="CC367:CC406" si="217">(CA367/1.18)/2</f>
        <v>0</v>
      </c>
      <c r="CD367" s="76"/>
      <c r="CE367" s="76"/>
      <c r="CF367" s="77"/>
      <c r="CG367" s="87"/>
      <c r="CH367" s="88"/>
      <c r="CI367" s="88"/>
      <c r="CJ367" s="89">
        <f t="shared" ref="CJ367:CJ406" si="218">(CH367/1.18)/2</f>
        <v>0</v>
      </c>
      <c r="CK367" s="76"/>
      <c r="CL367" s="76"/>
      <c r="CM367" s="77"/>
      <c r="CN367" s="87"/>
      <c r="CO367" s="88"/>
      <c r="CP367" s="88"/>
      <c r="CQ367" s="89"/>
      <c r="CR367" s="76"/>
      <c r="CS367" s="76"/>
      <c r="CT367" s="81"/>
      <c r="CU367" s="87"/>
      <c r="CV367" s="88"/>
      <c r="CW367" s="88">
        <f t="shared" ref="CW367:CW406" si="219">(CV367/1.18)/2+((CV367/1.18)*0.18)</f>
        <v>0</v>
      </c>
      <c r="CX367" s="89">
        <f t="shared" ref="CX367:CX406" si="220">(CV367/1.18)/2</f>
        <v>0</v>
      </c>
      <c r="CY367" s="76"/>
      <c r="CZ367" s="76"/>
      <c r="DA367" s="81"/>
      <c r="DB367" s="60">
        <f t="shared" ref="DB367:DB406" si="221">L367+S367+Z367+AD367+AK367+AY367+BF367+BT367+CA367+CH367+CO367+CV367</f>
        <v>0</v>
      </c>
      <c r="DC367" s="42">
        <f t="shared" ref="DC367:DC406" si="222">M367+T367+AA367+AE367+AL367+AZ367+BG367+BU367+CB367+CI367+CP367+CW367</f>
        <v>0</v>
      </c>
      <c r="DD367" s="42">
        <f t="shared" ref="DD367:DD406" si="223">N367+U367+AB367+AF367+AM367+BA367+BH367+BV367+CC367+CJ367+CQ367+CX367</f>
        <v>0</v>
      </c>
      <c r="DE367" s="80">
        <f t="shared" ref="DE367:DE406" si="224">O367+V367+AG367+AN367+BB367+BI367+BW367+CD367+CK367+CR367+CY367</f>
        <v>0</v>
      </c>
      <c r="DF367" s="80">
        <f t="shared" ref="DF367:DF406" si="225">P367+W367+AH367+AO367+BC367+BJ367+BX367+CE367+CL367+CS367+CZ367</f>
        <v>0</v>
      </c>
      <c r="DG367" s="80">
        <f t="shared" ref="DG367:DG406" si="226">Q367+X367+AI367+AP367+BD367+BK367+BY367+CF367+CM367+CT367+DA367</f>
        <v>0</v>
      </c>
    </row>
    <row r="368" spans="2:111" s="8" customFormat="1" ht="20.100000000000001" customHeight="1">
      <c r="B368" s="13">
        <f t="shared" si="154"/>
        <v>362</v>
      </c>
      <c r="C368" s="66" t="e">
        <f>+#REF!</f>
        <v>#REF!</v>
      </c>
      <c r="D368" s="18"/>
      <c r="E368" s="97" t="e">
        <f>#REF!</f>
        <v>#REF!</v>
      </c>
      <c r="F368" s="16" t="e">
        <f>SUMIF(#REF!,$E368,#REF!)</f>
        <v>#REF!</v>
      </c>
      <c r="G368" s="16" t="e">
        <f>SUMIF(#REF!,$E368,#REF!)</f>
        <v>#REF!</v>
      </c>
      <c r="H368" s="17" t="e">
        <f t="shared" si="203"/>
        <v>#REF!</v>
      </c>
      <c r="I368" s="64" t="e">
        <f t="shared" si="204"/>
        <v>#REF!</v>
      </c>
      <c r="K368" s="92"/>
      <c r="L368" s="93"/>
      <c r="M368" s="41">
        <f t="shared" si="205"/>
        <v>0</v>
      </c>
      <c r="N368" s="38">
        <f t="shared" si="206"/>
        <v>0</v>
      </c>
      <c r="O368" s="76"/>
      <c r="P368" s="76"/>
      <c r="Q368" s="77"/>
      <c r="R368" s="50"/>
      <c r="S368" s="41"/>
      <c r="T368" s="41">
        <f t="shared" si="207"/>
        <v>0</v>
      </c>
      <c r="U368" s="38">
        <f t="shared" si="208"/>
        <v>0</v>
      </c>
      <c r="V368" s="76"/>
      <c r="W368" s="76"/>
      <c r="X368" s="77"/>
      <c r="Y368" s="50"/>
      <c r="Z368" s="41"/>
      <c r="AA368" s="41">
        <f t="shared" si="209"/>
        <v>0</v>
      </c>
      <c r="AB368" s="38">
        <f t="shared" si="210"/>
        <v>0</v>
      </c>
      <c r="AC368" s="50"/>
      <c r="AD368" s="41"/>
      <c r="AE368" s="41">
        <f t="shared" si="211"/>
        <v>0</v>
      </c>
      <c r="AF368" s="38">
        <f t="shared" si="212"/>
        <v>0</v>
      </c>
      <c r="AG368" s="76"/>
      <c r="AH368" s="76"/>
      <c r="AI368" s="77"/>
      <c r="AJ368" s="50"/>
      <c r="AK368" s="41"/>
      <c r="AL368" s="41">
        <f t="shared" si="213"/>
        <v>0</v>
      </c>
      <c r="AM368" s="38">
        <f t="shared" si="214"/>
        <v>0</v>
      </c>
      <c r="AN368" s="76"/>
      <c r="AO368" s="76"/>
      <c r="AP368" s="77"/>
      <c r="AQ368" s="50"/>
      <c r="AR368" s="41"/>
      <c r="AS368" s="41"/>
      <c r="AT368" s="38"/>
      <c r="AU368" s="76"/>
      <c r="AV368" s="76"/>
      <c r="AW368" s="77"/>
      <c r="AX368" s="50"/>
      <c r="AY368" s="41"/>
      <c r="AZ368" s="41">
        <f t="shared" si="215"/>
        <v>0</v>
      </c>
      <c r="BA368" s="38">
        <f t="shared" si="216"/>
        <v>0</v>
      </c>
      <c r="BB368" s="76"/>
      <c r="BC368" s="76"/>
      <c r="BD368" s="77"/>
      <c r="BE368" s="50"/>
      <c r="BF368" s="41"/>
      <c r="BG368" s="41"/>
      <c r="BH368" s="38"/>
      <c r="BI368" s="76"/>
      <c r="BJ368" s="76"/>
      <c r="BK368" s="77"/>
      <c r="BL368" s="50"/>
      <c r="BM368" s="41"/>
      <c r="BN368" s="41"/>
      <c r="BO368" s="38"/>
      <c r="BP368" s="76"/>
      <c r="BQ368" s="76"/>
      <c r="BR368" s="77"/>
      <c r="BS368" s="92"/>
      <c r="BT368" s="93"/>
      <c r="BU368" s="93"/>
      <c r="BV368" s="38"/>
      <c r="BW368" s="76"/>
      <c r="BX368" s="76"/>
      <c r="BY368" s="77"/>
      <c r="BZ368" s="50"/>
      <c r="CA368" s="41"/>
      <c r="CB368" s="41"/>
      <c r="CC368" s="38">
        <f t="shared" si="217"/>
        <v>0</v>
      </c>
      <c r="CD368" s="76"/>
      <c r="CE368" s="76"/>
      <c r="CF368" s="77"/>
      <c r="CG368" s="87"/>
      <c r="CH368" s="88"/>
      <c r="CI368" s="88"/>
      <c r="CJ368" s="89">
        <f t="shared" si="218"/>
        <v>0</v>
      </c>
      <c r="CK368" s="76"/>
      <c r="CL368" s="76"/>
      <c r="CM368" s="77"/>
      <c r="CN368" s="87"/>
      <c r="CO368" s="88"/>
      <c r="CP368" s="88"/>
      <c r="CQ368" s="89"/>
      <c r="CR368" s="76"/>
      <c r="CS368" s="76"/>
      <c r="CT368" s="81"/>
      <c r="CU368" s="87"/>
      <c r="CV368" s="88"/>
      <c r="CW368" s="88">
        <f t="shared" si="219"/>
        <v>0</v>
      </c>
      <c r="CX368" s="89">
        <f t="shared" si="220"/>
        <v>0</v>
      </c>
      <c r="CY368" s="76"/>
      <c r="CZ368" s="76"/>
      <c r="DA368" s="81"/>
      <c r="DB368" s="60">
        <f t="shared" si="221"/>
        <v>0</v>
      </c>
      <c r="DC368" s="42">
        <f t="shared" si="222"/>
        <v>0</v>
      </c>
      <c r="DD368" s="42">
        <f t="shared" si="223"/>
        <v>0</v>
      </c>
      <c r="DE368" s="80">
        <f t="shared" si="224"/>
        <v>0</v>
      </c>
      <c r="DF368" s="80">
        <f t="shared" si="225"/>
        <v>0</v>
      </c>
      <c r="DG368" s="80">
        <f t="shared" si="226"/>
        <v>0</v>
      </c>
    </row>
    <row r="369" spans="2:111" s="8" customFormat="1" ht="20.100000000000001" customHeight="1">
      <c r="B369" s="13">
        <f t="shared" si="154"/>
        <v>363</v>
      </c>
      <c r="C369" s="66" t="e">
        <f>+#REF!</f>
        <v>#REF!</v>
      </c>
      <c r="D369" s="18"/>
      <c r="E369" s="97" t="e">
        <f>#REF!</f>
        <v>#REF!</v>
      </c>
      <c r="F369" s="16" t="e">
        <f>SUMIF(#REF!,$E369,#REF!)</f>
        <v>#REF!</v>
      </c>
      <c r="G369" s="16" t="e">
        <f>SUMIF(#REF!,$E369,#REF!)</f>
        <v>#REF!</v>
      </c>
      <c r="H369" s="17" t="e">
        <f t="shared" si="203"/>
        <v>#REF!</v>
      </c>
      <c r="I369" s="64" t="e">
        <f t="shared" si="204"/>
        <v>#REF!</v>
      </c>
      <c r="K369" s="92"/>
      <c r="L369" s="93"/>
      <c r="M369" s="41">
        <f t="shared" si="205"/>
        <v>0</v>
      </c>
      <c r="N369" s="38">
        <f t="shared" si="206"/>
        <v>0</v>
      </c>
      <c r="O369" s="76"/>
      <c r="P369" s="76"/>
      <c r="Q369" s="77"/>
      <c r="R369" s="50"/>
      <c r="S369" s="41"/>
      <c r="T369" s="41">
        <f t="shared" si="207"/>
        <v>0</v>
      </c>
      <c r="U369" s="38">
        <f t="shared" si="208"/>
        <v>0</v>
      </c>
      <c r="V369" s="76"/>
      <c r="W369" s="76"/>
      <c r="X369" s="77"/>
      <c r="Y369" s="50"/>
      <c r="Z369" s="41"/>
      <c r="AA369" s="41">
        <f t="shared" si="209"/>
        <v>0</v>
      </c>
      <c r="AB369" s="38">
        <f t="shared" si="210"/>
        <v>0</v>
      </c>
      <c r="AC369" s="50"/>
      <c r="AD369" s="41"/>
      <c r="AE369" s="41">
        <f t="shared" si="211"/>
        <v>0</v>
      </c>
      <c r="AF369" s="38">
        <f t="shared" si="212"/>
        <v>0</v>
      </c>
      <c r="AG369" s="76"/>
      <c r="AH369" s="76"/>
      <c r="AI369" s="77"/>
      <c r="AJ369" s="50"/>
      <c r="AK369" s="41"/>
      <c r="AL369" s="41">
        <f t="shared" si="213"/>
        <v>0</v>
      </c>
      <c r="AM369" s="38">
        <f t="shared" si="214"/>
        <v>0</v>
      </c>
      <c r="AN369" s="76"/>
      <c r="AO369" s="76"/>
      <c r="AP369" s="77"/>
      <c r="AQ369" s="50"/>
      <c r="AR369" s="41"/>
      <c r="AS369" s="41"/>
      <c r="AT369" s="38"/>
      <c r="AU369" s="76"/>
      <c r="AV369" s="76"/>
      <c r="AW369" s="77"/>
      <c r="AX369" s="50"/>
      <c r="AY369" s="41"/>
      <c r="AZ369" s="41">
        <f t="shared" si="215"/>
        <v>0</v>
      </c>
      <c r="BA369" s="38">
        <f t="shared" si="216"/>
        <v>0</v>
      </c>
      <c r="BB369" s="76"/>
      <c r="BC369" s="76"/>
      <c r="BD369" s="77"/>
      <c r="BE369" s="50"/>
      <c r="BF369" s="41"/>
      <c r="BG369" s="41"/>
      <c r="BH369" s="38"/>
      <c r="BI369" s="76"/>
      <c r="BJ369" s="76"/>
      <c r="BK369" s="77"/>
      <c r="BL369" s="50"/>
      <c r="BM369" s="41"/>
      <c r="BN369" s="41"/>
      <c r="BO369" s="38"/>
      <c r="BP369" s="76"/>
      <c r="BQ369" s="76"/>
      <c r="BR369" s="77"/>
      <c r="BS369" s="92"/>
      <c r="BT369" s="93"/>
      <c r="BU369" s="93"/>
      <c r="BV369" s="38"/>
      <c r="BW369" s="76"/>
      <c r="BX369" s="76"/>
      <c r="BY369" s="77"/>
      <c r="BZ369" s="50"/>
      <c r="CA369" s="41"/>
      <c r="CB369" s="41"/>
      <c r="CC369" s="38">
        <f t="shared" si="217"/>
        <v>0</v>
      </c>
      <c r="CD369" s="76"/>
      <c r="CE369" s="76"/>
      <c r="CF369" s="77"/>
      <c r="CG369" s="87"/>
      <c r="CH369" s="88"/>
      <c r="CI369" s="88"/>
      <c r="CJ369" s="89">
        <f t="shared" si="218"/>
        <v>0</v>
      </c>
      <c r="CK369" s="76"/>
      <c r="CL369" s="76"/>
      <c r="CM369" s="77"/>
      <c r="CN369" s="87"/>
      <c r="CO369" s="88"/>
      <c r="CP369" s="88"/>
      <c r="CQ369" s="89"/>
      <c r="CR369" s="76"/>
      <c r="CS369" s="76"/>
      <c r="CT369" s="81"/>
      <c r="CU369" s="87"/>
      <c r="CV369" s="88"/>
      <c r="CW369" s="88">
        <f t="shared" si="219"/>
        <v>0</v>
      </c>
      <c r="CX369" s="89">
        <f t="shared" si="220"/>
        <v>0</v>
      </c>
      <c r="CY369" s="76"/>
      <c r="CZ369" s="76"/>
      <c r="DA369" s="81"/>
      <c r="DB369" s="60">
        <f t="shared" si="221"/>
        <v>0</v>
      </c>
      <c r="DC369" s="42">
        <f t="shared" si="222"/>
        <v>0</v>
      </c>
      <c r="DD369" s="42">
        <f t="shared" si="223"/>
        <v>0</v>
      </c>
      <c r="DE369" s="80">
        <f t="shared" si="224"/>
        <v>0</v>
      </c>
      <c r="DF369" s="80">
        <f t="shared" si="225"/>
        <v>0</v>
      </c>
      <c r="DG369" s="80">
        <f t="shared" si="226"/>
        <v>0</v>
      </c>
    </row>
    <row r="370" spans="2:111" s="8" customFormat="1" ht="20.100000000000001" customHeight="1">
      <c r="B370" s="13">
        <f t="shared" si="154"/>
        <v>364</v>
      </c>
      <c r="C370" s="66" t="e">
        <f>+#REF!</f>
        <v>#REF!</v>
      </c>
      <c r="D370" s="18"/>
      <c r="E370" s="97" t="e">
        <f>#REF!</f>
        <v>#REF!</v>
      </c>
      <c r="F370" s="16" t="e">
        <f>SUMIF(#REF!,$E370,#REF!)</f>
        <v>#REF!</v>
      </c>
      <c r="G370" s="16" t="e">
        <f>SUMIF(#REF!,$E370,#REF!)</f>
        <v>#REF!</v>
      </c>
      <c r="H370" s="17" t="e">
        <f t="shared" si="203"/>
        <v>#REF!</v>
      </c>
      <c r="I370" s="64" t="e">
        <f t="shared" si="204"/>
        <v>#REF!</v>
      </c>
      <c r="K370" s="92"/>
      <c r="L370" s="93"/>
      <c r="M370" s="41">
        <f t="shared" si="205"/>
        <v>0</v>
      </c>
      <c r="N370" s="38">
        <f t="shared" si="206"/>
        <v>0</v>
      </c>
      <c r="O370" s="76"/>
      <c r="P370" s="76"/>
      <c r="Q370" s="77"/>
      <c r="R370" s="50"/>
      <c r="S370" s="41"/>
      <c r="T370" s="41">
        <f t="shared" si="207"/>
        <v>0</v>
      </c>
      <c r="U370" s="38">
        <f t="shared" si="208"/>
        <v>0</v>
      </c>
      <c r="V370" s="76"/>
      <c r="W370" s="76"/>
      <c r="X370" s="77"/>
      <c r="Y370" s="50"/>
      <c r="Z370" s="41"/>
      <c r="AA370" s="41">
        <f t="shared" si="209"/>
        <v>0</v>
      </c>
      <c r="AB370" s="38">
        <f t="shared" si="210"/>
        <v>0</v>
      </c>
      <c r="AC370" s="50"/>
      <c r="AD370" s="41"/>
      <c r="AE370" s="41">
        <f t="shared" si="211"/>
        <v>0</v>
      </c>
      <c r="AF370" s="38">
        <f t="shared" si="212"/>
        <v>0</v>
      </c>
      <c r="AG370" s="76"/>
      <c r="AH370" s="76"/>
      <c r="AI370" s="77"/>
      <c r="AJ370" s="50"/>
      <c r="AK370" s="41"/>
      <c r="AL370" s="41">
        <f t="shared" si="213"/>
        <v>0</v>
      </c>
      <c r="AM370" s="38">
        <f t="shared" si="214"/>
        <v>0</v>
      </c>
      <c r="AN370" s="76"/>
      <c r="AO370" s="76"/>
      <c r="AP370" s="77"/>
      <c r="AQ370" s="50"/>
      <c r="AR370" s="41"/>
      <c r="AS370" s="41"/>
      <c r="AT370" s="38"/>
      <c r="AU370" s="76"/>
      <c r="AV370" s="76"/>
      <c r="AW370" s="77"/>
      <c r="AX370" s="50"/>
      <c r="AY370" s="41"/>
      <c r="AZ370" s="41">
        <f t="shared" si="215"/>
        <v>0</v>
      </c>
      <c r="BA370" s="38">
        <f t="shared" si="216"/>
        <v>0</v>
      </c>
      <c r="BB370" s="76"/>
      <c r="BC370" s="76"/>
      <c r="BD370" s="77"/>
      <c r="BE370" s="50"/>
      <c r="BF370" s="41"/>
      <c r="BG370" s="41"/>
      <c r="BH370" s="38"/>
      <c r="BI370" s="76"/>
      <c r="BJ370" s="76"/>
      <c r="BK370" s="77"/>
      <c r="BL370" s="50"/>
      <c r="BM370" s="41"/>
      <c r="BN370" s="41"/>
      <c r="BO370" s="38"/>
      <c r="BP370" s="76"/>
      <c r="BQ370" s="76"/>
      <c r="BR370" s="77"/>
      <c r="BS370" s="92"/>
      <c r="BT370" s="93"/>
      <c r="BU370" s="93"/>
      <c r="BV370" s="38"/>
      <c r="BW370" s="76"/>
      <c r="BX370" s="76"/>
      <c r="BY370" s="77"/>
      <c r="BZ370" s="50"/>
      <c r="CA370" s="41"/>
      <c r="CB370" s="41"/>
      <c r="CC370" s="38">
        <f t="shared" si="217"/>
        <v>0</v>
      </c>
      <c r="CD370" s="76"/>
      <c r="CE370" s="76"/>
      <c r="CF370" s="77"/>
      <c r="CG370" s="87"/>
      <c r="CH370" s="88"/>
      <c r="CI370" s="88"/>
      <c r="CJ370" s="89">
        <f t="shared" si="218"/>
        <v>0</v>
      </c>
      <c r="CK370" s="76"/>
      <c r="CL370" s="76"/>
      <c r="CM370" s="77"/>
      <c r="CN370" s="87"/>
      <c r="CO370" s="88"/>
      <c r="CP370" s="88"/>
      <c r="CQ370" s="89"/>
      <c r="CR370" s="76"/>
      <c r="CS370" s="76"/>
      <c r="CT370" s="81"/>
      <c r="CU370" s="87"/>
      <c r="CV370" s="88"/>
      <c r="CW370" s="88">
        <f t="shared" si="219"/>
        <v>0</v>
      </c>
      <c r="CX370" s="89">
        <f t="shared" si="220"/>
        <v>0</v>
      </c>
      <c r="CY370" s="76"/>
      <c r="CZ370" s="76"/>
      <c r="DA370" s="81"/>
      <c r="DB370" s="60">
        <f t="shared" si="221"/>
        <v>0</v>
      </c>
      <c r="DC370" s="42">
        <f t="shared" si="222"/>
        <v>0</v>
      </c>
      <c r="DD370" s="42">
        <f t="shared" si="223"/>
        <v>0</v>
      </c>
      <c r="DE370" s="80">
        <f t="shared" si="224"/>
        <v>0</v>
      </c>
      <c r="DF370" s="80">
        <f t="shared" si="225"/>
        <v>0</v>
      </c>
      <c r="DG370" s="80">
        <f t="shared" si="226"/>
        <v>0</v>
      </c>
    </row>
    <row r="371" spans="2:111" s="8" customFormat="1" ht="20.100000000000001" customHeight="1">
      <c r="B371" s="13">
        <f t="shared" si="154"/>
        <v>365</v>
      </c>
      <c r="C371" s="66" t="e">
        <f>+#REF!</f>
        <v>#REF!</v>
      </c>
      <c r="D371" s="18"/>
      <c r="E371" s="97" t="e">
        <f>#REF!</f>
        <v>#REF!</v>
      </c>
      <c r="F371" s="16" t="e">
        <f>SUMIF(#REF!,$E371,#REF!)</f>
        <v>#REF!</v>
      </c>
      <c r="G371" s="16" t="e">
        <f>SUMIF(#REF!,$E371,#REF!)</f>
        <v>#REF!</v>
      </c>
      <c r="H371" s="17" t="e">
        <f t="shared" si="203"/>
        <v>#REF!</v>
      </c>
      <c r="I371" s="64" t="e">
        <f t="shared" si="204"/>
        <v>#REF!</v>
      </c>
      <c r="K371" s="92"/>
      <c r="L371" s="93"/>
      <c r="M371" s="41">
        <f t="shared" si="205"/>
        <v>0</v>
      </c>
      <c r="N371" s="38">
        <f t="shared" si="206"/>
        <v>0</v>
      </c>
      <c r="O371" s="76"/>
      <c r="P371" s="76"/>
      <c r="Q371" s="77"/>
      <c r="R371" s="50"/>
      <c r="S371" s="41"/>
      <c r="T371" s="41">
        <f t="shared" si="207"/>
        <v>0</v>
      </c>
      <c r="U371" s="38">
        <f t="shared" si="208"/>
        <v>0</v>
      </c>
      <c r="V371" s="76"/>
      <c r="W371" s="76"/>
      <c r="X371" s="77"/>
      <c r="Y371" s="50"/>
      <c r="Z371" s="41"/>
      <c r="AA371" s="41">
        <f t="shared" si="209"/>
        <v>0</v>
      </c>
      <c r="AB371" s="38">
        <f t="shared" si="210"/>
        <v>0</v>
      </c>
      <c r="AC371" s="50"/>
      <c r="AD371" s="41"/>
      <c r="AE371" s="41">
        <f t="shared" si="211"/>
        <v>0</v>
      </c>
      <c r="AF371" s="38">
        <f t="shared" si="212"/>
        <v>0</v>
      </c>
      <c r="AG371" s="76"/>
      <c r="AH371" s="76"/>
      <c r="AI371" s="77"/>
      <c r="AJ371" s="50"/>
      <c r="AK371" s="41"/>
      <c r="AL371" s="41">
        <f t="shared" si="213"/>
        <v>0</v>
      </c>
      <c r="AM371" s="38">
        <f t="shared" si="214"/>
        <v>0</v>
      </c>
      <c r="AN371" s="76"/>
      <c r="AO371" s="76"/>
      <c r="AP371" s="77"/>
      <c r="AQ371" s="50"/>
      <c r="AR371" s="41"/>
      <c r="AS371" s="41"/>
      <c r="AT371" s="38"/>
      <c r="AU371" s="76"/>
      <c r="AV371" s="76"/>
      <c r="AW371" s="77"/>
      <c r="AX371" s="50"/>
      <c r="AY371" s="41"/>
      <c r="AZ371" s="41">
        <f t="shared" si="215"/>
        <v>0</v>
      </c>
      <c r="BA371" s="38">
        <f t="shared" si="216"/>
        <v>0</v>
      </c>
      <c r="BB371" s="76"/>
      <c r="BC371" s="76"/>
      <c r="BD371" s="77"/>
      <c r="BE371" s="50"/>
      <c r="BF371" s="41"/>
      <c r="BG371" s="41"/>
      <c r="BH371" s="38"/>
      <c r="BI371" s="76"/>
      <c r="BJ371" s="76"/>
      <c r="BK371" s="77"/>
      <c r="BL371" s="50"/>
      <c r="BM371" s="41"/>
      <c r="BN371" s="41"/>
      <c r="BO371" s="38"/>
      <c r="BP371" s="76"/>
      <c r="BQ371" s="76"/>
      <c r="BR371" s="77"/>
      <c r="BS371" s="92"/>
      <c r="BT371" s="93"/>
      <c r="BU371" s="93"/>
      <c r="BV371" s="38"/>
      <c r="BW371" s="76"/>
      <c r="BX371" s="76"/>
      <c r="BY371" s="77"/>
      <c r="BZ371" s="50"/>
      <c r="CA371" s="41"/>
      <c r="CB371" s="41"/>
      <c r="CC371" s="38">
        <f t="shared" si="217"/>
        <v>0</v>
      </c>
      <c r="CD371" s="76"/>
      <c r="CE371" s="76"/>
      <c r="CF371" s="77"/>
      <c r="CG371" s="87"/>
      <c r="CH371" s="88"/>
      <c r="CI371" s="88"/>
      <c r="CJ371" s="89">
        <f t="shared" si="218"/>
        <v>0</v>
      </c>
      <c r="CK371" s="76"/>
      <c r="CL371" s="76"/>
      <c r="CM371" s="77"/>
      <c r="CN371" s="87"/>
      <c r="CO371" s="88"/>
      <c r="CP371" s="88"/>
      <c r="CQ371" s="89"/>
      <c r="CR371" s="76"/>
      <c r="CS371" s="76"/>
      <c r="CT371" s="81"/>
      <c r="CU371" s="87"/>
      <c r="CV371" s="88"/>
      <c r="CW371" s="88">
        <f t="shared" si="219"/>
        <v>0</v>
      </c>
      <c r="CX371" s="89">
        <f t="shared" si="220"/>
        <v>0</v>
      </c>
      <c r="CY371" s="76"/>
      <c r="CZ371" s="76"/>
      <c r="DA371" s="81"/>
      <c r="DB371" s="60">
        <f t="shared" si="221"/>
        <v>0</v>
      </c>
      <c r="DC371" s="42">
        <f t="shared" si="222"/>
        <v>0</v>
      </c>
      <c r="DD371" s="42">
        <f t="shared" si="223"/>
        <v>0</v>
      </c>
      <c r="DE371" s="80">
        <f t="shared" si="224"/>
        <v>0</v>
      </c>
      <c r="DF371" s="80">
        <f t="shared" si="225"/>
        <v>0</v>
      </c>
      <c r="DG371" s="80">
        <f t="shared" si="226"/>
        <v>0</v>
      </c>
    </row>
    <row r="372" spans="2:111" s="8" customFormat="1" ht="20.100000000000001" customHeight="1">
      <c r="B372" s="13">
        <f t="shared" si="154"/>
        <v>366</v>
      </c>
      <c r="C372" s="66" t="e">
        <f>+#REF!</f>
        <v>#REF!</v>
      </c>
      <c r="D372" s="18"/>
      <c r="E372" s="97" t="e">
        <f>#REF!</f>
        <v>#REF!</v>
      </c>
      <c r="F372" s="16" t="e">
        <f>SUMIF(#REF!,$E372,#REF!)</f>
        <v>#REF!</v>
      </c>
      <c r="G372" s="16" t="e">
        <f>SUMIF(#REF!,$E372,#REF!)</f>
        <v>#REF!</v>
      </c>
      <c r="H372" s="17" t="e">
        <f t="shared" si="203"/>
        <v>#REF!</v>
      </c>
      <c r="I372" s="64" t="e">
        <f t="shared" si="204"/>
        <v>#REF!</v>
      </c>
      <c r="K372" s="92"/>
      <c r="L372" s="93"/>
      <c r="M372" s="41">
        <f t="shared" si="205"/>
        <v>0</v>
      </c>
      <c r="N372" s="38">
        <f t="shared" si="206"/>
        <v>0</v>
      </c>
      <c r="O372" s="76"/>
      <c r="P372" s="76"/>
      <c r="Q372" s="77"/>
      <c r="R372" s="50"/>
      <c r="S372" s="41"/>
      <c r="T372" s="41">
        <f t="shared" si="207"/>
        <v>0</v>
      </c>
      <c r="U372" s="38">
        <f t="shared" si="208"/>
        <v>0</v>
      </c>
      <c r="V372" s="76"/>
      <c r="W372" s="76"/>
      <c r="X372" s="77"/>
      <c r="Y372" s="50"/>
      <c r="Z372" s="41"/>
      <c r="AA372" s="41">
        <f t="shared" si="209"/>
        <v>0</v>
      </c>
      <c r="AB372" s="38">
        <f t="shared" si="210"/>
        <v>0</v>
      </c>
      <c r="AC372" s="50"/>
      <c r="AD372" s="41"/>
      <c r="AE372" s="41">
        <f t="shared" si="211"/>
        <v>0</v>
      </c>
      <c r="AF372" s="38">
        <f t="shared" si="212"/>
        <v>0</v>
      </c>
      <c r="AG372" s="76"/>
      <c r="AH372" s="76"/>
      <c r="AI372" s="77"/>
      <c r="AJ372" s="50"/>
      <c r="AK372" s="41"/>
      <c r="AL372" s="41">
        <f t="shared" si="213"/>
        <v>0</v>
      </c>
      <c r="AM372" s="38">
        <f t="shared" si="214"/>
        <v>0</v>
      </c>
      <c r="AN372" s="76"/>
      <c r="AO372" s="76"/>
      <c r="AP372" s="77"/>
      <c r="AQ372" s="50"/>
      <c r="AR372" s="41"/>
      <c r="AS372" s="41"/>
      <c r="AT372" s="38"/>
      <c r="AU372" s="76"/>
      <c r="AV372" s="76"/>
      <c r="AW372" s="77"/>
      <c r="AX372" s="50"/>
      <c r="AY372" s="41"/>
      <c r="AZ372" s="41">
        <f t="shared" si="215"/>
        <v>0</v>
      </c>
      <c r="BA372" s="38">
        <f t="shared" si="216"/>
        <v>0</v>
      </c>
      <c r="BB372" s="76"/>
      <c r="BC372" s="76"/>
      <c r="BD372" s="77"/>
      <c r="BE372" s="50"/>
      <c r="BF372" s="41"/>
      <c r="BG372" s="41"/>
      <c r="BH372" s="38"/>
      <c r="BI372" s="76"/>
      <c r="BJ372" s="76"/>
      <c r="BK372" s="77"/>
      <c r="BL372" s="50"/>
      <c r="BM372" s="41"/>
      <c r="BN372" s="41"/>
      <c r="BO372" s="38"/>
      <c r="BP372" s="76"/>
      <c r="BQ372" s="76"/>
      <c r="BR372" s="77"/>
      <c r="BS372" s="92"/>
      <c r="BT372" s="93"/>
      <c r="BU372" s="93"/>
      <c r="BV372" s="38"/>
      <c r="BW372" s="76"/>
      <c r="BX372" s="76"/>
      <c r="BY372" s="77"/>
      <c r="BZ372" s="50"/>
      <c r="CA372" s="41"/>
      <c r="CB372" s="41"/>
      <c r="CC372" s="38">
        <f t="shared" si="217"/>
        <v>0</v>
      </c>
      <c r="CD372" s="76"/>
      <c r="CE372" s="76"/>
      <c r="CF372" s="77"/>
      <c r="CG372" s="87"/>
      <c r="CH372" s="88"/>
      <c r="CI372" s="88"/>
      <c r="CJ372" s="89">
        <f t="shared" si="218"/>
        <v>0</v>
      </c>
      <c r="CK372" s="76"/>
      <c r="CL372" s="76"/>
      <c r="CM372" s="77"/>
      <c r="CN372" s="87"/>
      <c r="CO372" s="88"/>
      <c r="CP372" s="88"/>
      <c r="CQ372" s="89"/>
      <c r="CR372" s="76"/>
      <c r="CS372" s="76"/>
      <c r="CT372" s="81"/>
      <c r="CU372" s="87"/>
      <c r="CV372" s="88"/>
      <c r="CW372" s="88">
        <f t="shared" si="219"/>
        <v>0</v>
      </c>
      <c r="CX372" s="89">
        <f t="shared" si="220"/>
        <v>0</v>
      </c>
      <c r="CY372" s="76"/>
      <c r="CZ372" s="76"/>
      <c r="DA372" s="81"/>
      <c r="DB372" s="60">
        <f t="shared" si="221"/>
        <v>0</v>
      </c>
      <c r="DC372" s="42">
        <f t="shared" si="222"/>
        <v>0</v>
      </c>
      <c r="DD372" s="42">
        <f t="shared" si="223"/>
        <v>0</v>
      </c>
      <c r="DE372" s="80">
        <f t="shared" si="224"/>
        <v>0</v>
      </c>
      <c r="DF372" s="80">
        <f t="shared" si="225"/>
        <v>0</v>
      </c>
      <c r="DG372" s="80">
        <f t="shared" si="226"/>
        <v>0</v>
      </c>
    </row>
    <row r="373" spans="2:111" s="8" customFormat="1" ht="20.100000000000001" customHeight="1">
      <c r="B373" s="13">
        <f t="shared" si="154"/>
        <v>367</v>
      </c>
      <c r="C373" s="66" t="e">
        <f>+#REF!</f>
        <v>#REF!</v>
      </c>
      <c r="D373" s="18"/>
      <c r="E373" s="97" t="e">
        <f>#REF!</f>
        <v>#REF!</v>
      </c>
      <c r="F373" s="16" t="e">
        <f>SUMIF(#REF!,$E373,#REF!)</f>
        <v>#REF!</v>
      </c>
      <c r="G373" s="16" t="e">
        <f>SUMIF(#REF!,$E373,#REF!)</f>
        <v>#REF!</v>
      </c>
      <c r="H373" s="17" t="e">
        <f t="shared" si="203"/>
        <v>#REF!</v>
      </c>
      <c r="I373" s="64" t="e">
        <f t="shared" si="204"/>
        <v>#REF!</v>
      </c>
      <c r="K373" s="92"/>
      <c r="L373" s="93"/>
      <c r="M373" s="41">
        <f t="shared" si="205"/>
        <v>0</v>
      </c>
      <c r="N373" s="38">
        <f t="shared" si="206"/>
        <v>0</v>
      </c>
      <c r="O373" s="76"/>
      <c r="P373" s="76"/>
      <c r="Q373" s="77"/>
      <c r="R373" s="50"/>
      <c r="S373" s="41"/>
      <c r="T373" s="41">
        <f t="shared" si="207"/>
        <v>0</v>
      </c>
      <c r="U373" s="38">
        <f t="shared" si="208"/>
        <v>0</v>
      </c>
      <c r="V373" s="76"/>
      <c r="W373" s="76"/>
      <c r="X373" s="77"/>
      <c r="Y373" s="50"/>
      <c r="Z373" s="41"/>
      <c r="AA373" s="41">
        <f t="shared" si="209"/>
        <v>0</v>
      </c>
      <c r="AB373" s="38">
        <f t="shared" si="210"/>
        <v>0</v>
      </c>
      <c r="AC373" s="50"/>
      <c r="AD373" s="41"/>
      <c r="AE373" s="41">
        <f t="shared" si="211"/>
        <v>0</v>
      </c>
      <c r="AF373" s="38">
        <f t="shared" si="212"/>
        <v>0</v>
      </c>
      <c r="AG373" s="76"/>
      <c r="AH373" s="76"/>
      <c r="AI373" s="77"/>
      <c r="AJ373" s="50"/>
      <c r="AK373" s="41"/>
      <c r="AL373" s="41">
        <f t="shared" si="213"/>
        <v>0</v>
      </c>
      <c r="AM373" s="38">
        <f t="shared" si="214"/>
        <v>0</v>
      </c>
      <c r="AN373" s="76"/>
      <c r="AO373" s="76"/>
      <c r="AP373" s="77"/>
      <c r="AQ373" s="50"/>
      <c r="AR373" s="41"/>
      <c r="AS373" s="41"/>
      <c r="AT373" s="38"/>
      <c r="AU373" s="76"/>
      <c r="AV373" s="76"/>
      <c r="AW373" s="77"/>
      <c r="AX373" s="50"/>
      <c r="AY373" s="41"/>
      <c r="AZ373" s="41">
        <f t="shared" si="215"/>
        <v>0</v>
      </c>
      <c r="BA373" s="38">
        <f t="shared" si="216"/>
        <v>0</v>
      </c>
      <c r="BB373" s="76"/>
      <c r="BC373" s="76"/>
      <c r="BD373" s="77"/>
      <c r="BE373" s="50"/>
      <c r="BF373" s="41"/>
      <c r="BG373" s="41"/>
      <c r="BH373" s="38"/>
      <c r="BI373" s="76"/>
      <c r="BJ373" s="76"/>
      <c r="BK373" s="77"/>
      <c r="BL373" s="50"/>
      <c r="BM373" s="41"/>
      <c r="BN373" s="41"/>
      <c r="BO373" s="38"/>
      <c r="BP373" s="76"/>
      <c r="BQ373" s="76"/>
      <c r="BR373" s="77"/>
      <c r="BS373" s="92"/>
      <c r="BT373" s="93"/>
      <c r="BU373" s="93"/>
      <c r="BV373" s="38"/>
      <c r="BW373" s="76"/>
      <c r="BX373" s="76"/>
      <c r="BY373" s="77"/>
      <c r="BZ373" s="50"/>
      <c r="CA373" s="41"/>
      <c r="CB373" s="41"/>
      <c r="CC373" s="38">
        <f t="shared" si="217"/>
        <v>0</v>
      </c>
      <c r="CD373" s="76"/>
      <c r="CE373" s="76"/>
      <c r="CF373" s="77"/>
      <c r="CG373" s="87"/>
      <c r="CH373" s="88"/>
      <c r="CI373" s="88"/>
      <c r="CJ373" s="89">
        <f t="shared" si="218"/>
        <v>0</v>
      </c>
      <c r="CK373" s="76"/>
      <c r="CL373" s="76"/>
      <c r="CM373" s="77"/>
      <c r="CN373" s="87"/>
      <c r="CO373" s="88"/>
      <c r="CP373" s="88"/>
      <c r="CQ373" s="89"/>
      <c r="CR373" s="76"/>
      <c r="CS373" s="76"/>
      <c r="CT373" s="81"/>
      <c r="CU373" s="87"/>
      <c r="CV373" s="88"/>
      <c r="CW373" s="88">
        <f t="shared" si="219"/>
        <v>0</v>
      </c>
      <c r="CX373" s="89">
        <f t="shared" si="220"/>
        <v>0</v>
      </c>
      <c r="CY373" s="76"/>
      <c r="CZ373" s="76"/>
      <c r="DA373" s="81"/>
      <c r="DB373" s="60">
        <f t="shared" si="221"/>
        <v>0</v>
      </c>
      <c r="DC373" s="42">
        <f t="shared" si="222"/>
        <v>0</v>
      </c>
      <c r="DD373" s="42">
        <f t="shared" si="223"/>
        <v>0</v>
      </c>
      <c r="DE373" s="80">
        <f t="shared" si="224"/>
        <v>0</v>
      </c>
      <c r="DF373" s="80">
        <f t="shared" si="225"/>
        <v>0</v>
      </c>
      <c r="DG373" s="80">
        <f t="shared" si="226"/>
        <v>0</v>
      </c>
    </row>
    <row r="374" spans="2:111" s="8" customFormat="1" ht="20.100000000000001" customHeight="1">
      <c r="B374" s="13">
        <f t="shared" si="154"/>
        <v>368</v>
      </c>
      <c r="C374" s="66" t="e">
        <f>+#REF!</f>
        <v>#REF!</v>
      </c>
      <c r="D374" s="18"/>
      <c r="E374" s="97" t="e">
        <f>#REF!</f>
        <v>#REF!</v>
      </c>
      <c r="F374" s="16" t="e">
        <f>SUMIF(#REF!,$E374,#REF!)</f>
        <v>#REF!</v>
      </c>
      <c r="G374" s="16" t="e">
        <f>SUMIF(#REF!,$E374,#REF!)</f>
        <v>#REF!</v>
      </c>
      <c r="H374" s="17" t="e">
        <f t="shared" si="203"/>
        <v>#REF!</v>
      </c>
      <c r="I374" s="64" t="e">
        <f t="shared" si="204"/>
        <v>#REF!</v>
      </c>
      <c r="K374" s="92"/>
      <c r="L374" s="93"/>
      <c r="M374" s="41">
        <f t="shared" si="205"/>
        <v>0</v>
      </c>
      <c r="N374" s="38">
        <f t="shared" si="206"/>
        <v>0</v>
      </c>
      <c r="O374" s="76"/>
      <c r="P374" s="76"/>
      <c r="Q374" s="77"/>
      <c r="R374" s="50"/>
      <c r="S374" s="41"/>
      <c r="T374" s="41">
        <f t="shared" si="207"/>
        <v>0</v>
      </c>
      <c r="U374" s="38">
        <f t="shared" si="208"/>
        <v>0</v>
      </c>
      <c r="V374" s="76"/>
      <c r="W374" s="76"/>
      <c r="X374" s="77"/>
      <c r="Y374" s="50"/>
      <c r="Z374" s="41"/>
      <c r="AA374" s="41">
        <f t="shared" si="209"/>
        <v>0</v>
      </c>
      <c r="AB374" s="38">
        <f t="shared" si="210"/>
        <v>0</v>
      </c>
      <c r="AC374" s="50"/>
      <c r="AD374" s="41"/>
      <c r="AE374" s="41">
        <f t="shared" si="211"/>
        <v>0</v>
      </c>
      <c r="AF374" s="38">
        <f t="shared" si="212"/>
        <v>0</v>
      </c>
      <c r="AG374" s="76"/>
      <c r="AH374" s="76"/>
      <c r="AI374" s="77"/>
      <c r="AJ374" s="50"/>
      <c r="AK374" s="41"/>
      <c r="AL374" s="41">
        <f t="shared" si="213"/>
        <v>0</v>
      </c>
      <c r="AM374" s="38">
        <f t="shared" si="214"/>
        <v>0</v>
      </c>
      <c r="AN374" s="76"/>
      <c r="AO374" s="76"/>
      <c r="AP374" s="77"/>
      <c r="AQ374" s="50"/>
      <c r="AR374" s="41"/>
      <c r="AS374" s="41"/>
      <c r="AT374" s="38"/>
      <c r="AU374" s="76"/>
      <c r="AV374" s="76"/>
      <c r="AW374" s="77"/>
      <c r="AX374" s="50"/>
      <c r="AY374" s="41"/>
      <c r="AZ374" s="41">
        <f t="shared" si="215"/>
        <v>0</v>
      </c>
      <c r="BA374" s="38">
        <f t="shared" si="216"/>
        <v>0</v>
      </c>
      <c r="BB374" s="76"/>
      <c r="BC374" s="76"/>
      <c r="BD374" s="77"/>
      <c r="BE374" s="50"/>
      <c r="BF374" s="41"/>
      <c r="BG374" s="41"/>
      <c r="BH374" s="38"/>
      <c r="BI374" s="76"/>
      <c r="BJ374" s="76"/>
      <c r="BK374" s="77"/>
      <c r="BL374" s="50"/>
      <c r="BM374" s="41"/>
      <c r="BN374" s="41"/>
      <c r="BO374" s="38"/>
      <c r="BP374" s="76"/>
      <c r="BQ374" s="76"/>
      <c r="BR374" s="77"/>
      <c r="BS374" s="92"/>
      <c r="BT374" s="93"/>
      <c r="BU374" s="93"/>
      <c r="BV374" s="38"/>
      <c r="BW374" s="76"/>
      <c r="BX374" s="76"/>
      <c r="BY374" s="77"/>
      <c r="BZ374" s="50"/>
      <c r="CA374" s="41"/>
      <c r="CB374" s="41"/>
      <c r="CC374" s="38">
        <f t="shared" si="217"/>
        <v>0</v>
      </c>
      <c r="CD374" s="76"/>
      <c r="CE374" s="76"/>
      <c r="CF374" s="77"/>
      <c r="CG374" s="87"/>
      <c r="CH374" s="88"/>
      <c r="CI374" s="88"/>
      <c r="CJ374" s="89">
        <f t="shared" si="218"/>
        <v>0</v>
      </c>
      <c r="CK374" s="76"/>
      <c r="CL374" s="76"/>
      <c r="CM374" s="77"/>
      <c r="CN374" s="87"/>
      <c r="CO374" s="88"/>
      <c r="CP374" s="88"/>
      <c r="CQ374" s="89"/>
      <c r="CR374" s="76"/>
      <c r="CS374" s="76"/>
      <c r="CT374" s="81"/>
      <c r="CU374" s="87"/>
      <c r="CV374" s="88"/>
      <c r="CW374" s="88">
        <f t="shared" si="219"/>
        <v>0</v>
      </c>
      <c r="CX374" s="89">
        <f t="shared" si="220"/>
        <v>0</v>
      </c>
      <c r="CY374" s="76"/>
      <c r="CZ374" s="76"/>
      <c r="DA374" s="81"/>
      <c r="DB374" s="60">
        <f t="shared" si="221"/>
        <v>0</v>
      </c>
      <c r="DC374" s="42">
        <f t="shared" si="222"/>
        <v>0</v>
      </c>
      <c r="DD374" s="42">
        <f t="shared" si="223"/>
        <v>0</v>
      </c>
      <c r="DE374" s="80">
        <f t="shared" si="224"/>
        <v>0</v>
      </c>
      <c r="DF374" s="80">
        <f t="shared" si="225"/>
        <v>0</v>
      </c>
      <c r="DG374" s="80">
        <f t="shared" si="226"/>
        <v>0</v>
      </c>
    </row>
    <row r="375" spans="2:111" s="8" customFormat="1" ht="20.100000000000001" customHeight="1">
      <c r="B375" s="13">
        <f t="shared" si="154"/>
        <v>369</v>
      </c>
      <c r="C375" s="66" t="e">
        <f>+#REF!</f>
        <v>#REF!</v>
      </c>
      <c r="D375" s="18"/>
      <c r="E375" s="97" t="e">
        <f>#REF!</f>
        <v>#REF!</v>
      </c>
      <c r="F375" s="16" t="e">
        <f>SUMIF(#REF!,$E375,#REF!)</f>
        <v>#REF!</v>
      </c>
      <c r="G375" s="16" t="e">
        <f>SUMIF(#REF!,$E375,#REF!)</f>
        <v>#REF!</v>
      </c>
      <c r="H375" s="17" t="e">
        <f t="shared" si="203"/>
        <v>#REF!</v>
      </c>
      <c r="I375" s="64" t="e">
        <f t="shared" si="204"/>
        <v>#REF!</v>
      </c>
      <c r="K375" s="92"/>
      <c r="L375" s="93"/>
      <c r="M375" s="41">
        <f t="shared" si="205"/>
        <v>0</v>
      </c>
      <c r="N375" s="38">
        <f t="shared" si="206"/>
        <v>0</v>
      </c>
      <c r="O375" s="76"/>
      <c r="P375" s="76"/>
      <c r="Q375" s="77"/>
      <c r="R375" s="50"/>
      <c r="S375" s="41"/>
      <c r="T375" s="41">
        <f t="shared" si="207"/>
        <v>0</v>
      </c>
      <c r="U375" s="38">
        <f t="shared" si="208"/>
        <v>0</v>
      </c>
      <c r="V375" s="76"/>
      <c r="W375" s="76"/>
      <c r="X375" s="77"/>
      <c r="Y375" s="50"/>
      <c r="Z375" s="41"/>
      <c r="AA375" s="41">
        <f t="shared" si="209"/>
        <v>0</v>
      </c>
      <c r="AB375" s="38">
        <f t="shared" si="210"/>
        <v>0</v>
      </c>
      <c r="AC375" s="50"/>
      <c r="AD375" s="41"/>
      <c r="AE375" s="41">
        <f t="shared" si="211"/>
        <v>0</v>
      </c>
      <c r="AF375" s="38">
        <f t="shared" si="212"/>
        <v>0</v>
      </c>
      <c r="AG375" s="76"/>
      <c r="AH375" s="76"/>
      <c r="AI375" s="77"/>
      <c r="AJ375" s="50"/>
      <c r="AK375" s="41"/>
      <c r="AL375" s="41">
        <f t="shared" si="213"/>
        <v>0</v>
      </c>
      <c r="AM375" s="38">
        <f t="shared" si="214"/>
        <v>0</v>
      </c>
      <c r="AN375" s="76"/>
      <c r="AO375" s="76"/>
      <c r="AP375" s="77"/>
      <c r="AQ375" s="50"/>
      <c r="AR375" s="41"/>
      <c r="AS375" s="41"/>
      <c r="AT375" s="38"/>
      <c r="AU375" s="76"/>
      <c r="AV375" s="76"/>
      <c r="AW375" s="77"/>
      <c r="AX375" s="50"/>
      <c r="AY375" s="41"/>
      <c r="AZ375" s="41">
        <f t="shared" si="215"/>
        <v>0</v>
      </c>
      <c r="BA375" s="38">
        <f t="shared" si="216"/>
        <v>0</v>
      </c>
      <c r="BB375" s="76"/>
      <c r="BC375" s="76"/>
      <c r="BD375" s="77"/>
      <c r="BE375" s="50"/>
      <c r="BF375" s="41"/>
      <c r="BG375" s="41"/>
      <c r="BH375" s="38"/>
      <c r="BI375" s="76"/>
      <c r="BJ375" s="76"/>
      <c r="BK375" s="77"/>
      <c r="BL375" s="50"/>
      <c r="BM375" s="41"/>
      <c r="BN375" s="41"/>
      <c r="BO375" s="38"/>
      <c r="BP375" s="76"/>
      <c r="BQ375" s="76"/>
      <c r="BR375" s="77"/>
      <c r="BS375" s="92"/>
      <c r="BT375" s="93"/>
      <c r="BU375" s="93"/>
      <c r="BV375" s="38"/>
      <c r="BW375" s="76"/>
      <c r="BX375" s="76"/>
      <c r="BY375" s="77"/>
      <c r="BZ375" s="50"/>
      <c r="CA375" s="41"/>
      <c r="CB375" s="41"/>
      <c r="CC375" s="38">
        <f t="shared" si="217"/>
        <v>0</v>
      </c>
      <c r="CD375" s="76"/>
      <c r="CE375" s="76"/>
      <c r="CF375" s="77"/>
      <c r="CG375" s="87"/>
      <c r="CH375" s="88"/>
      <c r="CI375" s="88"/>
      <c r="CJ375" s="89">
        <f t="shared" si="218"/>
        <v>0</v>
      </c>
      <c r="CK375" s="76"/>
      <c r="CL375" s="76"/>
      <c r="CM375" s="77"/>
      <c r="CN375" s="87"/>
      <c r="CO375" s="88"/>
      <c r="CP375" s="88"/>
      <c r="CQ375" s="89"/>
      <c r="CR375" s="76"/>
      <c r="CS375" s="76"/>
      <c r="CT375" s="81"/>
      <c r="CU375" s="87"/>
      <c r="CV375" s="88"/>
      <c r="CW375" s="88">
        <f t="shared" si="219"/>
        <v>0</v>
      </c>
      <c r="CX375" s="89">
        <f t="shared" si="220"/>
        <v>0</v>
      </c>
      <c r="CY375" s="76"/>
      <c r="CZ375" s="76"/>
      <c r="DA375" s="81"/>
      <c r="DB375" s="60">
        <f t="shared" si="221"/>
        <v>0</v>
      </c>
      <c r="DC375" s="42">
        <f t="shared" si="222"/>
        <v>0</v>
      </c>
      <c r="DD375" s="42">
        <f t="shared" si="223"/>
        <v>0</v>
      </c>
      <c r="DE375" s="80">
        <f t="shared" si="224"/>
        <v>0</v>
      </c>
      <c r="DF375" s="80">
        <f t="shared" si="225"/>
        <v>0</v>
      </c>
      <c r="DG375" s="80">
        <f t="shared" si="226"/>
        <v>0</v>
      </c>
    </row>
    <row r="376" spans="2:111" s="8" customFormat="1" ht="20.100000000000001" customHeight="1">
      <c r="B376" s="13">
        <f t="shared" si="154"/>
        <v>370</v>
      </c>
      <c r="C376" s="66" t="e">
        <f>+#REF!</f>
        <v>#REF!</v>
      </c>
      <c r="D376" s="18"/>
      <c r="E376" s="97" t="e">
        <f>#REF!</f>
        <v>#REF!</v>
      </c>
      <c r="F376" s="16" t="e">
        <f>SUMIF(#REF!,$E376,#REF!)</f>
        <v>#REF!</v>
      </c>
      <c r="G376" s="16" t="e">
        <f>SUMIF(#REF!,$E376,#REF!)</f>
        <v>#REF!</v>
      </c>
      <c r="H376" s="17" t="e">
        <f t="shared" si="203"/>
        <v>#REF!</v>
      </c>
      <c r="I376" s="64" t="e">
        <f t="shared" si="204"/>
        <v>#REF!</v>
      </c>
      <c r="K376" s="92"/>
      <c r="L376" s="93"/>
      <c r="M376" s="41">
        <f t="shared" si="205"/>
        <v>0</v>
      </c>
      <c r="N376" s="38">
        <f t="shared" si="206"/>
        <v>0</v>
      </c>
      <c r="O376" s="76"/>
      <c r="P376" s="76"/>
      <c r="Q376" s="77"/>
      <c r="R376" s="50"/>
      <c r="S376" s="41"/>
      <c r="T376" s="41">
        <f t="shared" si="207"/>
        <v>0</v>
      </c>
      <c r="U376" s="38">
        <f t="shared" si="208"/>
        <v>0</v>
      </c>
      <c r="V376" s="76"/>
      <c r="W376" s="76"/>
      <c r="X376" s="77"/>
      <c r="Y376" s="50"/>
      <c r="Z376" s="41"/>
      <c r="AA376" s="41">
        <f t="shared" si="209"/>
        <v>0</v>
      </c>
      <c r="AB376" s="38">
        <f t="shared" si="210"/>
        <v>0</v>
      </c>
      <c r="AC376" s="50"/>
      <c r="AD376" s="41"/>
      <c r="AE376" s="41">
        <f t="shared" si="211"/>
        <v>0</v>
      </c>
      <c r="AF376" s="38">
        <f t="shared" si="212"/>
        <v>0</v>
      </c>
      <c r="AG376" s="76"/>
      <c r="AH376" s="76"/>
      <c r="AI376" s="77"/>
      <c r="AJ376" s="50"/>
      <c r="AK376" s="41"/>
      <c r="AL376" s="41">
        <f t="shared" si="213"/>
        <v>0</v>
      </c>
      <c r="AM376" s="38">
        <f t="shared" si="214"/>
        <v>0</v>
      </c>
      <c r="AN376" s="76"/>
      <c r="AO376" s="76"/>
      <c r="AP376" s="77"/>
      <c r="AQ376" s="50"/>
      <c r="AR376" s="41"/>
      <c r="AS376" s="41"/>
      <c r="AT376" s="38"/>
      <c r="AU376" s="76"/>
      <c r="AV376" s="76"/>
      <c r="AW376" s="77"/>
      <c r="AX376" s="50"/>
      <c r="AY376" s="41"/>
      <c r="AZ376" s="41">
        <f t="shared" si="215"/>
        <v>0</v>
      </c>
      <c r="BA376" s="38">
        <f t="shared" si="216"/>
        <v>0</v>
      </c>
      <c r="BB376" s="76"/>
      <c r="BC376" s="76"/>
      <c r="BD376" s="77"/>
      <c r="BE376" s="50"/>
      <c r="BF376" s="41"/>
      <c r="BG376" s="41"/>
      <c r="BH376" s="38"/>
      <c r="BI376" s="76"/>
      <c r="BJ376" s="76"/>
      <c r="BK376" s="77"/>
      <c r="BL376" s="50"/>
      <c r="BM376" s="41"/>
      <c r="BN376" s="41"/>
      <c r="BO376" s="38"/>
      <c r="BP376" s="76"/>
      <c r="BQ376" s="76"/>
      <c r="BR376" s="77"/>
      <c r="BS376" s="92"/>
      <c r="BT376" s="93"/>
      <c r="BU376" s="93"/>
      <c r="BV376" s="38"/>
      <c r="BW376" s="76"/>
      <c r="BX376" s="76"/>
      <c r="BY376" s="77"/>
      <c r="BZ376" s="50"/>
      <c r="CA376" s="41"/>
      <c r="CB376" s="41"/>
      <c r="CC376" s="38">
        <f t="shared" si="217"/>
        <v>0</v>
      </c>
      <c r="CD376" s="76"/>
      <c r="CE376" s="76"/>
      <c r="CF376" s="77"/>
      <c r="CG376" s="87"/>
      <c r="CH376" s="88"/>
      <c r="CI376" s="88"/>
      <c r="CJ376" s="89">
        <f t="shared" si="218"/>
        <v>0</v>
      </c>
      <c r="CK376" s="76"/>
      <c r="CL376" s="76"/>
      <c r="CM376" s="77"/>
      <c r="CN376" s="87"/>
      <c r="CO376" s="88"/>
      <c r="CP376" s="88"/>
      <c r="CQ376" s="89"/>
      <c r="CR376" s="76"/>
      <c r="CS376" s="76"/>
      <c r="CT376" s="81"/>
      <c r="CU376" s="87"/>
      <c r="CV376" s="88"/>
      <c r="CW376" s="88">
        <f t="shared" si="219"/>
        <v>0</v>
      </c>
      <c r="CX376" s="89">
        <f t="shared" si="220"/>
        <v>0</v>
      </c>
      <c r="CY376" s="76"/>
      <c r="CZ376" s="76"/>
      <c r="DA376" s="81"/>
      <c r="DB376" s="60">
        <f t="shared" si="221"/>
        <v>0</v>
      </c>
      <c r="DC376" s="42">
        <f t="shared" si="222"/>
        <v>0</v>
      </c>
      <c r="DD376" s="42">
        <f t="shared" si="223"/>
        <v>0</v>
      </c>
      <c r="DE376" s="80">
        <f t="shared" si="224"/>
        <v>0</v>
      </c>
      <c r="DF376" s="80">
        <f t="shared" si="225"/>
        <v>0</v>
      </c>
      <c r="DG376" s="80">
        <f t="shared" si="226"/>
        <v>0</v>
      </c>
    </row>
    <row r="377" spans="2:111" s="8" customFormat="1" ht="20.100000000000001" customHeight="1">
      <c r="B377" s="13">
        <f t="shared" si="154"/>
        <v>371</v>
      </c>
      <c r="C377" s="66" t="e">
        <f>+#REF!</f>
        <v>#REF!</v>
      </c>
      <c r="D377" s="18"/>
      <c r="E377" s="97" t="e">
        <f>#REF!</f>
        <v>#REF!</v>
      </c>
      <c r="F377" s="16" t="e">
        <f>SUMIF(#REF!,$E377,#REF!)</f>
        <v>#REF!</v>
      </c>
      <c r="G377" s="16" t="e">
        <f>SUMIF(#REF!,$E377,#REF!)</f>
        <v>#REF!</v>
      </c>
      <c r="H377" s="17" t="e">
        <f t="shared" si="203"/>
        <v>#REF!</v>
      </c>
      <c r="I377" s="64" t="e">
        <f t="shared" si="204"/>
        <v>#REF!</v>
      </c>
      <c r="K377" s="92"/>
      <c r="L377" s="93"/>
      <c r="M377" s="41">
        <f t="shared" si="205"/>
        <v>0</v>
      </c>
      <c r="N377" s="38">
        <f t="shared" si="206"/>
        <v>0</v>
      </c>
      <c r="O377" s="76"/>
      <c r="P377" s="76"/>
      <c r="Q377" s="77"/>
      <c r="R377" s="50"/>
      <c r="S377" s="41"/>
      <c r="T377" s="41">
        <f t="shared" si="207"/>
        <v>0</v>
      </c>
      <c r="U377" s="38">
        <f t="shared" si="208"/>
        <v>0</v>
      </c>
      <c r="V377" s="76"/>
      <c r="W377" s="76"/>
      <c r="X377" s="77"/>
      <c r="Y377" s="50"/>
      <c r="Z377" s="41"/>
      <c r="AA377" s="41">
        <f t="shared" si="209"/>
        <v>0</v>
      </c>
      <c r="AB377" s="38">
        <f t="shared" si="210"/>
        <v>0</v>
      </c>
      <c r="AC377" s="50"/>
      <c r="AD377" s="41"/>
      <c r="AE377" s="41">
        <f t="shared" si="211"/>
        <v>0</v>
      </c>
      <c r="AF377" s="38">
        <f t="shared" si="212"/>
        <v>0</v>
      </c>
      <c r="AG377" s="76"/>
      <c r="AH377" s="76"/>
      <c r="AI377" s="77"/>
      <c r="AJ377" s="50"/>
      <c r="AK377" s="41"/>
      <c r="AL377" s="41">
        <f t="shared" si="213"/>
        <v>0</v>
      </c>
      <c r="AM377" s="38">
        <f t="shared" si="214"/>
        <v>0</v>
      </c>
      <c r="AN377" s="76"/>
      <c r="AO377" s="76"/>
      <c r="AP377" s="77"/>
      <c r="AQ377" s="50"/>
      <c r="AR377" s="41"/>
      <c r="AS377" s="41"/>
      <c r="AT377" s="38"/>
      <c r="AU377" s="76"/>
      <c r="AV377" s="76"/>
      <c r="AW377" s="77"/>
      <c r="AX377" s="50"/>
      <c r="AY377" s="41"/>
      <c r="AZ377" s="41">
        <f t="shared" si="215"/>
        <v>0</v>
      </c>
      <c r="BA377" s="38">
        <f t="shared" si="216"/>
        <v>0</v>
      </c>
      <c r="BB377" s="76"/>
      <c r="BC377" s="76"/>
      <c r="BD377" s="77"/>
      <c r="BE377" s="50"/>
      <c r="BF377" s="41"/>
      <c r="BG377" s="41"/>
      <c r="BH377" s="38"/>
      <c r="BI377" s="76"/>
      <c r="BJ377" s="76"/>
      <c r="BK377" s="77"/>
      <c r="BL377" s="50"/>
      <c r="BM377" s="41"/>
      <c r="BN377" s="41"/>
      <c r="BO377" s="38"/>
      <c r="BP377" s="76"/>
      <c r="BQ377" s="76"/>
      <c r="BR377" s="77"/>
      <c r="BS377" s="92"/>
      <c r="BT377" s="93"/>
      <c r="BU377" s="93"/>
      <c r="BV377" s="38"/>
      <c r="BW377" s="76"/>
      <c r="BX377" s="76"/>
      <c r="BY377" s="77"/>
      <c r="BZ377" s="50"/>
      <c r="CA377" s="41"/>
      <c r="CB377" s="41"/>
      <c r="CC377" s="38">
        <f t="shared" si="217"/>
        <v>0</v>
      </c>
      <c r="CD377" s="76"/>
      <c r="CE377" s="76"/>
      <c r="CF377" s="77"/>
      <c r="CG377" s="87"/>
      <c r="CH377" s="88"/>
      <c r="CI377" s="88"/>
      <c r="CJ377" s="89">
        <f t="shared" si="218"/>
        <v>0</v>
      </c>
      <c r="CK377" s="76"/>
      <c r="CL377" s="76"/>
      <c r="CM377" s="77"/>
      <c r="CN377" s="87"/>
      <c r="CO377" s="88"/>
      <c r="CP377" s="88"/>
      <c r="CQ377" s="89"/>
      <c r="CR377" s="76"/>
      <c r="CS377" s="76"/>
      <c r="CT377" s="81"/>
      <c r="CU377" s="87"/>
      <c r="CV377" s="88"/>
      <c r="CW377" s="88">
        <f t="shared" si="219"/>
        <v>0</v>
      </c>
      <c r="CX377" s="89">
        <f t="shared" si="220"/>
        <v>0</v>
      </c>
      <c r="CY377" s="76"/>
      <c r="CZ377" s="76"/>
      <c r="DA377" s="81"/>
      <c r="DB377" s="60">
        <f t="shared" si="221"/>
        <v>0</v>
      </c>
      <c r="DC377" s="42">
        <f t="shared" si="222"/>
        <v>0</v>
      </c>
      <c r="DD377" s="42">
        <f t="shared" si="223"/>
        <v>0</v>
      </c>
      <c r="DE377" s="80">
        <f t="shared" si="224"/>
        <v>0</v>
      </c>
      <c r="DF377" s="80">
        <f t="shared" si="225"/>
        <v>0</v>
      </c>
      <c r="DG377" s="80">
        <f t="shared" si="226"/>
        <v>0</v>
      </c>
    </row>
    <row r="378" spans="2:111" s="8" customFormat="1" ht="20.100000000000001" customHeight="1">
      <c r="B378" s="13">
        <f t="shared" si="154"/>
        <v>372</v>
      </c>
      <c r="C378" s="66" t="e">
        <f>+#REF!</f>
        <v>#REF!</v>
      </c>
      <c r="D378" s="18"/>
      <c r="E378" s="97" t="e">
        <f>#REF!</f>
        <v>#REF!</v>
      </c>
      <c r="F378" s="16" t="e">
        <f>SUMIF(#REF!,$E378,#REF!)</f>
        <v>#REF!</v>
      </c>
      <c r="G378" s="16" t="e">
        <f>SUMIF(#REF!,$E378,#REF!)</f>
        <v>#REF!</v>
      </c>
      <c r="H378" s="17" t="e">
        <f t="shared" si="203"/>
        <v>#REF!</v>
      </c>
      <c r="I378" s="64" t="e">
        <f t="shared" si="204"/>
        <v>#REF!</v>
      </c>
      <c r="K378" s="92"/>
      <c r="L378" s="93"/>
      <c r="M378" s="41">
        <f t="shared" si="205"/>
        <v>0</v>
      </c>
      <c r="N378" s="38">
        <f t="shared" si="206"/>
        <v>0</v>
      </c>
      <c r="O378" s="76"/>
      <c r="P378" s="76"/>
      <c r="Q378" s="77"/>
      <c r="R378" s="50"/>
      <c r="S378" s="41"/>
      <c r="T378" s="41">
        <f t="shared" si="207"/>
        <v>0</v>
      </c>
      <c r="U378" s="38">
        <f t="shared" si="208"/>
        <v>0</v>
      </c>
      <c r="V378" s="76"/>
      <c r="W378" s="76"/>
      <c r="X378" s="77"/>
      <c r="Y378" s="50"/>
      <c r="Z378" s="41"/>
      <c r="AA378" s="41">
        <f t="shared" si="209"/>
        <v>0</v>
      </c>
      <c r="AB378" s="38">
        <f t="shared" si="210"/>
        <v>0</v>
      </c>
      <c r="AC378" s="50"/>
      <c r="AD378" s="41"/>
      <c r="AE378" s="41">
        <f t="shared" si="211"/>
        <v>0</v>
      </c>
      <c r="AF378" s="38">
        <f t="shared" si="212"/>
        <v>0</v>
      </c>
      <c r="AG378" s="76"/>
      <c r="AH378" s="76"/>
      <c r="AI378" s="77"/>
      <c r="AJ378" s="50"/>
      <c r="AK378" s="41"/>
      <c r="AL378" s="41">
        <f t="shared" si="213"/>
        <v>0</v>
      </c>
      <c r="AM378" s="38">
        <f t="shared" si="214"/>
        <v>0</v>
      </c>
      <c r="AN378" s="76"/>
      <c r="AO378" s="76"/>
      <c r="AP378" s="77"/>
      <c r="AQ378" s="50"/>
      <c r="AR378" s="41"/>
      <c r="AS378" s="41"/>
      <c r="AT378" s="38"/>
      <c r="AU378" s="76"/>
      <c r="AV378" s="76"/>
      <c r="AW378" s="77"/>
      <c r="AX378" s="50"/>
      <c r="AY378" s="41"/>
      <c r="AZ378" s="41">
        <f t="shared" si="215"/>
        <v>0</v>
      </c>
      <c r="BA378" s="38">
        <f t="shared" si="216"/>
        <v>0</v>
      </c>
      <c r="BB378" s="76"/>
      <c r="BC378" s="76"/>
      <c r="BD378" s="77"/>
      <c r="BE378" s="50"/>
      <c r="BF378" s="41"/>
      <c r="BG378" s="41"/>
      <c r="BH378" s="38"/>
      <c r="BI378" s="76"/>
      <c r="BJ378" s="76"/>
      <c r="BK378" s="77"/>
      <c r="BL378" s="50"/>
      <c r="BM378" s="41"/>
      <c r="BN378" s="41"/>
      <c r="BO378" s="38"/>
      <c r="BP378" s="76"/>
      <c r="BQ378" s="76"/>
      <c r="BR378" s="77"/>
      <c r="BS378" s="92"/>
      <c r="BT378" s="93"/>
      <c r="BU378" s="93"/>
      <c r="BV378" s="38"/>
      <c r="BW378" s="76"/>
      <c r="BX378" s="76"/>
      <c r="BY378" s="77"/>
      <c r="BZ378" s="50"/>
      <c r="CA378" s="41"/>
      <c r="CB378" s="41"/>
      <c r="CC378" s="38">
        <f t="shared" si="217"/>
        <v>0</v>
      </c>
      <c r="CD378" s="76"/>
      <c r="CE378" s="76"/>
      <c r="CF378" s="77"/>
      <c r="CG378" s="87"/>
      <c r="CH378" s="88"/>
      <c r="CI378" s="88"/>
      <c r="CJ378" s="89">
        <f t="shared" si="218"/>
        <v>0</v>
      </c>
      <c r="CK378" s="76"/>
      <c r="CL378" s="76"/>
      <c r="CM378" s="77"/>
      <c r="CN378" s="87"/>
      <c r="CO378" s="88"/>
      <c r="CP378" s="88"/>
      <c r="CQ378" s="89"/>
      <c r="CR378" s="76"/>
      <c r="CS378" s="76"/>
      <c r="CT378" s="81"/>
      <c r="CU378" s="87"/>
      <c r="CV378" s="88"/>
      <c r="CW378" s="88">
        <f t="shared" si="219"/>
        <v>0</v>
      </c>
      <c r="CX378" s="89">
        <f t="shared" si="220"/>
        <v>0</v>
      </c>
      <c r="CY378" s="76"/>
      <c r="CZ378" s="76"/>
      <c r="DA378" s="81"/>
      <c r="DB378" s="60">
        <f t="shared" si="221"/>
        <v>0</v>
      </c>
      <c r="DC378" s="42">
        <f t="shared" si="222"/>
        <v>0</v>
      </c>
      <c r="DD378" s="42">
        <f t="shared" si="223"/>
        <v>0</v>
      </c>
      <c r="DE378" s="80">
        <f t="shared" si="224"/>
        <v>0</v>
      </c>
      <c r="DF378" s="80">
        <f t="shared" si="225"/>
        <v>0</v>
      </c>
      <c r="DG378" s="80">
        <f t="shared" si="226"/>
        <v>0</v>
      </c>
    </row>
    <row r="379" spans="2:111" s="8" customFormat="1" ht="20.100000000000001" customHeight="1">
      <c r="B379" s="13">
        <f t="shared" si="154"/>
        <v>373</v>
      </c>
      <c r="C379" s="66" t="e">
        <f>+#REF!</f>
        <v>#REF!</v>
      </c>
      <c r="D379" s="18"/>
      <c r="E379" s="97" t="e">
        <f>#REF!</f>
        <v>#REF!</v>
      </c>
      <c r="F379" s="16" t="e">
        <f>SUMIF(#REF!,$E379,#REF!)</f>
        <v>#REF!</v>
      </c>
      <c r="G379" s="16" t="e">
        <f>SUMIF(#REF!,$E379,#REF!)</f>
        <v>#REF!</v>
      </c>
      <c r="H379" s="17" t="e">
        <f t="shared" si="203"/>
        <v>#REF!</v>
      </c>
      <c r="I379" s="64" t="e">
        <f t="shared" si="204"/>
        <v>#REF!</v>
      </c>
      <c r="K379" s="92"/>
      <c r="L379" s="93"/>
      <c r="M379" s="41">
        <f t="shared" si="205"/>
        <v>0</v>
      </c>
      <c r="N379" s="38">
        <f t="shared" si="206"/>
        <v>0</v>
      </c>
      <c r="O379" s="76"/>
      <c r="P379" s="76"/>
      <c r="Q379" s="77"/>
      <c r="R379" s="50"/>
      <c r="S379" s="41"/>
      <c r="T379" s="41">
        <f t="shared" si="207"/>
        <v>0</v>
      </c>
      <c r="U379" s="38">
        <f t="shared" si="208"/>
        <v>0</v>
      </c>
      <c r="V379" s="76"/>
      <c r="W379" s="76"/>
      <c r="X379" s="77"/>
      <c r="Y379" s="50"/>
      <c r="Z379" s="41"/>
      <c r="AA379" s="41">
        <f t="shared" si="209"/>
        <v>0</v>
      </c>
      <c r="AB379" s="38">
        <f t="shared" si="210"/>
        <v>0</v>
      </c>
      <c r="AC379" s="50"/>
      <c r="AD379" s="41"/>
      <c r="AE379" s="41">
        <f t="shared" si="211"/>
        <v>0</v>
      </c>
      <c r="AF379" s="38">
        <f t="shared" si="212"/>
        <v>0</v>
      </c>
      <c r="AG379" s="76"/>
      <c r="AH379" s="76"/>
      <c r="AI379" s="77"/>
      <c r="AJ379" s="50"/>
      <c r="AK379" s="41"/>
      <c r="AL379" s="41">
        <f t="shared" si="213"/>
        <v>0</v>
      </c>
      <c r="AM379" s="38">
        <f t="shared" si="214"/>
        <v>0</v>
      </c>
      <c r="AN379" s="76"/>
      <c r="AO379" s="76"/>
      <c r="AP379" s="77"/>
      <c r="AQ379" s="50"/>
      <c r="AR379" s="41"/>
      <c r="AS379" s="41"/>
      <c r="AT379" s="38"/>
      <c r="AU379" s="76"/>
      <c r="AV379" s="76"/>
      <c r="AW379" s="77"/>
      <c r="AX379" s="50"/>
      <c r="AY379" s="41"/>
      <c r="AZ379" s="41">
        <f t="shared" si="215"/>
        <v>0</v>
      </c>
      <c r="BA379" s="38">
        <f t="shared" si="216"/>
        <v>0</v>
      </c>
      <c r="BB379" s="76"/>
      <c r="BC379" s="76"/>
      <c r="BD379" s="77"/>
      <c r="BE379" s="50"/>
      <c r="BF379" s="41"/>
      <c r="BG379" s="41"/>
      <c r="BH379" s="38"/>
      <c r="BI379" s="76"/>
      <c r="BJ379" s="76"/>
      <c r="BK379" s="77"/>
      <c r="BL379" s="50"/>
      <c r="BM379" s="41"/>
      <c r="BN379" s="41"/>
      <c r="BO379" s="38"/>
      <c r="BP379" s="76"/>
      <c r="BQ379" s="76"/>
      <c r="BR379" s="77"/>
      <c r="BS379" s="92"/>
      <c r="BT379" s="93"/>
      <c r="BU379" s="93"/>
      <c r="BV379" s="38"/>
      <c r="BW379" s="76"/>
      <c r="BX379" s="76"/>
      <c r="BY379" s="77"/>
      <c r="BZ379" s="50"/>
      <c r="CA379" s="41"/>
      <c r="CB379" s="41"/>
      <c r="CC379" s="38">
        <f t="shared" si="217"/>
        <v>0</v>
      </c>
      <c r="CD379" s="76"/>
      <c r="CE379" s="76"/>
      <c r="CF379" s="77"/>
      <c r="CG379" s="87"/>
      <c r="CH379" s="88"/>
      <c r="CI379" s="88"/>
      <c r="CJ379" s="89">
        <f t="shared" si="218"/>
        <v>0</v>
      </c>
      <c r="CK379" s="76"/>
      <c r="CL379" s="76"/>
      <c r="CM379" s="77"/>
      <c r="CN379" s="87"/>
      <c r="CO379" s="88"/>
      <c r="CP379" s="88"/>
      <c r="CQ379" s="89"/>
      <c r="CR379" s="76"/>
      <c r="CS379" s="76"/>
      <c r="CT379" s="81"/>
      <c r="CU379" s="87"/>
      <c r="CV379" s="88"/>
      <c r="CW379" s="88">
        <f t="shared" si="219"/>
        <v>0</v>
      </c>
      <c r="CX379" s="89">
        <f t="shared" si="220"/>
        <v>0</v>
      </c>
      <c r="CY379" s="76"/>
      <c r="CZ379" s="76"/>
      <c r="DA379" s="81"/>
      <c r="DB379" s="60">
        <f t="shared" si="221"/>
        <v>0</v>
      </c>
      <c r="DC379" s="42">
        <f t="shared" si="222"/>
        <v>0</v>
      </c>
      <c r="DD379" s="42">
        <f t="shared" si="223"/>
        <v>0</v>
      </c>
      <c r="DE379" s="80">
        <f t="shared" si="224"/>
        <v>0</v>
      </c>
      <c r="DF379" s="80">
        <f t="shared" si="225"/>
        <v>0</v>
      </c>
      <c r="DG379" s="80">
        <f t="shared" si="226"/>
        <v>0</v>
      </c>
    </row>
    <row r="380" spans="2:111" s="8" customFormat="1" ht="20.100000000000001" customHeight="1">
      <c r="B380" s="13">
        <f t="shared" si="154"/>
        <v>374</v>
      </c>
      <c r="C380" s="66" t="e">
        <f>+#REF!</f>
        <v>#REF!</v>
      </c>
      <c r="D380" s="18"/>
      <c r="E380" s="97" t="e">
        <f>#REF!</f>
        <v>#REF!</v>
      </c>
      <c r="F380" s="16" t="e">
        <f>SUMIF(#REF!,$E380,#REF!)</f>
        <v>#REF!</v>
      </c>
      <c r="G380" s="16" t="e">
        <f>SUMIF(#REF!,$E380,#REF!)</f>
        <v>#REF!</v>
      </c>
      <c r="H380" s="17" t="e">
        <f t="shared" si="203"/>
        <v>#REF!</v>
      </c>
      <c r="I380" s="64" t="e">
        <f t="shared" si="204"/>
        <v>#REF!</v>
      </c>
      <c r="K380" s="92"/>
      <c r="L380" s="93"/>
      <c r="M380" s="41">
        <f t="shared" si="205"/>
        <v>0</v>
      </c>
      <c r="N380" s="38">
        <f t="shared" si="206"/>
        <v>0</v>
      </c>
      <c r="O380" s="76"/>
      <c r="P380" s="76"/>
      <c r="Q380" s="77"/>
      <c r="R380" s="50"/>
      <c r="S380" s="41"/>
      <c r="T380" s="41">
        <f t="shared" si="207"/>
        <v>0</v>
      </c>
      <c r="U380" s="38">
        <f t="shared" si="208"/>
        <v>0</v>
      </c>
      <c r="V380" s="76"/>
      <c r="W380" s="76"/>
      <c r="X380" s="77"/>
      <c r="Y380" s="50"/>
      <c r="Z380" s="41"/>
      <c r="AA380" s="41">
        <f t="shared" si="209"/>
        <v>0</v>
      </c>
      <c r="AB380" s="38">
        <f t="shared" si="210"/>
        <v>0</v>
      </c>
      <c r="AC380" s="50"/>
      <c r="AD380" s="41"/>
      <c r="AE380" s="41">
        <f t="shared" si="211"/>
        <v>0</v>
      </c>
      <c r="AF380" s="38">
        <f t="shared" si="212"/>
        <v>0</v>
      </c>
      <c r="AG380" s="76"/>
      <c r="AH380" s="76"/>
      <c r="AI380" s="77"/>
      <c r="AJ380" s="50"/>
      <c r="AK380" s="41"/>
      <c r="AL380" s="41">
        <f t="shared" si="213"/>
        <v>0</v>
      </c>
      <c r="AM380" s="38">
        <f t="shared" si="214"/>
        <v>0</v>
      </c>
      <c r="AN380" s="76"/>
      <c r="AO380" s="76"/>
      <c r="AP380" s="77"/>
      <c r="AQ380" s="50"/>
      <c r="AR380" s="41"/>
      <c r="AS380" s="41"/>
      <c r="AT380" s="38"/>
      <c r="AU380" s="76"/>
      <c r="AV380" s="76"/>
      <c r="AW380" s="77"/>
      <c r="AX380" s="50"/>
      <c r="AY380" s="41"/>
      <c r="AZ380" s="41">
        <f t="shared" si="215"/>
        <v>0</v>
      </c>
      <c r="BA380" s="38">
        <f t="shared" si="216"/>
        <v>0</v>
      </c>
      <c r="BB380" s="76"/>
      <c r="BC380" s="76"/>
      <c r="BD380" s="77"/>
      <c r="BE380" s="50"/>
      <c r="BF380" s="41"/>
      <c r="BG380" s="41"/>
      <c r="BH380" s="38"/>
      <c r="BI380" s="76"/>
      <c r="BJ380" s="76"/>
      <c r="BK380" s="77"/>
      <c r="BL380" s="50"/>
      <c r="BM380" s="41"/>
      <c r="BN380" s="41"/>
      <c r="BO380" s="38"/>
      <c r="BP380" s="76"/>
      <c r="BQ380" s="76"/>
      <c r="BR380" s="77"/>
      <c r="BS380" s="92"/>
      <c r="BT380" s="93"/>
      <c r="BU380" s="93"/>
      <c r="BV380" s="38"/>
      <c r="BW380" s="76"/>
      <c r="BX380" s="76"/>
      <c r="BY380" s="77"/>
      <c r="BZ380" s="50"/>
      <c r="CA380" s="41"/>
      <c r="CB380" s="41"/>
      <c r="CC380" s="38">
        <f t="shared" si="217"/>
        <v>0</v>
      </c>
      <c r="CD380" s="76"/>
      <c r="CE380" s="76"/>
      <c r="CF380" s="77"/>
      <c r="CG380" s="87"/>
      <c r="CH380" s="88"/>
      <c r="CI380" s="88"/>
      <c r="CJ380" s="89">
        <f t="shared" si="218"/>
        <v>0</v>
      </c>
      <c r="CK380" s="76"/>
      <c r="CL380" s="76"/>
      <c r="CM380" s="77"/>
      <c r="CN380" s="87"/>
      <c r="CO380" s="88"/>
      <c r="CP380" s="88"/>
      <c r="CQ380" s="89"/>
      <c r="CR380" s="76"/>
      <c r="CS380" s="76"/>
      <c r="CT380" s="81"/>
      <c r="CU380" s="87"/>
      <c r="CV380" s="88"/>
      <c r="CW380" s="88">
        <f t="shared" si="219"/>
        <v>0</v>
      </c>
      <c r="CX380" s="89">
        <f t="shared" si="220"/>
        <v>0</v>
      </c>
      <c r="CY380" s="76"/>
      <c r="CZ380" s="76"/>
      <c r="DA380" s="81"/>
      <c r="DB380" s="60">
        <f t="shared" si="221"/>
        <v>0</v>
      </c>
      <c r="DC380" s="42">
        <f t="shared" si="222"/>
        <v>0</v>
      </c>
      <c r="DD380" s="42">
        <f t="shared" si="223"/>
        <v>0</v>
      </c>
      <c r="DE380" s="80">
        <f t="shared" si="224"/>
        <v>0</v>
      </c>
      <c r="DF380" s="80">
        <f t="shared" si="225"/>
        <v>0</v>
      </c>
      <c r="DG380" s="80">
        <f t="shared" si="226"/>
        <v>0</v>
      </c>
    </row>
    <row r="381" spans="2:111" s="8" customFormat="1" ht="20.100000000000001" customHeight="1">
      <c r="B381" s="13">
        <f t="shared" si="154"/>
        <v>375</v>
      </c>
      <c r="C381" s="66" t="e">
        <f>+#REF!</f>
        <v>#REF!</v>
      </c>
      <c r="D381" s="18"/>
      <c r="E381" s="97" t="e">
        <f>#REF!</f>
        <v>#REF!</v>
      </c>
      <c r="F381" s="16" t="e">
        <f>SUMIF(#REF!,$E381,#REF!)</f>
        <v>#REF!</v>
      </c>
      <c r="G381" s="16" t="e">
        <f>SUMIF(#REF!,$E381,#REF!)</f>
        <v>#REF!</v>
      </c>
      <c r="H381" s="17" t="e">
        <f t="shared" si="203"/>
        <v>#REF!</v>
      </c>
      <c r="I381" s="64" t="e">
        <f t="shared" si="204"/>
        <v>#REF!</v>
      </c>
      <c r="K381" s="92"/>
      <c r="L381" s="93"/>
      <c r="M381" s="41">
        <f t="shared" si="205"/>
        <v>0</v>
      </c>
      <c r="N381" s="38">
        <f t="shared" si="206"/>
        <v>0</v>
      </c>
      <c r="O381" s="76"/>
      <c r="P381" s="76"/>
      <c r="Q381" s="77"/>
      <c r="R381" s="50"/>
      <c r="S381" s="41"/>
      <c r="T381" s="41">
        <f t="shared" si="207"/>
        <v>0</v>
      </c>
      <c r="U381" s="38">
        <f t="shared" si="208"/>
        <v>0</v>
      </c>
      <c r="V381" s="76"/>
      <c r="W381" s="76"/>
      <c r="X381" s="77"/>
      <c r="Y381" s="50"/>
      <c r="Z381" s="41"/>
      <c r="AA381" s="41">
        <f t="shared" si="209"/>
        <v>0</v>
      </c>
      <c r="AB381" s="38">
        <f t="shared" si="210"/>
        <v>0</v>
      </c>
      <c r="AC381" s="50"/>
      <c r="AD381" s="41"/>
      <c r="AE381" s="41">
        <f t="shared" si="211"/>
        <v>0</v>
      </c>
      <c r="AF381" s="38">
        <f t="shared" si="212"/>
        <v>0</v>
      </c>
      <c r="AG381" s="76"/>
      <c r="AH381" s="76"/>
      <c r="AI381" s="77"/>
      <c r="AJ381" s="50"/>
      <c r="AK381" s="41"/>
      <c r="AL381" s="41">
        <f t="shared" si="213"/>
        <v>0</v>
      </c>
      <c r="AM381" s="38">
        <f t="shared" si="214"/>
        <v>0</v>
      </c>
      <c r="AN381" s="76"/>
      <c r="AO381" s="76"/>
      <c r="AP381" s="77"/>
      <c r="AQ381" s="50"/>
      <c r="AR381" s="41"/>
      <c r="AS381" s="41"/>
      <c r="AT381" s="38"/>
      <c r="AU381" s="76"/>
      <c r="AV381" s="76"/>
      <c r="AW381" s="77"/>
      <c r="AX381" s="50"/>
      <c r="AY381" s="41"/>
      <c r="AZ381" s="41">
        <f t="shared" si="215"/>
        <v>0</v>
      </c>
      <c r="BA381" s="38">
        <f t="shared" si="216"/>
        <v>0</v>
      </c>
      <c r="BB381" s="76"/>
      <c r="BC381" s="76"/>
      <c r="BD381" s="77"/>
      <c r="BE381" s="50"/>
      <c r="BF381" s="41"/>
      <c r="BG381" s="41"/>
      <c r="BH381" s="38"/>
      <c r="BI381" s="76"/>
      <c r="BJ381" s="76"/>
      <c r="BK381" s="77"/>
      <c r="BL381" s="50"/>
      <c r="BM381" s="41"/>
      <c r="BN381" s="41"/>
      <c r="BO381" s="38"/>
      <c r="BP381" s="76"/>
      <c r="BQ381" s="76"/>
      <c r="BR381" s="77"/>
      <c r="BS381" s="92"/>
      <c r="BT381" s="93"/>
      <c r="BU381" s="93"/>
      <c r="BV381" s="38"/>
      <c r="BW381" s="76"/>
      <c r="BX381" s="76"/>
      <c r="BY381" s="77"/>
      <c r="BZ381" s="50"/>
      <c r="CA381" s="41"/>
      <c r="CB381" s="41"/>
      <c r="CC381" s="38">
        <f t="shared" si="217"/>
        <v>0</v>
      </c>
      <c r="CD381" s="76"/>
      <c r="CE381" s="76"/>
      <c r="CF381" s="77"/>
      <c r="CG381" s="87"/>
      <c r="CH381" s="88"/>
      <c r="CI381" s="88"/>
      <c r="CJ381" s="89">
        <f t="shared" si="218"/>
        <v>0</v>
      </c>
      <c r="CK381" s="76"/>
      <c r="CL381" s="76"/>
      <c r="CM381" s="77"/>
      <c r="CN381" s="87"/>
      <c r="CO381" s="88"/>
      <c r="CP381" s="88"/>
      <c r="CQ381" s="89"/>
      <c r="CR381" s="76"/>
      <c r="CS381" s="76"/>
      <c r="CT381" s="81"/>
      <c r="CU381" s="87"/>
      <c r="CV381" s="88"/>
      <c r="CW381" s="88">
        <f t="shared" si="219"/>
        <v>0</v>
      </c>
      <c r="CX381" s="89">
        <f t="shared" si="220"/>
        <v>0</v>
      </c>
      <c r="CY381" s="76"/>
      <c r="CZ381" s="76"/>
      <c r="DA381" s="81"/>
      <c r="DB381" s="60">
        <f t="shared" si="221"/>
        <v>0</v>
      </c>
      <c r="DC381" s="42">
        <f t="shared" si="222"/>
        <v>0</v>
      </c>
      <c r="DD381" s="42">
        <f t="shared" si="223"/>
        <v>0</v>
      </c>
      <c r="DE381" s="80">
        <f t="shared" si="224"/>
        <v>0</v>
      </c>
      <c r="DF381" s="80">
        <f t="shared" si="225"/>
        <v>0</v>
      </c>
      <c r="DG381" s="80">
        <f t="shared" si="226"/>
        <v>0</v>
      </c>
    </row>
    <row r="382" spans="2:111" s="8" customFormat="1" ht="20.100000000000001" customHeight="1">
      <c r="B382" s="13">
        <f t="shared" si="154"/>
        <v>376</v>
      </c>
      <c r="C382" s="66" t="e">
        <f>+#REF!</f>
        <v>#REF!</v>
      </c>
      <c r="D382" s="18"/>
      <c r="E382" s="97" t="e">
        <f>#REF!</f>
        <v>#REF!</v>
      </c>
      <c r="F382" s="16" t="e">
        <f>SUMIF(#REF!,$E382,#REF!)</f>
        <v>#REF!</v>
      </c>
      <c r="G382" s="16" t="e">
        <f>SUMIF(#REF!,$E382,#REF!)</f>
        <v>#REF!</v>
      </c>
      <c r="H382" s="17" t="e">
        <f t="shared" si="203"/>
        <v>#REF!</v>
      </c>
      <c r="I382" s="64" t="e">
        <f t="shared" si="204"/>
        <v>#REF!</v>
      </c>
      <c r="K382" s="92"/>
      <c r="L382" s="93"/>
      <c r="M382" s="41">
        <f t="shared" si="205"/>
        <v>0</v>
      </c>
      <c r="N382" s="38">
        <f t="shared" si="206"/>
        <v>0</v>
      </c>
      <c r="O382" s="76"/>
      <c r="P382" s="76"/>
      <c r="Q382" s="77"/>
      <c r="R382" s="50"/>
      <c r="S382" s="41"/>
      <c r="T382" s="41">
        <f t="shared" si="207"/>
        <v>0</v>
      </c>
      <c r="U382" s="38">
        <f t="shared" si="208"/>
        <v>0</v>
      </c>
      <c r="V382" s="76"/>
      <c r="W382" s="76"/>
      <c r="X382" s="77"/>
      <c r="Y382" s="50"/>
      <c r="Z382" s="41"/>
      <c r="AA382" s="41">
        <f t="shared" si="209"/>
        <v>0</v>
      </c>
      <c r="AB382" s="38">
        <f t="shared" si="210"/>
        <v>0</v>
      </c>
      <c r="AC382" s="50"/>
      <c r="AD382" s="41"/>
      <c r="AE382" s="41">
        <f t="shared" si="211"/>
        <v>0</v>
      </c>
      <c r="AF382" s="38">
        <f t="shared" si="212"/>
        <v>0</v>
      </c>
      <c r="AG382" s="76"/>
      <c r="AH382" s="76"/>
      <c r="AI382" s="77"/>
      <c r="AJ382" s="50"/>
      <c r="AK382" s="41"/>
      <c r="AL382" s="41">
        <f t="shared" si="213"/>
        <v>0</v>
      </c>
      <c r="AM382" s="38">
        <f t="shared" si="214"/>
        <v>0</v>
      </c>
      <c r="AN382" s="76"/>
      <c r="AO382" s="76"/>
      <c r="AP382" s="77"/>
      <c r="AQ382" s="50"/>
      <c r="AR382" s="41"/>
      <c r="AS382" s="41"/>
      <c r="AT382" s="38"/>
      <c r="AU382" s="76"/>
      <c r="AV382" s="76"/>
      <c r="AW382" s="77"/>
      <c r="AX382" s="50"/>
      <c r="AY382" s="41"/>
      <c r="AZ382" s="41">
        <f t="shared" si="215"/>
        <v>0</v>
      </c>
      <c r="BA382" s="38">
        <f t="shared" si="216"/>
        <v>0</v>
      </c>
      <c r="BB382" s="76"/>
      <c r="BC382" s="76"/>
      <c r="BD382" s="77"/>
      <c r="BE382" s="50"/>
      <c r="BF382" s="41"/>
      <c r="BG382" s="41"/>
      <c r="BH382" s="38"/>
      <c r="BI382" s="76"/>
      <c r="BJ382" s="76"/>
      <c r="BK382" s="77"/>
      <c r="BL382" s="50"/>
      <c r="BM382" s="41"/>
      <c r="BN382" s="41"/>
      <c r="BO382" s="38"/>
      <c r="BP382" s="76"/>
      <c r="BQ382" s="76"/>
      <c r="BR382" s="77"/>
      <c r="BS382" s="92"/>
      <c r="BT382" s="93"/>
      <c r="BU382" s="93"/>
      <c r="BV382" s="38"/>
      <c r="BW382" s="76"/>
      <c r="BX382" s="76"/>
      <c r="BY382" s="77"/>
      <c r="BZ382" s="50"/>
      <c r="CA382" s="41"/>
      <c r="CB382" s="41"/>
      <c r="CC382" s="38">
        <f t="shared" si="217"/>
        <v>0</v>
      </c>
      <c r="CD382" s="76"/>
      <c r="CE382" s="76"/>
      <c r="CF382" s="77"/>
      <c r="CG382" s="87"/>
      <c r="CH382" s="88"/>
      <c r="CI382" s="88"/>
      <c r="CJ382" s="89">
        <f t="shared" si="218"/>
        <v>0</v>
      </c>
      <c r="CK382" s="76"/>
      <c r="CL382" s="76"/>
      <c r="CM382" s="77"/>
      <c r="CN382" s="87"/>
      <c r="CO382" s="88"/>
      <c r="CP382" s="88"/>
      <c r="CQ382" s="89"/>
      <c r="CR382" s="76"/>
      <c r="CS382" s="76"/>
      <c r="CT382" s="81"/>
      <c r="CU382" s="87"/>
      <c r="CV382" s="88"/>
      <c r="CW382" s="88">
        <f t="shared" si="219"/>
        <v>0</v>
      </c>
      <c r="CX382" s="89">
        <f t="shared" si="220"/>
        <v>0</v>
      </c>
      <c r="CY382" s="76"/>
      <c r="CZ382" s="76"/>
      <c r="DA382" s="81"/>
      <c r="DB382" s="60">
        <f t="shared" si="221"/>
        <v>0</v>
      </c>
      <c r="DC382" s="42">
        <f t="shared" si="222"/>
        <v>0</v>
      </c>
      <c r="DD382" s="42">
        <f t="shared" si="223"/>
        <v>0</v>
      </c>
      <c r="DE382" s="80">
        <f t="shared" si="224"/>
        <v>0</v>
      </c>
      <c r="DF382" s="80">
        <f t="shared" si="225"/>
        <v>0</v>
      </c>
      <c r="DG382" s="80">
        <f t="shared" si="226"/>
        <v>0</v>
      </c>
    </row>
    <row r="383" spans="2:111" s="8" customFormat="1" ht="20.100000000000001" customHeight="1">
      <c r="B383" s="13">
        <f t="shared" si="154"/>
        <v>377</v>
      </c>
      <c r="C383" s="66" t="e">
        <f>+#REF!</f>
        <v>#REF!</v>
      </c>
      <c r="D383" s="18"/>
      <c r="E383" s="97" t="e">
        <f>#REF!</f>
        <v>#REF!</v>
      </c>
      <c r="F383" s="16" t="e">
        <f>SUMIF(#REF!,$E383,#REF!)</f>
        <v>#REF!</v>
      </c>
      <c r="G383" s="16" t="e">
        <f>SUMIF(#REF!,$E383,#REF!)</f>
        <v>#REF!</v>
      </c>
      <c r="H383" s="17" t="e">
        <f t="shared" si="203"/>
        <v>#REF!</v>
      </c>
      <c r="I383" s="64" t="e">
        <f t="shared" si="204"/>
        <v>#REF!</v>
      </c>
      <c r="K383" s="92"/>
      <c r="L383" s="93"/>
      <c r="M383" s="41">
        <f t="shared" si="205"/>
        <v>0</v>
      </c>
      <c r="N383" s="38">
        <f t="shared" si="206"/>
        <v>0</v>
      </c>
      <c r="O383" s="76"/>
      <c r="P383" s="76"/>
      <c r="Q383" s="77"/>
      <c r="R383" s="50"/>
      <c r="S383" s="41"/>
      <c r="T383" s="41">
        <f t="shared" si="207"/>
        <v>0</v>
      </c>
      <c r="U383" s="38">
        <f t="shared" si="208"/>
        <v>0</v>
      </c>
      <c r="V383" s="76"/>
      <c r="W383" s="76"/>
      <c r="X383" s="77"/>
      <c r="Y383" s="50"/>
      <c r="Z383" s="41"/>
      <c r="AA383" s="41">
        <f t="shared" si="209"/>
        <v>0</v>
      </c>
      <c r="AB383" s="38">
        <f t="shared" si="210"/>
        <v>0</v>
      </c>
      <c r="AC383" s="50"/>
      <c r="AD383" s="41"/>
      <c r="AE383" s="41">
        <f t="shared" si="211"/>
        <v>0</v>
      </c>
      <c r="AF383" s="38">
        <f t="shared" si="212"/>
        <v>0</v>
      </c>
      <c r="AG383" s="76"/>
      <c r="AH383" s="76"/>
      <c r="AI383" s="77"/>
      <c r="AJ383" s="50"/>
      <c r="AK383" s="41"/>
      <c r="AL383" s="41">
        <f t="shared" si="213"/>
        <v>0</v>
      </c>
      <c r="AM383" s="38">
        <f t="shared" si="214"/>
        <v>0</v>
      </c>
      <c r="AN383" s="76"/>
      <c r="AO383" s="76"/>
      <c r="AP383" s="77"/>
      <c r="AQ383" s="50"/>
      <c r="AR383" s="41"/>
      <c r="AS383" s="41"/>
      <c r="AT383" s="38"/>
      <c r="AU383" s="76"/>
      <c r="AV383" s="76"/>
      <c r="AW383" s="77"/>
      <c r="AX383" s="50"/>
      <c r="AY383" s="41"/>
      <c r="AZ383" s="41">
        <f t="shared" si="215"/>
        <v>0</v>
      </c>
      <c r="BA383" s="38">
        <f t="shared" si="216"/>
        <v>0</v>
      </c>
      <c r="BB383" s="76"/>
      <c r="BC383" s="76"/>
      <c r="BD383" s="77"/>
      <c r="BE383" s="50"/>
      <c r="BF383" s="41"/>
      <c r="BG383" s="41"/>
      <c r="BH383" s="38"/>
      <c r="BI383" s="76"/>
      <c r="BJ383" s="76"/>
      <c r="BK383" s="77"/>
      <c r="BL383" s="50"/>
      <c r="BM383" s="41"/>
      <c r="BN383" s="41"/>
      <c r="BO383" s="38"/>
      <c r="BP383" s="76"/>
      <c r="BQ383" s="76"/>
      <c r="BR383" s="77"/>
      <c r="BS383" s="92"/>
      <c r="BT383" s="93"/>
      <c r="BU383" s="93"/>
      <c r="BV383" s="38"/>
      <c r="BW383" s="76"/>
      <c r="BX383" s="76"/>
      <c r="BY383" s="77"/>
      <c r="BZ383" s="50"/>
      <c r="CA383" s="41"/>
      <c r="CB383" s="41"/>
      <c r="CC383" s="38">
        <f t="shared" si="217"/>
        <v>0</v>
      </c>
      <c r="CD383" s="76"/>
      <c r="CE383" s="76"/>
      <c r="CF383" s="77"/>
      <c r="CG383" s="87"/>
      <c r="CH383" s="88"/>
      <c r="CI383" s="88"/>
      <c r="CJ383" s="89">
        <f t="shared" si="218"/>
        <v>0</v>
      </c>
      <c r="CK383" s="76"/>
      <c r="CL383" s="76"/>
      <c r="CM383" s="77"/>
      <c r="CN383" s="87"/>
      <c r="CO383" s="88"/>
      <c r="CP383" s="88"/>
      <c r="CQ383" s="89"/>
      <c r="CR383" s="76"/>
      <c r="CS383" s="76"/>
      <c r="CT383" s="81"/>
      <c r="CU383" s="87"/>
      <c r="CV383" s="88"/>
      <c r="CW383" s="88">
        <f t="shared" si="219"/>
        <v>0</v>
      </c>
      <c r="CX383" s="89">
        <f t="shared" si="220"/>
        <v>0</v>
      </c>
      <c r="CY383" s="76"/>
      <c r="CZ383" s="76"/>
      <c r="DA383" s="81"/>
      <c r="DB383" s="60">
        <f t="shared" si="221"/>
        <v>0</v>
      </c>
      <c r="DC383" s="42">
        <f t="shared" si="222"/>
        <v>0</v>
      </c>
      <c r="DD383" s="42">
        <f t="shared" si="223"/>
        <v>0</v>
      </c>
      <c r="DE383" s="80">
        <f t="shared" si="224"/>
        <v>0</v>
      </c>
      <c r="DF383" s="80">
        <f t="shared" si="225"/>
        <v>0</v>
      </c>
      <c r="DG383" s="80">
        <f t="shared" si="226"/>
        <v>0</v>
      </c>
    </row>
    <row r="384" spans="2:111" s="8" customFormat="1" ht="20.100000000000001" customHeight="1">
      <c r="B384" s="13">
        <f t="shared" si="154"/>
        <v>378</v>
      </c>
      <c r="C384" s="66" t="e">
        <f>+#REF!</f>
        <v>#REF!</v>
      </c>
      <c r="D384" s="18"/>
      <c r="E384" s="97" t="e">
        <f>#REF!</f>
        <v>#REF!</v>
      </c>
      <c r="F384" s="16" t="e">
        <f>SUMIF(#REF!,$E384,#REF!)</f>
        <v>#REF!</v>
      </c>
      <c r="G384" s="16" t="e">
        <f>SUMIF(#REF!,$E384,#REF!)</f>
        <v>#REF!</v>
      </c>
      <c r="H384" s="17" t="e">
        <f t="shared" si="203"/>
        <v>#REF!</v>
      </c>
      <c r="I384" s="64" t="e">
        <f t="shared" si="204"/>
        <v>#REF!</v>
      </c>
      <c r="K384" s="92"/>
      <c r="L384" s="93"/>
      <c r="M384" s="41">
        <f t="shared" si="205"/>
        <v>0</v>
      </c>
      <c r="N384" s="38">
        <f t="shared" si="206"/>
        <v>0</v>
      </c>
      <c r="O384" s="76"/>
      <c r="P384" s="76"/>
      <c r="Q384" s="77"/>
      <c r="R384" s="50"/>
      <c r="S384" s="41"/>
      <c r="T384" s="41">
        <f t="shared" si="207"/>
        <v>0</v>
      </c>
      <c r="U384" s="38">
        <f t="shared" si="208"/>
        <v>0</v>
      </c>
      <c r="V384" s="76"/>
      <c r="W384" s="76"/>
      <c r="X384" s="77"/>
      <c r="Y384" s="50"/>
      <c r="Z384" s="41"/>
      <c r="AA384" s="41">
        <f t="shared" si="209"/>
        <v>0</v>
      </c>
      <c r="AB384" s="38">
        <f t="shared" si="210"/>
        <v>0</v>
      </c>
      <c r="AC384" s="50"/>
      <c r="AD384" s="41"/>
      <c r="AE384" s="41">
        <f t="shared" si="211"/>
        <v>0</v>
      </c>
      <c r="AF384" s="38">
        <f t="shared" si="212"/>
        <v>0</v>
      </c>
      <c r="AG384" s="76"/>
      <c r="AH384" s="76"/>
      <c r="AI384" s="77"/>
      <c r="AJ384" s="50"/>
      <c r="AK384" s="41"/>
      <c r="AL384" s="41">
        <f t="shared" si="213"/>
        <v>0</v>
      </c>
      <c r="AM384" s="38">
        <f t="shared" si="214"/>
        <v>0</v>
      </c>
      <c r="AN384" s="76"/>
      <c r="AO384" s="76"/>
      <c r="AP384" s="77"/>
      <c r="AQ384" s="50"/>
      <c r="AR384" s="41"/>
      <c r="AS384" s="41"/>
      <c r="AT384" s="38"/>
      <c r="AU384" s="76"/>
      <c r="AV384" s="76"/>
      <c r="AW384" s="77"/>
      <c r="AX384" s="50"/>
      <c r="AY384" s="41"/>
      <c r="AZ384" s="41">
        <f t="shared" si="215"/>
        <v>0</v>
      </c>
      <c r="BA384" s="38">
        <f t="shared" si="216"/>
        <v>0</v>
      </c>
      <c r="BB384" s="76"/>
      <c r="BC384" s="76"/>
      <c r="BD384" s="77"/>
      <c r="BE384" s="50"/>
      <c r="BF384" s="41"/>
      <c r="BG384" s="41"/>
      <c r="BH384" s="38"/>
      <c r="BI384" s="76"/>
      <c r="BJ384" s="76"/>
      <c r="BK384" s="77"/>
      <c r="BL384" s="50"/>
      <c r="BM384" s="41"/>
      <c r="BN384" s="41"/>
      <c r="BO384" s="38"/>
      <c r="BP384" s="76"/>
      <c r="BQ384" s="76"/>
      <c r="BR384" s="77"/>
      <c r="BS384" s="92"/>
      <c r="BT384" s="93"/>
      <c r="BU384" s="93"/>
      <c r="BV384" s="38"/>
      <c r="BW384" s="76"/>
      <c r="BX384" s="76"/>
      <c r="BY384" s="77"/>
      <c r="BZ384" s="50"/>
      <c r="CA384" s="41"/>
      <c r="CB384" s="41"/>
      <c r="CC384" s="38">
        <f t="shared" si="217"/>
        <v>0</v>
      </c>
      <c r="CD384" s="76"/>
      <c r="CE384" s="76"/>
      <c r="CF384" s="77"/>
      <c r="CG384" s="87"/>
      <c r="CH384" s="88"/>
      <c r="CI384" s="88"/>
      <c r="CJ384" s="89">
        <f t="shared" si="218"/>
        <v>0</v>
      </c>
      <c r="CK384" s="76"/>
      <c r="CL384" s="76"/>
      <c r="CM384" s="77"/>
      <c r="CN384" s="87"/>
      <c r="CO384" s="88"/>
      <c r="CP384" s="88"/>
      <c r="CQ384" s="89"/>
      <c r="CR384" s="76"/>
      <c r="CS384" s="76"/>
      <c r="CT384" s="81"/>
      <c r="CU384" s="87"/>
      <c r="CV384" s="88"/>
      <c r="CW384" s="88">
        <f t="shared" si="219"/>
        <v>0</v>
      </c>
      <c r="CX384" s="89">
        <f t="shared" si="220"/>
        <v>0</v>
      </c>
      <c r="CY384" s="76"/>
      <c r="CZ384" s="76"/>
      <c r="DA384" s="81"/>
      <c r="DB384" s="60">
        <f t="shared" si="221"/>
        <v>0</v>
      </c>
      <c r="DC384" s="42">
        <f t="shared" si="222"/>
        <v>0</v>
      </c>
      <c r="DD384" s="42">
        <f t="shared" si="223"/>
        <v>0</v>
      </c>
      <c r="DE384" s="80">
        <f t="shared" si="224"/>
        <v>0</v>
      </c>
      <c r="DF384" s="80">
        <f t="shared" si="225"/>
        <v>0</v>
      </c>
      <c r="DG384" s="80">
        <f t="shared" si="226"/>
        <v>0</v>
      </c>
    </row>
    <row r="385" spans="2:111" s="8" customFormat="1" ht="20.100000000000001" customHeight="1">
      <c r="B385" s="13">
        <f t="shared" si="154"/>
        <v>379</v>
      </c>
      <c r="C385" s="66" t="e">
        <f>+#REF!</f>
        <v>#REF!</v>
      </c>
      <c r="D385" s="18"/>
      <c r="E385" s="97" t="e">
        <f>#REF!</f>
        <v>#REF!</v>
      </c>
      <c r="F385" s="16" t="e">
        <f>SUMIF(#REF!,$E385,#REF!)</f>
        <v>#REF!</v>
      </c>
      <c r="G385" s="16" t="e">
        <f>SUMIF(#REF!,$E385,#REF!)</f>
        <v>#REF!</v>
      </c>
      <c r="H385" s="17" t="e">
        <f t="shared" si="203"/>
        <v>#REF!</v>
      </c>
      <c r="I385" s="64" t="e">
        <f t="shared" si="204"/>
        <v>#REF!</v>
      </c>
      <c r="K385" s="92"/>
      <c r="L385" s="93"/>
      <c r="M385" s="41">
        <f t="shared" si="205"/>
        <v>0</v>
      </c>
      <c r="N385" s="38">
        <f t="shared" si="206"/>
        <v>0</v>
      </c>
      <c r="O385" s="76"/>
      <c r="P385" s="76"/>
      <c r="Q385" s="77"/>
      <c r="R385" s="50"/>
      <c r="S385" s="41"/>
      <c r="T385" s="41">
        <f t="shared" si="207"/>
        <v>0</v>
      </c>
      <c r="U385" s="38">
        <f t="shared" si="208"/>
        <v>0</v>
      </c>
      <c r="V385" s="76"/>
      <c r="W385" s="76"/>
      <c r="X385" s="77"/>
      <c r="Y385" s="50"/>
      <c r="Z385" s="41"/>
      <c r="AA385" s="41">
        <f t="shared" si="209"/>
        <v>0</v>
      </c>
      <c r="AB385" s="38">
        <f t="shared" si="210"/>
        <v>0</v>
      </c>
      <c r="AC385" s="50"/>
      <c r="AD385" s="41"/>
      <c r="AE385" s="41">
        <f t="shared" si="211"/>
        <v>0</v>
      </c>
      <c r="AF385" s="38">
        <f t="shared" si="212"/>
        <v>0</v>
      </c>
      <c r="AG385" s="76"/>
      <c r="AH385" s="76"/>
      <c r="AI385" s="77"/>
      <c r="AJ385" s="50"/>
      <c r="AK385" s="41"/>
      <c r="AL385" s="41">
        <f t="shared" si="213"/>
        <v>0</v>
      </c>
      <c r="AM385" s="38">
        <f t="shared" si="214"/>
        <v>0</v>
      </c>
      <c r="AN385" s="76"/>
      <c r="AO385" s="76"/>
      <c r="AP385" s="77"/>
      <c r="AQ385" s="50"/>
      <c r="AR385" s="41"/>
      <c r="AS385" s="41"/>
      <c r="AT385" s="38"/>
      <c r="AU385" s="76"/>
      <c r="AV385" s="76"/>
      <c r="AW385" s="77"/>
      <c r="AX385" s="50"/>
      <c r="AY385" s="41"/>
      <c r="AZ385" s="41">
        <f t="shared" si="215"/>
        <v>0</v>
      </c>
      <c r="BA385" s="38">
        <f t="shared" si="216"/>
        <v>0</v>
      </c>
      <c r="BB385" s="76"/>
      <c r="BC385" s="76"/>
      <c r="BD385" s="77"/>
      <c r="BE385" s="50"/>
      <c r="BF385" s="41"/>
      <c r="BG385" s="41"/>
      <c r="BH385" s="38"/>
      <c r="BI385" s="76"/>
      <c r="BJ385" s="76"/>
      <c r="BK385" s="77"/>
      <c r="BL385" s="50"/>
      <c r="BM385" s="41"/>
      <c r="BN385" s="41"/>
      <c r="BO385" s="38"/>
      <c r="BP385" s="76"/>
      <c r="BQ385" s="76"/>
      <c r="BR385" s="77"/>
      <c r="BS385" s="92"/>
      <c r="BT385" s="93"/>
      <c r="BU385" s="93"/>
      <c r="BV385" s="38"/>
      <c r="BW385" s="76"/>
      <c r="BX385" s="76"/>
      <c r="BY385" s="77"/>
      <c r="BZ385" s="50"/>
      <c r="CA385" s="41"/>
      <c r="CB385" s="41"/>
      <c r="CC385" s="38">
        <f t="shared" si="217"/>
        <v>0</v>
      </c>
      <c r="CD385" s="76"/>
      <c r="CE385" s="76"/>
      <c r="CF385" s="77"/>
      <c r="CG385" s="87"/>
      <c r="CH385" s="88"/>
      <c r="CI385" s="88"/>
      <c r="CJ385" s="89">
        <f t="shared" si="218"/>
        <v>0</v>
      </c>
      <c r="CK385" s="76"/>
      <c r="CL385" s="76"/>
      <c r="CM385" s="77"/>
      <c r="CN385" s="87"/>
      <c r="CO385" s="88"/>
      <c r="CP385" s="88"/>
      <c r="CQ385" s="89"/>
      <c r="CR385" s="76"/>
      <c r="CS385" s="76"/>
      <c r="CT385" s="81"/>
      <c r="CU385" s="87"/>
      <c r="CV385" s="88"/>
      <c r="CW385" s="88">
        <f t="shared" si="219"/>
        <v>0</v>
      </c>
      <c r="CX385" s="89">
        <f t="shared" si="220"/>
        <v>0</v>
      </c>
      <c r="CY385" s="76"/>
      <c r="CZ385" s="76"/>
      <c r="DA385" s="81"/>
      <c r="DB385" s="60">
        <f t="shared" si="221"/>
        <v>0</v>
      </c>
      <c r="DC385" s="42">
        <f t="shared" si="222"/>
        <v>0</v>
      </c>
      <c r="DD385" s="42">
        <f t="shared" si="223"/>
        <v>0</v>
      </c>
      <c r="DE385" s="80">
        <f t="shared" si="224"/>
        <v>0</v>
      </c>
      <c r="DF385" s="80">
        <f t="shared" si="225"/>
        <v>0</v>
      </c>
      <c r="DG385" s="80">
        <f t="shared" si="226"/>
        <v>0</v>
      </c>
    </row>
    <row r="386" spans="2:111" s="8" customFormat="1" ht="20.100000000000001" customHeight="1">
      <c r="B386" s="13">
        <f t="shared" si="154"/>
        <v>380</v>
      </c>
      <c r="C386" s="66" t="e">
        <f>+#REF!</f>
        <v>#REF!</v>
      </c>
      <c r="D386" s="18"/>
      <c r="E386" s="97" t="e">
        <f>#REF!</f>
        <v>#REF!</v>
      </c>
      <c r="F386" s="16" t="e">
        <f>SUMIF(#REF!,$E386,#REF!)</f>
        <v>#REF!</v>
      </c>
      <c r="G386" s="16" t="e">
        <f>SUMIF(#REF!,$E386,#REF!)</f>
        <v>#REF!</v>
      </c>
      <c r="H386" s="17" t="e">
        <f t="shared" si="203"/>
        <v>#REF!</v>
      </c>
      <c r="I386" s="64" t="e">
        <f t="shared" si="204"/>
        <v>#REF!</v>
      </c>
      <c r="K386" s="92"/>
      <c r="L386" s="93"/>
      <c r="M386" s="41">
        <f t="shared" si="205"/>
        <v>0</v>
      </c>
      <c r="N386" s="38">
        <f t="shared" si="206"/>
        <v>0</v>
      </c>
      <c r="O386" s="76"/>
      <c r="P386" s="76"/>
      <c r="Q386" s="77"/>
      <c r="R386" s="50"/>
      <c r="S386" s="41"/>
      <c r="T386" s="41">
        <f t="shared" si="207"/>
        <v>0</v>
      </c>
      <c r="U386" s="38">
        <f t="shared" si="208"/>
        <v>0</v>
      </c>
      <c r="V386" s="76"/>
      <c r="W386" s="76"/>
      <c r="X386" s="77"/>
      <c r="Y386" s="50"/>
      <c r="Z386" s="41"/>
      <c r="AA386" s="41">
        <f t="shared" si="209"/>
        <v>0</v>
      </c>
      <c r="AB386" s="38">
        <f t="shared" si="210"/>
        <v>0</v>
      </c>
      <c r="AC386" s="50"/>
      <c r="AD386" s="41"/>
      <c r="AE386" s="41">
        <f t="shared" si="211"/>
        <v>0</v>
      </c>
      <c r="AF386" s="38">
        <f t="shared" si="212"/>
        <v>0</v>
      </c>
      <c r="AG386" s="76"/>
      <c r="AH386" s="76"/>
      <c r="AI386" s="77"/>
      <c r="AJ386" s="50"/>
      <c r="AK386" s="41"/>
      <c r="AL386" s="41">
        <f t="shared" si="213"/>
        <v>0</v>
      </c>
      <c r="AM386" s="38">
        <f t="shared" si="214"/>
        <v>0</v>
      </c>
      <c r="AN386" s="76"/>
      <c r="AO386" s="76"/>
      <c r="AP386" s="77"/>
      <c r="AQ386" s="50"/>
      <c r="AR386" s="41"/>
      <c r="AS386" s="41"/>
      <c r="AT386" s="38"/>
      <c r="AU386" s="76"/>
      <c r="AV386" s="76"/>
      <c r="AW386" s="77"/>
      <c r="AX386" s="50"/>
      <c r="AY386" s="41"/>
      <c r="AZ386" s="41">
        <f t="shared" si="215"/>
        <v>0</v>
      </c>
      <c r="BA386" s="38">
        <f t="shared" si="216"/>
        <v>0</v>
      </c>
      <c r="BB386" s="76"/>
      <c r="BC386" s="76"/>
      <c r="BD386" s="77"/>
      <c r="BE386" s="50"/>
      <c r="BF386" s="41"/>
      <c r="BG386" s="41"/>
      <c r="BH386" s="38"/>
      <c r="BI386" s="76"/>
      <c r="BJ386" s="76"/>
      <c r="BK386" s="77"/>
      <c r="BL386" s="50"/>
      <c r="BM386" s="41"/>
      <c r="BN386" s="41"/>
      <c r="BO386" s="38"/>
      <c r="BP386" s="76"/>
      <c r="BQ386" s="76"/>
      <c r="BR386" s="77"/>
      <c r="BS386" s="92"/>
      <c r="BT386" s="93"/>
      <c r="BU386" s="93"/>
      <c r="BV386" s="38"/>
      <c r="BW386" s="76"/>
      <c r="BX386" s="76"/>
      <c r="BY386" s="77"/>
      <c r="BZ386" s="50"/>
      <c r="CA386" s="41"/>
      <c r="CB386" s="41"/>
      <c r="CC386" s="38">
        <f t="shared" si="217"/>
        <v>0</v>
      </c>
      <c r="CD386" s="76"/>
      <c r="CE386" s="76"/>
      <c r="CF386" s="77"/>
      <c r="CG386" s="87"/>
      <c r="CH386" s="88"/>
      <c r="CI386" s="88"/>
      <c r="CJ386" s="89">
        <f t="shared" si="218"/>
        <v>0</v>
      </c>
      <c r="CK386" s="76"/>
      <c r="CL386" s="76"/>
      <c r="CM386" s="77"/>
      <c r="CN386" s="87"/>
      <c r="CO386" s="88"/>
      <c r="CP386" s="88"/>
      <c r="CQ386" s="89"/>
      <c r="CR386" s="76"/>
      <c r="CS386" s="76"/>
      <c r="CT386" s="81"/>
      <c r="CU386" s="87"/>
      <c r="CV386" s="88"/>
      <c r="CW386" s="88">
        <f t="shared" si="219"/>
        <v>0</v>
      </c>
      <c r="CX386" s="89">
        <f t="shared" si="220"/>
        <v>0</v>
      </c>
      <c r="CY386" s="76"/>
      <c r="CZ386" s="76"/>
      <c r="DA386" s="81"/>
      <c r="DB386" s="60">
        <f t="shared" si="221"/>
        <v>0</v>
      </c>
      <c r="DC386" s="42">
        <f t="shared" si="222"/>
        <v>0</v>
      </c>
      <c r="DD386" s="42">
        <f t="shared" si="223"/>
        <v>0</v>
      </c>
      <c r="DE386" s="80">
        <f t="shared" si="224"/>
        <v>0</v>
      </c>
      <c r="DF386" s="80">
        <f t="shared" si="225"/>
        <v>0</v>
      </c>
      <c r="DG386" s="80">
        <f t="shared" si="226"/>
        <v>0</v>
      </c>
    </row>
    <row r="387" spans="2:111" s="8" customFormat="1" ht="20.100000000000001" customHeight="1">
      <c r="B387" s="13">
        <f t="shared" si="154"/>
        <v>381</v>
      </c>
      <c r="C387" s="66" t="e">
        <f>+#REF!</f>
        <v>#REF!</v>
      </c>
      <c r="D387" s="18"/>
      <c r="E387" s="97" t="e">
        <f>#REF!</f>
        <v>#REF!</v>
      </c>
      <c r="F387" s="16" t="e">
        <f>SUMIF(#REF!,$E387,#REF!)</f>
        <v>#REF!</v>
      </c>
      <c r="G387" s="16" t="e">
        <f>SUMIF(#REF!,$E387,#REF!)</f>
        <v>#REF!</v>
      </c>
      <c r="H387" s="17" t="e">
        <f t="shared" si="203"/>
        <v>#REF!</v>
      </c>
      <c r="I387" s="64" t="e">
        <f t="shared" si="204"/>
        <v>#REF!</v>
      </c>
      <c r="K387" s="92"/>
      <c r="L387" s="93"/>
      <c r="M387" s="41">
        <f t="shared" si="205"/>
        <v>0</v>
      </c>
      <c r="N387" s="38">
        <f t="shared" si="206"/>
        <v>0</v>
      </c>
      <c r="O387" s="76"/>
      <c r="P387" s="76"/>
      <c r="Q387" s="77"/>
      <c r="R387" s="50"/>
      <c r="S387" s="41"/>
      <c r="T387" s="41">
        <f t="shared" si="207"/>
        <v>0</v>
      </c>
      <c r="U387" s="38">
        <f t="shared" si="208"/>
        <v>0</v>
      </c>
      <c r="V387" s="76"/>
      <c r="W387" s="76"/>
      <c r="X387" s="77"/>
      <c r="Y387" s="50"/>
      <c r="Z387" s="41"/>
      <c r="AA387" s="41">
        <f t="shared" si="209"/>
        <v>0</v>
      </c>
      <c r="AB387" s="38">
        <f t="shared" si="210"/>
        <v>0</v>
      </c>
      <c r="AC387" s="50"/>
      <c r="AD387" s="41"/>
      <c r="AE387" s="41">
        <f t="shared" si="211"/>
        <v>0</v>
      </c>
      <c r="AF387" s="38">
        <f t="shared" si="212"/>
        <v>0</v>
      </c>
      <c r="AG387" s="76"/>
      <c r="AH387" s="76"/>
      <c r="AI387" s="77"/>
      <c r="AJ387" s="50"/>
      <c r="AK387" s="41"/>
      <c r="AL387" s="41">
        <f t="shared" si="213"/>
        <v>0</v>
      </c>
      <c r="AM387" s="38">
        <f t="shared" si="214"/>
        <v>0</v>
      </c>
      <c r="AN387" s="76"/>
      <c r="AO387" s="76"/>
      <c r="AP387" s="77"/>
      <c r="AQ387" s="50"/>
      <c r="AR387" s="41"/>
      <c r="AS387" s="41"/>
      <c r="AT387" s="38"/>
      <c r="AU387" s="76"/>
      <c r="AV387" s="76"/>
      <c r="AW387" s="77"/>
      <c r="AX387" s="50"/>
      <c r="AY387" s="41"/>
      <c r="AZ387" s="41">
        <f t="shared" si="215"/>
        <v>0</v>
      </c>
      <c r="BA387" s="38">
        <f t="shared" si="216"/>
        <v>0</v>
      </c>
      <c r="BB387" s="76"/>
      <c r="BC387" s="76"/>
      <c r="BD387" s="77"/>
      <c r="BE387" s="50"/>
      <c r="BF387" s="41"/>
      <c r="BG387" s="41"/>
      <c r="BH387" s="38"/>
      <c r="BI387" s="76"/>
      <c r="BJ387" s="76"/>
      <c r="BK387" s="77"/>
      <c r="BL387" s="50"/>
      <c r="BM387" s="41"/>
      <c r="BN387" s="41"/>
      <c r="BO387" s="38"/>
      <c r="BP387" s="76"/>
      <c r="BQ387" s="76"/>
      <c r="BR387" s="77"/>
      <c r="BS387" s="92"/>
      <c r="BT387" s="93"/>
      <c r="BU387" s="93"/>
      <c r="BV387" s="38"/>
      <c r="BW387" s="76"/>
      <c r="BX387" s="76"/>
      <c r="BY387" s="77"/>
      <c r="BZ387" s="50"/>
      <c r="CA387" s="41"/>
      <c r="CB387" s="41"/>
      <c r="CC387" s="38">
        <f t="shared" si="217"/>
        <v>0</v>
      </c>
      <c r="CD387" s="76"/>
      <c r="CE387" s="76"/>
      <c r="CF387" s="77"/>
      <c r="CG387" s="87"/>
      <c r="CH387" s="88"/>
      <c r="CI387" s="88"/>
      <c r="CJ387" s="89">
        <f t="shared" si="218"/>
        <v>0</v>
      </c>
      <c r="CK387" s="76"/>
      <c r="CL387" s="76"/>
      <c r="CM387" s="77"/>
      <c r="CN387" s="87"/>
      <c r="CO387" s="88"/>
      <c r="CP387" s="88"/>
      <c r="CQ387" s="89"/>
      <c r="CR387" s="76"/>
      <c r="CS387" s="76"/>
      <c r="CT387" s="81"/>
      <c r="CU387" s="87"/>
      <c r="CV387" s="88"/>
      <c r="CW387" s="88">
        <f t="shared" si="219"/>
        <v>0</v>
      </c>
      <c r="CX387" s="89">
        <f t="shared" si="220"/>
        <v>0</v>
      </c>
      <c r="CY387" s="76"/>
      <c r="CZ387" s="76"/>
      <c r="DA387" s="81"/>
      <c r="DB387" s="60">
        <f t="shared" si="221"/>
        <v>0</v>
      </c>
      <c r="DC387" s="42">
        <f t="shared" si="222"/>
        <v>0</v>
      </c>
      <c r="DD387" s="42">
        <f t="shared" si="223"/>
        <v>0</v>
      </c>
      <c r="DE387" s="80">
        <f t="shared" si="224"/>
        <v>0</v>
      </c>
      <c r="DF387" s="80">
        <f t="shared" si="225"/>
        <v>0</v>
      </c>
      <c r="DG387" s="80">
        <f t="shared" si="226"/>
        <v>0</v>
      </c>
    </row>
    <row r="388" spans="2:111" s="8" customFormat="1" ht="20.100000000000001" customHeight="1">
      <c r="B388" s="13">
        <f t="shared" si="154"/>
        <v>382</v>
      </c>
      <c r="C388" s="66" t="e">
        <f>+#REF!</f>
        <v>#REF!</v>
      </c>
      <c r="D388" s="18"/>
      <c r="E388" s="97" t="e">
        <f>#REF!</f>
        <v>#REF!</v>
      </c>
      <c r="F388" s="16" t="e">
        <f>SUMIF(#REF!,$E388,#REF!)</f>
        <v>#REF!</v>
      </c>
      <c r="G388" s="16" t="e">
        <f>SUMIF(#REF!,$E388,#REF!)</f>
        <v>#REF!</v>
      </c>
      <c r="H388" s="17" t="e">
        <f t="shared" si="203"/>
        <v>#REF!</v>
      </c>
      <c r="I388" s="64" t="e">
        <f t="shared" si="204"/>
        <v>#REF!</v>
      </c>
      <c r="K388" s="92"/>
      <c r="L388" s="93"/>
      <c r="M388" s="41">
        <f t="shared" si="205"/>
        <v>0</v>
      </c>
      <c r="N388" s="38">
        <f t="shared" si="206"/>
        <v>0</v>
      </c>
      <c r="O388" s="76"/>
      <c r="P388" s="76"/>
      <c r="Q388" s="77"/>
      <c r="R388" s="50"/>
      <c r="S388" s="41"/>
      <c r="T388" s="41">
        <f t="shared" si="207"/>
        <v>0</v>
      </c>
      <c r="U388" s="38">
        <f t="shared" si="208"/>
        <v>0</v>
      </c>
      <c r="V388" s="76"/>
      <c r="W388" s="76"/>
      <c r="X388" s="77"/>
      <c r="Y388" s="50"/>
      <c r="Z388" s="41"/>
      <c r="AA388" s="41">
        <f t="shared" si="209"/>
        <v>0</v>
      </c>
      <c r="AB388" s="38">
        <f t="shared" si="210"/>
        <v>0</v>
      </c>
      <c r="AC388" s="50"/>
      <c r="AD388" s="41"/>
      <c r="AE388" s="41">
        <f t="shared" si="211"/>
        <v>0</v>
      </c>
      <c r="AF388" s="38">
        <f t="shared" si="212"/>
        <v>0</v>
      </c>
      <c r="AG388" s="76"/>
      <c r="AH388" s="76"/>
      <c r="AI388" s="77"/>
      <c r="AJ388" s="50"/>
      <c r="AK388" s="41"/>
      <c r="AL388" s="41">
        <f t="shared" si="213"/>
        <v>0</v>
      </c>
      <c r="AM388" s="38">
        <f t="shared" si="214"/>
        <v>0</v>
      </c>
      <c r="AN388" s="76"/>
      <c r="AO388" s="76"/>
      <c r="AP388" s="77"/>
      <c r="AQ388" s="50"/>
      <c r="AR388" s="41"/>
      <c r="AS388" s="41"/>
      <c r="AT388" s="38"/>
      <c r="AU388" s="76"/>
      <c r="AV388" s="76"/>
      <c r="AW388" s="77"/>
      <c r="AX388" s="50"/>
      <c r="AY388" s="41"/>
      <c r="AZ388" s="41">
        <f t="shared" si="215"/>
        <v>0</v>
      </c>
      <c r="BA388" s="38">
        <f t="shared" si="216"/>
        <v>0</v>
      </c>
      <c r="BB388" s="76"/>
      <c r="BC388" s="76"/>
      <c r="BD388" s="77"/>
      <c r="BE388" s="50"/>
      <c r="BF388" s="41"/>
      <c r="BG388" s="41"/>
      <c r="BH388" s="38"/>
      <c r="BI388" s="76"/>
      <c r="BJ388" s="76"/>
      <c r="BK388" s="77"/>
      <c r="BL388" s="50"/>
      <c r="BM388" s="41"/>
      <c r="BN388" s="41"/>
      <c r="BO388" s="38"/>
      <c r="BP388" s="76"/>
      <c r="BQ388" s="76"/>
      <c r="BR388" s="77"/>
      <c r="BS388" s="92"/>
      <c r="BT388" s="93"/>
      <c r="BU388" s="93"/>
      <c r="BV388" s="38"/>
      <c r="BW388" s="76"/>
      <c r="BX388" s="76"/>
      <c r="BY388" s="77"/>
      <c r="BZ388" s="50"/>
      <c r="CA388" s="41"/>
      <c r="CB388" s="41"/>
      <c r="CC388" s="38">
        <f t="shared" si="217"/>
        <v>0</v>
      </c>
      <c r="CD388" s="76"/>
      <c r="CE388" s="76"/>
      <c r="CF388" s="77"/>
      <c r="CG388" s="87"/>
      <c r="CH388" s="88"/>
      <c r="CI388" s="88"/>
      <c r="CJ388" s="89">
        <f t="shared" si="218"/>
        <v>0</v>
      </c>
      <c r="CK388" s="76"/>
      <c r="CL388" s="76"/>
      <c r="CM388" s="77"/>
      <c r="CN388" s="87"/>
      <c r="CO388" s="88"/>
      <c r="CP388" s="88"/>
      <c r="CQ388" s="89"/>
      <c r="CR388" s="76"/>
      <c r="CS388" s="76"/>
      <c r="CT388" s="81"/>
      <c r="CU388" s="87"/>
      <c r="CV388" s="88"/>
      <c r="CW388" s="88">
        <f t="shared" si="219"/>
        <v>0</v>
      </c>
      <c r="CX388" s="89">
        <f t="shared" si="220"/>
        <v>0</v>
      </c>
      <c r="CY388" s="76"/>
      <c r="CZ388" s="76"/>
      <c r="DA388" s="81"/>
      <c r="DB388" s="60">
        <f t="shared" si="221"/>
        <v>0</v>
      </c>
      <c r="DC388" s="42">
        <f t="shared" si="222"/>
        <v>0</v>
      </c>
      <c r="DD388" s="42">
        <f t="shared" si="223"/>
        <v>0</v>
      </c>
      <c r="DE388" s="80">
        <f t="shared" si="224"/>
        <v>0</v>
      </c>
      <c r="DF388" s="80">
        <f t="shared" si="225"/>
        <v>0</v>
      </c>
      <c r="DG388" s="80">
        <f t="shared" si="226"/>
        <v>0</v>
      </c>
    </row>
    <row r="389" spans="2:111" s="8" customFormat="1" ht="20.100000000000001" customHeight="1">
      <c r="B389" s="13">
        <f t="shared" si="154"/>
        <v>383</v>
      </c>
      <c r="C389" s="66" t="e">
        <f>+#REF!</f>
        <v>#REF!</v>
      </c>
      <c r="D389" s="18"/>
      <c r="E389" s="97" t="e">
        <f>#REF!</f>
        <v>#REF!</v>
      </c>
      <c r="F389" s="16" t="e">
        <f>SUMIF(#REF!,$E389,#REF!)</f>
        <v>#REF!</v>
      </c>
      <c r="G389" s="16" t="e">
        <f>SUMIF(#REF!,$E389,#REF!)</f>
        <v>#REF!</v>
      </c>
      <c r="H389" s="17" t="e">
        <f t="shared" si="203"/>
        <v>#REF!</v>
      </c>
      <c r="I389" s="64" t="e">
        <f t="shared" si="204"/>
        <v>#REF!</v>
      </c>
      <c r="K389" s="92"/>
      <c r="L389" s="93"/>
      <c r="M389" s="41">
        <f t="shared" si="205"/>
        <v>0</v>
      </c>
      <c r="N389" s="38">
        <f t="shared" si="206"/>
        <v>0</v>
      </c>
      <c r="O389" s="76"/>
      <c r="P389" s="76"/>
      <c r="Q389" s="77"/>
      <c r="R389" s="50"/>
      <c r="S389" s="41"/>
      <c r="T389" s="41">
        <f t="shared" si="207"/>
        <v>0</v>
      </c>
      <c r="U389" s="38">
        <f t="shared" si="208"/>
        <v>0</v>
      </c>
      <c r="V389" s="76"/>
      <c r="W389" s="76"/>
      <c r="X389" s="77"/>
      <c r="Y389" s="50"/>
      <c r="Z389" s="41"/>
      <c r="AA389" s="41">
        <f t="shared" si="209"/>
        <v>0</v>
      </c>
      <c r="AB389" s="38">
        <f t="shared" si="210"/>
        <v>0</v>
      </c>
      <c r="AC389" s="50"/>
      <c r="AD389" s="41"/>
      <c r="AE389" s="41">
        <f t="shared" si="211"/>
        <v>0</v>
      </c>
      <c r="AF389" s="38">
        <f t="shared" si="212"/>
        <v>0</v>
      </c>
      <c r="AG389" s="76"/>
      <c r="AH389" s="76"/>
      <c r="AI389" s="77"/>
      <c r="AJ389" s="50"/>
      <c r="AK389" s="41"/>
      <c r="AL389" s="41">
        <f t="shared" si="213"/>
        <v>0</v>
      </c>
      <c r="AM389" s="38">
        <f t="shared" si="214"/>
        <v>0</v>
      </c>
      <c r="AN389" s="76"/>
      <c r="AO389" s="76"/>
      <c r="AP389" s="77"/>
      <c r="AQ389" s="50"/>
      <c r="AR389" s="41"/>
      <c r="AS389" s="41"/>
      <c r="AT389" s="38"/>
      <c r="AU389" s="76"/>
      <c r="AV389" s="76"/>
      <c r="AW389" s="77"/>
      <c r="AX389" s="50"/>
      <c r="AY389" s="41"/>
      <c r="AZ389" s="41">
        <f t="shared" si="215"/>
        <v>0</v>
      </c>
      <c r="BA389" s="38">
        <f t="shared" si="216"/>
        <v>0</v>
      </c>
      <c r="BB389" s="76"/>
      <c r="BC389" s="76"/>
      <c r="BD389" s="77"/>
      <c r="BE389" s="50"/>
      <c r="BF389" s="41"/>
      <c r="BG389" s="41"/>
      <c r="BH389" s="38"/>
      <c r="BI389" s="76"/>
      <c r="BJ389" s="76"/>
      <c r="BK389" s="77"/>
      <c r="BL389" s="50"/>
      <c r="BM389" s="41"/>
      <c r="BN389" s="41"/>
      <c r="BO389" s="38"/>
      <c r="BP389" s="76"/>
      <c r="BQ389" s="76"/>
      <c r="BR389" s="77"/>
      <c r="BS389" s="92"/>
      <c r="BT389" s="93"/>
      <c r="BU389" s="93"/>
      <c r="BV389" s="38"/>
      <c r="BW389" s="76"/>
      <c r="BX389" s="76"/>
      <c r="BY389" s="77"/>
      <c r="BZ389" s="50"/>
      <c r="CA389" s="41"/>
      <c r="CB389" s="41"/>
      <c r="CC389" s="38">
        <f t="shared" si="217"/>
        <v>0</v>
      </c>
      <c r="CD389" s="76"/>
      <c r="CE389" s="76"/>
      <c r="CF389" s="77"/>
      <c r="CG389" s="87"/>
      <c r="CH389" s="88"/>
      <c r="CI389" s="88"/>
      <c r="CJ389" s="89">
        <f t="shared" si="218"/>
        <v>0</v>
      </c>
      <c r="CK389" s="76"/>
      <c r="CL389" s="76"/>
      <c r="CM389" s="77"/>
      <c r="CN389" s="87"/>
      <c r="CO389" s="88"/>
      <c r="CP389" s="88"/>
      <c r="CQ389" s="89"/>
      <c r="CR389" s="76"/>
      <c r="CS389" s="76"/>
      <c r="CT389" s="81"/>
      <c r="CU389" s="87"/>
      <c r="CV389" s="88"/>
      <c r="CW389" s="88">
        <f t="shared" si="219"/>
        <v>0</v>
      </c>
      <c r="CX389" s="89">
        <f t="shared" si="220"/>
        <v>0</v>
      </c>
      <c r="CY389" s="76"/>
      <c r="CZ389" s="76"/>
      <c r="DA389" s="81"/>
      <c r="DB389" s="60">
        <f t="shared" si="221"/>
        <v>0</v>
      </c>
      <c r="DC389" s="42">
        <f t="shared" si="222"/>
        <v>0</v>
      </c>
      <c r="DD389" s="42">
        <f t="shared" si="223"/>
        <v>0</v>
      </c>
      <c r="DE389" s="80">
        <f t="shared" si="224"/>
        <v>0</v>
      </c>
      <c r="DF389" s="80">
        <f t="shared" si="225"/>
        <v>0</v>
      </c>
      <c r="DG389" s="80">
        <f t="shared" si="226"/>
        <v>0</v>
      </c>
    </row>
    <row r="390" spans="2:111" s="8" customFormat="1" ht="20.100000000000001" customHeight="1">
      <c r="B390" s="13">
        <f t="shared" si="154"/>
        <v>384</v>
      </c>
      <c r="C390" s="66" t="e">
        <f>+#REF!</f>
        <v>#REF!</v>
      </c>
      <c r="D390" s="18"/>
      <c r="E390" s="97" t="e">
        <f>#REF!</f>
        <v>#REF!</v>
      </c>
      <c r="F390" s="16" t="e">
        <f>SUMIF(#REF!,$E390,#REF!)</f>
        <v>#REF!</v>
      </c>
      <c r="G390" s="16" t="e">
        <f>SUMIF(#REF!,$E390,#REF!)</f>
        <v>#REF!</v>
      </c>
      <c r="H390" s="17" t="e">
        <f t="shared" si="203"/>
        <v>#REF!</v>
      </c>
      <c r="I390" s="64" t="e">
        <f t="shared" si="204"/>
        <v>#REF!</v>
      </c>
      <c r="K390" s="92"/>
      <c r="L390" s="93"/>
      <c r="M390" s="41">
        <f t="shared" si="205"/>
        <v>0</v>
      </c>
      <c r="N390" s="38">
        <f t="shared" si="206"/>
        <v>0</v>
      </c>
      <c r="O390" s="76"/>
      <c r="P390" s="76"/>
      <c r="Q390" s="77"/>
      <c r="R390" s="50"/>
      <c r="S390" s="41"/>
      <c r="T390" s="41">
        <f t="shared" si="207"/>
        <v>0</v>
      </c>
      <c r="U390" s="38">
        <f t="shared" si="208"/>
        <v>0</v>
      </c>
      <c r="V390" s="76"/>
      <c r="W390" s="76"/>
      <c r="X390" s="77"/>
      <c r="Y390" s="50"/>
      <c r="Z390" s="41"/>
      <c r="AA390" s="41">
        <f t="shared" si="209"/>
        <v>0</v>
      </c>
      <c r="AB390" s="38">
        <f t="shared" si="210"/>
        <v>0</v>
      </c>
      <c r="AC390" s="50"/>
      <c r="AD390" s="41"/>
      <c r="AE390" s="41">
        <f t="shared" si="211"/>
        <v>0</v>
      </c>
      <c r="AF390" s="38">
        <f t="shared" si="212"/>
        <v>0</v>
      </c>
      <c r="AG390" s="76"/>
      <c r="AH390" s="76"/>
      <c r="AI390" s="77"/>
      <c r="AJ390" s="50"/>
      <c r="AK390" s="41"/>
      <c r="AL390" s="41">
        <f t="shared" si="213"/>
        <v>0</v>
      </c>
      <c r="AM390" s="38">
        <f t="shared" si="214"/>
        <v>0</v>
      </c>
      <c r="AN390" s="76"/>
      <c r="AO390" s="76"/>
      <c r="AP390" s="77"/>
      <c r="AQ390" s="50"/>
      <c r="AR390" s="41"/>
      <c r="AS390" s="41"/>
      <c r="AT390" s="38"/>
      <c r="AU390" s="76"/>
      <c r="AV390" s="76"/>
      <c r="AW390" s="77"/>
      <c r="AX390" s="50"/>
      <c r="AY390" s="41"/>
      <c r="AZ390" s="41">
        <f t="shared" si="215"/>
        <v>0</v>
      </c>
      <c r="BA390" s="38">
        <f t="shared" si="216"/>
        <v>0</v>
      </c>
      <c r="BB390" s="76"/>
      <c r="BC390" s="76"/>
      <c r="BD390" s="77"/>
      <c r="BE390" s="50"/>
      <c r="BF390" s="41"/>
      <c r="BG390" s="41"/>
      <c r="BH390" s="38"/>
      <c r="BI390" s="76"/>
      <c r="BJ390" s="76"/>
      <c r="BK390" s="77"/>
      <c r="BL390" s="50"/>
      <c r="BM390" s="41"/>
      <c r="BN390" s="41"/>
      <c r="BO390" s="38"/>
      <c r="BP390" s="76"/>
      <c r="BQ390" s="76"/>
      <c r="BR390" s="77"/>
      <c r="BS390" s="92"/>
      <c r="BT390" s="93"/>
      <c r="BU390" s="93"/>
      <c r="BV390" s="38"/>
      <c r="BW390" s="76"/>
      <c r="BX390" s="76"/>
      <c r="BY390" s="77"/>
      <c r="BZ390" s="50"/>
      <c r="CA390" s="41"/>
      <c r="CB390" s="41"/>
      <c r="CC390" s="38">
        <f t="shared" si="217"/>
        <v>0</v>
      </c>
      <c r="CD390" s="76"/>
      <c r="CE390" s="76"/>
      <c r="CF390" s="77"/>
      <c r="CG390" s="87"/>
      <c r="CH390" s="88"/>
      <c r="CI390" s="88"/>
      <c r="CJ390" s="89">
        <f t="shared" si="218"/>
        <v>0</v>
      </c>
      <c r="CK390" s="76"/>
      <c r="CL390" s="76"/>
      <c r="CM390" s="77"/>
      <c r="CN390" s="87"/>
      <c r="CO390" s="88"/>
      <c r="CP390" s="88"/>
      <c r="CQ390" s="89"/>
      <c r="CR390" s="76"/>
      <c r="CS390" s="76"/>
      <c r="CT390" s="81"/>
      <c r="CU390" s="87"/>
      <c r="CV390" s="88"/>
      <c r="CW390" s="88">
        <f t="shared" si="219"/>
        <v>0</v>
      </c>
      <c r="CX390" s="89">
        <f t="shared" si="220"/>
        <v>0</v>
      </c>
      <c r="CY390" s="76"/>
      <c r="CZ390" s="76"/>
      <c r="DA390" s="81"/>
      <c r="DB390" s="60">
        <f t="shared" si="221"/>
        <v>0</v>
      </c>
      <c r="DC390" s="42">
        <f t="shared" si="222"/>
        <v>0</v>
      </c>
      <c r="DD390" s="42">
        <f t="shared" si="223"/>
        <v>0</v>
      </c>
      <c r="DE390" s="80">
        <f t="shared" si="224"/>
        <v>0</v>
      </c>
      <c r="DF390" s="80">
        <f t="shared" si="225"/>
        <v>0</v>
      </c>
      <c r="DG390" s="80">
        <f t="shared" si="226"/>
        <v>0</v>
      </c>
    </row>
    <row r="391" spans="2:111" s="8" customFormat="1" ht="20.100000000000001" customHeight="1">
      <c r="B391" s="13">
        <f t="shared" si="154"/>
        <v>385</v>
      </c>
      <c r="C391" s="66" t="e">
        <f>+#REF!</f>
        <v>#REF!</v>
      </c>
      <c r="D391" s="18"/>
      <c r="E391" s="97" t="e">
        <f>#REF!</f>
        <v>#REF!</v>
      </c>
      <c r="F391" s="16" t="e">
        <f>SUMIF(#REF!,$E391,#REF!)</f>
        <v>#REF!</v>
      </c>
      <c r="G391" s="16" t="e">
        <f>SUMIF(#REF!,$E391,#REF!)</f>
        <v>#REF!</v>
      </c>
      <c r="H391" s="17" t="e">
        <f t="shared" si="203"/>
        <v>#REF!</v>
      </c>
      <c r="I391" s="64" t="e">
        <f t="shared" si="204"/>
        <v>#REF!</v>
      </c>
      <c r="K391" s="92"/>
      <c r="L391" s="93"/>
      <c r="M391" s="41">
        <f t="shared" si="205"/>
        <v>0</v>
      </c>
      <c r="N391" s="38">
        <f t="shared" si="206"/>
        <v>0</v>
      </c>
      <c r="O391" s="76"/>
      <c r="P391" s="76"/>
      <c r="Q391" s="77"/>
      <c r="R391" s="50"/>
      <c r="S391" s="41"/>
      <c r="T391" s="41">
        <f t="shared" si="207"/>
        <v>0</v>
      </c>
      <c r="U391" s="38">
        <f t="shared" si="208"/>
        <v>0</v>
      </c>
      <c r="V391" s="76"/>
      <c r="W391" s="76"/>
      <c r="X391" s="77"/>
      <c r="Y391" s="50"/>
      <c r="Z391" s="41"/>
      <c r="AA391" s="41">
        <f t="shared" si="209"/>
        <v>0</v>
      </c>
      <c r="AB391" s="38">
        <f t="shared" si="210"/>
        <v>0</v>
      </c>
      <c r="AC391" s="50"/>
      <c r="AD391" s="41"/>
      <c r="AE391" s="41">
        <f t="shared" si="211"/>
        <v>0</v>
      </c>
      <c r="AF391" s="38">
        <f t="shared" si="212"/>
        <v>0</v>
      </c>
      <c r="AG391" s="76"/>
      <c r="AH391" s="76"/>
      <c r="AI391" s="77"/>
      <c r="AJ391" s="50"/>
      <c r="AK391" s="41"/>
      <c r="AL391" s="41">
        <f t="shared" si="213"/>
        <v>0</v>
      </c>
      <c r="AM391" s="38">
        <f t="shared" si="214"/>
        <v>0</v>
      </c>
      <c r="AN391" s="76"/>
      <c r="AO391" s="76"/>
      <c r="AP391" s="77"/>
      <c r="AQ391" s="50"/>
      <c r="AR391" s="41"/>
      <c r="AS391" s="41"/>
      <c r="AT391" s="38"/>
      <c r="AU391" s="76"/>
      <c r="AV391" s="76"/>
      <c r="AW391" s="77"/>
      <c r="AX391" s="50"/>
      <c r="AY391" s="41"/>
      <c r="AZ391" s="41">
        <f t="shared" si="215"/>
        <v>0</v>
      </c>
      <c r="BA391" s="38">
        <f t="shared" si="216"/>
        <v>0</v>
      </c>
      <c r="BB391" s="76"/>
      <c r="BC391" s="76"/>
      <c r="BD391" s="77"/>
      <c r="BE391" s="50"/>
      <c r="BF391" s="41"/>
      <c r="BG391" s="41"/>
      <c r="BH391" s="38"/>
      <c r="BI391" s="76"/>
      <c r="BJ391" s="76"/>
      <c r="BK391" s="77"/>
      <c r="BL391" s="50"/>
      <c r="BM391" s="41"/>
      <c r="BN391" s="41"/>
      <c r="BO391" s="38"/>
      <c r="BP391" s="76"/>
      <c r="BQ391" s="76"/>
      <c r="BR391" s="77"/>
      <c r="BS391" s="92"/>
      <c r="BT391" s="93"/>
      <c r="BU391" s="93"/>
      <c r="BV391" s="38"/>
      <c r="BW391" s="76"/>
      <c r="BX391" s="76"/>
      <c r="BY391" s="77"/>
      <c r="BZ391" s="50"/>
      <c r="CA391" s="41"/>
      <c r="CB391" s="41"/>
      <c r="CC391" s="38">
        <f t="shared" si="217"/>
        <v>0</v>
      </c>
      <c r="CD391" s="76"/>
      <c r="CE391" s="76"/>
      <c r="CF391" s="77"/>
      <c r="CG391" s="87"/>
      <c r="CH391" s="88"/>
      <c r="CI391" s="88"/>
      <c r="CJ391" s="89">
        <f t="shared" si="218"/>
        <v>0</v>
      </c>
      <c r="CK391" s="76"/>
      <c r="CL391" s="76"/>
      <c r="CM391" s="77"/>
      <c r="CN391" s="87"/>
      <c r="CO391" s="88"/>
      <c r="CP391" s="88"/>
      <c r="CQ391" s="89"/>
      <c r="CR391" s="76"/>
      <c r="CS391" s="76"/>
      <c r="CT391" s="81"/>
      <c r="CU391" s="87"/>
      <c r="CV391" s="88"/>
      <c r="CW391" s="88">
        <f t="shared" si="219"/>
        <v>0</v>
      </c>
      <c r="CX391" s="89">
        <f t="shared" si="220"/>
        <v>0</v>
      </c>
      <c r="CY391" s="76"/>
      <c r="CZ391" s="76"/>
      <c r="DA391" s="81"/>
      <c r="DB391" s="60">
        <f t="shared" si="221"/>
        <v>0</v>
      </c>
      <c r="DC391" s="42">
        <f t="shared" si="222"/>
        <v>0</v>
      </c>
      <c r="DD391" s="42">
        <f t="shared" si="223"/>
        <v>0</v>
      </c>
      <c r="DE391" s="80">
        <f t="shared" si="224"/>
        <v>0</v>
      </c>
      <c r="DF391" s="80">
        <f t="shared" si="225"/>
        <v>0</v>
      </c>
      <c r="DG391" s="80">
        <f t="shared" si="226"/>
        <v>0</v>
      </c>
    </row>
    <row r="392" spans="2:111" s="8" customFormat="1" ht="20.100000000000001" customHeight="1">
      <c r="B392" s="13">
        <f t="shared" si="154"/>
        <v>386</v>
      </c>
      <c r="C392" s="66" t="e">
        <f>+#REF!</f>
        <v>#REF!</v>
      </c>
      <c r="D392" s="18"/>
      <c r="E392" s="97" t="e">
        <f>#REF!</f>
        <v>#REF!</v>
      </c>
      <c r="F392" s="16" t="e">
        <f>SUMIF(#REF!,$E392,#REF!)</f>
        <v>#REF!</v>
      </c>
      <c r="G392" s="16" t="e">
        <f>SUMIF(#REF!,$E392,#REF!)</f>
        <v>#REF!</v>
      </c>
      <c r="H392" s="17" t="e">
        <f t="shared" si="203"/>
        <v>#REF!</v>
      </c>
      <c r="I392" s="64" t="e">
        <f t="shared" si="204"/>
        <v>#REF!</v>
      </c>
      <c r="K392" s="92"/>
      <c r="L392" s="93"/>
      <c r="M392" s="41">
        <f t="shared" si="205"/>
        <v>0</v>
      </c>
      <c r="N392" s="38">
        <f t="shared" si="206"/>
        <v>0</v>
      </c>
      <c r="O392" s="76"/>
      <c r="P392" s="76"/>
      <c r="Q392" s="77"/>
      <c r="R392" s="50"/>
      <c r="S392" s="41"/>
      <c r="T392" s="41">
        <f t="shared" si="207"/>
        <v>0</v>
      </c>
      <c r="U392" s="38">
        <f t="shared" si="208"/>
        <v>0</v>
      </c>
      <c r="V392" s="76"/>
      <c r="W392" s="76"/>
      <c r="X392" s="77"/>
      <c r="Y392" s="50"/>
      <c r="Z392" s="41"/>
      <c r="AA392" s="41">
        <f t="shared" si="209"/>
        <v>0</v>
      </c>
      <c r="AB392" s="38">
        <f t="shared" si="210"/>
        <v>0</v>
      </c>
      <c r="AC392" s="50"/>
      <c r="AD392" s="41"/>
      <c r="AE392" s="41">
        <f t="shared" si="211"/>
        <v>0</v>
      </c>
      <c r="AF392" s="38">
        <f t="shared" si="212"/>
        <v>0</v>
      </c>
      <c r="AG392" s="76"/>
      <c r="AH392" s="76"/>
      <c r="AI392" s="77"/>
      <c r="AJ392" s="50"/>
      <c r="AK392" s="41"/>
      <c r="AL392" s="41">
        <f t="shared" si="213"/>
        <v>0</v>
      </c>
      <c r="AM392" s="38">
        <f t="shared" si="214"/>
        <v>0</v>
      </c>
      <c r="AN392" s="76"/>
      <c r="AO392" s="76"/>
      <c r="AP392" s="77"/>
      <c r="AQ392" s="50"/>
      <c r="AR392" s="41"/>
      <c r="AS392" s="41"/>
      <c r="AT392" s="38"/>
      <c r="AU392" s="76"/>
      <c r="AV392" s="76"/>
      <c r="AW392" s="77"/>
      <c r="AX392" s="50"/>
      <c r="AY392" s="41"/>
      <c r="AZ392" s="41">
        <f t="shared" si="215"/>
        <v>0</v>
      </c>
      <c r="BA392" s="38">
        <f t="shared" si="216"/>
        <v>0</v>
      </c>
      <c r="BB392" s="76"/>
      <c r="BC392" s="76"/>
      <c r="BD392" s="77"/>
      <c r="BE392" s="50"/>
      <c r="BF392" s="41"/>
      <c r="BG392" s="41"/>
      <c r="BH392" s="38"/>
      <c r="BI392" s="76"/>
      <c r="BJ392" s="76"/>
      <c r="BK392" s="77"/>
      <c r="BL392" s="50"/>
      <c r="BM392" s="41"/>
      <c r="BN392" s="41"/>
      <c r="BO392" s="38"/>
      <c r="BP392" s="76"/>
      <c r="BQ392" s="76"/>
      <c r="BR392" s="77"/>
      <c r="BS392" s="92"/>
      <c r="BT392" s="93"/>
      <c r="BU392" s="93"/>
      <c r="BV392" s="38"/>
      <c r="BW392" s="76"/>
      <c r="BX392" s="76"/>
      <c r="BY392" s="77"/>
      <c r="BZ392" s="50"/>
      <c r="CA392" s="41"/>
      <c r="CB392" s="41"/>
      <c r="CC392" s="38">
        <f t="shared" si="217"/>
        <v>0</v>
      </c>
      <c r="CD392" s="76"/>
      <c r="CE392" s="76"/>
      <c r="CF392" s="77"/>
      <c r="CG392" s="87"/>
      <c r="CH392" s="88"/>
      <c r="CI392" s="88"/>
      <c r="CJ392" s="89">
        <f t="shared" si="218"/>
        <v>0</v>
      </c>
      <c r="CK392" s="76"/>
      <c r="CL392" s="76"/>
      <c r="CM392" s="77"/>
      <c r="CN392" s="87"/>
      <c r="CO392" s="88"/>
      <c r="CP392" s="88"/>
      <c r="CQ392" s="89"/>
      <c r="CR392" s="76"/>
      <c r="CS392" s="76"/>
      <c r="CT392" s="81"/>
      <c r="CU392" s="87"/>
      <c r="CV392" s="88"/>
      <c r="CW392" s="88">
        <f t="shared" si="219"/>
        <v>0</v>
      </c>
      <c r="CX392" s="89">
        <f t="shared" si="220"/>
        <v>0</v>
      </c>
      <c r="CY392" s="76"/>
      <c r="CZ392" s="76"/>
      <c r="DA392" s="81"/>
      <c r="DB392" s="60">
        <f t="shared" si="221"/>
        <v>0</v>
      </c>
      <c r="DC392" s="42">
        <f t="shared" si="222"/>
        <v>0</v>
      </c>
      <c r="DD392" s="42">
        <f t="shared" si="223"/>
        <v>0</v>
      </c>
      <c r="DE392" s="80">
        <f t="shared" si="224"/>
        <v>0</v>
      </c>
      <c r="DF392" s="80">
        <f t="shared" si="225"/>
        <v>0</v>
      </c>
      <c r="DG392" s="80">
        <f t="shared" si="226"/>
        <v>0</v>
      </c>
    </row>
    <row r="393" spans="2:111" s="8" customFormat="1" ht="20.100000000000001" customHeight="1">
      <c r="B393" s="13">
        <f t="shared" si="154"/>
        <v>387</v>
      </c>
      <c r="C393" s="66" t="e">
        <f>+#REF!</f>
        <v>#REF!</v>
      </c>
      <c r="D393" s="18"/>
      <c r="E393" s="97" t="e">
        <f>#REF!</f>
        <v>#REF!</v>
      </c>
      <c r="F393" s="16" t="e">
        <f>SUMIF(#REF!,$E393,#REF!)</f>
        <v>#REF!</v>
      </c>
      <c r="G393" s="16" t="e">
        <f>SUMIF(#REF!,$E393,#REF!)</f>
        <v>#REF!</v>
      </c>
      <c r="H393" s="17" t="e">
        <f t="shared" si="203"/>
        <v>#REF!</v>
      </c>
      <c r="I393" s="64" t="e">
        <f t="shared" si="204"/>
        <v>#REF!</v>
      </c>
      <c r="K393" s="92"/>
      <c r="L393" s="93"/>
      <c r="M393" s="41">
        <f t="shared" si="205"/>
        <v>0</v>
      </c>
      <c r="N393" s="38">
        <f t="shared" si="206"/>
        <v>0</v>
      </c>
      <c r="O393" s="76"/>
      <c r="P393" s="76"/>
      <c r="Q393" s="77"/>
      <c r="R393" s="50"/>
      <c r="S393" s="41"/>
      <c r="T393" s="41">
        <f t="shared" si="207"/>
        <v>0</v>
      </c>
      <c r="U393" s="38">
        <f t="shared" si="208"/>
        <v>0</v>
      </c>
      <c r="V393" s="76"/>
      <c r="W393" s="76"/>
      <c r="X393" s="77"/>
      <c r="Y393" s="50"/>
      <c r="Z393" s="41"/>
      <c r="AA393" s="41">
        <f t="shared" si="209"/>
        <v>0</v>
      </c>
      <c r="AB393" s="38">
        <f t="shared" si="210"/>
        <v>0</v>
      </c>
      <c r="AC393" s="50"/>
      <c r="AD393" s="41"/>
      <c r="AE393" s="41">
        <f t="shared" si="211"/>
        <v>0</v>
      </c>
      <c r="AF393" s="38">
        <f t="shared" si="212"/>
        <v>0</v>
      </c>
      <c r="AG393" s="76"/>
      <c r="AH393" s="76"/>
      <c r="AI393" s="77"/>
      <c r="AJ393" s="50"/>
      <c r="AK393" s="41"/>
      <c r="AL393" s="41">
        <f t="shared" si="213"/>
        <v>0</v>
      </c>
      <c r="AM393" s="38">
        <f t="shared" si="214"/>
        <v>0</v>
      </c>
      <c r="AN393" s="76"/>
      <c r="AO393" s="76"/>
      <c r="AP393" s="77"/>
      <c r="AQ393" s="50"/>
      <c r="AR393" s="41"/>
      <c r="AS393" s="41"/>
      <c r="AT393" s="38"/>
      <c r="AU393" s="76"/>
      <c r="AV393" s="76"/>
      <c r="AW393" s="77"/>
      <c r="AX393" s="50"/>
      <c r="AY393" s="41"/>
      <c r="AZ393" s="41">
        <f t="shared" si="215"/>
        <v>0</v>
      </c>
      <c r="BA393" s="38">
        <f t="shared" si="216"/>
        <v>0</v>
      </c>
      <c r="BB393" s="76"/>
      <c r="BC393" s="76"/>
      <c r="BD393" s="77"/>
      <c r="BE393" s="50"/>
      <c r="BF393" s="41"/>
      <c r="BG393" s="41"/>
      <c r="BH393" s="38"/>
      <c r="BI393" s="76"/>
      <c r="BJ393" s="76"/>
      <c r="BK393" s="77"/>
      <c r="BL393" s="50"/>
      <c r="BM393" s="41"/>
      <c r="BN393" s="41"/>
      <c r="BO393" s="38"/>
      <c r="BP393" s="76"/>
      <c r="BQ393" s="76"/>
      <c r="BR393" s="77"/>
      <c r="BS393" s="92"/>
      <c r="BT393" s="93"/>
      <c r="BU393" s="93"/>
      <c r="BV393" s="38"/>
      <c r="BW393" s="76"/>
      <c r="BX393" s="76"/>
      <c r="BY393" s="77"/>
      <c r="BZ393" s="50"/>
      <c r="CA393" s="41"/>
      <c r="CB393" s="41"/>
      <c r="CC393" s="38">
        <f t="shared" si="217"/>
        <v>0</v>
      </c>
      <c r="CD393" s="76"/>
      <c r="CE393" s="76"/>
      <c r="CF393" s="77"/>
      <c r="CG393" s="87"/>
      <c r="CH393" s="88"/>
      <c r="CI393" s="88"/>
      <c r="CJ393" s="89">
        <f t="shared" si="218"/>
        <v>0</v>
      </c>
      <c r="CK393" s="76"/>
      <c r="CL393" s="76"/>
      <c r="CM393" s="77"/>
      <c r="CN393" s="87"/>
      <c r="CO393" s="88"/>
      <c r="CP393" s="88"/>
      <c r="CQ393" s="89"/>
      <c r="CR393" s="76"/>
      <c r="CS393" s="76"/>
      <c r="CT393" s="81"/>
      <c r="CU393" s="87"/>
      <c r="CV393" s="88"/>
      <c r="CW393" s="88">
        <f t="shared" si="219"/>
        <v>0</v>
      </c>
      <c r="CX393" s="89">
        <f t="shared" si="220"/>
        <v>0</v>
      </c>
      <c r="CY393" s="76"/>
      <c r="CZ393" s="76"/>
      <c r="DA393" s="81"/>
      <c r="DB393" s="60">
        <f t="shared" si="221"/>
        <v>0</v>
      </c>
      <c r="DC393" s="42">
        <f t="shared" si="222"/>
        <v>0</v>
      </c>
      <c r="DD393" s="42">
        <f t="shared" si="223"/>
        <v>0</v>
      </c>
      <c r="DE393" s="80">
        <f t="shared" si="224"/>
        <v>0</v>
      </c>
      <c r="DF393" s="80">
        <f t="shared" si="225"/>
        <v>0</v>
      </c>
      <c r="DG393" s="80">
        <f t="shared" si="226"/>
        <v>0</v>
      </c>
    </row>
    <row r="394" spans="2:111" s="8" customFormat="1" ht="20.100000000000001" customHeight="1">
      <c r="B394" s="13">
        <f t="shared" si="154"/>
        <v>388</v>
      </c>
      <c r="C394" s="66" t="e">
        <f>+#REF!</f>
        <v>#REF!</v>
      </c>
      <c r="D394" s="18"/>
      <c r="E394" s="97" t="e">
        <f>#REF!</f>
        <v>#REF!</v>
      </c>
      <c r="F394" s="16" t="e">
        <f>SUMIF(#REF!,$E394,#REF!)</f>
        <v>#REF!</v>
      </c>
      <c r="G394" s="16" t="e">
        <f>SUMIF(#REF!,$E394,#REF!)</f>
        <v>#REF!</v>
      </c>
      <c r="H394" s="17" t="e">
        <f t="shared" si="203"/>
        <v>#REF!</v>
      </c>
      <c r="I394" s="64" t="e">
        <f t="shared" si="204"/>
        <v>#REF!</v>
      </c>
      <c r="K394" s="92"/>
      <c r="L394" s="93"/>
      <c r="M394" s="41">
        <f t="shared" si="205"/>
        <v>0</v>
      </c>
      <c r="N394" s="38">
        <f t="shared" si="206"/>
        <v>0</v>
      </c>
      <c r="O394" s="76"/>
      <c r="P394" s="76"/>
      <c r="Q394" s="77"/>
      <c r="R394" s="50"/>
      <c r="S394" s="41"/>
      <c r="T394" s="41">
        <f t="shared" si="207"/>
        <v>0</v>
      </c>
      <c r="U394" s="38">
        <f t="shared" si="208"/>
        <v>0</v>
      </c>
      <c r="V394" s="76"/>
      <c r="W394" s="76"/>
      <c r="X394" s="77"/>
      <c r="Y394" s="50"/>
      <c r="Z394" s="41"/>
      <c r="AA394" s="41">
        <f t="shared" si="209"/>
        <v>0</v>
      </c>
      <c r="AB394" s="38">
        <f t="shared" si="210"/>
        <v>0</v>
      </c>
      <c r="AC394" s="50"/>
      <c r="AD394" s="41"/>
      <c r="AE394" s="41">
        <f t="shared" si="211"/>
        <v>0</v>
      </c>
      <c r="AF394" s="38">
        <f t="shared" si="212"/>
        <v>0</v>
      </c>
      <c r="AG394" s="76"/>
      <c r="AH394" s="76"/>
      <c r="AI394" s="77"/>
      <c r="AJ394" s="50"/>
      <c r="AK394" s="41"/>
      <c r="AL394" s="41">
        <f t="shared" si="213"/>
        <v>0</v>
      </c>
      <c r="AM394" s="38">
        <f t="shared" si="214"/>
        <v>0</v>
      </c>
      <c r="AN394" s="76"/>
      <c r="AO394" s="76"/>
      <c r="AP394" s="77"/>
      <c r="AQ394" s="50"/>
      <c r="AR394" s="41"/>
      <c r="AS394" s="41"/>
      <c r="AT394" s="38"/>
      <c r="AU394" s="76"/>
      <c r="AV394" s="76"/>
      <c r="AW394" s="77"/>
      <c r="AX394" s="50"/>
      <c r="AY394" s="41"/>
      <c r="AZ394" s="41">
        <f t="shared" si="215"/>
        <v>0</v>
      </c>
      <c r="BA394" s="38">
        <f t="shared" si="216"/>
        <v>0</v>
      </c>
      <c r="BB394" s="76"/>
      <c r="BC394" s="76"/>
      <c r="BD394" s="77"/>
      <c r="BE394" s="50"/>
      <c r="BF394" s="41"/>
      <c r="BG394" s="41"/>
      <c r="BH394" s="38"/>
      <c r="BI394" s="76"/>
      <c r="BJ394" s="76"/>
      <c r="BK394" s="77"/>
      <c r="BL394" s="50"/>
      <c r="BM394" s="41"/>
      <c r="BN394" s="41"/>
      <c r="BO394" s="38"/>
      <c r="BP394" s="76"/>
      <c r="BQ394" s="76"/>
      <c r="BR394" s="77"/>
      <c r="BS394" s="92"/>
      <c r="BT394" s="93"/>
      <c r="BU394" s="93"/>
      <c r="BV394" s="38"/>
      <c r="BW394" s="76"/>
      <c r="BX394" s="76"/>
      <c r="BY394" s="77"/>
      <c r="BZ394" s="50"/>
      <c r="CA394" s="41"/>
      <c r="CB394" s="41"/>
      <c r="CC394" s="38">
        <f t="shared" si="217"/>
        <v>0</v>
      </c>
      <c r="CD394" s="76"/>
      <c r="CE394" s="76"/>
      <c r="CF394" s="77"/>
      <c r="CG394" s="87"/>
      <c r="CH394" s="88"/>
      <c r="CI394" s="88"/>
      <c r="CJ394" s="89">
        <f t="shared" si="218"/>
        <v>0</v>
      </c>
      <c r="CK394" s="76"/>
      <c r="CL394" s="76"/>
      <c r="CM394" s="77"/>
      <c r="CN394" s="87"/>
      <c r="CO394" s="88"/>
      <c r="CP394" s="88"/>
      <c r="CQ394" s="89"/>
      <c r="CR394" s="76"/>
      <c r="CS394" s="76"/>
      <c r="CT394" s="81"/>
      <c r="CU394" s="87"/>
      <c r="CV394" s="88"/>
      <c r="CW394" s="88">
        <f t="shared" si="219"/>
        <v>0</v>
      </c>
      <c r="CX394" s="89">
        <f t="shared" si="220"/>
        <v>0</v>
      </c>
      <c r="CY394" s="76"/>
      <c r="CZ394" s="76"/>
      <c r="DA394" s="81"/>
      <c r="DB394" s="60">
        <f t="shared" si="221"/>
        <v>0</v>
      </c>
      <c r="DC394" s="42">
        <f t="shared" si="222"/>
        <v>0</v>
      </c>
      <c r="DD394" s="42">
        <f t="shared" si="223"/>
        <v>0</v>
      </c>
      <c r="DE394" s="80">
        <f t="shared" si="224"/>
        <v>0</v>
      </c>
      <c r="DF394" s="80">
        <f t="shared" si="225"/>
        <v>0</v>
      </c>
      <c r="DG394" s="80">
        <f t="shared" si="226"/>
        <v>0</v>
      </c>
    </row>
    <row r="395" spans="2:111" s="8" customFormat="1" ht="20.100000000000001" customHeight="1">
      <c r="B395" s="13">
        <f t="shared" si="154"/>
        <v>389</v>
      </c>
      <c r="C395" s="66" t="e">
        <f>+#REF!</f>
        <v>#REF!</v>
      </c>
      <c r="D395" s="18"/>
      <c r="E395" s="97" t="e">
        <f>#REF!</f>
        <v>#REF!</v>
      </c>
      <c r="F395" s="16" t="e">
        <f>SUMIF(#REF!,$E395,#REF!)</f>
        <v>#REF!</v>
      </c>
      <c r="G395" s="16" t="e">
        <f>SUMIF(#REF!,$E395,#REF!)</f>
        <v>#REF!</v>
      </c>
      <c r="H395" s="17" t="e">
        <f t="shared" si="203"/>
        <v>#REF!</v>
      </c>
      <c r="I395" s="64" t="e">
        <f t="shared" si="204"/>
        <v>#REF!</v>
      </c>
      <c r="K395" s="92"/>
      <c r="L395" s="93"/>
      <c r="M395" s="41">
        <f t="shared" si="205"/>
        <v>0</v>
      </c>
      <c r="N395" s="38">
        <f t="shared" si="206"/>
        <v>0</v>
      </c>
      <c r="O395" s="76"/>
      <c r="P395" s="76"/>
      <c r="Q395" s="77"/>
      <c r="R395" s="50"/>
      <c r="S395" s="41"/>
      <c r="T395" s="41">
        <f t="shared" si="207"/>
        <v>0</v>
      </c>
      <c r="U395" s="38">
        <f t="shared" si="208"/>
        <v>0</v>
      </c>
      <c r="V395" s="76"/>
      <c r="W395" s="76"/>
      <c r="X395" s="77"/>
      <c r="Y395" s="50"/>
      <c r="Z395" s="41"/>
      <c r="AA395" s="41">
        <f t="shared" si="209"/>
        <v>0</v>
      </c>
      <c r="AB395" s="38">
        <f t="shared" si="210"/>
        <v>0</v>
      </c>
      <c r="AC395" s="50"/>
      <c r="AD395" s="41"/>
      <c r="AE395" s="41">
        <f t="shared" si="211"/>
        <v>0</v>
      </c>
      <c r="AF395" s="38">
        <f t="shared" si="212"/>
        <v>0</v>
      </c>
      <c r="AG395" s="76"/>
      <c r="AH395" s="76"/>
      <c r="AI395" s="77"/>
      <c r="AJ395" s="50"/>
      <c r="AK395" s="41"/>
      <c r="AL395" s="41">
        <f t="shared" si="213"/>
        <v>0</v>
      </c>
      <c r="AM395" s="38">
        <f t="shared" si="214"/>
        <v>0</v>
      </c>
      <c r="AN395" s="76"/>
      <c r="AO395" s="76"/>
      <c r="AP395" s="77"/>
      <c r="AQ395" s="50"/>
      <c r="AR395" s="41"/>
      <c r="AS395" s="41"/>
      <c r="AT395" s="38"/>
      <c r="AU395" s="76"/>
      <c r="AV395" s="76"/>
      <c r="AW395" s="77"/>
      <c r="AX395" s="50"/>
      <c r="AY395" s="41"/>
      <c r="AZ395" s="41">
        <f t="shared" si="215"/>
        <v>0</v>
      </c>
      <c r="BA395" s="38">
        <f t="shared" si="216"/>
        <v>0</v>
      </c>
      <c r="BB395" s="76"/>
      <c r="BC395" s="76"/>
      <c r="BD395" s="77"/>
      <c r="BE395" s="50"/>
      <c r="BF395" s="41"/>
      <c r="BG395" s="41"/>
      <c r="BH395" s="38"/>
      <c r="BI395" s="76"/>
      <c r="BJ395" s="76"/>
      <c r="BK395" s="77"/>
      <c r="BL395" s="50"/>
      <c r="BM395" s="41"/>
      <c r="BN395" s="41"/>
      <c r="BO395" s="38"/>
      <c r="BP395" s="76"/>
      <c r="BQ395" s="76"/>
      <c r="BR395" s="77"/>
      <c r="BS395" s="92"/>
      <c r="BT395" s="93"/>
      <c r="BU395" s="93"/>
      <c r="BV395" s="38"/>
      <c r="BW395" s="76"/>
      <c r="BX395" s="76"/>
      <c r="BY395" s="77"/>
      <c r="BZ395" s="50"/>
      <c r="CA395" s="41"/>
      <c r="CB395" s="41"/>
      <c r="CC395" s="38">
        <f t="shared" si="217"/>
        <v>0</v>
      </c>
      <c r="CD395" s="76"/>
      <c r="CE395" s="76"/>
      <c r="CF395" s="77"/>
      <c r="CG395" s="87"/>
      <c r="CH395" s="88"/>
      <c r="CI395" s="88"/>
      <c r="CJ395" s="89">
        <f t="shared" si="218"/>
        <v>0</v>
      </c>
      <c r="CK395" s="76"/>
      <c r="CL395" s="76"/>
      <c r="CM395" s="77"/>
      <c r="CN395" s="87"/>
      <c r="CO395" s="88"/>
      <c r="CP395" s="88"/>
      <c r="CQ395" s="89"/>
      <c r="CR395" s="76"/>
      <c r="CS395" s="76"/>
      <c r="CT395" s="81"/>
      <c r="CU395" s="87"/>
      <c r="CV395" s="88"/>
      <c r="CW395" s="88">
        <f t="shared" si="219"/>
        <v>0</v>
      </c>
      <c r="CX395" s="89">
        <f t="shared" si="220"/>
        <v>0</v>
      </c>
      <c r="CY395" s="76"/>
      <c r="CZ395" s="76"/>
      <c r="DA395" s="81"/>
      <c r="DB395" s="60">
        <f t="shared" si="221"/>
        <v>0</v>
      </c>
      <c r="DC395" s="42">
        <f t="shared" si="222"/>
        <v>0</v>
      </c>
      <c r="DD395" s="42">
        <f t="shared" si="223"/>
        <v>0</v>
      </c>
      <c r="DE395" s="80">
        <f t="shared" si="224"/>
        <v>0</v>
      </c>
      <c r="DF395" s="80">
        <f t="shared" si="225"/>
        <v>0</v>
      </c>
      <c r="DG395" s="80">
        <f t="shared" si="226"/>
        <v>0</v>
      </c>
    </row>
    <row r="396" spans="2:111" s="8" customFormat="1" ht="20.100000000000001" customHeight="1">
      <c r="B396" s="13">
        <f t="shared" si="154"/>
        <v>390</v>
      </c>
      <c r="C396" s="66" t="e">
        <f>+#REF!</f>
        <v>#REF!</v>
      </c>
      <c r="D396" s="18"/>
      <c r="E396" s="97" t="e">
        <f>#REF!</f>
        <v>#REF!</v>
      </c>
      <c r="F396" s="16" t="e">
        <f>SUMIF(#REF!,$E396,#REF!)</f>
        <v>#REF!</v>
      </c>
      <c r="G396" s="16" t="e">
        <f>SUMIF(#REF!,$E396,#REF!)</f>
        <v>#REF!</v>
      </c>
      <c r="H396" s="17" t="e">
        <f t="shared" si="203"/>
        <v>#REF!</v>
      </c>
      <c r="I396" s="64" t="e">
        <f t="shared" si="204"/>
        <v>#REF!</v>
      </c>
      <c r="K396" s="92"/>
      <c r="L396" s="93"/>
      <c r="M396" s="41">
        <f t="shared" si="205"/>
        <v>0</v>
      </c>
      <c r="N396" s="38">
        <f t="shared" si="206"/>
        <v>0</v>
      </c>
      <c r="O396" s="76"/>
      <c r="P396" s="76"/>
      <c r="Q396" s="77"/>
      <c r="R396" s="50"/>
      <c r="S396" s="41"/>
      <c r="T396" s="41">
        <f t="shared" si="207"/>
        <v>0</v>
      </c>
      <c r="U396" s="38">
        <f t="shared" si="208"/>
        <v>0</v>
      </c>
      <c r="V396" s="76"/>
      <c r="W396" s="76"/>
      <c r="X396" s="77"/>
      <c r="Y396" s="50"/>
      <c r="Z396" s="41"/>
      <c r="AA396" s="41">
        <f t="shared" si="209"/>
        <v>0</v>
      </c>
      <c r="AB396" s="38">
        <f t="shared" si="210"/>
        <v>0</v>
      </c>
      <c r="AC396" s="50"/>
      <c r="AD396" s="41"/>
      <c r="AE396" s="41">
        <f t="shared" si="211"/>
        <v>0</v>
      </c>
      <c r="AF396" s="38">
        <f t="shared" si="212"/>
        <v>0</v>
      </c>
      <c r="AG396" s="76"/>
      <c r="AH396" s="76"/>
      <c r="AI396" s="77"/>
      <c r="AJ396" s="50"/>
      <c r="AK396" s="41"/>
      <c r="AL396" s="41">
        <f t="shared" si="213"/>
        <v>0</v>
      </c>
      <c r="AM396" s="38">
        <f t="shared" si="214"/>
        <v>0</v>
      </c>
      <c r="AN396" s="76"/>
      <c r="AO396" s="76"/>
      <c r="AP396" s="77"/>
      <c r="AQ396" s="50"/>
      <c r="AR396" s="41"/>
      <c r="AS396" s="41"/>
      <c r="AT396" s="38"/>
      <c r="AU396" s="76"/>
      <c r="AV396" s="76"/>
      <c r="AW396" s="77"/>
      <c r="AX396" s="50"/>
      <c r="AY396" s="41"/>
      <c r="AZ396" s="41">
        <f t="shared" si="215"/>
        <v>0</v>
      </c>
      <c r="BA396" s="38">
        <f t="shared" si="216"/>
        <v>0</v>
      </c>
      <c r="BB396" s="76"/>
      <c r="BC396" s="76"/>
      <c r="BD396" s="77"/>
      <c r="BE396" s="50"/>
      <c r="BF396" s="41"/>
      <c r="BG396" s="41"/>
      <c r="BH396" s="38"/>
      <c r="BI396" s="76"/>
      <c r="BJ396" s="76"/>
      <c r="BK396" s="77"/>
      <c r="BL396" s="50"/>
      <c r="BM396" s="41"/>
      <c r="BN396" s="41"/>
      <c r="BO396" s="38"/>
      <c r="BP396" s="76"/>
      <c r="BQ396" s="76"/>
      <c r="BR396" s="77"/>
      <c r="BS396" s="92"/>
      <c r="BT396" s="93"/>
      <c r="BU396" s="93"/>
      <c r="BV396" s="38"/>
      <c r="BW396" s="76"/>
      <c r="BX396" s="76"/>
      <c r="BY396" s="77"/>
      <c r="BZ396" s="50"/>
      <c r="CA396" s="41"/>
      <c r="CB396" s="41"/>
      <c r="CC396" s="38">
        <f t="shared" si="217"/>
        <v>0</v>
      </c>
      <c r="CD396" s="76"/>
      <c r="CE396" s="76"/>
      <c r="CF396" s="77"/>
      <c r="CG396" s="87"/>
      <c r="CH396" s="88"/>
      <c r="CI396" s="88"/>
      <c r="CJ396" s="89">
        <f t="shared" si="218"/>
        <v>0</v>
      </c>
      <c r="CK396" s="76"/>
      <c r="CL396" s="76"/>
      <c r="CM396" s="77"/>
      <c r="CN396" s="87"/>
      <c r="CO396" s="88"/>
      <c r="CP396" s="88"/>
      <c r="CQ396" s="89"/>
      <c r="CR396" s="76"/>
      <c r="CS396" s="76"/>
      <c r="CT396" s="81"/>
      <c r="CU396" s="87"/>
      <c r="CV396" s="88"/>
      <c r="CW396" s="88">
        <f t="shared" si="219"/>
        <v>0</v>
      </c>
      <c r="CX396" s="89">
        <f t="shared" si="220"/>
        <v>0</v>
      </c>
      <c r="CY396" s="76"/>
      <c r="CZ396" s="76"/>
      <c r="DA396" s="81"/>
      <c r="DB396" s="60">
        <f t="shared" si="221"/>
        <v>0</v>
      </c>
      <c r="DC396" s="42">
        <f t="shared" si="222"/>
        <v>0</v>
      </c>
      <c r="DD396" s="42">
        <f t="shared" si="223"/>
        <v>0</v>
      </c>
      <c r="DE396" s="80">
        <f t="shared" si="224"/>
        <v>0</v>
      </c>
      <c r="DF396" s="80">
        <f t="shared" si="225"/>
        <v>0</v>
      </c>
      <c r="DG396" s="80">
        <f t="shared" si="226"/>
        <v>0</v>
      </c>
    </row>
    <row r="397" spans="2:111" s="8" customFormat="1" ht="20.100000000000001" customHeight="1">
      <c r="B397" s="13">
        <f t="shared" si="154"/>
        <v>391</v>
      </c>
      <c r="C397" s="66" t="e">
        <f>+#REF!</f>
        <v>#REF!</v>
      </c>
      <c r="D397" s="18"/>
      <c r="E397" s="97" t="e">
        <f>#REF!</f>
        <v>#REF!</v>
      </c>
      <c r="F397" s="16" t="e">
        <f>SUMIF(#REF!,$E397,#REF!)</f>
        <v>#REF!</v>
      </c>
      <c r="G397" s="16" t="e">
        <f>SUMIF(#REF!,$E397,#REF!)</f>
        <v>#REF!</v>
      </c>
      <c r="H397" s="17" t="e">
        <f t="shared" si="203"/>
        <v>#REF!</v>
      </c>
      <c r="I397" s="64" t="e">
        <f t="shared" si="204"/>
        <v>#REF!</v>
      </c>
      <c r="K397" s="92"/>
      <c r="L397" s="93"/>
      <c r="M397" s="41">
        <f t="shared" si="205"/>
        <v>0</v>
      </c>
      <c r="N397" s="38">
        <f t="shared" si="206"/>
        <v>0</v>
      </c>
      <c r="O397" s="76"/>
      <c r="P397" s="76"/>
      <c r="Q397" s="77"/>
      <c r="R397" s="50"/>
      <c r="S397" s="41"/>
      <c r="T397" s="41">
        <f t="shared" si="207"/>
        <v>0</v>
      </c>
      <c r="U397" s="38">
        <f t="shared" si="208"/>
        <v>0</v>
      </c>
      <c r="V397" s="76"/>
      <c r="W397" s="76"/>
      <c r="X397" s="77"/>
      <c r="Y397" s="50"/>
      <c r="Z397" s="41"/>
      <c r="AA397" s="41">
        <f t="shared" si="209"/>
        <v>0</v>
      </c>
      <c r="AB397" s="38">
        <f t="shared" si="210"/>
        <v>0</v>
      </c>
      <c r="AC397" s="50"/>
      <c r="AD397" s="41"/>
      <c r="AE397" s="41">
        <f t="shared" si="211"/>
        <v>0</v>
      </c>
      <c r="AF397" s="38">
        <f t="shared" si="212"/>
        <v>0</v>
      </c>
      <c r="AG397" s="76"/>
      <c r="AH397" s="76"/>
      <c r="AI397" s="77"/>
      <c r="AJ397" s="50"/>
      <c r="AK397" s="41"/>
      <c r="AL397" s="41">
        <f t="shared" si="213"/>
        <v>0</v>
      </c>
      <c r="AM397" s="38">
        <f t="shared" si="214"/>
        <v>0</v>
      </c>
      <c r="AN397" s="76"/>
      <c r="AO397" s="76"/>
      <c r="AP397" s="77"/>
      <c r="AQ397" s="50"/>
      <c r="AR397" s="41"/>
      <c r="AS397" s="41"/>
      <c r="AT397" s="38"/>
      <c r="AU397" s="76"/>
      <c r="AV397" s="76"/>
      <c r="AW397" s="77"/>
      <c r="AX397" s="50"/>
      <c r="AY397" s="41"/>
      <c r="AZ397" s="41">
        <f t="shared" si="215"/>
        <v>0</v>
      </c>
      <c r="BA397" s="38">
        <f t="shared" si="216"/>
        <v>0</v>
      </c>
      <c r="BB397" s="76"/>
      <c r="BC397" s="76"/>
      <c r="BD397" s="77"/>
      <c r="BE397" s="50"/>
      <c r="BF397" s="41"/>
      <c r="BG397" s="41"/>
      <c r="BH397" s="38"/>
      <c r="BI397" s="76"/>
      <c r="BJ397" s="76"/>
      <c r="BK397" s="77"/>
      <c r="BL397" s="50"/>
      <c r="BM397" s="41"/>
      <c r="BN397" s="41"/>
      <c r="BO397" s="38"/>
      <c r="BP397" s="76"/>
      <c r="BQ397" s="76"/>
      <c r="BR397" s="77"/>
      <c r="BS397" s="92"/>
      <c r="BT397" s="93"/>
      <c r="BU397" s="93"/>
      <c r="BV397" s="38"/>
      <c r="BW397" s="76"/>
      <c r="BX397" s="76"/>
      <c r="BY397" s="77"/>
      <c r="BZ397" s="50"/>
      <c r="CA397" s="41"/>
      <c r="CB397" s="41"/>
      <c r="CC397" s="38">
        <f t="shared" si="217"/>
        <v>0</v>
      </c>
      <c r="CD397" s="76"/>
      <c r="CE397" s="76"/>
      <c r="CF397" s="77"/>
      <c r="CG397" s="87"/>
      <c r="CH397" s="88"/>
      <c r="CI397" s="88"/>
      <c r="CJ397" s="89">
        <f t="shared" si="218"/>
        <v>0</v>
      </c>
      <c r="CK397" s="76"/>
      <c r="CL397" s="76"/>
      <c r="CM397" s="77"/>
      <c r="CN397" s="87"/>
      <c r="CO397" s="88"/>
      <c r="CP397" s="88"/>
      <c r="CQ397" s="89"/>
      <c r="CR397" s="76"/>
      <c r="CS397" s="76"/>
      <c r="CT397" s="81"/>
      <c r="CU397" s="87"/>
      <c r="CV397" s="88"/>
      <c r="CW397" s="88">
        <f t="shared" si="219"/>
        <v>0</v>
      </c>
      <c r="CX397" s="89">
        <f t="shared" si="220"/>
        <v>0</v>
      </c>
      <c r="CY397" s="76"/>
      <c r="CZ397" s="76"/>
      <c r="DA397" s="81"/>
      <c r="DB397" s="60">
        <f t="shared" si="221"/>
        <v>0</v>
      </c>
      <c r="DC397" s="42">
        <f t="shared" si="222"/>
        <v>0</v>
      </c>
      <c r="DD397" s="42">
        <f t="shared" si="223"/>
        <v>0</v>
      </c>
      <c r="DE397" s="80">
        <f t="shared" si="224"/>
        <v>0</v>
      </c>
      <c r="DF397" s="80">
        <f t="shared" si="225"/>
        <v>0</v>
      </c>
      <c r="DG397" s="80">
        <f t="shared" si="226"/>
        <v>0</v>
      </c>
    </row>
    <row r="398" spans="2:111" s="8" customFormat="1" ht="20.100000000000001" customHeight="1">
      <c r="B398" s="13">
        <f t="shared" si="154"/>
        <v>392</v>
      </c>
      <c r="C398" s="66" t="e">
        <f>+#REF!</f>
        <v>#REF!</v>
      </c>
      <c r="D398" s="18"/>
      <c r="E398" s="97" t="e">
        <f>#REF!</f>
        <v>#REF!</v>
      </c>
      <c r="F398" s="16" t="e">
        <f>SUMIF(#REF!,$E398,#REF!)</f>
        <v>#REF!</v>
      </c>
      <c r="G398" s="16" t="e">
        <f>SUMIF(#REF!,$E398,#REF!)</f>
        <v>#REF!</v>
      </c>
      <c r="H398" s="17" t="e">
        <f t="shared" si="203"/>
        <v>#REF!</v>
      </c>
      <c r="I398" s="64" t="e">
        <f t="shared" si="204"/>
        <v>#REF!</v>
      </c>
      <c r="K398" s="92"/>
      <c r="L398" s="93"/>
      <c r="M398" s="41">
        <f t="shared" si="205"/>
        <v>0</v>
      </c>
      <c r="N398" s="38">
        <f t="shared" si="206"/>
        <v>0</v>
      </c>
      <c r="O398" s="76"/>
      <c r="P398" s="76"/>
      <c r="Q398" s="77"/>
      <c r="R398" s="50"/>
      <c r="S398" s="41"/>
      <c r="T398" s="41">
        <f t="shared" si="207"/>
        <v>0</v>
      </c>
      <c r="U398" s="38">
        <f t="shared" si="208"/>
        <v>0</v>
      </c>
      <c r="V398" s="76"/>
      <c r="W398" s="76"/>
      <c r="X398" s="77"/>
      <c r="Y398" s="50"/>
      <c r="Z398" s="41"/>
      <c r="AA398" s="41">
        <f t="shared" si="209"/>
        <v>0</v>
      </c>
      <c r="AB398" s="38">
        <f t="shared" si="210"/>
        <v>0</v>
      </c>
      <c r="AC398" s="50"/>
      <c r="AD398" s="41"/>
      <c r="AE398" s="41">
        <f t="shared" si="211"/>
        <v>0</v>
      </c>
      <c r="AF398" s="38">
        <f t="shared" si="212"/>
        <v>0</v>
      </c>
      <c r="AG398" s="76"/>
      <c r="AH398" s="76"/>
      <c r="AI398" s="77"/>
      <c r="AJ398" s="50"/>
      <c r="AK398" s="41"/>
      <c r="AL398" s="41">
        <f t="shared" si="213"/>
        <v>0</v>
      </c>
      <c r="AM398" s="38">
        <f t="shared" si="214"/>
        <v>0</v>
      </c>
      <c r="AN398" s="76"/>
      <c r="AO398" s="76"/>
      <c r="AP398" s="77"/>
      <c r="AQ398" s="50"/>
      <c r="AR398" s="41"/>
      <c r="AS398" s="41"/>
      <c r="AT398" s="38"/>
      <c r="AU398" s="76"/>
      <c r="AV398" s="76"/>
      <c r="AW398" s="77"/>
      <c r="AX398" s="50"/>
      <c r="AY398" s="41"/>
      <c r="AZ398" s="41">
        <f t="shared" si="215"/>
        <v>0</v>
      </c>
      <c r="BA398" s="38">
        <f t="shared" si="216"/>
        <v>0</v>
      </c>
      <c r="BB398" s="76"/>
      <c r="BC398" s="76"/>
      <c r="BD398" s="77"/>
      <c r="BE398" s="50"/>
      <c r="BF398" s="41"/>
      <c r="BG398" s="41"/>
      <c r="BH398" s="38"/>
      <c r="BI398" s="76"/>
      <c r="BJ398" s="76"/>
      <c r="BK398" s="77"/>
      <c r="BL398" s="50"/>
      <c r="BM398" s="41"/>
      <c r="BN398" s="41"/>
      <c r="BO398" s="38"/>
      <c r="BP398" s="76"/>
      <c r="BQ398" s="76"/>
      <c r="BR398" s="77"/>
      <c r="BS398" s="92"/>
      <c r="BT398" s="93"/>
      <c r="BU398" s="93"/>
      <c r="BV398" s="38"/>
      <c r="BW398" s="76"/>
      <c r="BX398" s="76"/>
      <c r="BY398" s="77"/>
      <c r="BZ398" s="50"/>
      <c r="CA398" s="41"/>
      <c r="CB398" s="41"/>
      <c r="CC398" s="38">
        <f t="shared" si="217"/>
        <v>0</v>
      </c>
      <c r="CD398" s="76"/>
      <c r="CE398" s="76"/>
      <c r="CF398" s="77"/>
      <c r="CG398" s="87"/>
      <c r="CH398" s="88"/>
      <c r="CI398" s="88"/>
      <c r="CJ398" s="89">
        <f t="shared" si="218"/>
        <v>0</v>
      </c>
      <c r="CK398" s="76"/>
      <c r="CL398" s="76"/>
      <c r="CM398" s="77"/>
      <c r="CN398" s="87"/>
      <c r="CO398" s="88"/>
      <c r="CP398" s="88"/>
      <c r="CQ398" s="89"/>
      <c r="CR398" s="76"/>
      <c r="CS398" s="76"/>
      <c r="CT398" s="81"/>
      <c r="CU398" s="87"/>
      <c r="CV398" s="88"/>
      <c r="CW398" s="88">
        <f t="shared" si="219"/>
        <v>0</v>
      </c>
      <c r="CX398" s="89">
        <f t="shared" si="220"/>
        <v>0</v>
      </c>
      <c r="CY398" s="76"/>
      <c r="CZ398" s="76"/>
      <c r="DA398" s="81"/>
      <c r="DB398" s="60">
        <f t="shared" si="221"/>
        <v>0</v>
      </c>
      <c r="DC398" s="42">
        <f t="shared" si="222"/>
        <v>0</v>
      </c>
      <c r="DD398" s="42">
        <f t="shared" si="223"/>
        <v>0</v>
      </c>
      <c r="DE398" s="80">
        <f t="shared" si="224"/>
        <v>0</v>
      </c>
      <c r="DF398" s="80">
        <f t="shared" si="225"/>
        <v>0</v>
      </c>
      <c r="DG398" s="80">
        <f t="shared" si="226"/>
        <v>0</v>
      </c>
    </row>
    <row r="399" spans="2:111" s="8" customFormat="1" ht="20.100000000000001" customHeight="1">
      <c r="B399" s="13">
        <f t="shared" si="154"/>
        <v>393</v>
      </c>
      <c r="C399" s="66" t="e">
        <f>+#REF!</f>
        <v>#REF!</v>
      </c>
      <c r="D399" s="18"/>
      <c r="E399" s="97" t="e">
        <f>#REF!</f>
        <v>#REF!</v>
      </c>
      <c r="F399" s="16" t="e">
        <f>SUMIF(#REF!,$E399,#REF!)</f>
        <v>#REF!</v>
      </c>
      <c r="G399" s="16" t="e">
        <f>SUMIF(#REF!,$E399,#REF!)</f>
        <v>#REF!</v>
      </c>
      <c r="H399" s="17" t="e">
        <f t="shared" si="203"/>
        <v>#REF!</v>
      </c>
      <c r="I399" s="64" t="e">
        <f t="shared" si="204"/>
        <v>#REF!</v>
      </c>
      <c r="K399" s="92"/>
      <c r="L399" s="93"/>
      <c r="M399" s="41">
        <f t="shared" si="205"/>
        <v>0</v>
      </c>
      <c r="N399" s="38">
        <f t="shared" si="206"/>
        <v>0</v>
      </c>
      <c r="O399" s="76"/>
      <c r="P399" s="76"/>
      <c r="Q399" s="77"/>
      <c r="R399" s="50"/>
      <c r="S399" s="41"/>
      <c r="T399" s="41">
        <f t="shared" si="207"/>
        <v>0</v>
      </c>
      <c r="U399" s="38">
        <f t="shared" si="208"/>
        <v>0</v>
      </c>
      <c r="V399" s="76"/>
      <c r="W399" s="76"/>
      <c r="X399" s="77"/>
      <c r="Y399" s="50"/>
      <c r="Z399" s="41"/>
      <c r="AA399" s="41">
        <f t="shared" si="209"/>
        <v>0</v>
      </c>
      <c r="AB399" s="38">
        <f t="shared" si="210"/>
        <v>0</v>
      </c>
      <c r="AC399" s="50"/>
      <c r="AD399" s="41"/>
      <c r="AE399" s="41">
        <f t="shared" si="211"/>
        <v>0</v>
      </c>
      <c r="AF399" s="38">
        <f t="shared" si="212"/>
        <v>0</v>
      </c>
      <c r="AG399" s="76"/>
      <c r="AH399" s="76"/>
      <c r="AI399" s="77"/>
      <c r="AJ399" s="50"/>
      <c r="AK399" s="41"/>
      <c r="AL399" s="41">
        <f t="shared" si="213"/>
        <v>0</v>
      </c>
      <c r="AM399" s="38">
        <f t="shared" si="214"/>
        <v>0</v>
      </c>
      <c r="AN399" s="76"/>
      <c r="AO399" s="76"/>
      <c r="AP399" s="77"/>
      <c r="AQ399" s="50"/>
      <c r="AR399" s="41"/>
      <c r="AS399" s="41"/>
      <c r="AT399" s="38"/>
      <c r="AU399" s="76"/>
      <c r="AV399" s="76"/>
      <c r="AW399" s="77"/>
      <c r="AX399" s="50"/>
      <c r="AY399" s="41"/>
      <c r="AZ399" s="41">
        <f t="shared" si="215"/>
        <v>0</v>
      </c>
      <c r="BA399" s="38">
        <f t="shared" si="216"/>
        <v>0</v>
      </c>
      <c r="BB399" s="76"/>
      <c r="BC399" s="76"/>
      <c r="BD399" s="77"/>
      <c r="BE399" s="50"/>
      <c r="BF399" s="41"/>
      <c r="BG399" s="41"/>
      <c r="BH399" s="38"/>
      <c r="BI399" s="76"/>
      <c r="BJ399" s="76"/>
      <c r="BK399" s="77"/>
      <c r="BL399" s="50"/>
      <c r="BM399" s="41"/>
      <c r="BN399" s="41"/>
      <c r="BO399" s="38"/>
      <c r="BP399" s="76"/>
      <c r="BQ399" s="76"/>
      <c r="BR399" s="77"/>
      <c r="BS399" s="92"/>
      <c r="BT399" s="93"/>
      <c r="BU399" s="93"/>
      <c r="BV399" s="38"/>
      <c r="BW399" s="76"/>
      <c r="BX399" s="76"/>
      <c r="BY399" s="77"/>
      <c r="BZ399" s="50"/>
      <c r="CA399" s="41"/>
      <c r="CB399" s="41"/>
      <c r="CC399" s="38">
        <f t="shared" si="217"/>
        <v>0</v>
      </c>
      <c r="CD399" s="76"/>
      <c r="CE399" s="76"/>
      <c r="CF399" s="77"/>
      <c r="CG399" s="87"/>
      <c r="CH399" s="88"/>
      <c r="CI399" s="88"/>
      <c r="CJ399" s="89">
        <f t="shared" si="218"/>
        <v>0</v>
      </c>
      <c r="CK399" s="76"/>
      <c r="CL399" s="76"/>
      <c r="CM399" s="77"/>
      <c r="CN399" s="87"/>
      <c r="CO399" s="88"/>
      <c r="CP399" s="88"/>
      <c r="CQ399" s="89"/>
      <c r="CR399" s="76"/>
      <c r="CS399" s="76"/>
      <c r="CT399" s="81"/>
      <c r="CU399" s="87"/>
      <c r="CV399" s="88"/>
      <c r="CW399" s="88">
        <f t="shared" si="219"/>
        <v>0</v>
      </c>
      <c r="CX399" s="89">
        <f t="shared" si="220"/>
        <v>0</v>
      </c>
      <c r="CY399" s="76"/>
      <c r="CZ399" s="76"/>
      <c r="DA399" s="81"/>
      <c r="DB399" s="60">
        <f t="shared" si="221"/>
        <v>0</v>
      </c>
      <c r="DC399" s="42">
        <f t="shared" si="222"/>
        <v>0</v>
      </c>
      <c r="DD399" s="42">
        <f t="shared" si="223"/>
        <v>0</v>
      </c>
      <c r="DE399" s="80">
        <f t="shared" si="224"/>
        <v>0</v>
      </c>
      <c r="DF399" s="80">
        <f t="shared" si="225"/>
        <v>0</v>
      </c>
      <c r="DG399" s="80">
        <f t="shared" si="226"/>
        <v>0</v>
      </c>
    </row>
    <row r="400" spans="2:111" s="8" customFormat="1" ht="20.100000000000001" customHeight="1">
      <c r="B400" s="13">
        <f t="shared" si="154"/>
        <v>394</v>
      </c>
      <c r="C400" s="66" t="e">
        <f>+#REF!</f>
        <v>#REF!</v>
      </c>
      <c r="D400" s="18"/>
      <c r="E400" s="97" t="e">
        <f>#REF!</f>
        <v>#REF!</v>
      </c>
      <c r="F400" s="16" t="e">
        <f>SUMIF(#REF!,$E400,#REF!)</f>
        <v>#REF!</v>
      </c>
      <c r="G400" s="16" t="e">
        <f>SUMIF(#REF!,$E400,#REF!)</f>
        <v>#REF!</v>
      </c>
      <c r="H400" s="17" t="e">
        <f t="shared" si="203"/>
        <v>#REF!</v>
      </c>
      <c r="I400" s="64" t="e">
        <f t="shared" si="204"/>
        <v>#REF!</v>
      </c>
      <c r="K400" s="92"/>
      <c r="L400" s="93"/>
      <c r="M400" s="41">
        <f t="shared" si="205"/>
        <v>0</v>
      </c>
      <c r="N400" s="38">
        <f t="shared" si="206"/>
        <v>0</v>
      </c>
      <c r="O400" s="76"/>
      <c r="P400" s="76"/>
      <c r="Q400" s="77"/>
      <c r="R400" s="50"/>
      <c r="S400" s="41"/>
      <c r="T400" s="41">
        <f t="shared" si="207"/>
        <v>0</v>
      </c>
      <c r="U400" s="38">
        <f t="shared" si="208"/>
        <v>0</v>
      </c>
      <c r="V400" s="76"/>
      <c r="W400" s="76"/>
      <c r="X400" s="77"/>
      <c r="Y400" s="50"/>
      <c r="Z400" s="41"/>
      <c r="AA400" s="41">
        <f t="shared" si="209"/>
        <v>0</v>
      </c>
      <c r="AB400" s="38">
        <f t="shared" si="210"/>
        <v>0</v>
      </c>
      <c r="AC400" s="50"/>
      <c r="AD400" s="41"/>
      <c r="AE400" s="41">
        <f t="shared" si="211"/>
        <v>0</v>
      </c>
      <c r="AF400" s="38">
        <f t="shared" si="212"/>
        <v>0</v>
      </c>
      <c r="AG400" s="76"/>
      <c r="AH400" s="76"/>
      <c r="AI400" s="77"/>
      <c r="AJ400" s="50"/>
      <c r="AK400" s="41"/>
      <c r="AL400" s="41">
        <f t="shared" si="213"/>
        <v>0</v>
      </c>
      <c r="AM400" s="38">
        <f t="shared" si="214"/>
        <v>0</v>
      </c>
      <c r="AN400" s="76"/>
      <c r="AO400" s="76"/>
      <c r="AP400" s="77"/>
      <c r="AQ400" s="50"/>
      <c r="AR400" s="41"/>
      <c r="AS400" s="41"/>
      <c r="AT400" s="38"/>
      <c r="AU400" s="76"/>
      <c r="AV400" s="76"/>
      <c r="AW400" s="77"/>
      <c r="AX400" s="50"/>
      <c r="AY400" s="41"/>
      <c r="AZ400" s="41">
        <f t="shared" si="215"/>
        <v>0</v>
      </c>
      <c r="BA400" s="38">
        <f t="shared" si="216"/>
        <v>0</v>
      </c>
      <c r="BB400" s="76"/>
      <c r="BC400" s="76"/>
      <c r="BD400" s="77"/>
      <c r="BE400" s="50"/>
      <c r="BF400" s="41"/>
      <c r="BG400" s="41"/>
      <c r="BH400" s="38"/>
      <c r="BI400" s="76"/>
      <c r="BJ400" s="76"/>
      <c r="BK400" s="77"/>
      <c r="BL400" s="50"/>
      <c r="BM400" s="41"/>
      <c r="BN400" s="41"/>
      <c r="BO400" s="38"/>
      <c r="BP400" s="76"/>
      <c r="BQ400" s="76"/>
      <c r="BR400" s="77"/>
      <c r="BS400" s="92"/>
      <c r="BT400" s="93"/>
      <c r="BU400" s="93"/>
      <c r="BV400" s="38"/>
      <c r="BW400" s="76"/>
      <c r="BX400" s="76"/>
      <c r="BY400" s="77"/>
      <c r="BZ400" s="50"/>
      <c r="CA400" s="41"/>
      <c r="CB400" s="41"/>
      <c r="CC400" s="38">
        <f t="shared" si="217"/>
        <v>0</v>
      </c>
      <c r="CD400" s="76"/>
      <c r="CE400" s="76"/>
      <c r="CF400" s="77"/>
      <c r="CG400" s="87"/>
      <c r="CH400" s="88"/>
      <c r="CI400" s="88"/>
      <c r="CJ400" s="89">
        <f t="shared" si="218"/>
        <v>0</v>
      </c>
      <c r="CK400" s="76"/>
      <c r="CL400" s="76"/>
      <c r="CM400" s="77"/>
      <c r="CN400" s="87"/>
      <c r="CO400" s="88"/>
      <c r="CP400" s="88"/>
      <c r="CQ400" s="89"/>
      <c r="CR400" s="76"/>
      <c r="CS400" s="76"/>
      <c r="CT400" s="81"/>
      <c r="CU400" s="87"/>
      <c r="CV400" s="88"/>
      <c r="CW400" s="88">
        <f t="shared" si="219"/>
        <v>0</v>
      </c>
      <c r="CX400" s="89">
        <f t="shared" si="220"/>
        <v>0</v>
      </c>
      <c r="CY400" s="76"/>
      <c r="CZ400" s="76"/>
      <c r="DA400" s="81"/>
      <c r="DB400" s="60">
        <f t="shared" si="221"/>
        <v>0</v>
      </c>
      <c r="DC400" s="42">
        <f t="shared" si="222"/>
        <v>0</v>
      </c>
      <c r="DD400" s="42">
        <f t="shared" si="223"/>
        <v>0</v>
      </c>
      <c r="DE400" s="80">
        <f t="shared" si="224"/>
        <v>0</v>
      </c>
      <c r="DF400" s="80">
        <f t="shared" si="225"/>
        <v>0</v>
      </c>
      <c r="DG400" s="80">
        <f t="shared" si="226"/>
        <v>0</v>
      </c>
    </row>
    <row r="401" spans="2:111" s="8" customFormat="1" ht="20.100000000000001" customHeight="1">
      <c r="B401" s="13">
        <f t="shared" si="154"/>
        <v>395</v>
      </c>
      <c r="C401" s="66" t="e">
        <f>+#REF!</f>
        <v>#REF!</v>
      </c>
      <c r="D401" s="18"/>
      <c r="E401" s="97" t="e">
        <f>#REF!</f>
        <v>#REF!</v>
      </c>
      <c r="F401" s="16" t="e">
        <f>SUMIF(#REF!,$E401,#REF!)</f>
        <v>#REF!</v>
      </c>
      <c r="G401" s="16" t="e">
        <f>SUMIF(#REF!,$E401,#REF!)</f>
        <v>#REF!</v>
      </c>
      <c r="H401" s="17" t="e">
        <f t="shared" si="203"/>
        <v>#REF!</v>
      </c>
      <c r="I401" s="64" t="e">
        <f t="shared" si="204"/>
        <v>#REF!</v>
      </c>
      <c r="K401" s="92"/>
      <c r="L401" s="93"/>
      <c r="M401" s="41">
        <f t="shared" si="205"/>
        <v>0</v>
      </c>
      <c r="N401" s="38">
        <f t="shared" si="206"/>
        <v>0</v>
      </c>
      <c r="O401" s="76"/>
      <c r="P401" s="76"/>
      <c r="Q401" s="77"/>
      <c r="R401" s="50"/>
      <c r="S401" s="41"/>
      <c r="T401" s="41">
        <f t="shared" si="207"/>
        <v>0</v>
      </c>
      <c r="U401" s="38">
        <f t="shared" si="208"/>
        <v>0</v>
      </c>
      <c r="V401" s="76"/>
      <c r="W401" s="76"/>
      <c r="X401" s="77"/>
      <c r="Y401" s="50"/>
      <c r="Z401" s="41"/>
      <c r="AA401" s="41">
        <f t="shared" si="209"/>
        <v>0</v>
      </c>
      <c r="AB401" s="38">
        <f t="shared" si="210"/>
        <v>0</v>
      </c>
      <c r="AC401" s="50"/>
      <c r="AD401" s="41"/>
      <c r="AE401" s="41">
        <f t="shared" si="211"/>
        <v>0</v>
      </c>
      <c r="AF401" s="38">
        <f t="shared" si="212"/>
        <v>0</v>
      </c>
      <c r="AG401" s="76"/>
      <c r="AH401" s="76"/>
      <c r="AI401" s="77"/>
      <c r="AJ401" s="50"/>
      <c r="AK401" s="41"/>
      <c r="AL401" s="41">
        <f t="shared" si="213"/>
        <v>0</v>
      </c>
      <c r="AM401" s="38">
        <f t="shared" si="214"/>
        <v>0</v>
      </c>
      <c r="AN401" s="76"/>
      <c r="AO401" s="76"/>
      <c r="AP401" s="77"/>
      <c r="AQ401" s="50"/>
      <c r="AR401" s="41"/>
      <c r="AS401" s="41"/>
      <c r="AT401" s="38"/>
      <c r="AU401" s="76"/>
      <c r="AV401" s="76"/>
      <c r="AW401" s="77"/>
      <c r="AX401" s="50"/>
      <c r="AY401" s="41"/>
      <c r="AZ401" s="41">
        <f t="shared" si="215"/>
        <v>0</v>
      </c>
      <c r="BA401" s="38">
        <f t="shared" si="216"/>
        <v>0</v>
      </c>
      <c r="BB401" s="76"/>
      <c r="BC401" s="76"/>
      <c r="BD401" s="77"/>
      <c r="BE401" s="50"/>
      <c r="BF401" s="41"/>
      <c r="BG401" s="41"/>
      <c r="BH401" s="38"/>
      <c r="BI401" s="76"/>
      <c r="BJ401" s="76"/>
      <c r="BK401" s="77"/>
      <c r="BL401" s="50"/>
      <c r="BM401" s="41"/>
      <c r="BN401" s="41"/>
      <c r="BO401" s="38"/>
      <c r="BP401" s="76"/>
      <c r="BQ401" s="76"/>
      <c r="BR401" s="77"/>
      <c r="BS401" s="92"/>
      <c r="BT401" s="93"/>
      <c r="BU401" s="93"/>
      <c r="BV401" s="38"/>
      <c r="BW401" s="76"/>
      <c r="BX401" s="76"/>
      <c r="BY401" s="77"/>
      <c r="BZ401" s="50"/>
      <c r="CA401" s="41"/>
      <c r="CB401" s="41"/>
      <c r="CC401" s="38">
        <f t="shared" si="217"/>
        <v>0</v>
      </c>
      <c r="CD401" s="76"/>
      <c r="CE401" s="76"/>
      <c r="CF401" s="77"/>
      <c r="CG401" s="87"/>
      <c r="CH401" s="88"/>
      <c r="CI401" s="88"/>
      <c r="CJ401" s="89">
        <f t="shared" si="218"/>
        <v>0</v>
      </c>
      <c r="CK401" s="76"/>
      <c r="CL401" s="76"/>
      <c r="CM401" s="77"/>
      <c r="CN401" s="87"/>
      <c r="CO401" s="88"/>
      <c r="CP401" s="88"/>
      <c r="CQ401" s="89"/>
      <c r="CR401" s="76"/>
      <c r="CS401" s="76"/>
      <c r="CT401" s="81"/>
      <c r="CU401" s="87"/>
      <c r="CV401" s="88"/>
      <c r="CW401" s="88">
        <f t="shared" si="219"/>
        <v>0</v>
      </c>
      <c r="CX401" s="89">
        <f t="shared" si="220"/>
        <v>0</v>
      </c>
      <c r="CY401" s="76"/>
      <c r="CZ401" s="76"/>
      <c r="DA401" s="81"/>
      <c r="DB401" s="60">
        <f t="shared" si="221"/>
        <v>0</v>
      </c>
      <c r="DC401" s="42">
        <f t="shared" si="222"/>
        <v>0</v>
      </c>
      <c r="DD401" s="42">
        <f t="shared" si="223"/>
        <v>0</v>
      </c>
      <c r="DE401" s="80">
        <f t="shared" si="224"/>
        <v>0</v>
      </c>
      <c r="DF401" s="80">
        <f t="shared" si="225"/>
        <v>0</v>
      </c>
      <c r="DG401" s="80">
        <f t="shared" si="226"/>
        <v>0</v>
      </c>
    </row>
    <row r="402" spans="2:111" s="8" customFormat="1" ht="20.100000000000001" customHeight="1">
      <c r="B402" s="13">
        <f t="shared" si="154"/>
        <v>396</v>
      </c>
      <c r="C402" s="66" t="e">
        <f>+#REF!</f>
        <v>#REF!</v>
      </c>
      <c r="D402" s="18"/>
      <c r="E402" s="97" t="e">
        <f>#REF!</f>
        <v>#REF!</v>
      </c>
      <c r="F402" s="16" t="e">
        <f>SUMIF(#REF!,$E402,#REF!)</f>
        <v>#REF!</v>
      </c>
      <c r="G402" s="16" t="e">
        <f>SUMIF(#REF!,$E402,#REF!)</f>
        <v>#REF!</v>
      </c>
      <c r="H402" s="17" t="e">
        <f t="shared" si="203"/>
        <v>#REF!</v>
      </c>
      <c r="I402" s="64" t="e">
        <f t="shared" si="204"/>
        <v>#REF!</v>
      </c>
      <c r="K402" s="92"/>
      <c r="L402" s="93"/>
      <c r="M402" s="41">
        <f t="shared" si="205"/>
        <v>0</v>
      </c>
      <c r="N402" s="38">
        <f t="shared" si="206"/>
        <v>0</v>
      </c>
      <c r="O402" s="76"/>
      <c r="P402" s="76"/>
      <c r="Q402" s="77"/>
      <c r="R402" s="50"/>
      <c r="S402" s="41"/>
      <c r="T402" s="41">
        <f t="shared" si="207"/>
        <v>0</v>
      </c>
      <c r="U402" s="38">
        <f t="shared" si="208"/>
        <v>0</v>
      </c>
      <c r="V402" s="76"/>
      <c r="W402" s="76"/>
      <c r="X402" s="77"/>
      <c r="Y402" s="50"/>
      <c r="Z402" s="41"/>
      <c r="AA402" s="41">
        <f t="shared" si="209"/>
        <v>0</v>
      </c>
      <c r="AB402" s="38">
        <f t="shared" si="210"/>
        <v>0</v>
      </c>
      <c r="AC402" s="50"/>
      <c r="AD402" s="41"/>
      <c r="AE402" s="41">
        <f t="shared" si="211"/>
        <v>0</v>
      </c>
      <c r="AF402" s="38">
        <f t="shared" si="212"/>
        <v>0</v>
      </c>
      <c r="AG402" s="76"/>
      <c r="AH402" s="76"/>
      <c r="AI402" s="77"/>
      <c r="AJ402" s="50"/>
      <c r="AK402" s="41"/>
      <c r="AL402" s="41">
        <f t="shared" si="213"/>
        <v>0</v>
      </c>
      <c r="AM402" s="38">
        <f t="shared" si="214"/>
        <v>0</v>
      </c>
      <c r="AN402" s="76"/>
      <c r="AO402" s="76"/>
      <c r="AP402" s="77"/>
      <c r="AQ402" s="50"/>
      <c r="AR402" s="41"/>
      <c r="AS402" s="41"/>
      <c r="AT402" s="38"/>
      <c r="AU402" s="76"/>
      <c r="AV402" s="76"/>
      <c r="AW402" s="77"/>
      <c r="AX402" s="50"/>
      <c r="AY402" s="41"/>
      <c r="AZ402" s="41">
        <f t="shared" si="215"/>
        <v>0</v>
      </c>
      <c r="BA402" s="38">
        <f t="shared" si="216"/>
        <v>0</v>
      </c>
      <c r="BB402" s="76"/>
      <c r="BC402" s="76"/>
      <c r="BD402" s="77"/>
      <c r="BE402" s="50"/>
      <c r="BF402" s="41"/>
      <c r="BG402" s="41"/>
      <c r="BH402" s="38"/>
      <c r="BI402" s="76"/>
      <c r="BJ402" s="76"/>
      <c r="BK402" s="77"/>
      <c r="BL402" s="50"/>
      <c r="BM402" s="41"/>
      <c r="BN402" s="41"/>
      <c r="BO402" s="38"/>
      <c r="BP402" s="76"/>
      <c r="BQ402" s="76"/>
      <c r="BR402" s="77"/>
      <c r="BS402" s="92"/>
      <c r="BT402" s="93"/>
      <c r="BU402" s="93"/>
      <c r="BV402" s="38"/>
      <c r="BW402" s="76"/>
      <c r="BX402" s="76"/>
      <c r="BY402" s="77"/>
      <c r="BZ402" s="50"/>
      <c r="CA402" s="41"/>
      <c r="CB402" s="41"/>
      <c r="CC402" s="38">
        <f t="shared" si="217"/>
        <v>0</v>
      </c>
      <c r="CD402" s="76"/>
      <c r="CE402" s="76"/>
      <c r="CF402" s="77"/>
      <c r="CG402" s="87"/>
      <c r="CH402" s="88"/>
      <c r="CI402" s="88"/>
      <c r="CJ402" s="89">
        <f t="shared" si="218"/>
        <v>0</v>
      </c>
      <c r="CK402" s="76"/>
      <c r="CL402" s="76"/>
      <c r="CM402" s="77"/>
      <c r="CN402" s="87"/>
      <c r="CO402" s="88"/>
      <c r="CP402" s="88"/>
      <c r="CQ402" s="89"/>
      <c r="CR402" s="76"/>
      <c r="CS402" s="76"/>
      <c r="CT402" s="81"/>
      <c r="CU402" s="87"/>
      <c r="CV402" s="88"/>
      <c r="CW402" s="88">
        <f t="shared" si="219"/>
        <v>0</v>
      </c>
      <c r="CX402" s="89">
        <f t="shared" si="220"/>
        <v>0</v>
      </c>
      <c r="CY402" s="76"/>
      <c r="CZ402" s="76"/>
      <c r="DA402" s="81"/>
      <c r="DB402" s="60">
        <f t="shared" si="221"/>
        <v>0</v>
      </c>
      <c r="DC402" s="42">
        <f t="shared" si="222"/>
        <v>0</v>
      </c>
      <c r="DD402" s="42">
        <f t="shared" si="223"/>
        <v>0</v>
      </c>
      <c r="DE402" s="80">
        <f t="shared" si="224"/>
        <v>0</v>
      </c>
      <c r="DF402" s="80">
        <f t="shared" si="225"/>
        <v>0</v>
      </c>
      <c r="DG402" s="80">
        <f t="shared" si="226"/>
        <v>0</v>
      </c>
    </row>
    <row r="403" spans="2:111" s="8" customFormat="1" ht="20.100000000000001" customHeight="1">
      <c r="B403" s="13">
        <f t="shared" si="154"/>
        <v>397</v>
      </c>
      <c r="C403" s="66" t="e">
        <f>+#REF!</f>
        <v>#REF!</v>
      </c>
      <c r="D403" s="18"/>
      <c r="E403" s="97" t="e">
        <f>#REF!</f>
        <v>#REF!</v>
      </c>
      <c r="F403" s="16" t="e">
        <f>SUMIF(#REF!,$E403,#REF!)</f>
        <v>#REF!</v>
      </c>
      <c r="G403" s="16" t="e">
        <f>SUMIF(#REF!,$E403,#REF!)</f>
        <v>#REF!</v>
      </c>
      <c r="H403" s="17" t="e">
        <f t="shared" si="203"/>
        <v>#REF!</v>
      </c>
      <c r="I403" s="64" t="e">
        <f t="shared" si="204"/>
        <v>#REF!</v>
      </c>
      <c r="K403" s="92"/>
      <c r="L403" s="93"/>
      <c r="M403" s="41">
        <f t="shared" si="205"/>
        <v>0</v>
      </c>
      <c r="N403" s="38">
        <f t="shared" si="206"/>
        <v>0</v>
      </c>
      <c r="O403" s="76"/>
      <c r="P403" s="76"/>
      <c r="Q403" s="77"/>
      <c r="R403" s="50"/>
      <c r="S403" s="41"/>
      <c r="T403" s="41">
        <f t="shared" si="207"/>
        <v>0</v>
      </c>
      <c r="U403" s="38">
        <f t="shared" si="208"/>
        <v>0</v>
      </c>
      <c r="V403" s="76"/>
      <c r="W403" s="76"/>
      <c r="X403" s="77"/>
      <c r="Y403" s="50"/>
      <c r="Z403" s="41"/>
      <c r="AA403" s="41">
        <f t="shared" si="209"/>
        <v>0</v>
      </c>
      <c r="AB403" s="38">
        <f t="shared" si="210"/>
        <v>0</v>
      </c>
      <c r="AC403" s="50"/>
      <c r="AD403" s="41"/>
      <c r="AE403" s="41">
        <f t="shared" si="211"/>
        <v>0</v>
      </c>
      <c r="AF403" s="38">
        <f t="shared" si="212"/>
        <v>0</v>
      </c>
      <c r="AG403" s="76"/>
      <c r="AH403" s="76"/>
      <c r="AI403" s="77"/>
      <c r="AJ403" s="50"/>
      <c r="AK403" s="41"/>
      <c r="AL403" s="41">
        <f t="shared" si="213"/>
        <v>0</v>
      </c>
      <c r="AM403" s="38">
        <f t="shared" si="214"/>
        <v>0</v>
      </c>
      <c r="AN403" s="76"/>
      <c r="AO403" s="76"/>
      <c r="AP403" s="77"/>
      <c r="AQ403" s="50"/>
      <c r="AR403" s="41"/>
      <c r="AS403" s="41"/>
      <c r="AT403" s="38"/>
      <c r="AU403" s="76"/>
      <c r="AV403" s="76"/>
      <c r="AW403" s="77"/>
      <c r="AX403" s="50"/>
      <c r="AY403" s="41"/>
      <c r="AZ403" s="41">
        <f t="shared" si="215"/>
        <v>0</v>
      </c>
      <c r="BA403" s="38">
        <f t="shared" si="216"/>
        <v>0</v>
      </c>
      <c r="BB403" s="76"/>
      <c r="BC403" s="76"/>
      <c r="BD403" s="77"/>
      <c r="BE403" s="50"/>
      <c r="BF403" s="41"/>
      <c r="BG403" s="41"/>
      <c r="BH403" s="38"/>
      <c r="BI403" s="76"/>
      <c r="BJ403" s="76"/>
      <c r="BK403" s="77"/>
      <c r="BL403" s="50"/>
      <c r="BM403" s="41"/>
      <c r="BN403" s="41"/>
      <c r="BO403" s="38"/>
      <c r="BP403" s="76"/>
      <c r="BQ403" s="76"/>
      <c r="BR403" s="77"/>
      <c r="BS403" s="92"/>
      <c r="BT403" s="93"/>
      <c r="BU403" s="93"/>
      <c r="BV403" s="38"/>
      <c r="BW403" s="76"/>
      <c r="BX403" s="76"/>
      <c r="BY403" s="77"/>
      <c r="BZ403" s="50"/>
      <c r="CA403" s="41"/>
      <c r="CB403" s="41"/>
      <c r="CC403" s="38">
        <f t="shared" si="217"/>
        <v>0</v>
      </c>
      <c r="CD403" s="76"/>
      <c r="CE403" s="76"/>
      <c r="CF403" s="77"/>
      <c r="CG403" s="87"/>
      <c r="CH403" s="88"/>
      <c r="CI403" s="88"/>
      <c r="CJ403" s="89">
        <f t="shared" si="218"/>
        <v>0</v>
      </c>
      <c r="CK403" s="76"/>
      <c r="CL403" s="76"/>
      <c r="CM403" s="77"/>
      <c r="CN403" s="87"/>
      <c r="CO403" s="88"/>
      <c r="CP403" s="88"/>
      <c r="CQ403" s="89"/>
      <c r="CR403" s="76"/>
      <c r="CS403" s="76"/>
      <c r="CT403" s="81"/>
      <c r="CU403" s="87"/>
      <c r="CV403" s="88"/>
      <c r="CW403" s="88">
        <f t="shared" si="219"/>
        <v>0</v>
      </c>
      <c r="CX403" s="89">
        <f t="shared" si="220"/>
        <v>0</v>
      </c>
      <c r="CY403" s="76"/>
      <c r="CZ403" s="76"/>
      <c r="DA403" s="81"/>
      <c r="DB403" s="60">
        <f t="shared" si="221"/>
        <v>0</v>
      </c>
      <c r="DC403" s="42">
        <f t="shared" si="222"/>
        <v>0</v>
      </c>
      <c r="DD403" s="42">
        <f t="shared" si="223"/>
        <v>0</v>
      </c>
      <c r="DE403" s="80">
        <f t="shared" si="224"/>
        <v>0</v>
      </c>
      <c r="DF403" s="80">
        <f t="shared" si="225"/>
        <v>0</v>
      </c>
      <c r="DG403" s="80">
        <f t="shared" si="226"/>
        <v>0</v>
      </c>
    </row>
    <row r="404" spans="2:111" s="8" customFormat="1" ht="20.100000000000001" customHeight="1">
      <c r="B404" s="13">
        <f t="shared" si="154"/>
        <v>398</v>
      </c>
      <c r="C404" s="66" t="e">
        <f>+#REF!</f>
        <v>#REF!</v>
      </c>
      <c r="D404" s="18"/>
      <c r="E404" s="97" t="e">
        <f>#REF!</f>
        <v>#REF!</v>
      </c>
      <c r="F404" s="16" t="e">
        <f>SUMIF(#REF!,$E404,#REF!)</f>
        <v>#REF!</v>
      </c>
      <c r="G404" s="16" t="e">
        <f>SUMIF(#REF!,$E404,#REF!)</f>
        <v>#REF!</v>
      </c>
      <c r="H404" s="17" t="e">
        <f t="shared" si="203"/>
        <v>#REF!</v>
      </c>
      <c r="I404" s="64" t="e">
        <f t="shared" si="204"/>
        <v>#REF!</v>
      </c>
      <c r="K404" s="92"/>
      <c r="L404" s="93"/>
      <c r="M404" s="41">
        <f t="shared" si="205"/>
        <v>0</v>
      </c>
      <c r="N404" s="38">
        <f t="shared" si="206"/>
        <v>0</v>
      </c>
      <c r="O404" s="76"/>
      <c r="P404" s="76"/>
      <c r="Q404" s="77"/>
      <c r="R404" s="50"/>
      <c r="S404" s="41"/>
      <c r="T404" s="41">
        <f t="shared" si="207"/>
        <v>0</v>
      </c>
      <c r="U404" s="38">
        <f t="shared" si="208"/>
        <v>0</v>
      </c>
      <c r="V404" s="76"/>
      <c r="W404" s="76"/>
      <c r="X404" s="77"/>
      <c r="Y404" s="50"/>
      <c r="Z404" s="41"/>
      <c r="AA404" s="41">
        <f t="shared" si="209"/>
        <v>0</v>
      </c>
      <c r="AB404" s="38">
        <f t="shared" si="210"/>
        <v>0</v>
      </c>
      <c r="AC404" s="50"/>
      <c r="AD404" s="41"/>
      <c r="AE404" s="41">
        <f t="shared" si="211"/>
        <v>0</v>
      </c>
      <c r="AF404" s="38">
        <f t="shared" si="212"/>
        <v>0</v>
      </c>
      <c r="AG404" s="76"/>
      <c r="AH404" s="76"/>
      <c r="AI404" s="77"/>
      <c r="AJ404" s="50"/>
      <c r="AK404" s="41"/>
      <c r="AL404" s="41">
        <f t="shared" si="213"/>
        <v>0</v>
      </c>
      <c r="AM404" s="38">
        <f t="shared" si="214"/>
        <v>0</v>
      </c>
      <c r="AN404" s="76"/>
      <c r="AO404" s="76"/>
      <c r="AP404" s="77"/>
      <c r="AQ404" s="50"/>
      <c r="AR404" s="41"/>
      <c r="AS404" s="41"/>
      <c r="AT404" s="38"/>
      <c r="AU404" s="76"/>
      <c r="AV404" s="76"/>
      <c r="AW404" s="77"/>
      <c r="AX404" s="50"/>
      <c r="AY404" s="41"/>
      <c r="AZ404" s="41">
        <f t="shared" si="215"/>
        <v>0</v>
      </c>
      <c r="BA404" s="38">
        <f t="shared" si="216"/>
        <v>0</v>
      </c>
      <c r="BB404" s="76"/>
      <c r="BC404" s="76"/>
      <c r="BD404" s="77"/>
      <c r="BE404" s="50"/>
      <c r="BF404" s="41"/>
      <c r="BG404" s="41"/>
      <c r="BH404" s="38"/>
      <c r="BI404" s="76"/>
      <c r="BJ404" s="76"/>
      <c r="BK404" s="77"/>
      <c r="BL404" s="50"/>
      <c r="BM404" s="41"/>
      <c r="BN404" s="41"/>
      <c r="BO404" s="38"/>
      <c r="BP404" s="76"/>
      <c r="BQ404" s="76"/>
      <c r="BR404" s="77"/>
      <c r="BS404" s="92"/>
      <c r="BT404" s="93"/>
      <c r="BU404" s="93"/>
      <c r="BV404" s="38"/>
      <c r="BW404" s="76"/>
      <c r="BX404" s="76"/>
      <c r="BY404" s="77"/>
      <c r="BZ404" s="50"/>
      <c r="CA404" s="41"/>
      <c r="CB404" s="41"/>
      <c r="CC404" s="38">
        <f t="shared" si="217"/>
        <v>0</v>
      </c>
      <c r="CD404" s="76"/>
      <c r="CE404" s="76"/>
      <c r="CF404" s="77"/>
      <c r="CG404" s="87"/>
      <c r="CH404" s="88"/>
      <c r="CI404" s="88"/>
      <c r="CJ404" s="89">
        <f t="shared" si="218"/>
        <v>0</v>
      </c>
      <c r="CK404" s="76"/>
      <c r="CL404" s="76"/>
      <c r="CM404" s="77"/>
      <c r="CN404" s="87"/>
      <c r="CO404" s="88"/>
      <c r="CP404" s="88"/>
      <c r="CQ404" s="89"/>
      <c r="CR404" s="76"/>
      <c r="CS404" s="76"/>
      <c r="CT404" s="81"/>
      <c r="CU404" s="87"/>
      <c r="CV404" s="88"/>
      <c r="CW404" s="88">
        <f t="shared" si="219"/>
        <v>0</v>
      </c>
      <c r="CX404" s="89">
        <f t="shared" si="220"/>
        <v>0</v>
      </c>
      <c r="CY404" s="76"/>
      <c r="CZ404" s="76"/>
      <c r="DA404" s="81"/>
      <c r="DB404" s="60">
        <f t="shared" si="221"/>
        <v>0</v>
      </c>
      <c r="DC404" s="42">
        <f t="shared" si="222"/>
        <v>0</v>
      </c>
      <c r="DD404" s="42">
        <f t="shared" si="223"/>
        <v>0</v>
      </c>
      <c r="DE404" s="80">
        <f t="shared" si="224"/>
        <v>0</v>
      </c>
      <c r="DF404" s="80">
        <f t="shared" si="225"/>
        <v>0</v>
      </c>
      <c r="DG404" s="80">
        <f t="shared" si="226"/>
        <v>0</v>
      </c>
    </row>
    <row r="405" spans="2:111" s="8" customFormat="1" ht="20.100000000000001" customHeight="1">
      <c r="B405" s="13">
        <f t="shared" si="154"/>
        <v>399</v>
      </c>
      <c r="C405" s="66" t="e">
        <f>+#REF!</f>
        <v>#REF!</v>
      </c>
      <c r="D405" s="18"/>
      <c r="E405" s="97" t="e">
        <f>#REF!</f>
        <v>#REF!</v>
      </c>
      <c r="F405" s="16" t="e">
        <f>SUMIF(#REF!,$E405,#REF!)</f>
        <v>#REF!</v>
      </c>
      <c r="G405" s="16" t="e">
        <f>SUMIF(#REF!,$E405,#REF!)</f>
        <v>#REF!</v>
      </c>
      <c r="H405" s="17" t="e">
        <f t="shared" si="203"/>
        <v>#REF!</v>
      </c>
      <c r="I405" s="64" t="e">
        <f t="shared" si="204"/>
        <v>#REF!</v>
      </c>
      <c r="K405" s="92"/>
      <c r="L405" s="93"/>
      <c r="M405" s="41">
        <f t="shared" si="205"/>
        <v>0</v>
      </c>
      <c r="N405" s="38">
        <f t="shared" si="206"/>
        <v>0</v>
      </c>
      <c r="O405" s="76"/>
      <c r="P405" s="76"/>
      <c r="Q405" s="77"/>
      <c r="R405" s="50"/>
      <c r="S405" s="41"/>
      <c r="T405" s="41">
        <f t="shared" si="207"/>
        <v>0</v>
      </c>
      <c r="U405" s="38">
        <f t="shared" si="208"/>
        <v>0</v>
      </c>
      <c r="V405" s="76"/>
      <c r="W405" s="76"/>
      <c r="X405" s="77"/>
      <c r="Y405" s="50"/>
      <c r="Z405" s="41"/>
      <c r="AA405" s="41">
        <f t="shared" si="209"/>
        <v>0</v>
      </c>
      <c r="AB405" s="38">
        <f t="shared" si="210"/>
        <v>0</v>
      </c>
      <c r="AC405" s="50"/>
      <c r="AD405" s="41"/>
      <c r="AE405" s="41">
        <f t="shared" si="211"/>
        <v>0</v>
      </c>
      <c r="AF405" s="38">
        <f t="shared" si="212"/>
        <v>0</v>
      </c>
      <c r="AG405" s="76"/>
      <c r="AH405" s="76"/>
      <c r="AI405" s="77"/>
      <c r="AJ405" s="50"/>
      <c r="AK405" s="41"/>
      <c r="AL405" s="41">
        <f t="shared" si="213"/>
        <v>0</v>
      </c>
      <c r="AM405" s="38">
        <f t="shared" si="214"/>
        <v>0</v>
      </c>
      <c r="AN405" s="76"/>
      <c r="AO405" s="76"/>
      <c r="AP405" s="77"/>
      <c r="AQ405" s="50"/>
      <c r="AR405" s="41"/>
      <c r="AS405" s="41"/>
      <c r="AT405" s="38"/>
      <c r="AU405" s="76"/>
      <c r="AV405" s="76"/>
      <c r="AW405" s="77"/>
      <c r="AX405" s="50"/>
      <c r="AY405" s="41"/>
      <c r="AZ405" s="41">
        <f t="shared" si="215"/>
        <v>0</v>
      </c>
      <c r="BA405" s="38">
        <f t="shared" si="216"/>
        <v>0</v>
      </c>
      <c r="BB405" s="76"/>
      <c r="BC405" s="76"/>
      <c r="BD405" s="77"/>
      <c r="BE405" s="50"/>
      <c r="BF405" s="41"/>
      <c r="BG405" s="41"/>
      <c r="BH405" s="38"/>
      <c r="BI405" s="76"/>
      <c r="BJ405" s="76"/>
      <c r="BK405" s="77"/>
      <c r="BL405" s="50"/>
      <c r="BM405" s="41"/>
      <c r="BN405" s="41"/>
      <c r="BO405" s="38"/>
      <c r="BP405" s="76"/>
      <c r="BQ405" s="76"/>
      <c r="BR405" s="77"/>
      <c r="BS405" s="92"/>
      <c r="BT405" s="93"/>
      <c r="BU405" s="93"/>
      <c r="BV405" s="38"/>
      <c r="BW405" s="76"/>
      <c r="BX405" s="76"/>
      <c r="BY405" s="77"/>
      <c r="BZ405" s="50"/>
      <c r="CA405" s="41"/>
      <c r="CB405" s="41"/>
      <c r="CC405" s="38">
        <f t="shared" si="217"/>
        <v>0</v>
      </c>
      <c r="CD405" s="76"/>
      <c r="CE405" s="76"/>
      <c r="CF405" s="77"/>
      <c r="CG405" s="87"/>
      <c r="CH405" s="88"/>
      <c r="CI405" s="88"/>
      <c r="CJ405" s="89">
        <f t="shared" si="218"/>
        <v>0</v>
      </c>
      <c r="CK405" s="76"/>
      <c r="CL405" s="76"/>
      <c r="CM405" s="77"/>
      <c r="CN405" s="87"/>
      <c r="CO405" s="88"/>
      <c r="CP405" s="88"/>
      <c r="CQ405" s="89"/>
      <c r="CR405" s="76"/>
      <c r="CS405" s="76"/>
      <c r="CT405" s="81"/>
      <c r="CU405" s="87"/>
      <c r="CV405" s="88"/>
      <c r="CW405" s="88">
        <f t="shared" si="219"/>
        <v>0</v>
      </c>
      <c r="CX405" s="89">
        <f t="shared" si="220"/>
        <v>0</v>
      </c>
      <c r="CY405" s="76"/>
      <c r="CZ405" s="76"/>
      <c r="DA405" s="81"/>
      <c r="DB405" s="60">
        <f t="shared" si="221"/>
        <v>0</v>
      </c>
      <c r="DC405" s="42">
        <f t="shared" si="222"/>
        <v>0</v>
      </c>
      <c r="DD405" s="42">
        <f t="shared" si="223"/>
        <v>0</v>
      </c>
      <c r="DE405" s="80">
        <f t="shared" si="224"/>
        <v>0</v>
      </c>
      <c r="DF405" s="80">
        <f t="shared" si="225"/>
        <v>0</v>
      </c>
      <c r="DG405" s="80">
        <f t="shared" si="226"/>
        <v>0</v>
      </c>
    </row>
    <row r="406" spans="2:111" s="8" customFormat="1" ht="20.100000000000001" customHeight="1">
      <c r="B406" s="13">
        <f>B405+1</f>
        <v>400</v>
      </c>
      <c r="C406" s="66" t="e">
        <f>+#REF!</f>
        <v>#REF!</v>
      </c>
      <c r="D406" s="18"/>
      <c r="E406" s="97" t="e">
        <f>#REF!</f>
        <v>#REF!</v>
      </c>
      <c r="F406" s="16" t="e">
        <f>SUMIF(#REF!,$E406,#REF!)</f>
        <v>#REF!</v>
      </c>
      <c r="G406" s="16" t="e">
        <f>SUMIF(#REF!,$E406,#REF!)</f>
        <v>#REF!</v>
      </c>
      <c r="H406" s="17" t="e">
        <f t="shared" si="203"/>
        <v>#REF!</v>
      </c>
      <c r="I406" s="64" t="e">
        <f t="shared" si="204"/>
        <v>#REF!</v>
      </c>
      <c r="K406" s="92"/>
      <c r="L406" s="93"/>
      <c r="M406" s="41">
        <f t="shared" si="205"/>
        <v>0</v>
      </c>
      <c r="N406" s="38">
        <f t="shared" si="206"/>
        <v>0</v>
      </c>
      <c r="O406" s="76"/>
      <c r="P406" s="76"/>
      <c r="Q406" s="77"/>
      <c r="R406" s="50"/>
      <c r="S406" s="41"/>
      <c r="T406" s="41">
        <f t="shared" si="207"/>
        <v>0</v>
      </c>
      <c r="U406" s="38">
        <f t="shared" si="208"/>
        <v>0</v>
      </c>
      <c r="V406" s="76"/>
      <c r="W406" s="76"/>
      <c r="X406" s="77"/>
      <c r="Y406" s="50"/>
      <c r="Z406" s="41"/>
      <c r="AA406" s="41">
        <f t="shared" si="209"/>
        <v>0</v>
      </c>
      <c r="AB406" s="38">
        <f t="shared" si="210"/>
        <v>0</v>
      </c>
      <c r="AC406" s="50"/>
      <c r="AD406" s="41"/>
      <c r="AE406" s="41">
        <f t="shared" si="211"/>
        <v>0</v>
      </c>
      <c r="AF406" s="38">
        <f t="shared" si="212"/>
        <v>0</v>
      </c>
      <c r="AG406" s="76"/>
      <c r="AH406" s="76"/>
      <c r="AI406" s="77"/>
      <c r="AJ406" s="50"/>
      <c r="AK406" s="41"/>
      <c r="AL406" s="41">
        <f t="shared" si="213"/>
        <v>0</v>
      </c>
      <c r="AM406" s="38">
        <f t="shared" si="214"/>
        <v>0</v>
      </c>
      <c r="AN406" s="76"/>
      <c r="AO406" s="76"/>
      <c r="AP406" s="77"/>
      <c r="AQ406" s="50"/>
      <c r="AR406" s="41"/>
      <c r="AS406" s="41"/>
      <c r="AT406" s="38"/>
      <c r="AU406" s="76"/>
      <c r="AV406" s="76"/>
      <c r="AW406" s="77"/>
      <c r="AX406" s="50"/>
      <c r="AY406" s="41"/>
      <c r="AZ406" s="41">
        <f t="shared" si="215"/>
        <v>0</v>
      </c>
      <c r="BA406" s="38">
        <f t="shared" si="216"/>
        <v>0</v>
      </c>
      <c r="BB406" s="76"/>
      <c r="BC406" s="76"/>
      <c r="BD406" s="77"/>
      <c r="BE406" s="50"/>
      <c r="BF406" s="41"/>
      <c r="BG406" s="41"/>
      <c r="BH406" s="38"/>
      <c r="BI406" s="76"/>
      <c r="BJ406" s="76"/>
      <c r="BK406" s="77"/>
      <c r="BL406" s="50"/>
      <c r="BM406" s="41"/>
      <c r="BN406" s="41"/>
      <c r="BO406" s="38"/>
      <c r="BP406" s="76"/>
      <c r="BQ406" s="76"/>
      <c r="BR406" s="77"/>
      <c r="BS406" s="92"/>
      <c r="BT406" s="93"/>
      <c r="BU406" s="93"/>
      <c r="BV406" s="38"/>
      <c r="BW406" s="76"/>
      <c r="BX406" s="76"/>
      <c r="BY406" s="77"/>
      <c r="BZ406" s="50"/>
      <c r="CA406" s="41"/>
      <c r="CB406" s="41"/>
      <c r="CC406" s="38">
        <f t="shared" si="217"/>
        <v>0</v>
      </c>
      <c r="CD406" s="76"/>
      <c r="CE406" s="76"/>
      <c r="CF406" s="77"/>
      <c r="CG406" s="87"/>
      <c r="CH406" s="88"/>
      <c r="CI406" s="88"/>
      <c r="CJ406" s="89">
        <f t="shared" si="218"/>
        <v>0</v>
      </c>
      <c r="CK406" s="76"/>
      <c r="CL406" s="76"/>
      <c r="CM406" s="77"/>
      <c r="CN406" s="87"/>
      <c r="CO406" s="88"/>
      <c r="CP406" s="88"/>
      <c r="CQ406" s="89"/>
      <c r="CR406" s="76"/>
      <c r="CS406" s="76"/>
      <c r="CT406" s="81"/>
      <c r="CU406" s="87"/>
      <c r="CV406" s="88"/>
      <c r="CW406" s="88">
        <f t="shared" si="219"/>
        <v>0</v>
      </c>
      <c r="CX406" s="89">
        <f t="shared" si="220"/>
        <v>0</v>
      </c>
      <c r="CY406" s="76"/>
      <c r="CZ406" s="76"/>
      <c r="DA406" s="81"/>
      <c r="DB406" s="60">
        <f t="shared" si="221"/>
        <v>0</v>
      </c>
      <c r="DC406" s="42">
        <f t="shared" si="222"/>
        <v>0</v>
      </c>
      <c r="DD406" s="42">
        <f t="shared" si="223"/>
        <v>0</v>
      </c>
      <c r="DE406" s="80">
        <f t="shared" si="224"/>
        <v>0</v>
      </c>
      <c r="DF406" s="80">
        <f t="shared" si="225"/>
        <v>0</v>
      </c>
      <c r="DG406" s="80">
        <f t="shared" si="226"/>
        <v>0</v>
      </c>
    </row>
    <row r="407" spans="2:111" s="8" customFormat="1" ht="32.25" customHeight="1">
      <c r="B407" s="69"/>
      <c r="C407" s="19"/>
      <c r="D407" s="19"/>
      <c r="E407" s="102" t="s">
        <v>3</v>
      </c>
      <c r="F407" s="70" t="e">
        <f>SUM(F7:F406)</f>
        <v>#REF!</v>
      </c>
      <c r="G407" s="70" t="e">
        <f>SUM(G7:G406)</f>
        <v>#REF!</v>
      </c>
      <c r="H407" s="20" t="e">
        <f>SUM(H7:H406)</f>
        <v>#REF!</v>
      </c>
      <c r="I407" s="65" t="e">
        <f>SUM(I7:I406)</f>
        <v>#REF!</v>
      </c>
      <c r="J407" s="28">
        <f>SUM(J7:J406)</f>
        <v>0</v>
      </c>
      <c r="K407" s="50"/>
      <c r="L407" s="82">
        <f t="shared" ref="L407:AQ407" si="227">SUM(L7:L406)</f>
        <v>0</v>
      </c>
      <c r="M407" s="82">
        <f t="shared" si="227"/>
        <v>0</v>
      </c>
      <c r="N407" s="83">
        <f t="shared" si="227"/>
        <v>0</v>
      </c>
      <c r="O407" s="76">
        <f t="shared" si="227"/>
        <v>0</v>
      </c>
      <c r="P407" s="76">
        <f t="shared" si="227"/>
        <v>0</v>
      </c>
      <c r="Q407" s="77">
        <f t="shared" si="227"/>
        <v>0</v>
      </c>
      <c r="R407" s="39">
        <f t="shared" si="227"/>
        <v>0</v>
      </c>
      <c r="S407" s="67">
        <f t="shared" si="227"/>
        <v>0</v>
      </c>
      <c r="T407" s="67">
        <f t="shared" si="227"/>
        <v>0</v>
      </c>
      <c r="U407" s="38">
        <f t="shared" si="227"/>
        <v>0</v>
      </c>
      <c r="V407" s="78">
        <f t="shared" si="227"/>
        <v>0</v>
      </c>
      <c r="W407" s="78">
        <f t="shared" si="227"/>
        <v>0</v>
      </c>
      <c r="X407" s="77">
        <f t="shared" si="227"/>
        <v>0</v>
      </c>
      <c r="Y407" s="39">
        <f t="shared" si="227"/>
        <v>0</v>
      </c>
      <c r="Z407" s="67">
        <f t="shared" si="227"/>
        <v>0</v>
      </c>
      <c r="AA407" s="67">
        <f t="shared" si="227"/>
        <v>0</v>
      </c>
      <c r="AB407" s="38">
        <f t="shared" si="227"/>
        <v>0</v>
      </c>
      <c r="AC407" s="39">
        <f t="shared" si="227"/>
        <v>0</v>
      </c>
      <c r="AD407" s="67">
        <f t="shared" si="227"/>
        <v>0</v>
      </c>
      <c r="AE407" s="67">
        <f t="shared" si="227"/>
        <v>0</v>
      </c>
      <c r="AF407" s="38">
        <f t="shared" si="227"/>
        <v>0</v>
      </c>
      <c r="AG407" s="78">
        <f t="shared" si="227"/>
        <v>0</v>
      </c>
      <c r="AH407" s="78">
        <f t="shared" si="227"/>
        <v>0</v>
      </c>
      <c r="AI407" s="77">
        <f t="shared" si="227"/>
        <v>0</v>
      </c>
      <c r="AJ407" s="39">
        <f t="shared" si="227"/>
        <v>0</v>
      </c>
      <c r="AK407" s="67">
        <f t="shared" si="227"/>
        <v>0</v>
      </c>
      <c r="AL407" s="67">
        <f t="shared" si="227"/>
        <v>0</v>
      </c>
      <c r="AM407" s="38">
        <f t="shared" si="227"/>
        <v>0</v>
      </c>
      <c r="AN407" s="78">
        <f t="shared" si="227"/>
        <v>0</v>
      </c>
      <c r="AO407" s="78">
        <f t="shared" si="227"/>
        <v>0</v>
      </c>
      <c r="AP407" s="77">
        <f t="shared" si="227"/>
        <v>0</v>
      </c>
      <c r="AQ407" s="39">
        <f t="shared" si="227"/>
        <v>0</v>
      </c>
      <c r="AR407" s="67">
        <f t="shared" ref="AR407:BW407" si="228">SUM(AR7:AR406)</f>
        <v>0</v>
      </c>
      <c r="AS407" s="67">
        <f t="shared" si="228"/>
        <v>0</v>
      </c>
      <c r="AT407" s="38">
        <f t="shared" si="228"/>
        <v>0</v>
      </c>
      <c r="AU407" s="78">
        <f t="shared" si="228"/>
        <v>0</v>
      </c>
      <c r="AV407" s="78">
        <f t="shared" si="228"/>
        <v>0</v>
      </c>
      <c r="AW407" s="77">
        <f t="shared" si="228"/>
        <v>0</v>
      </c>
      <c r="AX407" s="39">
        <f t="shared" si="228"/>
        <v>0</v>
      </c>
      <c r="AY407" s="67">
        <f t="shared" si="228"/>
        <v>0</v>
      </c>
      <c r="AZ407" s="67">
        <f t="shared" si="228"/>
        <v>0</v>
      </c>
      <c r="BA407" s="38">
        <f t="shared" si="228"/>
        <v>0</v>
      </c>
      <c r="BB407" s="78">
        <f t="shared" si="228"/>
        <v>0</v>
      </c>
      <c r="BC407" s="78">
        <f t="shared" si="228"/>
        <v>0</v>
      </c>
      <c r="BD407" s="80">
        <f t="shared" si="228"/>
        <v>0</v>
      </c>
      <c r="BE407" s="39">
        <f t="shared" si="228"/>
        <v>0</v>
      </c>
      <c r="BF407" s="67">
        <f t="shared" si="228"/>
        <v>0</v>
      </c>
      <c r="BG407" s="67">
        <f t="shared" si="228"/>
        <v>0</v>
      </c>
      <c r="BH407" s="38">
        <f t="shared" si="228"/>
        <v>0</v>
      </c>
      <c r="BI407" s="78">
        <f t="shared" si="228"/>
        <v>0</v>
      </c>
      <c r="BJ407" s="78">
        <f t="shared" si="228"/>
        <v>0</v>
      </c>
      <c r="BK407" s="80">
        <f t="shared" si="228"/>
        <v>0</v>
      </c>
      <c r="BL407" s="39">
        <f t="shared" si="228"/>
        <v>0</v>
      </c>
      <c r="BM407" s="67">
        <f t="shared" si="228"/>
        <v>0</v>
      </c>
      <c r="BN407" s="67">
        <f t="shared" si="228"/>
        <v>0</v>
      </c>
      <c r="BO407" s="38">
        <f t="shared" si="228"/>
        <v>0</v>
      </c>
      <c r="BP407" s="78">
        <f t="shared" si="228"/>
        <v>0</v>
      </c>
      <c r="BQ407" s="78">
        <f t="shared" si="228"/>
        <v>0</v>
      </c>
      <c r="BR407" s="80">
        <f t="shared" si="228"/>
        <v>0</v>
      </c>
      <c r="BS407" s="39">
        <f t="shared" si="228"/>
        <v>0</v>
      </c>
      <c r="BT407" s="67">
        <f t="shared" si="228"/>
        <v>0</v>
      </c>
      <c r="BU407" s="67">
        <f t="shared" si="228"/>
        <v>0</v>
      </c>
      <c r="BV407" s="38">
        <f t="shared" si="228"/>
        <v>0</v>
      </c>
      <c r="BW407" s="78">
        <f t="shared" si="228"/>
        <v>0</v>
      </c>
      <c r="BX407" s="78">
        <f t="shared" ref="BX407:DC407" si="229">SUM(BX7:BX406)</f>
        <v>0</v>
      </c>
      <c r="BY407" s="80">
        <f t="shared" si="229"/>
        <v>0</v>
      </c>
      <c r="BZ407" s="39">
        <f t="shared" si="229"/>
        <v>0</v>
      </c>
      <c r="CA407" s="67">
        <f t="shared" si="229"/>
        <v>0</v>
      </c>
      <c r="CB407" s="67">
        <f t="shared" si="229"/>
        <v>0</v>
      </c>
      <c r="CC407" s="38">
        <f t="shared" si="229"/>
        <v>0</v>
      </c>
      <c r="CD407" s="78">
        <f t="shared" si="229"/>
        <v>0</v>
      </c>
      <c r="CE407" s="78">
        <f t="shared" si="229"/>
        <v>0</v>
      </c>
      <c r="CF407" s="80">
        <f t="shared" si="229"/>
        <v>0</v>
      </c>
      <c r="CG407" s="39">
        <f t="shared" si="229"/>
        <v>0</v>
      </c>
      <c r="CH407" s="67">
        <f t="shared" si="229"/>
        <v>0</v>
      </c>
      <c r="CI407" s="67">
        <f t="shared" si="229"/>
        <v>0</v>
      </c>
      <c r="CJ407" s="38">
        <f t="shared" si="229"/>
        <v>0</v>
      </c>
      <c r="CK407" s="78">
        <f t="shared" si="229"/>
        <v>0</v>
      </c>
      <c r="CL407" s="78">
        <f t="shared" si="229"/>
        <v>0</v>
      </c>
      <c r="CM407" s="80">
        <f t="shared" si="229"/>
        <v>0</v>
      </c>
      <c r="CN407" s="39">
        <f t="shared" si="229"/>
        <v>0</v>
      </c>
      <c r="CO407" s="67">
        <f t="shared" si="229"/>
        <v>0</v>
      </c>
      <c r="CP407" s="67">
        <f t="shared" si="229"/>
        <v>0</v>
      </c>
      <c r="CQ407" s="38">
        <f t="shared" si="229"/>
        <v>0</v>
      </c>
      <c r="CR407" s="78">
        <f t="shared" si="229"/>
        <v>0</v>
      </c>
      <c r="CS407" s="78">
        <f t="shared" si="229"/>
        <v>0</v>
      </c>
      <c r="CT407" s="80">
        <f t="shared" si="229"/>
        <v>0</v>
      </c>
      <c r="CU407" s="39">
        <f t="shared" si="229"/>
        <v>0</v>
      </c>
      <c r="CV407" s="67">
        <f t="shared" si="229"/>
        <v>0</v>
      </c>
      <c r="CW407" s="67">
        <f t="shared" si="229"/>
        <v>0</v>
      </c>
      <c r="CX407" s="38">
        <f t="shared" si="229"/>
        <v>0</v>
      </c>
      <c r="CY407" s="78">
        <f t="shared" si="229"/>
        <v>0</v>
      </c>
      <c r="CZ407" s="78">
        <f t="shared" si="229"/>
        <v>0</v>
      </c>
      <c r="DA407" s="80">
        <f t="shared" si="229"/>
        <v>0</v>
      </c>
      <c r="DB407" s="42">
        <f t="shared" si="229"/>
        <v>0</v>
      </c>
      <c r="DC407" s="42">
        <f t="shared" si="229"/>
        <v>0</v>
      </c>
      <c r="DD407" s="42">
        <f>SUM(DD7:DD406)</f>
        <v>0</v>
      </c>
      <c r="DE407" s="80">
        <f>SUM(DE7:DE406)</f>
        <v>0</v>
      </c>
      <c r="DF407" s="80">
        <f>SUM(DF7:DF406)</f>
        <v>0</v>
      </c>
      <c r="DG407" s="80">
        <f>SUM(DG7:DG406)</f>
        <v>0</v>
      </c>
    </row>
    <row r="408" spans="2:111">
      <c r="I408" s="21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  <c r="BS408" s="40"/>
      <c r="BT408" s="40"/>
      <c r="BU408" s="40"/>
      <c r="BV408" s="40"/>
      <c r="BW408" s="40"/>
      <c r="BX408" s="40"/>
      <c r="BY408" s="40"/>
      <c r="BZ408" s="40"/>
      <c r="CA408" s="40"/>
      <c r="CB408" s="40"/>
      <c r="CC408" s="40"/>
      <c r="CD408" s="40"/>
      <c r="CE408" s="40"/>
      <c r="CF408" s="40"/>
      <c r="CG408" s="40"/>
      <c r="CH408" s="40"/>
      <c r="CI408" s="40"/>
      <c r="CJ408" s="40"/>
      <c r="CK408" s="40"/>
      <c r="CL408" s="40"/>
      <c r="CM408" s="40"/>
      <c r="CN408" s="40"/>
      <c r="CO408" s="40"/>
      <c r="CP408" s="40"/>
      <c r="CQ408" s="40"/>
      <c r="CR408" s="40"/>
      <c r="CS408" s="40"/>
      <c r="CT408" s="40"/>
      <c r="CU408" s="40"/>
      <c r="CV408" s="40"/>
      <c r="CW408" s="40"/>
      <c r="CX408" s="40"/>
      <c r="CY408" s="40"/>
      <c r="CZ408" s="40"/>
      <c r="DA408" s="40"/>
    </row>
    <row r="409" spans="2:111">
      <c r="I409" s="21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  <c r="BS409" s="40"/>
      <c r="BT409" s="40"/>
      <c r="BU409" s="40"/>
      <c r="BV409" s="40"/>
      <c r="BW409" s="40"/>
      <c r="BX409" s="40"/>
      <c r="BY409" s="40"/>
      <c r="BZ409" s="40"/>
      <c r="CA409" s="40"/>
      <c r="CB409" s="40"/>
      <c r="CC409" s="40"/>
      <c r="CD409" s="40"/>
      <c r="CE409" s="40"/>
      <c r="CF409" s="40"/>
      <c r="CG409" s="40"/>
      <c r="CH409" s="40"/>
      <c r="CI409" s="40"/>
      <c r="CJ409" s="40"/>
      <c r="CK409" s="40"/>
      <c r="CL409" s="40"/>
      <c r="CM409" s="40"/>
      <c r="CN409" s="40"/>
      <c r="CO409" s="40"/>
      <c r="CP409" s="40"/>
      <c r="CQ409" s="40"/>
      <c r="CR409" s="40"/>
      <c r="CS409" s="40"/>
      <c r="CT409" s="40"/>
      <c r="CU409" s="40"/>
      <c r="CV409" s="40"/>
      <c r="CW409" s="40"/>
      <c r="CX409" s="40"/>
      <c r="CY409" s="40"/>
      <c r="CZ409" s="40"/>
      <c r="DA409" s="40"/>
    </row>
    <row r="410" spans="2:111">
      <c r="I410" s="21"/>
    </row>
    <row r="411" spans="2:111">
      <c r="I411" s="21"/>
    </row>
    <row r="412" spans="2:111">
      <c r="I412" s="21"/>
    </row>
    <row r="413" spans="2:111">
      <c r="I413" s="21"/>
    </row>
    <row r="414" spans="2:111">
      <c r="I414" s="21"/>
    </row>
    <row r="415" spans="2:111">
      <c r="I415" s="21"/>
    </row>
    <row r="416" spans="2:111">
      <c r="I416" s="21"/>
    </row>
    <row r="417" spans="9:9">
      <c r="I417" s="21"/>
    </row>
    <row r="418" spans="9:9">
      <c r="I418" s="21"/>
    </row>
    <row r="419" spans="9:9">
      <c r="I419" s="21"/>
    </row>
    <row r="420" spans="9:9">
      <c r="I420" s="21"/>
    </row>
    <row r="421" spans="9:9">
      <c r="I421" s="21"/>
    </row>
    <row r="422" spans="9:9">
      <c r="I422" s="21"/>
    </row>
    <row r="423" spans="9:9">
      <c r="I423" s="21"/>
    </row>
    <row r="424" spans="9:9">
      <c r="I424" s="21"/>
    </row>
    <row r="425" spans="9:9">
      <c r="I425" s="21"/>
    </row>
    <row r="426" spans="9:9">
      <c r="I426" s="21"/>
    </row>
    <row r="427" spans="9:9">
      <c r="I427" s="21"/>
    </row>
    <row r="428" spans="9:9">
      <c r="I428" s="21"/>
    </row>
    <row r="429" spans="9:9">
      <c r="I429" s="21"/>
    </row>
    <row r="430" spans="9:9">
      <c r="I430" s="21"/>
    </row>
    <row r="431" spans="9:9">
      <c r="I431" s="21"/>
    </row>
    <row r="432" spans="9:9">
      <c r="I432" s="21"/>
    </row>
    <row r="433" spans="9:9">
      <c r="I433" s="21"/>
    </row>
    <row r="434" spans="9:9">
      <c r="I434" s="21"/>
    </row>
    <row r="435" spans="9:9">
      <c r="I435" s="21"/>
    </row>
    <row r="436" spans="9:9">
      <c r="I436" s="21"/>
    </row>
    <row r="437" spans="9:9">
      <c r="I437" s="21"/>
    </row>
    <row r="438" spans="9:9">
      <c r="I438" s="21"/>
    </row>
    <row r="439" spans="9:9">
      <c r="I439" s="21"/>
    </row>
    <row r="440" spans="9:9">
      <c r="I440" s="21"/>
    </row>
    <row r="441" spans="9:9">
      <c r="I441" s="21"/>
    </row>
    <row r="442" spans="9:9">
      <c r="I442" s="21"/>
    </row>
    <row r="443" spans="9:9">
      <c r="I443" s="21"/>
    </row>
    <row r="444" spans="9:9">
      <c r="I444" s="21"/>
    </row>
    <row r="445" spans="9:9">
      <c r="I445" s="21"/>
    </row>
    <row r="446" spans="9:9">
      <c r="I446" s="21"/>
    </row>
    <row r="447" spans="9:9">
      <c r="I447" s="21"/>
    </row>
    <row r="448" spans="9:9">
      <c r="I448" s="21"/>
    </row>
    <row r="449" spans="9:9">
      <c r="I449" s="21"/>
    </row>
    <row r="450" spans="9:9">
      <c r="I450" s="21"/>
    </row>
    <row r="451" spans="9:9">
      <c r="I451" s="21"/>
    </row>
    <row r="452" spans="9:9">
      <c r="I452" s="21"/>
    </row>
    <row r="453" spans="9:9">
      <c r="I453" s="21"/>
    </row>
    <row r="454" spans="9:9">
      <c r="I454" s="21"/>
    </row>
    <row r="455" spans="9:9">
      <c r="I455" s="21"/>
    </row>
    <row r="456" spans="9:9">
      <c r="I456" s="21"/>
    </row>
    <row r="457" spans="9:9">
      <c r="I457" s="21"/>
    </row>
    <row r="458" spans="9:9">
      <c r="I458" s="21"/>
    </row>
    <row r="459" spans="9:9">
      <c r="I459" s="21"/>
    </row>
    <row r="460" spans="9:9">
      <c r="I460" s="21"/>
    </row>
    <row r="461" spans="9:9">
      <c r="I461" s="21"/>
    </row>
    <row r="462" spans="9:9">
      <c r="I462" s="21"/>
    </row>
    <row r="463" spans="9:9">
      <c r="I463" s="21"/>
    </row>
    <row r="464" spans="9:9">
      <c r="I464" s="21"/>
    </row>
  </sheetData>
  <autoFilter ref="A6:U407"/>
  <mergeCells count="2">
    <mergeCell ref="DB5:DD5"/>
    <mergeCell ref="DE5:DG5"/>
  </mergeCells>
  <phoneticPr fontId="2" type="noConversion"/>
  <pageMargins left="0.15748031496062992" right="0.15748031496062992" top="0.39370078740157483" bottom="0.31496062992125984" header="0.23622047244094491" footer="0.15748031496062992"/>
  <pageSetup paperSize="9" scale="40" orientation="landscape" r:id="rId1"/>
  <headerFooter alignWithMargins="0">
    <oddFooter>&amp;C&amp;"Arial,Normal"&amp;9&amp;Z&amp;F&amp;R&amp;8&amp;T 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9"/>
  <sheetViews>
    <sheetView workbookViewId="0">
      <selection activeCell="H32" sqref="H32:H33"/>
    </sheetView>
  </sheetViews>
  <sheetFormatPr defaultRowHeight="12.75"/>
  <cols>
    <col min="1" max="1" width="12" customWidth="1"/>
    <col min="2" max="3" width="10.140625" style="51" customWidth="1"/>
  </cols>
  <sheetData>
    <row r="1" spans="1:4">
      <c r="A1" s="58" t="s">
        <v>22</v>
      </c>
      <c r="B1" s="51" t="s">
        <v>28</v>
      </c>
      <c r="C1" s="51" t="s">
        <v>29</v>
      </c>
    </row>
    <row r="2" spans="1:4">
      <c r="B2" s="51" t="s">
        <v>26</v>
      </c>
      <c r="C2" s="51" t="s">
        <v>27</v>
      </c>
      <c r="D2" t="s">
        <v>35</v>
      </c>
    </row>
    <row r="3" spans="1:4">
      <c r="A3" s="59">
        <v>41128</v>
      </c>
      <c r="C3" s="51">
        <v>1.782</v>
      </c>
    </row>
    <row r="4" spans="1:4">
      <c r="A4" s="59">
        <v>41129</v>
      </c>
    </row>
    <row r="5" spans="1:4">
      <c r="A5" s="59">
        <v>41130</v>
      </c>
      <c r="C5" s="51">
        <v>1.7921</v>
      </c>
    </row>
    <row r="6" spans="1:4">
      <c r="A6" s="59">
        <v>41131</v>
      </c>
    </row>
    <row r="7" spans="1:4">
      <c r="A7" s="59">
        <v>41132</v>
      </c>
    </row>
    <row r="8" spans="1:4">
      <c r="A8" s="59">
        <v>41133</v>
      </c>
    </row>
    <row r="9" spans="1:4">
      <c r="A9" s="59">
        <v>41134</v>
      </c>
      <c r="C9" s="51">
        <v>1.7925</v>
      </c>
    </row>
    <row r="10" spans="1:4">
      <c r="A10" s="59">
        <v>41135</v>
      </c>
    </row>
    <row r="11" spans="1:4">
      <c r="A11" s="59">
        <v>41136</v>
      </c>
    </row>
    <row r="12" spans="1:4">
      <c r="A12" s="59">
        <v>41137</v>
      </c>
    </row>
    <row r="13" spans="1:4">
      <c r="A13" s="59">
        <v>41138</v>
      </c>
    </row>
    <row r="14" spans="1:4">
      <c r="A14" s="59">
        <v>41139</v>
      </c>
    </row>
    <row r="15" spans="1:4">
      <c r="A15" s="59">
        <v>41140</v>
      </c>
    </row>
    <row r="16" spans="1:4">
      <c r="A16" s="59">
        <v>41141</v>
      </c>
    </row>
    <row r="17" spans="1:3">
      <c r="A17" s="59">
        <v>41142</v>
      </c>
    </row>
    <row r="18" spans="1:3">
      <c r="A18" s="59">
        <v>41143</v>
      </c>
      <c r="C18" s="51">
        <v>1.8012999999999999</v>
      </c>
    </row>
    <row r="19" spans="1:3">
      <c r="A19" s="59">
        <v>41144</v>
      </c>
    </row>
    <row r="20" spans="1:3">
      <c r="A20" s="59">
        <v>41145</v>
      </c>
    </row>
    <row r="21" spans="1:3">
      <c r="A21" s="59">
        <v>41146</v>
      </c>
    </row>
    <row r="22" spans="1:3">
      <c r="A22" s="59">
        <v>41147</v>
      </c>
    </row>
    <row r="23" spans="1:3">
      <c r="A23" s="59">
        <v>41148</v>
      </c>
    </row>
    <row r="24" spans="1:3">
      <c r="A24" s="59">
        <v>41149</v>
      </c>
    </row>
    <row r="25" spans="1:3">
      <c r="A25" s="59">
        <v>41150</v>
      </c>
    </row>
    <row r="26" spans="1:3">
      <c r="A26" s="59">
        <v>41151</v>
      </c>
    </row>
    <row r="27" spans="1:3">
      <c r="A27" s="59">
        <v>41152</v>
      </c>
    </row>
    <row r="28" spans="1:3">
      <c r="A28" s="59">
        <v>41153</v>
      </c>
    </row>
    <row r="29" spans="1:3">
      <c r="A29" s="59">
        <v>41154</v>
      </c>
    </row>
    <row r="30" spans="1:3">
      <c r="A30" s="59">
        <v>41155</v>
      </c>
    </row>
    <row r="31" spans="1:3">
      <c r="A31" s="59">
        <v>41156</v>
      </c>
    </row>
    <row r="32" spans="1:3">
      <c r="A32" s="59">
        <v>41157</v>
      </c>
    </row>
    <row r="33" spans="1:3">
      <c r="A33" s="59">
        <v>41158</v>
      </c>
    </row>
    <row r="34" spans="1:3">
      <c r="A34" s="59">
        <v>41159</v>
      </c>
    </row>
    <row r="35" spans="1:3">
      <c r="A35" s="59">
        <v>41160</v>
      </c>
    </row>
    <row r="36" spans="1:3">
      <c r="A36" s="59">
        <v>41161</v>
      </c>
    </row>
    <row r="37" spans="1:3">
      <c r="A37" s="59">
        <v>41162</v>
      </c>
    </row>
    <row r="38" spans="1:3">
      <c r="A38" s="59">
        <v>41163</v>
      </c>
      <c r="C38" s="51">
        <v>1.8033999999999999</v>
      </c>
    </row>
    <row r="39" spans="1:3">
      <c r="A39" s="59">
        <v>41164</v>
      </c>
      <c r="C39" s="51">
        <v>1.8063</v>
      </c>
    </row>
    <row r="40" spans="1:3">
      <c r="A40" s="59">
        <v>41165</v>
      </c>
      <c r="C40" s="51">
        <v>1.8045</v>
      </c>
    </row>
    <row r="41" spans="1:3">
      <c r="A41" s="59">
        <v>41166</v>
      </c>
    </row>
    <row r="42" spans="1:3">
      <c r="A42" s="59">
        <v>41167</v>
      </c>
    </row>
    <row r="43" spans="1:3">
      <c r="A43" s="59">
        <v>41168</v>
      </c>
    </row>
    <row r="44" spans="1:3">
      <c r="A44" s="59">
        <v>41169</v>
      </c>
    </row>
    <row r="45" spans="1:3">
      <c r="A45" s="59">
        <v>41170</v>
      </c>
    </row>
    <row r="46" spans="1:3">
      <c r="A46" s="59">
        <v>41171</v>
      </c>
    </row>
    <row r="47" spans="1:3">
      <c r="A47" s="59">
        <v>41172</v>
      </c>
    </row>
    <row r="48" spans="1:3">
      <c r="A48" s="59">
        <v>41173</v>
      </c>
    </row>
    <row r="49" spans="1:1">
      <c r="A49" s="59">
        <v>41174</v>
      </c>
    </row>
    <row r="50" spans="1:1">
      <c r="A50" s="59">
        <v>41175</v>
      </c>
    </row>
    <row r="51" spans="1:1">
      <c r="A51" s="59">
        <v>41176</v>
      </c>
    </row>
    <row r="52" spans="1:1">
      <c r="A52" s="59">
        <v>41177</v>
      </c>
    </row>
    <row r="53" spans="1:1">
      <c r="A53" s="59">
        <v>41178</v>
      </c>
    </row>
    <row r="54" spans="1:1">
      <c r="A54" s="59">
        <v>41179</v>
      </c>
    </row>
    <row r="55" spans="1:1">
      <c r="A55" s="59">
        <v>41180</v>
      </c>
    </row>
    <row r="56" spans="1:1">
      <c r="A56" s="59">
        <v>41181</v>
      </c>
    </row>
    <row r="57" spans="1:1">
      <c r="A57" s="59">
        <v>41182</v>
      </c>
    </row>
    <row r="58" spans="1:1">
      <c r="A58" s="59">
        <v>41183</v>
      </c>
    </row>
    <row r="59" spans="1:1">
      <c r="A59" s="59">
        <v>41184</v>
      </c>
    </row>
    <row r="60" spans="1:1">
      <c r="A60" s="59">
        <v>41185</v>
      </c>
    </row>
    <row r="61" spans="1:1">
      <c r="A61" s="59">
        <v>41186</v>
      </c>
    </row>
    <row r="62" spans="1:1">
      <c r="A62" s="59">
        <v>41187</v>
      </c>
    </row>
    <row r="63" spans="1:1">
      <c r="A63" s="59">
        <v>41188</v>
      </c>
    </row>
    <row r="64" spans="1:1">
      <c r="A64" s="59">
        <v>41189</v>
      </c>
    </row>
    <row r="65" spans="1:1">
      <c r="A65" s="59">
        <v>41190</v>
      </c>
    </row>
    <row r="66" spans="1:1">
      <c r="A66" s="59">
        <v>41191</v>
      </c>
    </row>
    <row r="67" spans="1:1">
      <c r="A67" s="59">
        <v>41192</v>
      </c>
    </row>
    <row r="68" spans="1:1">
      <c r="A68" s="59">
        <v>41193</v>
      </c>
    </row>
    <row r="69" spans="1:1">
      <c r="A69" s="59">
        <v>41194</v>
      </c>
    </row>
    <row r="70" spans="1:1">
      <c r="A70" s="59">
        <v>41195</v>
      </c>
    </row>
    <row r="71" spans="1:1">
      <c r="A71" s="59">
        <v>41196</v>
      </c>
    </row>
    <row r="72" spans="1:1">
      <c r="A72" s="59">
        <v>41197</v>
      </c>
    </row>
    <row r="73" spans="1:1">
      <c r="A73" s="59">
        <v>41198</v>
      </c>
    </row>
    <row r="74" spans="1:1">
      <c r="A74" s="59">
        <v>41199</v>
      </c>
    </row>
    <row r="75" spans="1:1">
      <c r="A75" s="59">
        <v>41200</v>
      </c>
    </row>
    <row r="76" spans="1:1">
      <c r="A76" s="59">
        <v>41201</v>
      </c>
    </row>
    <row r="77" spans="1:1">
      <c r="A77" s="59">
        <v>41202</v>
      </c>
    </row>
    <row r="78" spans="1:1">
      <c r="A78" s="59">
        <v>41203</v>
      </c>
    </row>
    <row r="79" spans="1:1">
      <c r="A79" s="59">
        <v>41204</v>
      </c>
    </row>
    <row r="80" spans="1:1">
      <c r="A80" s="59">
        <v>41205</v>
      </c>
    </row>
    <row r="81" spans="1:1">
      <c r="A81" s="59">
        <v>41206</v>
      </c>
    </row>
    <row r="82" spans="1:1">
      <c r="A82" s="59">
        <v>41207</v>
      </c>
    </row>
    <row r="83" spans="1:1">
      <c r="A83" s="59">
        <v>41208</v>
      </c>
    </row>
    <row r="84" spans="1:1">
      <c r="A84" s="59">
        <v>41209</v>
      </c>
    </row>
    <row r="85" spans="1:1">
      <c r="A85" s="59">
        <v>41210</v>
      </c>
    </row>
    <row r="86" spans="1:1">
      <c r="A86" s="59">
        <v>41211</v>
      </c>
    </row>
    <row r="87" spans="1:1">
      <c r="A87" s="59">
        <v>41212</v>
      </c>
    </row>
    <row r="88" spans="1:1">
      <c r="A88" s="59">
        <v>41213</v>
      </c>
    </row>
    <row r="89" spans="1:1">
      <c r="A89" s="59">
        <v>41214</v>
      </c>
    </row>
    <row r="90" spans="1:1">
      <c r="A90" s="59">
        <v>41215</v>
      </c>
    </row>
    <row r="91" spans="1:1">
      <c r="A91" s="59">
        <v>41216</v>
      </c>
    </row>
    <row r="92" spans="1:1">
      <c r="A92" s="59">
        <v>41217</v>
      </c>
    </row>
    <row r="93" spans="1:1">
      <c r="A93" s="59">
        <v>41218</v>
      </c>
    </row>
    <row r="94" spans="1:1">
      <c r="A94" s="59">
        <v>41219</v>
      </c>
    </row>
    <row r="95" spans="1:1">
      <c r="A95" s="59">
        <v>41220</v>
      </c>
    </row>
    <row r="96" spans="1:1">
      <c r="A96" s="59">
        <v>41221</v>
      </c>
    </row>
    <row r="97" spans="1:1">
      <c r="A97" s="59">
        <v>41222</v>
      </c>
    </row>
    <row r="98" spans="1:1">
      <c r="A98" s="59">
        <v>41223</v>
      </c>
    </row>
    <row r="99" spans="1:1">
      <c r="A99" s="59">
        <v>41224</v>
      </c>
    </row>
    <row r="100" spans="1:1">
      <c r="A100" s="59">
        <v>41225</v>
      </c>
    </row>
    <row r="101" spans="1:1">
      <c r="A101" s="59">
        <v>41226</v>
      </c>
    </row>
    <row r="102" spans="1:1">
      <c r="A102" s="59">
        <v>41227</v>
      </c>
    </row>
    <row r="103" spans="1:1">
      <c r="A103" s="59">
        <v>41228</v>
      </c>
    </row>
    <row r="104" spans="1:1">
      <c r="A104" s="59">
        <v>41229</v>
      </c>
    </row>
    <row r="105" spans="1:1">
      <c r="A105" s="59">
        <v>41230</v>
      </c>
    </row>
    <row r="106" spans="1:1">
      <c r="A106" s="59">
        <v>41231</v>
      </c>
    </row>
    <row r="107" spans="1:1">
      <c r="A107" s="59">
        <v>41232</v>
      </c>
    </row>
    <row r="108" spans="1:1">
      <c r="A108" s="59">
        <v>41233</v>
      </c>
    </row>
    <row r="109" spans="1:1">
      <c r="A109" s="59">
        <v>41234</v>
      </c>
    </row>
    <row r="110" spans="1:1">
      <c r="A110" s="59">
        <v>41235</v>
      </c>
    </row>
    <row r="111" spans="1:1">
      <c r="A111" s="59">
        <v>41236</v>
      </c>
    </row>
    <row r="112" spans="1:1">
      <c r="A112" s="59">
        <v>41237</v>
      </c>
    </row>
    <row r="113" spans="1:1">
      <c r="A113" s="59">
        <v>41238</v>
      </c>
    </row>
    <row r="114" spans="1:1">
      <c r="A114" s="59">
        <v>41239</v>
      </c>
    </row>
    <row r="115" spans="1:1">
      <c r="A115" s="59">
        <v>41240</v>
      </c>
    </row>
    <row r="116" spans="1:1">
      <c r="A116" s="59">
        <v>41241</v>
      </c>
    </row>
    <row r="117" spans="1:1">
      <c r="A117" s="59">
        <v>41242</v>
      </c>
    </row>
    <row r="118" spans="1:1">
      <c r="A118" s="59">
        <v>41243</v>
      </c>
    </row>
    <row r="119" spans="1:1">
      <c r="A119" s="59">
        <v>41244</v>
      </c>
    </row>
    <row r="120" spans="1:1">
      <c r="A120" s="59">
        <v>41245</v>
      </c>
    </row>
    <row r="121" spans="1:1">
      <c r="A121" s="59">
        <v>41246</v>
      </c>
    </row>
    <row r="122" spans="1:1">
      <c r="A122" s="59">
        <v>41247</v>
      </c>
    </row>
    <row r="123" spans="1:1">
      <c r="A123" s="59">
        <v>41248</v>
      </c>
    </row>
    <row r="124" spans="1:1">
      <c r="A124" s="59">
        <v>41249</v>
      </c>
    </row>
    <row r="125" spans="1:1">
      <c r="A125" s="59">
        <v>41250</v>
      </c>
    </row>
    <row r="126" spans="1:1">
      <c r="A126" s="59">
        <v>41251</v>
      </c>
    </row>
    <row r="127" spans="1:1">
      <c r="A127" s="59">
        <v>41252</v>
      </c>
    </row>
    <row r="128" spans="1:1">
      <c r="A128" s="59">
        <v>41253</v>
      </c>
    </row>
    <row r="129" spans="1:1">
      <c r="A129" s="59">
        <v>41254</v>
      </c>
    </row>
    <row r="130" spans="1:1">
      <c r="A130" s="59">
        <v>41255</v>
      </c>
    </row>
    <row r="131" spans="1:1">
      <c r="A131" s="59">
        <v>41256</v>
      </c>
    </row>
    <row r="132" spans="1:1">
      <c r="A132" s="59">
        <v>41257</v>
      </c>
    </row>
    <row r="133" spans="1:1">
      <c r="A133" s="59">
        <v>41258</v>
      </c>
    </row>
    <row r="134" spans="1:1">
      <c r="A134" s="59">
        <v>41259</v>
      </c>
    </row>
    <row r="135" spans="1:1">
      <c r="A135" s="59">
        <v>41260</v>
      </c>
    </row>
    <row r="136" spans="1:1">
      <c r="A136" s="59">
        <v>41261</v>
      </c>
    </row>
    <row r="137" spans="1:1">
      <c r="A137" s="59">
        <v>41262</v>
      </c>
    </row>
    <row r="138" spans="1:1">
      <c r="A138" s="59">
        <v>41263</v>
      </c>
    </row>
    <row r="139" spans="1:1">
      <c r="A139" s="59">
        <v>41264</v>
      </c>
    </row>
    <row r="140" spans="1:1">
      <c r="A140" s="59">
        <v>41265</v>
      </c>
    </row>
    <row r="141" spans="1:1">
      <c r="A141" s="59">
        <v>41266</v>
      </c>
    </row>
    <row r="142" spans="1:1">
      <c r="A142" s="59">
        <v>41267</v>
      </c>
    </row>
    <row r="143" spans="1:1">
      <c r="A143" s="59">
        <v>41268</v>
      </c>
    </row>
    <row r="144" spans="1:1">
      <c r="A144" s="59">
        <v>41269</v>
      </c>
    </row>
    <row r="145" spans="1:1">
      <c r="A145" s="59">
        <v>41270</v>
      </c>
    </row>
    <row r="146" spans="1:1">
      <c r="A146" s="59">
        <v>41271</v>
      </c>
    </row>
    <row r="147" spans="1:1">
      <c r="A147" s="59">
        <v>41272</v>
      </c>
    </row>
    <row r="148" spans="1:1">
      <c r="A148" s="59">
        <v>41273</v>
      </c>
    </row>
    <row r="149" spans="1:1">
      <c r="A149" s="59">
        <v>41274</v>
      </c>
    </row>
    <row r="150" spans="1:1">
      <c r="A150" s="59">
        <v>41275</v>
      </c>
    </row>
    <row r="151" spans="1:1">
      <c r="A151" s="59">
        <v>41276</v>
      </c>
    </row>
    <row r="152" spans="1:1">
      <c r="A152" s="59">
        <v>41277</v>
      </c>
    </row>
    <row r="153" spans="1:1">
      <c r="A153" s="59">
        <v>41278</v>
      </c>
    </row>
    <row r="154" spans="1:1">
      <c r="A154" s="59">
        <v>41279</v>
      </c>
    </row>
    <row r="155" spans="1:1">
      <c r="A155" s="59">
        <v>41280</v>
      </c>
    </row>
    <row r="156" spans="1:1">
      <c r="A156" s="59">
        <v>41281</v>
      </c>
    </row>
    <row r="157" spans="1:1">
      <c r="A157" s="59">
        <v>41282</v>
      </c>
    </row>
    <row r="158" spans="1:1">
      <c r="A158" s="59">
        <v>41283</v>
      </c>
    </row>
    <row r="159" spans="1:1">
      <c r="A159" s="59">
        <v>41284</v>
      </c>
    </row>
    <row r="160" spans="1:1">
      <c r="A160" s="59">
        <v>41285</v>
      </c>
    </row>
    <row r="161" spans="1:1">
      <c r="A161" s="59">
        <v>41286</v>
      </c>
    </row>
    <row r="162" spans="1:1">
      <c r="A162" s="59">
        <v>41287</v>
      </c>
    </row>
    <row r="163" spans="1:1">
      <c r="A163" s="59">
        <v>41288</v>
      </c>
    </row>
    <row r="164" spans="1:1">
      <c r="A164" s="59">
        <v>41289</v>
      </c>
    </row>
    <row r="165" spans="1:1">
      <c r="A165" s="59">
        <v>41290</v>
      </c>
    </row>
    <row r="166" spans="1:1">
      <c r="A166" s="59">
        <v>41291</v>
      </c>
    </row>
    <row r="167" spans="1:1">
      <c r="A167" s="59">
        <v>41292</v>
      </c>
    </row>
    <row r="168" spans="1:1">
      <c r="A168" s="59">
        <v>41293</v>
      </c>
    </row>
    <row r="169" spans="1:1">
      <c r="A169" s="59">
        <v>41294</v>
      </c>
    </row>
    <row r="170" spans="1:1">
      <c r="A170" s="59">
        <v>41295</v>
      </c>
    </row>
    <row r="171" spans="1:1">
      <c r="A171" s="59">
        <v>41296</v>
      </c>
    </row>
    <row r="172" spans="1:1">
      <c r="A172" s="59">
        <v>41297</v>
      </c>
    </row>
    <row r="173" spans="1:1">
      <c r="A173" s="59">
        <v>41298</v>
      </c>
    </row>
    <row r="174" spans="1:1">
      <c r="A174" s="59">
        <v>41299</v>
      </c>
    </row>
    <row r="175" spans="1:1">
      <c r="A175" s="59">
        <v>41300</v>
      </c>
    </row>
    <row r="176" spans="1:1">
      <c r="A176" s="59">
        <v>41301</v>
      </c>
    </row>
    <row r="177" spans="1:1">
      <c r="A177" s="59">
        <v>41302</v>
      </c>
    </row>
    <row r="178" spans="1:1">
      <c r="A178" s="59">
        <v>41303</v>
      </c>
    </row>
    <row r="179" spans="1:1">
      <c r="A179" s="59">
        <v>41304</v>
      </c>
    </row>
    <row r="180" spans="1:1">
      <c r="A180" s="59">
        <v>41305</v>
      </c>
    </row>
    <row r="181" spans="1:1">
      <c r="A181" s="59">
        <v>41306</v>
      </c>
    </row>
    <row r="182" spans="1:1">
      <c r="A182" s="59">
        <v>41307</v>
      </c>
    </row>
    <row r="183" spans="1:1">
      <c r="A183" s="59">
        <v>41308</v>
      </c>
    </row>
    <row r="184" spans="1:1">
      <c r="A184" s="59">
        <v>41309</v>
      </c>
    </row>
    <row r="185" spans="1:1">
      <c r="A185" s="59">
        <v>41310</v>
      </c>
    </row>
    <row r="186" spans="1:1">
      <c r="A186" s="59">
        <v>41311</v>
      </c>
    </row>
    <row r="187" spans="1:1">
      <c r="A187" s="59">
        <v>41312</v>
      </c>
    </row>
    <row r="188" spans="1:1">
      <c r="A188" s="59">
        <v>41313</v>
      </c>
    </row>
    <row r="189" spans="1:1">
      <c r="A189" s="59">
        <v>41314</v>
      </c>
    </row>
    <row r="190" spans="1:1">
      <c r="A190" s="59">
        <v>41315</v>
      </c>
    </row>
    <row r="191" spans="1:1">
      <c r="A191" s="59">
        <v>41316</v>
      </c>
    </row>
    <row r="192" spans="1:1">
      <c r="A192" s="59">
        <v>41317</v>
      </c>
    </row>
    <row r="193" spans="1:1">
      <c r="A193" s="59">
        <v>41318</v>
      </c>
    </row>
    <row r="194" spans="1:1">
      <c r="A194" s="59">
        <v>41319</v>
      </c>
    </row>
    <row r="195" spans="1:1">
      <c r="A195" s="59">
        <v>41320</v>
      </c>
    </row>
    <row r="196" spans="1:1">
      <c r="A196" s="59">
        <v>41321</v>
      </c>
    </row>
    <row r="197" spans="1:1">
      <c r="A197" s="59">
        <v>41322</v>
      </c>
    </row>
    <row r="198" spans="1:1">
      <c r="A198" s="59">
        <v>41323</v>
      </c>
    </row>
    <row r="199" spans="1:1">
      <c r="A199" s="59">
        <v>41324</v>
      </c>
    </row>
    <row r="200" spans="1:1">
      <c r="A200" s="59">
        <v>41325</v>
      </c>
    </row>
    <row r="201" spans="1:1">
      <c r="A201" s="59">
        <v>41326</v>
      </c>
    </row>
    <row r="202" spans="1:1">
      <c r="A202" s="59">
        <v>41327</v>
      </c>
    </row>
    <row r="203" spans="1:1">
      <c r="A203" s="59">
        <v>41328</v>
      </c>
    </row>
    <row r="204" spans="1:1">
      <c r="A204" s="59">
        <v>41329</v>
      </c>
    </row>
    <row r="205" spans="1:1">
      <c r="A205" s="59">
        <v>41330</v>
      </c>
    </row>
    <row r="206" spans="1:1">
      <c r="A206" s="59">
        <v>41331</v>
      </c>
    </row>
    <row r="207" spans="1:1">
      <c r="A207" s="59">
        <v>41332</v>
      </c>
    </row>
    <row r="208" spans="1:1">
      <c r="A208" s="59">
        <v>41333</v>
      </c>
    </row>
    <row r="209" spans="1:1">
      <c r="A209" s="59">
        <v>41334</v>
      </c>
    </row>
    <row r="210" spans="1:1">
      <c r="A210" s="59">
        <v>41335</v>
      </c>
    </row>
    <row r="211" spans="1:1">
      <c r="A211" s="59">
        <v>41336</v>
      </c>
    </row>
    <row r="212" spans="1:1">
      <c r="A212" s="59">
        <v>41337</v>
      </c>
    </row>
    <row r="213" spans="1:1">
      <c r="A213" s="59">
        <v>41338</v>
      </c>
    </row>
    <row r="214" spans="1:1">
      <c r="A214" s="59">
        <v>41339</v>
      </c>
    </row>
    <row r="215" spans="1:1">
      <c r="A215" s="59">
        <v>41340</v>
      </c>
    </row>
    <row r="216" spans="1:1">
      <c r="A216" s="59">
        <v>41341</v>
      </c>
    </row>
    <row r="217" spans="1:1">
      <c r="A217" s="59">
        <v>41342</v>
      </c>
    </row>
    <row r="218" spans="1:1">
      <c r="A218" s="59">
        <v>41343</v>
      </c>
    </row>
    <row r="219" spans="1:1">
      <c r="A219" s="59">
        <v>41344</v>
      </c>
    </row>
    <row r="220" spans="1:1">
      <c r="A220" s="59">
        <v>41345</v>
      </c>
    </row>
    <row r="221" spans="1:1">
      <c r="A221" s="59">
        <v>41346</v>
      </c>
    </row>
    <row r="222" spans="1:1">
      <c r="A222" s="59">
        <v>41347</v>
      </c>
    </row>
    <row r="223" spans="1:1">
      <c r="A223" s="59">
        <v>41348</v>
      </c>
    </row>
    <row r="224" spans="1:1">
      <c r="A224" s="59">
        <v>41349</v>
      </c>
    </row>
    <row r="225" spans="1:1">
      <c r="A225" s="59">
        <v>41350</v>
      </c>
    </row>
    <row r="226" spans="1:1">
      <c r="A226" s="59">
        <v>41351</v>
      </c>
    </row>
    <row r="227" spans="1:1">
      <c r="A227" s="59">
        <v>41352</v>
      </c>
    </row>
    <row r="228" spans="1:1">
      <c r="A228" s="59">
        <v>41353</v>
      </c>
    </row>
    <row r="229" spans="1:1">
      <c r="A229" s="59">
        <v>41354</v>
      </c>
    </row>
    <row r="230" spans="1:1">
      <c r="A230" s="59">
        <v>41355</v>
      </c>
    </row>
    <row r="231" spans="1:1">
      <c r="A231" s="59">
        <v>41356</v>
      </c>
    </row>
    <row r="232" spans="1:1">
      <c r="A232" s="59">
        <v>41357</v>
      </c>
    </row>
    <row r="233" spans="1:1">
      <c r="A233" s="59">
        <v>41358</v>
      </c>
    </row>
    <row r="234" spans="1:1">
      <c r="A234" s="59">
        <v>41359</v>
      </c>
    </row>
    <row r="235" spans="1:1">
      <c r="A235" s="59">
        <v>41360</v>
      </c>
    </row>
    <row r="236" spans="1:1">
      <c r="A236" s="59">
        <v>41361</v>
      </c>
    </row>
    <row r="237" spans="1:1">
      <c r="A237" s="59">
        <v>41362</v>
      </c>
    </row>
    <row r="238" spans="1:1">
      <c r="A238" s="59">
        <v>41363</v>
      </c>
    </row>
    <row r="239" spans="1:1">
      <c r="A239" s="59">
        <v>41364</v>
      </c>
    </row>
    <row r="240" spans="1:1">
      <c r="A240" s="59">
        <v>41365</v>
      </c>
    </row>
    <row r="241" spans="1:1">
      <c r="A241" s="59">
        <v>41366</v>
      </c>
    </row>
    <row r="242" spans="1:1">
      <c r="A242" s="59">
        <v>41367</v>
      </c>
    </row>
    <row r="243" spans="1:1">
      <c r="A243" s="59">
        <v>41368</v>
      </c>
    </row>
    <row r="244" spans="1:1">
      <c r="A244" s="59">
        <v>41369</v>
      </c>
    </row>
    <row r="245" spans="1:1">
      <c r="A245" s="59">
        <v>41370</v>
      </c>
    </row>
    <row r="246" spans="1:1">
      <c r="A246" s="59">
        <v>41371</v>
      </c>
    </row>
    <row r="247" spans="1:1">
      <c r="A247" s="59">
        <v>41372</v>
      </c>
    </row>
    <row r="248" spans="1:1">
      <c r="A248" s="59">
        <v>41373</v>
      </c>
    </row>
    <row r="249" spans="1:1">
      <c r="A249" s="59">
        <v>41374</v>
      </c>
    </row>
    <row r="250" spans="1:1">
      <c r="A250" s="59">
        <v>41375</v>
      </c>
    </row>
    <row r="251" spans="1:1">
      <c r="A251" s="59">
        <v>41376</v>
      </c>
    </row>
    <row r="252" spans="1:1">
      <c r="A252" s="59">
        <v>41377</v>
      </c>
    </row>
    <row r="253" spans="1:1">
      <c r="A253" s="59">
        <v>41378</v>
      </c>
    </row>
    <row r="254" spans="1:1">
      <c r="A254" s="59">
        <v>41379</v>
      </c>
    </row>
    <row r="255" spans="1:1">
      <c r="A255" s="59">
        <v>41380</v>
      </c>
    </row>
    <row r="256" spans="1:1">
      <c r="A256" s="59">
        <v>41381</v>
      </c>
    </row>
    <row r="257" spans="1:1">
      <c r="A257" s="59">
        <v>41382</v>
      </c>
    </row>
    <row r="258" spans="1:1">
      <c r="A258" s="59">
        <v>41383</v>
      </c>
    </row>
    <row r="259" spans="1:1">
      <c r="A259" s="59">
        <v>41384</v>
      </c>
    </row>
    <row r="260" spans="1:1">
      <c r="A260" s="59">
        <v>41385</v>
      </c>
    </row>
    <row r="261" spans="1:1">
      <c r="A261" s="59">
        <v>41386</v>
      </c>
    </row>
    <row r="262" spans="1:1">
      <c r="A262" s="59">
        <v>41387</v>
      </c>
    </row>
    <row r="263" spans="1:1">
      <c r="A263" s="59">
        <v>41388</v>
      </c>
    </row>
    <row r="264" spans="1:1">
      <c r="A264" s="59">
        <v>41389</v>
      </c>
    </row>
    <row r="265" spans="1:1">
      <c r="A265" s="59">
        <v>41390</v>
      </c>
    </row>
    <row r="266" spans="1:1">
      <c r="A266" s="59">
        <v>41391</v>
      </c>
    </row>
    <row r="267" spans="1:1">
      <c r="A267" s="59">
        <v>41392</v>
      </c>
    </row>
    <row r="268" spans="1:1">
      <c r="A268" s="59">
        <v>41393</v>
      </c>
    </row>
    <row r="269" spans="1:1">
      <c r="A269" s="59">
        <v>41394</v>
      </c>
    </row>
    <row r="270" spans="1:1">
      <c r="A270" s="59">
        <v>41395</v>
      </c>
    </row>
    <row r="271" spans="1:1">
      <c r="A271" s="59">
        <v>41396</v>
      </c>
    </row>
    <row r="272" spans="1:1">
      <c r="A272" s="59">
        <v>41397</v>
      </c>
    </row>
    <row r="273" spans="1:1">
      <c r="A273" s="59">
        <v>41398</v>
      </c>
    </row>
    <row r="274" spans="1:1">
      <c r="A274" s="59">
        <v>41399</v>
      </c>
    </row>
    <row r="275" spans="1:1">
      <c r="A275" s="59">
        <v>41400</v>
      </c>
    </row>
    <row r="276" spans="1:1">
      <c r="A276" s="59">
        <v>41401</v>
      </c>
    </row>
    <row r="277" spans="1:1">
      <c r="A277" s="59">
        <v>41402</v>
      </c>
    </row>
    <row r="278" spans="1:1">
      <c r="A278" s="59">
        <v>41403</v>
      </c>
    </row>
    <row r="279" spans="1:1">
      <c r="A279" s="59">
        <v>41404</v>
      </c>
    </row>
    <row r="280" spans="1:1">
      <c r="A280" s="59">
        <v>41405</v>
      </c>
    </row>
    <row r="281" spans="1:1">
      <c r="A281" s="59">
        <v>41406</v>
      </c>
    </row>
    <row r="282" spans="1:1">
      <c r="A282" s="59">
        <v>41407</v>
      </c>
    </row>
    <row r="283" spans="1:1">
      <c r="A283" s="59">
        <v>41408</v>
      </c>
    </row>
    <row r="284" spans="1:1">
      <c r="A284" s="59">
        <v>41409</v>
      </c>
    </row>
    <row r="285" spans="1:1">
      <c r="A285" s="59">
        <v>41410</v>
      </c>
    </row>
    <row r="286" spans="1:1">
      <c r="A286" s="59">
        <v>41411</v>
      </c>
    </row>
    <row r="287" spans="1:1">
      <c r="A287" s="59">
        <v>41412</v>
      </c>
    </row>
    <row r="288" spans="1:1">
      <c r="A288" s="59">
        <v>41413</v>
      </c>
    </row>
    <row r="289" spans="1:1">
      <c r="A289" s="59">
        <v>41414</v>
      </c>
    </row>
    <row r="290" spans="1:1">
      <c r="A290" s="59">
        <v>41415</v>
      </c>
    </row>
    <row r="291" spans="1:1">
      <c r="A291" s="59">
        <v>41416</v>
      </c>
    </row>
    <row r="292" spans="1:1">
      <c r="A292" s="59">
        <v>41417</v>
      </c>
    </row>
    <row r="293" spans="1:1">
      <c r="A293" s="59">
        <v>41418</v>
      </c>
    </row>
    <row r="294" spans="1:1">
      <c r="A294" s="59">
        <v>41419</v>
      </c>
    </row>
    <row r="295" spans="1:1">
      <c r="A295" s="59">
        <v>41420</v>
      </c>
    </row>
    <row r="296" spans="1:1">
      <c r="A296" s="59">
        <v>41421</v>
      </c>
    </row>
    <row r="297" spans="1:1">
      <c r="A297" s="59">
        <v>41422</v>
      </c>
    </row>
    <row r="298" spans="1:1">
      <c r="A298" s="59">
        <v>41423</v>
      </c>
    </row>
    <row r="299" spans="1:1">
      <c r="A299" s="59">
        <v>41424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3"/>
  <sheetViews>
    <sheetView showGridLines="0" workbookViewId="0">
      <selection activeCell="B27" sqref="B27"/>
    </sheetView>
  </sheetViews>
  <sheetFormatPr defaultRowHeight="12.75"/>
  <cols>
    <col min="2" max="2" width="85.85546875" customWidth="1"/>
  </cols>
  <sheetData>
    <row r="3" spans="2:3" ht="13.5" thickBot="1">
      <c r="B3" s="217" t="s">
        <v>147</v>
      </c>
      <c r="C3" s="217" t="s">
        <v>15</v>
      </c>
    </row>
    <row r="4" spans="2:3" ht="6" customHeight="1" thickTop="1"/>
    <row r="5" spans="2:3">
      <c r="B5" s="216" t="s">
        <v>148</v>
      </c>
      <c r="C5" s="216">
        <v>0</v>
      </c>
    </row>
    <row r="6" spans="2:3">
      <c r="B6" s="216" t="s">
        <v>149</v>
      </c>
      <c r="C6" s="216">
        <v>0</v>
      </c>
    </row>
    <row r="7" spans="2:3">
      <c r="B7" s="216" t="s">
        <v>150</v>
      </c>
      <c r="C7" s="216">
        <v>0</v>
      </c>
    </row>
    <row r="8" spans="2:3">
      <c r="B8" s="216" t="s">
        <v>151</v>
      </c>
      <c r="C8" s="216">
        <v>0</v>
      </c>
    </row>
    <row r="9" spans="2:3">
      <c r="B9" s="216" t="s">
        <v>152</v>
      </c>
      <c r="C9" s="216">
        <v>0</v>
      </c>
    </row>
    <row r="10" spans="2:3">
      <c r="B10" s="216" t="s">
        <v>153</v>
      </c>
      <c r="C10" s="216">
        <v>0</v>
      </c>
    </row>
    <row r="11" spans="2:3">
      <c r="B11" s="216" t="s">
        <v>154</v>
      </c>
      <c r="C11" s="216">
        <v>0</v>
      </c>
    </row>
    <row r="12" spans="2:3">
      <c r="B12" s="216" t="s">
        <v>155</v>
      </c>
      <c r="C12" s="216">
        <v>1</v>
      </c>
    </row>
    <row r="13" spans="2:3">
      <c r="B13" s="216" t="s">
        <v>156</v>
      </c>
      <c r="C13" s="216">
        <v>1</v>
      </c>
    </row>
    <row r="14" spans="2:3">
      <c r="B14" s="216" t="s">
        <v>157</v>
      </c>
      <c r="C14" s="216">
        <v>1</v>
      </c>
    </row>
    <row r="15" spans="2:3">
      <c r="B15" s="216" t="s">
        <v>159</v>
      </c>
      <c r="C15" s="216">
        <v>0</v>
      </c>
    </row>
    <row r="16" spans="2:3">
      <c r="B16" s="216" t="s">
        <v>160</v>
      </c>
      <c r="C16" s="216">
        <v>0</v>
      </c>
    </row>
    <row r="17" spans="2:3">
      <c r="B17" s="216" t="s">
        <v>141</v>
      </c>
      <c r="C17" s="216">
        <v>0</v>
      </c>
    </row>
    <row r="18" spans="2:3">
      <c r="B18" s="216" t="s">
        <v>161</v>
      </c>
      <c r="C18" s="216">
        <v>0</v>
      </c>
    </row>
    <row r="19" spans="2:3">
      <c r="B19" s="216" t="s">
        <v>162</v>
      </c>
      <c r="C19" s="216">
        <v>0</v>
      </c>
    </row>
    <row r="20" spans="2:3">
      <c r="B20" s="216" t="s">
        <v>163</v>
      </c>
      <c r="C20" s="216">
        <v>0</v>
      </c>
    </row>
    <row r="21" spans="2:3">
      <c r="B21" s="216" t="s">
        <v>164</v>
      </c>
      <c r="C21" s="216">
        <v>0</v>
      </c>
    </row>
    <row r="22" spans="2:3">
      <c r="B22" s="216" t="s">
        <v>165</v>
      </c>
      <c r="C22" s="216">
        <v>0</v>
      </c>
    </row>
    <row r="23" spans="2:3">
      <c r="B23" s="216" t="s">
        <v>166</v>
      </c>
      <c r="C23" s="216">
        <v>0</v>
      </c>
    </row>
    <row r="24" spans="2:3">
      <c r="B24" s="216" t="s">
        <v>167</v>
      </c>
      <c r="C24" s="216">
        <v>0</v>
      </c>
    </row>
    <row r="25" spans="2:3">
      <c r="B25" s="216" t="s">
        <v>168</v>
      </c>
      <c r="C25" s="216">
        <v>0</v>
      </c>
    </row>
    <row r="26" spans="2:3">
      <c r="B26" s="216" t="s">
        <v>169</v>
      </c>
      <c r="C26" s="216">
        <v>0</v>
      </c>
    </row>
    <row r="27" spans="2:3">
      <c r="B27" s="216" t="s">
        <v>170</v>
      </c>
      <c r="C27" s="216">
        <v>0</v>
      </c>
    </row>
    <row r="28" spans="2:3">
      <c r="B28" s="216" t="s">
        <v>171</v>
      </c>
      <c r="C28" s="216">
        <v>0</v>
      </c>
    </row>
    <row r="29" spans="2:3">
      <c r="B29" s="216" t="s">
        <v>172</v>
      </c>
      <c r="C29" s="216">
        <v>0</v>
      </c>
    </row>
    <row r="30" spans="2:3">
      <c r="B30" s="216" t="s">
        <v>173</v>
      </c>
      <c r="C30" s="216">
        <v>0</v>
      </c>
    </row>
    <row r="31" spans="2:3">
      <c r="B31" s="216" t="s">
        <v>174</v>
      </c>
      <c r="C31" s="216">
        <v>0</v>
      </c>
    </row>
    <row r="32" spans="2:3">
      <c r="B32" s="216" t="s">
        <v>175</v>
      </c>
      <c r="C32" s="216">
        <v>0</v>
      </c>
    </row>
    <row r="33" spans="2:3">
      <c r="B33" s="216" t="s">
        <v>176</v>
      </c>
      <c r="C33" s="216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536"/>
  <sheetViews>
    <sheetView workbookViewId="0">
      <selection activeCell="J5" sqref="J5"/>
    </sheetView>
  </sheetViews>
  <sheetFormatPr defaultRowHeight="12.75"/>
  <cols>
    <col min="1" max="1" width="22.7109375" bestFit="1" customWidth="1"/>
    <col min="2" max="2" width="22" bestFit="1" customWidth="1"/>
    <col min="3" max="3" width="10.140625" bestFit="1" customWidth="1"/>
    <col min="4" max="4" width="60" bestFit="1" customWidth="1"/>
    <col min="5" max="5" width="12.5703125" bestFit="1" customWidth="1"/>
    <col min="6" max="6" width="16.5703125" bestFit="1" customWidth="1"/>
    <col min="7" max="7" width="17.140625" customWidth="1"/>
    <col min="8" max="8" width="11.7109375" bestFit="1" customWidth="1"/>
    <col min="10" max="10" width="20.140625" customWidth="1"/>
  </cols>
  <sheetData>
    <row r="1" spans="1:11">
      <c r="A1" s="219" t="s">
        <v>177</v>
      </c>
      <c r="B1" s="219" t="s">
        <v>178</v>
      </c>
      <c r="G1" s="220"/>
    </row>
    <row r="2" spans="1:11">
      <c r="A2" s="219" t="s">
        <v>179</v>
      </c>
      <c r="B2" s="219" t="s">
        <v>36</v>
      </c>
      <c r="C2" s="219" t="s">
        <v>8</v>
      </c>
      <c r="D2" s="219" t="s">
        <v>180</v>
      </c>
      <c r="E2" s="219" t="s">
        <v>181</v>
      </c>
      <c r="F2" s="219" t="s">
        <v>182</v>
      </c>
      <c r="G2" s="220" t="s">
        <v>183</v>
      </c>
      <c r="H2" s="219" t="s">
        <v>184</v>
      </c>
    </row>
    <row r="3" spans="1:11" ht="15">
      <c r="A3" s="219" t="s">
        <v>185</v>
      </c>
      <c r="B3" s="219" t="s">
        <v>186</v>
      </c>
      <c r="C3" s="221">
        <v>41289</v>
      </c>
      <c r="D3" s="219" t="s">
        <v>187</v>
      </c>
      <c r="E3">
        <v>149211.92000000001</v>
      </c>
      <c r="F3">
        <v>175634.1</v>
      </c>
      <c r="G3" s="220">
        <v>99093.940419769802</v>
      </c>
      <c r="H3" s="219" t="s">
        <v>2</v>
      </c>
      <c r="J3" s="227"/>
      <c r="K3" s="227"/>
    </row>
    <row r="4" spans="1:11" ht="15">
      <c r="A4" s="219" t="s">
        <v>185</v>
      </c>
      <c r="B4" s="219" t="s">
        <v>188</v>
      </c>
      <c r="C4" s="221">
        <v>41296</v>
      </c>
      <c r="D4" s="219" t="s">
        <v>189</v>
      </c>
      <c r="E4">
        <v>39113.93</v>
      </c>
      <c r="F4">
        <v>46040.15</v>
      </c>
      <c r="G4" s="220">
        <v>26083.592997563879</v>
      </c>
      <c r="H4" s="219" t="s">
        <v>2</v>
      </c>
      <c r="J4" s="227" t="s">
        <v>937</v>
      </c>
      <c r="K4" s="227"/>
    </row>
    <row r="5" spans="1:11" ht="15.75">
      <c r="A5" s="219" t="s">
        <v>185</v>
      </c>
      <c r="B5" s="219" t="s">
        <v>190</v>
      </c>
      <c r="C5" s="221">
        <v>41296</v>
      </c>
      <c r="D5" s="219" t="s">
        <v>39</v>
      </c>
      <c r="E5">
        <v>446.18</v>
      </c>
      <c r="F5">
        <v>446.18</v>
      </c>
      <c r="G5" s="220">
        <v>252.77887938360433</v>
      </c>
      <c r="H5" s="219" t="s">
        <v>2</v>
      </c>
      <c r="J5" s="226">
        <v>699080</v>
      </c>
      <c r="K5" s="227"/>
    </row>
    <row r="6" spans="1:11" ht="15">
      <c r="A6" s="219" t="s">
        <v>185</v>
      </c>
      <c r="B6" s="219" t="s">
        <v>191</v>
      </c>
      <c r="C6" s="221">
        <v>41319</v>
      </c>
      <c r="D6" s="219" t="s">
        <v>192</v>
      </c>
      <c r="E6">
        <v>212012.07</v>
      </c>
      <c r="F6">
        <v>249037.57</v>
      </c>
      <c r="G6" s="220">
        <v>140683.29567280534</v>
      </c>
      <c r="H6" s="219" t="s">
        <v>2</v>
      </c>
      <c r="J6" s="227"/>
      <c r="K6" s="227"/>
    </row>
    <row r="7" spans="1:11">
      <c r="A7" s="219" t="s">
        <v>185</v>
      </c>
      <c r="B7" s="219" t="s">
        <v>193</v>
      </c>
      <c r="C7" s="221">
        <v>41319</v>
      </c>
      <c r="D7" s="219" t="s">
        <v>194</v>
      </c>
      <c r="E7">
        <v>61575.880000000005</v>
      </c>
      <c r="F7">
        <v>72479.63</v>
      </c>
      <c r="G7" s="220">
        <v>40944.317026324708</v>
      </c>
      <c r="H7" s="219" t="s">
        <v>2</v>
      </c>
    </row>
    <row r="8" spans="1:11">
      <c r="A8" s="219" t="s">
        <v>185</v>
      </c>
      <c r="B8" s="219" t="s">
        <v>195</v>
      </c>
      <c r="C8" s="221">
        <v>41319</v>
      </c>
      <c r="D8" s="219" t="s">
        <v>196</v>
      </c>
      <c r="E8">
        <v>31453.720000000005</v>
      </c>
      <c r="F8">
        <v>37023.490000000005</v>
      </c>
      <c r="G8" s="220">
        <v>20914.862727375439</v>
      </c>
      <c r="H8" s="219" t="s">
        <v>2</v>
      </c>
    </row>
    <row r="9" spans="1:11">
      <c r="A9" s="219" t="s">
        <v>185</v>
      </c>
      <c r="B9" s="219" t="s">
        <v>197</v>
      </c>
      <c r="C9" s="221">
        <v>41323</v>
      </c>
      <c r="D9" s="219" t="s">
        <v>198</v>
      </c>
      <c r="E9">
        <v>425.62</v>
      </c>
      <c r="F9">
        <v>502.23</v>
      </c>
      <c r="G9" s="220">
        <v>283.20175933235595</v>
      </c>
      <c r="H9" s="219" t="s">
        <v>2</v>
      </c>
    </row>
    <row r="10" spans="1:11">
      <c r="A10" s="219" t="s">
        <v>185</v>
      </c>
      <c r="B10" s="219" t="s">
        <v>199</v>
      </c>
      <c r="C10" s="221">
        <v>41325</v>
      </c>
      <c r="D10" s="219" t="s">
        <v>200</v>
      </c>
      <c r="E10">
        <v>17442.400000000001</v>
      </c>
      <c r="F10">
        <v>20523.61</v>
      </c>
      <c r="G10" s="220">
        <v>11558.039083178464</v>
      </c>
      <c r="H10" s="219" t="s">
        <v>2</v>
      </c>
    </row>
    <row r="11" spans="1:11">
      <c r="A11" s="219" t="s">
        <v>185</v>
      </c>
      <c r="B11" s="219" t="s">
        <v>201</v>
      </c>
      <c r="C11" s="221">
        <v>41332</v>
      </c>
      <c r="D11" s="219" t="s">
        <v>202</v>
      </c>
      <c r="E11">
        <v>369668.26</v>
      </c>
      <c r="F11">
        <v>435128.45</v>
      </c>
      <c r="G11" s="220">
        <v>240017.89949804184</v>
      </c>
      <c r="H11" s="219" t="s">
        <v>2</v>
      </c>
    </row>
    <row r="12" spans="1:11">
      <c r="A12" s="219" t="s">
        <v>185</v>
      </c>
      <c r="B12" s="219" t="s">
        <v>203</v>
      </c>
      <c r="C12" s="221">
        <v>41332</v>
      </c>
      <c r="D12" s="219" t="s">
        <v>204</v>
      </c>
      <c r="E12">
        <v>81968.639999999999</v>
      </c>
      <c r="F12">
        <v>96483.5</v>
      </c>
      <c r="G12" s="220">
        <v>53220.5306415136</v>
      </c>
      <c r="H12" s="219" t="s">
        <v>2</v>
      </c>
    </row>
    <row r="13" spans="1:11">
      <c r="A13" s="219" t="s">
        <v>185</v>
      </c>
      <c r="B13" s="219" t="s">
        <v>205</v>
      </c>
      <c r="C13" s="221">
        <v>41332</v>
      </c>
      <c r="D13" s="219" t="s">
        <v>206</v>
      </c>
      <c r="E13">
        <v>23256.39</v>
      </c>
      <c r="F13">
        <v>27374.59</v>
      </c>
      <c r="G13" s="220">
        <v>15099.889679519003</v>
      </c>
      <c r="H13" s="219" t="s">
        <v>2</v>
      </c>
    </row>
    <row r="14" spans="1:11">
      <c r="A14" s="219" t="s">
        <v>185</v>
      </c>
      <c r="B14" s="219" t="s">
        <v>207</v>
      </c>
      <c r="C14" s="221">
        <v>41341</v>
      </c>
      <c r="D14" s="219" t="s">
        <v>208</v>
      </c>
      <c r="E14">
        <v>375.42</v>
      </c>
      <c r="F14">
        <v>375.42</v>
      </c>
      <c r="G14" s="220">
        <v>208.23118309390429</v>
      </c>
      <c r="H14" s="219" t="s">
        <v>2</v>
      </c>
    </row>
    <row r="15" spans="1:11">
      <c r="A15" s="219" t="s">
        <v>209</v>
      </c>
      <c r="B15" s="219" t="s">
        <v>210</v>
      </c>
      <c r="C15" s="221">
        <v>41348</v>
      </c>
      <c r="D15" s="219" t="s">
        <v>105</v>
      </c>
      <c r="E15">
        <v>636.62</v>
      </c>
      <c r="F15">
        <v>751.21</v>
      </c>
      <c r="G15" s="220">
        <v>413.00236406619388</v>
      </c>
      <c r="H15" s="219" t="s">
        <v>2</v>
      </c>
    </row>
    <row r="16" spans="1:11">
      <c r="A16" s="219" t="s">
        <v>185</v>
      </c>
      <c r="B16" s="219" t="s">
        <v>211</v>
      </c>
      <c r="C16" s="221">
        <v>41352</v>
      </c>
      <c r="D16" s="219" t="s">
        <v>212</v>
      </c>
      <c r="E16">
        <v>22250.42</v>
      </c>
      <c r="F16">
        <v>26180.969999999998</v>
      </c>
      <c r="G16" s="220">
        <v>14387.519920866074</v>
      </c>
      <c r="H16" s="219" t="s">
        <v>2</v>
      </c>
    </row>
    <row r="17" spans="1:9">
      <c r="A17" s="219" t="s">
        <v>185</v>
      </c>
      <c r="B17" s="219" t="s">
        <v>213</v>
      </c>
      <c r="C17" s="221">
        <v>41352</v>
      </c>
      <c r="D17" s="219" t="s">
        <v>109</v>
      </c>
      <c r="E17">
        <v>18051.419999999998</v>
      </c>
      <c r="F17">
        <v>18051.419999999998</v>
      </c>
      <c r="G17" s="220">
        <v>9919.997801835465</v>
      </c>
      <c r="H17" s="219" t="s">
        <v>2</v>
      </c>
    </row>
    <row r="18" spans="1:9">
      <c r="A18" s="222" t="s">
        <v>185</v>
      </c>
      <c r="B18" s="222" t="s">
        <v>214</v>
      </c>
      <c r="C18" s="223">
        <v>41352</v>
      </c>
      <c r="D18" s="222" t="s">
        <v>215</v>
      </c>
      <c r="E18" s="224">
        <v>17874.5</v>
      </c>
      <c r="F18" s="224">
        <v>21032.04</v>
      </c>
      <c r="G18" s="225">
        <v>11557.971094136396</v>
      </c>
      <c r="H18" s="222" t="s">
        <v>2</v>
      </c>
      <c r="I18" t="s">
        <v>939</v>
      </c>
    </row>
    <row r="19" spans="1:9">
      <c r="A19" s="219" t="s">
        <v>185</v>
      </c>
      <c r="B19" s="219" t="s">
        <v>216</v>
      </c>
      <c r="C19" s="221">
        <v>41352</v>
      </c>
      <c r="D19" s="219" t="s">
        <v>217</v>
      </c>
      <c r="E19">
        <v>24342.379999999997</v>
      </c>
      <c r="F19">
        <v>28652.89</v>
      </c>
      <c r="G19" s="220">
        <v>15745.941638731658</v>
      </c>
      <c r="H19" s="219" t="s">
        <v>2</v>
      </c>
    </row>
    <row r="20" spans="1:9">
      <c r="A20" s="219" t="s">
        <v>209</v>
      </c>
      <c r="B20" s="219" t="s">
        <v>218</v>
      </c>
      <c r="C20" s="221">
        <v>41352</v>
      </c>
      <c r="D20" s="219" t="s">
        <v>219</v>
      </c>
      <c r="E20">
        <v>1910.69</v>
      </c>
      <c r="F20">
        <v>2254.61</v>
      </c>
      <c r="G20" s="220">
        <v>1239.0009342199264</v>
      </c>
      <c r="H20" s="219" t="s">
        <v>2</v>
      </c>
    </row>
    <row r="21" spans="1:9">
      <c r="A21" s="219" t="s">
        <v>185</v>
      </c>
      <c r="B21" s="219" t="s">
        <v>220</v>
      </c>
      <c r="C21" s="221">
        <v>41361</v>
      </c>
      <c r="D21" s="219" t="s">
        <v>221</v>
      </c>
      <c r="E21">
        <v>1794.42</v>
      </c>
      <c r="F21">
        <v>2117.42</v>
      </c>
      <c r="G21" s="220">
        <v>1161.1208598376836</v>
      </c>
      <c r="H21" s="219" t="s">
        <v>2</v>
      </c>
    </row>
    <row r="22" spans="1:9">
      <c r="A22" s="219" t="s">
        <v>185</v>
      </c>
      <c r="B22" s="219" t="s">
        <v>222</v>
      </c>
      <c r="C22" s="221">
        <v>41361</v>
      </c>
      <c r="D22" s="219" t="s">
        <v>102</v>
      </c>
      <c r="E22">
        <v>306.36</v>
      </c>
      <c r="F22">
        <v>361.5</v>
      </c>
      <c r="G22" s="220">
        <v>198.23426189953935</v>
      </c>
      <c r="H22" s="219" t="s">
        <v>2</v>
      </c>
    </row>
    <row r="23" spans="1:9">
      <c r="A23" s="219" t="s">
        <v>185</v>
      </c>
      <c r="B23" s="219" t="s">
        <v>223</v>
      </c>
      <c r="C23" s="221">
        <v>41364</v>
      </c>
      <c r="D23" s="219" t="s">
        <v>116</v>
      </c>
      <c r="E23">
        <v>16346.100000000002</v>
      </c>
      <c r="F23">
        <v>19233.650000000001</v>
      </c>
      <c r="G23" s="220">
        <v>10598.80421006227</v>
      </c>
      <c r="H23" s="219" t="s">
        <v>2</v>
      </c>
    </row>
    <row r="24" spans="1:9">
      <c r="A24" s="219" t="s">
        <v>185</v>
      </c>
      <c r="B24" s="219" t="s">
        <v>224</v>
      </c>
      <c r="C24" s="221">
        <v>41364</v>
      </c>
      <c r="D24" s="219" t="s">
        <v>225</v>
      </c>
      <c r="E24">
        <v>161738.26</v>
      </c>
      <c r="F24">
        <v>190378.58000000002</v>
      </c>
      <c r="G24" s="220">
        <v>104909.11996473247</v>
      </c>
      <c r="H24" s="219" t="s">
        <v>2</v>
      </c>
    </row>
    <row r="25" spans="1:9">
      <c r="A25" s="219" t="s">
        <v>185</v>
      </c>
      <c r="B25" s="219" t="s">
        <v>226</v>
      </c>
      <c r="C25" s="221">
        <v>41364</v>
      </c>
      <c r="D25" s="219" t="s">
        <v>40</v>
      </c>
      <c r="E25">
        <v>40213.21</v>
      </c>
      <c r="F25">
        <v>47334.09</v>
      </c>
      <c r="G25" s="220">
        <v>26083.699785088444</v>
      </c>
      <c r="H25" s="219" t="s">
        <v>2</v>
      </c>
    </row>
    <row r="26" spans="1:9">
      <c r="A26" s="219" t="s">
        <v>185</v>
      </c>
      <c r="B26" s="219" t="s">
        <v>227</v>
      </c>
      <c r="C26" s="221">
        <v>41364</v>
      </c>
      <c r="D26" s="219" t="s">
        <v>137</v>
      </c>
      <c r="E26">
        <v>701329.2</v>
      </c>
      <c r="F26">
        <v>825219.5</v>
      </c>
      <c r="G26" s="220">
        <v>454741.55507797434</v>
      </c>
      <c r="H26" s="219" t="s">
        <v>2</v>
      </c>
    </row>
    <row r="27" spans="1:9">
      <c r="A27" s="219" t="s">
        <v>185</v>
      </c>
      <c r="B27" s="219" t="s">
        <v>228</v>
      </c>
      <c r="C27" s="221">
        <v>41364</v>
      </c>
      <c r="D27" s="219" t="s">
        <v>229</v>
      </c>
      <c r="E27">
        <v>63123.66</v>
      </c>
      <c r="F27">
        <v>74301.490000000005</v>
      </c>
      <c r="G27" s="220">
        <v>40944.227696037917</v>
      </c>
      <c r="H27" s="219" t="s">
        <v>2</v>
      </c>
    </row>
    <row r="28" spans="1:9">
      <c r="A28" s="219" t="s">
        <v>185</v>
      </c>
      <c r="B28" s="219" t="s">
        <v>230</v>
      </c>
      <c r="C28" s="221">
        <v>41364</v>
      </c>
      <c r="D28" s="219" t="s">
        <v>231</v>
      </c>
      <c r="E28">
        <v>82248.270000000019</v>
      </c>
      <c r="F28">
        <v>96777.48000000001</v>
      </c>
      <c r="G28" s="220">
        <v>53329.740452967439</v>
      </c>
      <c r="H28" s="219" t="s">
        <v>2</v>
      </c>
    </row>
    <row r="29" spans="1:9">
      <c r="A29" s="219" t="s">
        <v>185</v>
      </c>
      <c r="B29" s="219" t="s">
        <v>232</v>
      </c>
      <c r="C29" s="221">
        <v>41364</v>
      </c>
      <c r="D29" s="219" t="s">
        <v>233</v>
      </c>
      <c r="E29">
        <v>12352.03</v>
      </c>
      <c r="F29">
        <v>14534.03</v>
      </c>
      <c r="G29" s="220">
        <v>8009.0538380999615</v>
      </c>
      <c r="H29" s="219" t="s">
        <v>2</v>
      </c>
    </row>
    <row r="30" spans="1:9">
      <c r="A30" s="219" t="s">
        <v>185</v>
      </c>
      <c r="B30" s="219" t="s">
        <v>234</v>
      </c>
      <c r="C30" s="221">
        <v>41364</v>
      </c>
      <c r="D30" s="219" t="s">
        <v>235</v>
      </c>
      <c r="E30">
        <v>151777.19</v>
      </c>
      <c r="F30">
        <v>178653.62</v>
      </c>
      <c r="G30" s="220">
        <v>98448.018956301312</v>
      </c>
      <c r="H30" s="219" t="s">
        <v>2</v>
      </c>
    </row>
    <row r="31" spans="1:9">
      <c r="A31" s="219" t="s">
        <v>185</v>
      </c>
      <c r="B31" s="219" t="s">
        <v>236</v>
      </c>
      <c r="C31" s="221">
        <v>41364</v>
      </c>
      <c r="D31" s="219" t="s">
        <v>130</v>
      </c>
      <c r="E31">
        <v>6360.92</v>
      </c>
      <c r="F31">
        <v>7484.58</v>
      </c>
      <c r="G31" s="220">
        <v>4124.4172590510825</v>
      </c>
      <c r="H31" s="219" t="s">
        <v>2</v>
      </c>
    </row>
    <row r="32" spans="1:9">
      <c r="A32" s="219" t="s">
        <v>185</v>
      </c>
      <c r="B32" s="219" t="s">
        <v>237</v>
      </c>
      <c r="C32" s="221">
        <v>41364</v>
      </c>
      <c r="D32" s="219" t="s">
        <v>238</v>
      </c>
      <c r="E32">
        <v>42205.429999999993</v>
      </c>
      <c r="F32">
        <v>49679.09</v>
      </c>
      <c r="G32" s="220">
        <v>27375.92439521684</v>
      </c>
      <c r="H32" s="219" t="s">
        <v>2</v>
      </c>
    </row>
    <row r="33" spans="1:9">
      <c r="A33" s="219" t="s">
        <v>185</v>
      </c>
      <c r="B33" s="219" t="s">
        <v>239</v>
      </c>
      <c r="C33" s="221">
        <v>41364</v>
      </c>
      <c r="D33" s="219" t="s">
        <v>240</v>
      </c>
      <c r="E33">
        <v>426.45</v>
      </c>
      <c r="F33">
        <v>503.21</v>
      </c>
      <c r="G33" s="220">
        <v>277.29652284124097</v>
      </c>
      <c r="H33" s="219" t="s">
        <v>2</v>
      </c>
    </row>
    <row r="34" spans="1:9">
      <c r="A34" s="219" t="s">
        <v>185</v>
      </c>
      <c r="B34" s="219" t="s">
        <v>241</v>
      </c>
      <c r="C34" s="221">
        <v>41364</v>
      </c>
      <c r="D34" s="219" t="s">
        <v>242</v>
      </c>
      <c r="E34">
        <v>3112.21</v>
      </c>
      <c r="F34">
        <v>3672.41</v>
      </c>
      <c r="G34" s="220">
        <v>2023.700887198986</v>
      </c>
      <c r="H34" s="219" t="s">
        <v>2</v>
      </c>
    </row>
    <row r="35" spans="1:9">
      <c r="A35" s="219" t="s">
        <v>185</v>
      </c>
      <c r="B35" s="219" t="s">
        <v>243</v>
      </c>
      <c r="C35" s="221">
        <v>41364</v>
      </c>
      <c r="D35" s="219" t="s">
        <v>244</v>
      </c>
      <c r="E35">
        <v>734.95</v>
      </c>
      <c r="F35">
        <v>867.24</v>
      </c>
      <c r="G35" s="220">
        <v>477.89717308646055</v>
      </c>
      <c r="H35" s="219" t="s">
        <v>2</v>
      </c>
    </row>
    <row r="36" spans="1:9">
      <c r="A36" s="219" t="s">
        <v>185</v>
      </c>
      <c r="B36" s="219" t="s">
        <v>245</v>
      </c>
      <c r="C36" s="221">
        <v>41364</v>
      </c>
      <c r="D36" s="219" t="s">
        <v>246</v>
      </c>
      <c r="E36">
        <v>1204.96</v>
      </c>
      <c r="F36">
        <v>1421.85</v>
      </c>
      <c r="G36" s="220">
        <v>783.5179368490659</v>
      </c>
      <c r="H36" s="219" t="s">
        <v>2</v>
      </c>
    </row>
    <row r="37" spans="1:9">
      <c r="A37" s="222" t="s">
        <v>185</v>
      </c>
      <c r="B37" s="222" t="s">
        <v>247</v>
      </c>
      <c r="C37" s="223">
        <v>41364</v>
      </c>
      <c r="D37" s="222" t="s">
        <v>248</v>
      </c>
      <c r="E37" s="224">
        <v>326.64999999999998</v>
      </c>
      <c r="F37" s="224">
        <v>385.45</v>
      </c>
      <c r="G37" s="225">
        <v>212.4042541466909</v>
      </c>
      <c r="H37" s="222" t="s">
        <v>2</v>
      </c>
      <c r="I37" t="s">
        <v>939</v>
      </c>
    </row>
    <row r="38" spans="1:9">
      <c r="A38" s="219" t="s">
        <v>185</v>
      </c>
      <c r="B38" s="219" t="s">
        <v>249</v>
      </c>
      <c r="C38" s="221">
        <v>41364</v>
      </c>
      <c r="D38" s="219" t="s">
        <v>44</v>
      </c>
      <c r="E38">
        <v>145.18</v>
      </c>
      <c r="F38">
        <v>171.31</v>
      </c>
      <c r="G38" s="220">
        <v>94.401278448228354</v>
      </c>
      <c r="H38" s="219" t="s">
        <v>2</v>
      </c>
    </row>
    <row r="39" spans="1:9">
      <c r="A39" s="219" t="s">
        <v>185</v>
      </c>
      <c r="B39" s="219" t="s">
        <v>250</v>
      </c>
      <c r="C39" s="221">
        <v>41364</v>
      </c>
      <c r="D39" s="219" t="s">
        <v>251</v>
      </c>
      <c r="E39">
        <v>391.98</v>
      </c>
      <c r="F39">
        <v>462.54</v>
      </c>
      <c r="G39" s="220">
        <v>254.88510497602911</v>
      </c>
      <c r="H39" s="219" t="s">
        <v>2</v>
      </c>
    </row>
    <row r="40" spans="1:9">
      <c r="A40" s="219" t="s">
        <v>185</v>
      </c>
      <c r="B40" s="219" t="s">
        <v>252</v>
      </c>
      <c r="C40" s="221">
        <v>41374</v>
      </c>
      <c r="D40" s="219" t="s">
        <v>253</v>
      </c>
      <c r="E40">
        <v>53388.710000000006</v>
      </c>
      <c r="F40">
        <v>62842.69</v>
      </c>
      <c r="G40" s="220">
        <v>35129.235843255636</v>
      </c>
      <c r="H40" s="219" t="s">
        <v>2</v>
      </c>
    </row>
    <row r="41" spans="1:9">
      <c r="A41" s="219" t="s">
        <v>185</v>
      </c>
      <c r="B41" s="219" t="s">
        <v>254</v>
      </c>
      <c r="C41" s="221">
        <v>41374</v>
      </c>
      <c r="D41" s="219" t="s">
        <v>255</v>
      </c>
      <c r="E41">
        <v>10043.73</v>
      </c>
      <c r="F41">
        <v>11817.96</v>
      </c>
      <c r="G41" s="220">
        <v>6606.2720107328523</v>
      </c>
      <c r="H41" s="219" t="s">
        <v>2</v>
      </c>
    </row>
    <row r="42" spans="1:9">
      <c r="A42" s="219" t="s">
        <v>185</v>
      </c>
      <c r="B42" s="219" t="s">
        <v>256</v>
      </c>
      <c r="C42" s="221">
        <v>41374</v>
      </c>
      <c r="D42" s="219" t="s">
        <v>257</v>
      </c>
      <c r="E42">
        <v>20050.990000000002</v>
      </c>
      <c r="F42">
        <v>23593.010000000002</v>
      </c>
      <c r="G42" s="220">
        <v>13188.557213930349</v>
      </c>
      <c r="H42" s="219" t="s">
        <v>2</v>
      </c>
    </row>
    <row r="43" spans="1:9">
      <c r="A43" s="219" t="s">
        <v>185</v>
      </c>
      <c r="B43" s="219" t="s">
        <v>258</v>
      </c>
      <c r="C43" s="221">
        <v>41374</v>
      </c>
      <c r="D43" s="219" t="s">
        <v>111</v>
      </c>
      <c r="E43">
        <v>268.33999999999997</v>
      </c>
      <c r="F43">
        <v>316.64</v>
      </c>
      <c r="G43" s="220">
        <v>177.00262731287384</v>
      </c>
      <c r="H43" s="219" t="s">
        <v>2</v>
      </c>
    </row>
    <row r="44" spans="1:9">
      <c r="A44" s="219" t="s">
        <v>185</v>
      </c>
      <c r="B44" s="219" t="s">
        <v>259</v>
      </c>
      <c r="C44" s="221">
        <v>41376</v>
      </c>
      <c r="D44" s="219" t="s">
        <v>215</v>
      </c>
      <c r="E44">
        <v>16157.969999999998</v>
      </c>
      <c r="F44">
        <v>19007.489999999998</v>
      </c>
      <c r="G44" s="220">
        <v>10613.96582532946</v>
      </c>
      <c r="H44" s="219" t="s">
        <v>2</v>
      </c>
    </row>
    <row r="45" spans="1:9">
      <c r="A45" s="219" t="s">
        <v>185</v>
      </c>
      <c r="B45" s="219" t="s">
        <v>260</v>
      </c>
      <c r="C45" s="221">
        <v>41376</v>
      </c>
      <c r="D45" s="219" t="s">
        <v>261</v>
      </c>
      <c r="E45">
        <v>143.26</v>
      </c>
      <c r="F45">
        <v>169.04999999999998</v>
      </c>
      <c r="G45" s="220">
        <v>94.399151217333028</v>
      </c>
      <c r="H45" s="219" t="s">
        <v>2</v>
      </c>
    </row>
    <row r="46" spans="1:9">
      <c r="A46" s="219" t="s">
        <v>185</v>
      </c>
      <c r="B46" s="219" t="s">
        <v>262</v>
      </c>
      <c r="C46" s="221">
        <v>41376</v>
      </c>
      <c r="D46" s="219" t="s">
        <v>215</v>
      </c>
      <c r="E46">
        <v>179.08</v>
      </c>
      <c r="F46">
        <v>211.31</v>
      </c>
      <c r="G46" s="220">
        <v>117.99754299754301</v>
      </c>
      <c r="H46" s="219" t="s">
        <v>2</v>
      </c>
    </row>
    <row r="47" spans="1:9">
      <c r="A47" s="219" t="s">
        <v>185</v>
      </c>
      <c r="B47" s="219" t="s">
        <v>263</v>
      </c>
      <c r="C47" s="221">
        <v>41380</v>
      </c>
      <c r="D47" s="219" t="s">
        <v>242</v>
      </c>
      <c r="E47">
        <v>27342.519999999997</v>
      </c>
      <c r="F47">
        <v>32172.6</v>
      </c>
      <c r="G47" s="220">
        <v>17924.452615744609</v>
      </c>
      <c r="H47" s="219" t="s">
        <v>2</v>
      </c>
    </row>
    <row r="48" spans="1:9">
      <c r="A48" s="219" t="s">
        <v>185</v>
      </c>
      <c r="B48" s="219" t="s">
        <v>264</v>
      </c>
      <c r="C48" s="221">
        <v>41380</v>
      </c>
      <c r="D48" s="219" t="s">
        <v>127</v>
      </c>
      <c r="E48">
        <v>702236.46</v>
      </c>
      <c r="F48">
        <v>826287.02</v>
      </c>
      <c r="G48" s="220">
        <v>460352.67702936102</v>
      </c>
      <c r="H48" s="219" t="s">
        <v>2</v>
      </c>
    </row>
    <row r="49" spans="1:8">
      <c r="A49" s="219" t="s">
        <v>185</v>
      </c>
      <c r="B49" s="219" t="s">
        <v>265</v>
      </c>
      <c r="C49" s="221">
        <v>41380</v>
      </c>
      <c r="D49" s="219" t="s">
        <v>208</v>
      </c>
      <c r="E49">
        <v>12217.25</v>
      </c>
      <c r="F49">
        <v>14375.44</v>
      </c>
      <c r="G49" s="220">
        <v>8009.0478578193779</v>
      </c>
      <c r="H49" s="219" t="s">
        <v>2</v>
      </c>
    </row>
    <row r="50" spans="1:8">
      <c r="A50" s="219" t="s">
        <v>185</v>
      </c>
      <c r="B50" s="219" t="s">
        <v>266</v>
      </c>
      <c r="C50" s="221">
        <v>41380</v>
      </c>
      <c r="D50" s="219" t="s">
        <v>134</v>
      </c>
      <c r="E50">
        <v>53697.43</v>
      </c>
      <c r="F50">
        <v>63183.12</v>
      </c>
      <c r="G50" s="220">
        <v>35201.470834029751</v>
      </c>
      <c r="H50" s="219" t="s">
        <v>2</v>
      </c>
    </row>
    <row r="51" spans="1:8">
      <c r="A51" s="219" t="s">
        <v>185</v>
      </c>
      <c r="B51" s="219" t="s">
        <v>267</v>
      </c>
      <c r="C51" s="221">
        <v>41380</v>
      </c>
      <c r="D51" s="219" t="s">
        <v>108</v>
      </c>
      <c r="E51">
        <v>143.59</v>
      </c>
      <c r="F51">
        <v>169.44</v>
      </c>
      <c r="G51" s="220">
        <v>94.400802273107132</v>
      </c>
      <c r="H51" s="219" t="s">
        <v>2</v>
      </c>
    </row>
    <row r="52" spans="1:8">
      <c r="A52" s="219" t="s">
        <v>185</v>
      </c>
      <c r="B52" s="219" t="s">
        <v>268</v>
      </c>
      <c r="C52" s="221">
        <v>41380</v>
      </c>
      <c r="D52" s="219" t="s">
        <v>269</v>
      </c>
      <c r="E52">
        <v>924.37</v>
      </c>
      <c r="F52">
        <v>1090.76</v>
      </c>
      <c r="G52" s="220">
        <v>607.69959329210542</v>
      </c>
      <c r="H52" s="219" t="s">
        <v>2</v>
      </c>
    </row>
    <row r="53" spans="1:8">
      <c r="A53" s="219" t="s">
        <v>185</v>
      </c>
      <c r="B53" s="219" t="s">
        <v>270</v>
      </c>
      <c r="C53" s="221">
        <v>41380</v>
      </c>
      <c r="D53" s="219" t="s">
        <v>138</v>
      </c>
      <c r="E53">
        <v>1032.07</v>
      </c>
      <c r="F53">
        <v>1217.8399999999999</v>
      </c>
      <c r="G53" s="220">
        <v>678.50019499693576</v>
      </c>
      <c r="H53" s="219" t="s">
        <v>2</v>
      </c>
    </row>
    <row r="54" spans="1:8">
      <c r="A54" s="219" t="s">
        <v>185</v>
      </c>
      <c r="B54" s="219" t="s">
        <v>271</v>
      </c>
      <c r="C54" s="221">
        <v>41380</v>
      </c>
      <c r="D54" s="219" t="s">
        <v>272</v>
      </c>
      <c r="E54">
        <v>3108.77</v>
      </c>
      <c r="F54">
        <v>3668.35</v>
      </c>
      <c r="G54" s="220">
        <v>2043.7628837261129</v>
      </c>
      <c r="H54" s="219" t="s">
        <v>2</v>
      </c>
    </row>
    <row r="55" spans="1:8">
      <c r="A55" s="219" t="s">
        <v>185</v>
      </c>
      <c r="B55" s="219" t="s">
        <v>273</v>
      </c>
      <c r="C55" s="221">
        <v>41380</v>
      </c>
      <c r="D55" s="219" t="s">
        <v>274</v>
      </c>
      <c r="E55">
        <v>448.73</v>
      </c>
      <c r="F55">
        <v>529.5</v>
      </c>
      <c r="G55" s="220">
        <v>295.00250710345983</v>
      </c>
      <c r="H55" s="219" t="s">
        <v>2</v>
      </c>
    </row>
    <row r="56" spans="1:8">
      <c r="A56" s="219" t="s">
        <v>185</v>
      </c>
      <c r="B56" s="219" t="s">
        <v>275</v>
      </c>
      <c r="C56" s="221">
        <v>41380</v>
      </c>
      <c r="D56" s="219" t="s">
        <v>276</v>
      </c>
      <c r="E56">
        <v>1579.51</v>
      </c>
      <c r="F56">
        <v>1863.82</v>
      </c>
      <c r="G56" s="220">
        <v>1038.3976823221349</v>
      </c>
      <c r="H56" s="219" t="s">
        <v>2</v>
      </c>
    </row>
    <row r="57" spans="1:8">
      <c r="A57" s="219" t="s">
        <v>185</v>
      </c>
      <c r="B57" s="219" t="s">
        <v>277</v>
      </c>
      <c r="C57" s="221">
        <v>41380</v>
      </c>
      <c r="D57" s="219" t="s">
        <v>278</v>
      </c>
      <c r="E57">
        <v>1094.8900000000001</v>
      </c>
      <c r="F57">
        <v>1291.97</v>
      </c>
      <c r="G57" s="220">
        <v>719.80054599142022</v>
      </c>
      <c r="H57" s="219" t="s">
        <v>2</v>
      </c>
    </row>
    <row r="58" spans="1:8">
      <c r="A58" s="219" t="s">
        <v>185</v>
      </c>
      <c r="B58" s="219" t="s">
        <v>279</v>
      </c>
      <c r="C58" s="221">
        <v>41380</v>
      </c>
      <c r="D58" s="219" t="s">
        <v>280</v>
      </c>
      <c r="E58">
        <v>628.22</v>
      </c>
      <c r="F58">
        <v>741.30000000000007</v>
      </c>
      <c r="G58" s="220">
        <v>413.00350994484376</v>
      </c>
      <c r="H58" s="219" t="s">
        <v>2</v>
      </c>
    </row>
    <row r="59" spans="1:8">
      <c r="A59" s="219" t="s">
        <v>185</v>
      </c>
      <c r="B59" s="219" t="s">
        <v>281</v>
      </c>
      <c r="C59" s="221">
        <v>41380</v>
      </c>
      <c r="D59" s="219" t="s">
        <v>235</v>
      </c>
      <c r="E59">
        <v>1292.33</v>
      </c>
      <c r="F59">
        <v>1524.9499999999998</v>
      </c>
      <c r="G59" s="220">
        <v>849.60164911694233</v>
      </c>
      <c r="H59" s="219" t="s">
        <v>2</v>
      </c>
    </row>
    <row r="60" spans="1:8">
      <c r="A60" s="219" t="s">
        <v>185</v>
      </c>
      <c r="B60" s="219" t="s">
        <v>282</v>
      </c>
      <c r="C60" s="221">
        <v>41380</v>
      </c>
      <c r="D60" s="219" t="s">
        <v>107</v>
      </c>
      <c r="E60">
        <v>807.71</v>
      </c>
      <c r="F60">
        <v>953.1</v>
      </c>
      <c r="G60" s="220">
        <v>531.00451278622768</v>
      </c>
      <c r="H60" s="219" t="s">
        <v>2</v>
      </c>
    </row>
    <row r="61" spans="1:8">
      <c r="A61" s="219" t="s">
        <v>185</v>
      </c>
      <c r="B61" s="219" t="s">
        <v>283</v>
      </c>
      <c r="C61" s="221">
        <v>41380</v>
      </c>
      <c r="D61" s="219" t="s">
        <v>204</v>
      </c>
      <c r="E61">
        <v>269.24</v>
      </c>
      <c r="F61">
        <v>317.7</v>
      </c>
      <c r="G61" s="220">
        <v>177.00150426207588</v>
      </c>
      <c r="H61" s="219" t="s">
        <v>2</v>
      </c>
    </row>
    <row r="62" spans="1:8">
      <c r="A62" s="219" t="s">
        <v>185</v>
      </c>
      <c r="B62" s="219" t="s">
        <v>284</v>
      </c>
      <c r="C62" s="221">
        <v>41380</v>
      </c>
      <c r="D62" s="219" t="s">
        <v>127</v>
      </c>
      <c r="E62">
        <v>358.98</v>
      </c>
      <c r="F62">
        <v>423.6</v>
      </c>
      <c r="G62" s="220">
        <v>236.00200568276787</v>
      </c>
      <c r="H62" s="219" t="s">
        <v>2</v>
      </c>
    </row>
    <row r="63" spans="1:8">
      <c r="A63" s="219" t="s">
        <v>185</v>
      </c>
      <c r="B63" s="219" t="s">
        <v>285</v>
      </c>
      <c r="C63" s="221">
        <v>41388</v>
      </c>
      <c r="D63" s="219" t="s">
        <v>286</v>
      </c>
      <c r="E63">
        <v>144.6</v>
      </c>
      <c r="F63">
        <v>170.63</v>
      </c>
      <c r="G63" s="220">
        <v>94.401106500691554</v>
      </c>
      <c r="H63" s="219" t="s">
        <v>2</v>
      </c>
    </row>
    <row r="64" spans="1:8">
      <c r="A64" s="219" t="s">
        <v>185</v>
      </c>
      <c r="B64" s="219" t="s">
        <v>287</v>
      </c>
      <c r="C64" s="221">
        <v>41388</v>
      </c>
      <c r="D64" s="219" t="s">
        <v>135</v>
      </c>
      <c r="E64">
        <v>950.74999999999989</v>
      </c>
      <c r="F64">
        <v>1121.8899999999999</v>
      </c>
      <c r="G64" s="220">
        <v>620.68603042876896</v>
      </c>
      <c r="H64" s="219" t="s">
        <v>2</v>
      </c>
    </row>
    <row r="65" spans="1:8">
      <c r="A65" s="219" t="s">
        <v>185</v>
      </c>
      <c r="B65" s="219" t="s">
        <v>288</v>
      </c>
      <c r="C65" s="221">
        <v>41388</v>
      </c>
      <c r="D65" s="219" t="s">
        <v>289</v>
      </c>
      <c r="E65">
        <v>757.34000000000015</v>
      </c>
      <c r="F65">
        <v>893.66000000000008</v>
      </c>
      <c r="G65" s="220">
        <v>494.41770401106504</v>
      </c>
      <c r="H65" s="219" t="s">
        <v>2</v>
      </c>
    </row>
    <row r="66" spans="1:8">
      <c r="A66" s="219" t="s">
        <v>185</v>
      </c>
      <c r="B66" s="219" t="s">
        <v>290</v>
      </c>
      <c r="C66" s="221">
        <v>41388</v>
      </c>
      <c r="D66" s="219" t="s">
        <v>291</v>
      </c>
      <c r="E66">
        <v>144.6</v>
      </c>
      <c r="F66">
        <v>170.63</v>
      </c>
      <c r="G66" s="220">
        <v>94.401106500691554</v>
      </c>
      <c r="H66" s="219" t="s">
        <v>2</v>
      </c>
    </row>
    <row r="67" spans="1:8">
      <c r="A67" s="219" t="s">
        <v>185</v>
      </c>
      <c r="B67" s="219" t="s">
        <v>292</v>
      </c>
      <c r="C67" s="221">
        <v>41388</v>
      </c>
      <c r="D67" s="219" t="s">
        <v>225</v>
      </c>
      <c r="E67">
        <v>433.8</v>
      </c>
      <c r="F67">
        <v>511.88</v>
      </c>
      <c r="G67" s="220">
        <v>283.19778699861683</v>
      </c>
      <c r="H67" s="219" t="s">
        <v>2</v>
      </c>
    </row>
    <row r="68" spans="1:8">
      <c r="A68" s="219" t="s">
        <v>185</v>
      </c>
      <c r="B68" s="219" t="s">
        <v>293</v>
      </c>
      <c r="C68" s="221">
        <v>41388</v>
      </c>
      <c r="D68" s="219" t="s">
        <v>130</v>
      </c>
      <c r="E68">
        <v>469.94999999999993</v>
      </c>
      <c r="F68">
        <v>554.54</v>
      </c>
      <c r="G68" s="220">
        <v>306.79944674965418</v>
      </c>
      <c r="H68" s="219" t="s">
        <v>2</v>
      </c>
    </row>
    <row r="69" spans="1:8">
      <c r="A69" s="219" t="s">
        <v>185</v>
      </c>
      <c r="B69" s="219" t="s">
        <v>294</v>
      </c>
      <c r="C69" s="221">
        <v>41388</v>
      </c>
      <c r="D69" s="219" t="s">
        <v>105</v>
      </c>
      <c r="E69">
        <v>520.55999999999995</v>
      </c>
      <c r="F69">
        <v>614.26</v>
      </c>
      <c r="G69" s="220">
        <v>339.83955739972333</v>
      </c>
      <c r="H69" s="219" t="s">
        <v>2</v>
      </c>
    </row>
    <row r="70" spans="1:8">
      <c r="A70" s="219" t="s">
        <v>185</v>
      </c>
      <c r="B70" s="219" t="s">
        <v>295</v>
      </c>
      <c r="C70" s="221">
        <v>41388</v>
      </c>
      <c r="D70" s="219" t="s">
        <v>296</v>
      </c>
      <c r="E70">
        <v>1536.38</v>
      </c>
      <c r="F70">
        <v>1812.93</v>
      </c>
      <c r="G70" s="220">
        <v>1003.0041493775933</v>
      </c>
      <c r="H70" s="219" t="s">
        <v>2</v>
      </c>
    </row>
    <row r="71" spans="1:8">
      <c r="A71" s="219" t="s">
        <v>185</v>
      </c>
      <c r="B71" s="219" t="s">
        <v>297</v>
      </c>
      <c r="C71" s="221">
        <v>41388</v>
      </c>
      <c r="D71" s="219" t="s">
        <v>105</v>
      </c>
      <c r="E71">
        <v>632.63</v>
      </c>
      <c r="F71">
        <v>746.5</v>
      </c>
      <c r="G71" s="220">
        <v>413.00138312586444</v>
      </c>
      <c r="H71" s="219" t="s">
        <v>2</v>
      </c>
    </row>
    <row r="72" spans="1:8">
      <c r="A72" s="219" t="s">
        <v>185</v>
      </c>
      <c r="B72" s="219" t="s">
        <v>298</v>
      </c>
      <c r="C72" s="221">
        <v>41388</v>
      </c>
      <c r="D72" s="219" t="s">
        <v>299</v>
      </c>
      <c r="E72">
        <v>361.5</v>
      </c>
      <c r="F72">
        <v>426.57</v>
      </c>
      <c r="G72" s="220">
        <v>235.99999999999997</v>
      </c>
      <c r="H72" s="219" t="s">
        <v>2</v>
      </c>
    </row>
    <row r="73" spans="1:8">
      <c r="A73" s="219" t="s">
        <v>185</v>
      </c>
      <c r="B73" s="219" t="s">
        <v>300</v>
      </c>
      <c r="C73" s="221">
        <v>41388</v>
      </c>
      <c r="D73" s="219" t="s">
        <v>301</v>
      </c>
      <c r="E73">
        <v>271.13</v>
      </c>
      <c r="F73">
        <v>319.93</v>
      </c>
      <c r="G73" s="220">
        <v>177.00138312586444</v>
      </c>
      <c r="H73" s="219" t="s">
        <v>2</v>
      </c>
    </row>
    <row r="74" spans="1:8">
      <c r="A74" s="219" t="s">
        <v>185</v>
      </c>
      <c r="B74" s="219" t="s">
        <v>302</v>
      </c>
      <c r="C74" s="221">
        <v>41388</v>
      </c>
      <c r="D74" s="219" t="s">
        <v>303</v>
      </c>
      <c r="E74">
        <v>2429.2800000000002</v>
      </c>
      <c r="F74">
        <v>2866.55</v>
      </c>
      <c r="G74" s="220">
        <v>1585.9197786998616</v>
      </c>
      <c r="H74" s="219" t="s">
        <v>2</v>
      </c>
    </row>
    <row r="75" spans="1:8">
      <c r="A75" s="219" t="s">
        <v>185</v>
      </c>
      <c r="B75" s="219" t="s">
        <v>304</v>
      </c>
      <c r="C75" s="221">
        <v>41388</v>
      </c>
      <c r="D75" s="219" t="s">
        <v>305</v>
      </c>
      <c r="E75">
        <v>180.75</v>
      </c>
      <c r="F75">
        <v>213.29</v>
      </c>
      <c r="G75" s="220">
        <v>118.0027662517289</v>
      </c>
      <c r="H75" s="219" t="s">
        <v>2</v>
      </c>
    </row>
    <row r="76" spans="1:8">
      <c r="A76" s="219" t="s">
        <v>185</v>
      </c>
      <c r="B76" s="219" t="s">
        <v>306</v>
      </c>
      <c r="C76" s="221">
        <v>41388</v>
      </c>
      <c r="D76" s="219" t="s">
        <v>307</v>
      </c>
      <c r="E76">
        <v>262.08999999999997</v>
      </c>
      <c r="F76">
        <v>309.27</v>
      </c>
      <c r="G76" s="220">
        <v>171.103734439834</v>
      </c>
      <c r="H76" s="219" t="s">
        <v>2</v>
      </c>
    </row>
    <row r="77" spans="1:8">
      <c r="A77" s="219" t="s">
        <v>185</v>
      </c>
      <c r="B77" s="219" t="s">
        <v>308</v>
      </c>
      <c r="C77" s="221">
        <v>41388</v>
      </c>
      <c r="D77" s="219" t="s">
        <v>309</v>
      </c>
      <c r="E77">
        <v>824.22</v>
      </c>
      <c r="F77">
        <v>972.58</v>
      </c>
      <c r="G77" s="220">
        <v>538.08022130013831</v>
      </c>
      <c r="H77" s="219" t="s">
        <v>2</v>
      </c>
    </row>
    <row r="78" spans="1:8">
      <c r="A78" s="219" t="s">
        <v>185</v>
      </c>
      <c r="B78" s="219" t="s">
        <v>310</v>
      </c>
      <c r="C78" s="221">
        <v>41388</v>
      </c>
      <c r="D78" s="219" t="s">
        <v>311</v>
      </c>
      <c r="E78">
        <v>1626.75</v>
      </c>
      <c r="F78">
        <v>1919.57</v>
      </c>
      <c r="G78" s="220">
        <v>1062.0027662517289</v>
      </c>
      <c r="H78" s="219" t="s">
        <v>2</v>
      </c>
    </row>
    <row r="79" spans="1:8">
      <c r="A79" s="219" t="s">
        <v>185</v>
      </c>
      <c r="B79" s="219" t="s">
        <v>312</v>
      </c>
      <c r="C79" s="221">
        <v>41388</v>
      </c>
      <c r="D79" s="219" t="s">
        <v>313</v>
      </c>
      <c r="E79">
        <v>460.91</v>
      </c>
      <c r="F79">
        <v>543.87</v>
      </c>
      <c r="G79" s="220">
        <v>300.89626556016594</v>
      </c>
      <c r="H79" s="219" t="s">
        <v>2</v>
      </c>
    </row>
    <row r="80" spans="1:8">
      <c r="A80" s="219" t="s">
        <v>185</v>
      </c>
      <c r="B80" s="219" t="s">
        <v>314</v>
      </c>
      <c r="C80" s="221">
        <v>41388</v>
      </c>
      <c r="D80" s="219" t="s">
        <v>187</v>
      </c>
      <c r="E80">
        <v>1256.21</v>
      </c>
      <c r="F80">
        <v>1482.33</v>
      </c>
      <c r="G80" s="220">
        <v>820.09958506224052</v>
      </c>
      <c r="H80" s="219" t="s">
        <v>2</v>
      </c>
    </row>
    <row r="81" spans="1:9">
      <c r="A81" s="219" t="s">
        <v>185</v>
      </c>
      <c r="B81" s="219" t="s">
        <v>315</v>
      </c>
      <c r="C81" s="221">
        <v>41388</v>
      </c>
      <c r="D81" s="219" t="s">
        <v>305</v>
      </c>
      <c r="E81">
        <v>144.6</v>
      </c>
      <c r="F81">
        <v>170.63</v>
      </c>
      <c r="G81" s="220">
        <v>94.401106500691554</v>
      </c>
      <c r="H81" s="219" t="s">
        <v>2</v>
      </c>
    </row>
    <row r="82" spans="1:9">
      <c r="A82" s="219" t="s">
        <v>185</v>
      </c>
      <c r="B82" s="219" t="s">
        <v>316</v>
      </c>
      <c r="C82" s="221">
        <v>41388</v>
      </c>
      <c r="D82" s="219" t="s">
        <v>40</v>
      </c>
      <c r="E82">
        <v>144.6</v>
      </c>
      <c r="F82">
        <v>170.63</v>
      </c>
      <c r="G82" s="220">
        <v>94.401106500691554</v>
      </c>
      <c r="H82" s="219" t="s">
        <v>2</v>
      </c>
    </row>
    <row r="83" spans="1:9">
      <c r="A83" s="219" t="s">
        <v>185</v>
      </c>
      <c r="B83" s="219" t="s">
        <v>317</v>
      </c>
      <c r="C83" s="221">
        <v>41388</v>
      </c>
      <c r="D83" s="219" t="s">
        <v>318</v>
      </c>
      <c r="E83">
        <v>271.13</v>
      </c>
      <c r="F83">
        <v>319.93</v>
      </c>
      <c r="G83" s="220">
        <v>177.00138312586444</v>
      </c>
      <c r="H83" s="219" t="s">
        <v>2</v>
      </c>
    </row>
    <row r="84" spans="1:9">
      <c r="A84" s="219" t="s">
        <v>185</v>
      </c>
      <c r="B84" s="219" t="s">
        <v>319</v>
      </c>
      <c r="C84" s="221">
        <v>41388</v>
      </c>
      <c r="D84" s="219" t="s">
        <v>320</v>
      </c>
      <c r="E84">
        <v>144.6</v>
      </c>
      <c r="F84">
        <v>170.63</v>
      </c>
      <c r="G84" s="220">
        <v>94.401106500691554</v>
      </c>
      <c r="H84" s="219" t="s">
        <v>2</v>
      </c>
    </row>
    <row r="85" spans="1:9">
      <c r="A85" s="219" t="s">
        <v>185</v>
      </c>
      <c r="B85" s="219" t="s">
        <v>321</v>
      </c>
      <c r="C85" s="221">
        <v>41388</v>
      </c>
      <c r="D85" s="219" t="s">
        <v>311</v>
      </c>
      <c r="E85">
        <v>2801.63</v>
      </c>
      <c r="F85">
        <v>3305.92</v>
      </c>
      <c r="G85" s="220">
        <v>1829.0013831258643</v>
      </c>
      <c r="H85" s="219" t="s">
        <v>2</v>
      </c>
    </row>
    <row r="86" spans="1:9">
      <c r="A86" s="219" t="s">
        <v>185</v>
      </c>
      <c r="B86" s="219" t="s">
        <v>322</v>
      </c>
      <c r="C86" s="221">
        <v>41388</v>
      </c>
      <c r="D86" s="219" t="s">
        <v>187</v>
      </c>
      <c r="E86">
        <v>542.25</v>
      </c>
      <c r="F86">
        <v>639.86</v>
      </c>
      <c r="G86" s="220">
        <v>354.00276625172887</v>
      </c>
      <c r="H86" s="219" t="s">
        <v>2</v>
      </c>
    </row>
    <row r="87" spans="1:9">
      <c r="A87" s="219" t="s">
        <v>185</v>
      </c>
      <c r="B87" s="219" t="s">
        <v>323</v>
      </c>
      <c r="C87" s="221">
        <v>41392</v>
      </c>
      <c r="D87" s="219" t="s">
        <v>145</v>
      </c>
      <c r="E87">
        <v>180.63</v>
      </c>
      <c r="F87">
        <v>213.14</v>
      </c>
      <c r="G87" s="220">
        <v>117.99811769916403</v>
      </c>
      <c r="H87" s="219" t="s">
        <v>2</v>
      </c>
    </row>
    <row r="88" spans="1:9">
      <c r="A88" s="219" t="s">
        <v>185</v>
      </c>
      <c r="B88" s="219" t="s">
        <v>324</v>
      </c>
      <c r="C88" s="221">
        <v>41392</v>
      </c>
      <c r="D88" s="219" t="s">
        <v>325</v>
      </c>
      <c r="E88">
        <v>189.66000000000003</v>
      </c>
      <c r="F88">
        <v>223.8</v>
      </c>
      <c r="G88" s="220">
        <v>123.89968443780103</v>
      </c>
      <c r="H88" s="219" t="s">
        <v>2</v>
      </c>
    </row>
    <row r="89" spans="1:9">
      <c r="A89" s="222" t="s">
        <v>185</v>
      </c>
      <c r="B89" s="222" t="s">
        <v>326</v>
      </c>
      <c r="C89" s="223">
        <v>41392</v>
      </c>
      <c r="D89" s="222" t="s">
        <v>296</v>
      </c>
      <c r="E89" s="224">
        <v>1806.2999999999997</v>
      </c>
      <c r="F89" s="224">
        <v>2131.4299999999998</v>
      </c>
      <c r="G89" s="225">
        <v>1179.9977855284283</v>
      </c>
      <c r="H89" s="222" t="s">
        <v>2</v>
      </c>
      <c r="I89" t="s">
        <v>940</v>
      </c>
    </row>
    <row r="90" spans="1:9">
      <c r="A90" s="219" t="s">
        <v>185</v>
      </c>
      <c r="B90" s="219" t="s">
        <v>327</v>
      </c>
      <c r="C90" s="221">
        <v>41392</v>
      </c>
      <c r="D90" s="219" t="s">
        <v>328</v>
      </c>
      <c r="E90">
        <v>144.5</v>
      </c>
      <c r="F90">
        <v>170.51</v>
      </c>
      <c r="G90" s="220">
        <v>94.397386923545369</v>
      </c>
      <c r="H90" s="219" t="s">
        <v>2</v>
      </c>
    </row>
    <row r="91" spans="1:9">
      <c r="A91" s="219" t="s">
        <v>185</v>
      </c>
      <c r="B91" s="219" t="s">
        <v>329</v>
      </c>
      <c r="C91" s="221">
        <v>41393</v>
      </c>
      <c r="D91" s="219" t="s">
        <v>131</v>
      </c>
      <c r="E91">
        <v>13399.18</v>
      </c>
      <c r="F91">
        <v>15766.15</v>
      </c>
      <c r="G91" s="220">
        <v>8728.4227426230409</v>
      </c>
      <c r="H91" s="219" t="s">
        <v>2</v>
      </c>
    </row>
    <row r="92" spans="1:9">
      <c r="A92" s="219" t="s">
        <v>185</v>
      </c>
      <c r="B92" s="219" t="s">
        <v>330</v>
      </c>
      <c r="C92" s="221">
        <v>41393</v>
      </c>
      <c r="D92" s="219" t="s">
        <v>331</v>
      </c>
      <c r="E92">
        <v>13399.18</v>
      </c>
      <c r="F92">
        <v>15766.15</v>
      </c>
      <c r="G92" s="220">
        <v>8728.4227426230409</v>
      </c>
      <c r="H92" s="219" t="s">
        <v>2</v>
      </c>
    </row>
    <row r="93" spans="1:9">
      <c r="A93" s="219" t="s">
        <v>185</v>
      </c>
      <c r="B93" s="219" t="s">
        <v>332</v>
      </c>
      <c r="C93" s="221">
        <v>41393</v>
      </c>
      <c r="D93" s="219" t="s">
        <v>333</v>
      </c>
      <c r="E93">
        <v>9773.32</v>
      </c>
      <c r="F93">
        <v>11499.779999999999</v>
      </c>
      <c r="G93" s="220">
        <v>6366.4839727619992</v>
      </c>
      <c r="H93" s="219" t="s">
        <v>2</v>
      </c>
    </row>
    <row r="94" spans="1:9">
      <c r="A94" s="219" t="s">
        <v>185</v>
      </c>
      <c r="B94" s="219" t="s">
        <v>334</v>
      </c>
      <c r="C94" s="221">
        <v>41393</v>
      </c>
      <c r="D94" s="219" t="s">
        <v>335</v>
      </c>
      <c r="E94">
        <v>12920.63</v>
      </c>
      <c r="F94">
        <v>15203.07</v>
      </c>
      <c r="G94" s="220">
        <v>8416.6915794718479</v>
      </c>
      <c r="H94" s="219" t="s">
        <v>2</v>
      </c>
    </row>
    <row r="95" spans="1:9">
      <c r="A95" s="219" t="s">
        <v>185</v>
      </c>
      <c r="B95" s="219" t="s">
        <v>336</v>
      </c>
      <c r="C95" s="221">
        <v>41393</v>
      </c>
      <c r="D95" s="219" t="s">
        <v>337</v>
      </c>
      <c r="E95">
        <v>472.69</v>
      </c>
      <c r="F95">
        <v>472.69</v>
      </c>
      <c r="G95" s="220">
        <v>261.68964180922325</v>
      </c>
      <c r="H95" s="219" t="s">
        <v>2</v>
      </c>
    </row>
    <row r="96" spans="1:9">
      <c r="A96" s="219" t="s">
        <v>185</v>
      </c>
      <c r="B96" s="219" t="s">
        <v>338</v>
      </c>
      <c r="C96" s="221">
        <v>41393</v>
      </c>
      <c r="D96" s="219" t="s">
        <v>246</v>
      </c>
      <c r="E96">
        <v>1381.82</v>
      </c>
      <c r="F96">
        <v>1630.55</v>
      </c>
      <c r="G96" s="220">
        <v>902.70165531749979</v>
      </c>
      <c r="H96" s="219" t="s">
        <v>2</v>
      </c>
    </row>
    <row r="97" spans="1:9">
      <c r="A97" s="219" t="s">
        <v>185</v>
      </c>
      <c r="B97" s="219" t="s">
        <v>339</v>
      </c>
      <c r="C97" s="221">
        <v>41393</v>
      </c>
      <c r="D97" s="219" t="s">
        <v>301</v>
      </c>
      <c r="E97">
        <v>1669.02</v>
      </c>
      <c r="F97">
        <v>1969.44</v>
      </c>
      <c r="G97" s="220">
        <v>1090.3172230526491</v>
      </c>
      <c r="H97" s="219" t="s">
        <v>2</v>
      </c>
    </row>
    <row r="98" spans="1:9">
      <c r="A98" s="219" t="s">
        <v>185</v>
      </c>
      <c r="B98" s="219" t="s">
        <v>340</v>
      </c>
      <c r="C98" s="221">
        <v>41393</v>
      </c>
      <c r="D98" s="219" t="s">
        <v>341</v>
      </c>
      <c r="E98">
        <v>758.65000000000009</v>
      </c>
      <c r="F98">
        <v>895.21</v>
      </c>
      <c r="G98" s="220">
        <v>495.60427393013344</v>
      </c>
      <c r="H98" s="219" t="s">
        <v>2</v>
      </c>
    </row>
    <row r="99" spans="1:9">
      <c r="A99" s="219" t="s">
        <v>185</v>
      </c>
      <c r="B99" s="219" t="s">
        <v>342</v>
      </c>
      <c r="C99" s="221">
        <v>41393</v>
      </c>
      <c r="D99" s="219" t="s">
        <v>309</v>
      </c>
      <c r="E99">
        <v>1708.76</v>
      </c>
      <c r="F99">
        <v>2016.34</v>
      </c>
      <c r="G99" s="220">
        <v>1116.28190223108</v>
      </c>
      <c r="H99" s="219" t="s">
        <v>2</v>
      </c>
    </row>
    <row r="100" spans="1:9">
      <c r="A100" s="219" t="s">
        <v>185</v>
      </c>
      <c r="B100" s="219" t="s">
        <v>343</v>
      </c>
      <c r="C100" s="221">
        <v>41393</v>
      </c>
      <c r="D100" s="219" t="s">
        <v>344</v>
      </c>
      <c r="E100">
        <v>713.49</v>
      </c>
      <c r="F100">
        <v>841.92000000000007</v>
      </c>
      <c r="G100" s="220">
        <v>466.1019764158778</v>
      </c>
      <c r="H100" s="219" t="s">
        <v>2</v>
      </c>
    </row>
    <row r="101" spans="1:9">
      <c r="A101" s="219" t="s">
        <v>185</v>
      </c>
      <c r="B101" s="219" t="s">
        <v>345</v>
      </c>
      <c r="C101" s="221">
        <v>41393</v>
      </c>
      <c r="D101" s="219" t="s">
        <v>309</v>
      </c>
      <c r="E101">
        <v>1331.2400000000002</v>
      </c>
      <c r="F101">
        <v>1570.8600000000001</v>
      </c>
      <c r="G101" s="220">
        <v>869.65620328849036</v>
      </c>
      <c r="H101" s="219" t="s">
        <v>2</v>
      </c>
    </row>
    <row r="102" spans="1:9">
      <c r="A102" s="219" t="s">
        <v>185</v>
      </c>
      <c r="B102" s="219" t="s">
        <v>346</v>
      </c>
      <c r="C102" s="221">
        <v>41393</v>
      </c>
      <c r="D102" s="219" t="s">
        <v>296</v>
      </c>
      <c r="E102">
        <v>632.21</v>
      </c>
      <c r="F102">
        <v>746.01</v>
      </c>
      <c r="G102" s="220">
        <v>413.0044843049327</v>
      </c>
      <c r="H102" s="219" t="s">
        <v>2</v>
      </c>
    </row>
    <row r="103" spans="1:9">
      <c r="A103" s="219" t="s">
        <v>185</v>
      </c>
      <c r="B103" s="219" t="s">
        <v>347</v>
      </c>
      <c r="C103" s="221">
        <v>41393</v>
      </c>
      <c r="D103" s="219" t="s">
        <v>137</v>
      </c>
      <c r="E103">
        <v>632.21</v>
      </c>
      <c r="F103">
        <v>746.01</v>
      </c>
      <c r="G103" s="220">
        <v>413.0044843049327</v>
      </c>
      <c r="H103" s="219" t="s">
        <v>2</v>
      </c>
    </row>
    <row r="104" spans="1:9">
      <c r="A104" s="219" t="s">
        <v>185</v>
      </c>
      <c r="B104" s="219" t="s">
        <v>348</v>
      </c>
      <c r="C104" s="221">
        <v>41393</v>
      </c>
      <c r="D104" s="219" t="s">
        <v>105</v>
      </c>
      <c r="E104">
        <v>2853.95</v>
      </c>
      <c r="F104">
        <v>3367.66</v>
      </c>
      <c r="G104" s="220">
        <v>1864.3968333056523</v>
      </c>
      <c r="H104" s="219" t="s">
        <v>2</v>
      </c>
    </row>
    <row r="105" spans="1:9">
      <c r="A105" s="219" t="s">
        <v>185</v>
      </c>
      <c r="B105" s="219" t="s">
        <v>349</v>
      </c>
      <c r="C105" s="221">
        <v>41393</v>
      </c>
      <c r="D105" s="219" t="s">
        <v>309</v>
      </c>
      <c r="E105">
        <v>632.21</v>
      </c>
      <c r="F105">
        <v>746.01</v>
      </c>
      <c r="G105" s="220">
        <v>413.0044843049327</v>
      </c>
      <c r="H105" s="219" t="s">
        <v>2</v>
      </c>
    </row>
    <row r="106" spans="1:9">
      <c r="A106" s="219" t="s">
        <v>185</v>
      </c>
      <c r="B106" s="219" t="s">
        <v>350</v>
      </c>
      <c r="C106" s="221">
        <v>41393</v>
      </c>
      <c r="D106" s="219" t="s">
        <v>351</v>
      </c>
      <c r="E106">
        <v>632.21</v>
      </c>
      <c r="F106">
        <v>746.01</v>
      </c>
      <c r="G106" s="220">
        <v>413.0044843049327</v>
      </c>
      <c r="H106" s="219" t="s">
        <v>2</v>
      </c>
    </row>
    <row r="107" spans="1:9">
      <c r="A107" s="219" t="s">
        <v>185</v>
      </c>
      <c r="B107" s="219" t="s">
        <v>352</v>
      </c>
      <c r="C107" s="221">
        <v>41393</v>
      </c>
      <c r="D107" s="219" t="s">
        <v>137</v>
      </c>
      <c r="E107">
        <v>180.63</v>
      </c>
      <c r="F107">
        <v>213.14</v>
      </c>
      <c r="G107" s="220">
        <v>117.99811769916403</v>
      </c>
      <c r="H107" s="219" t="s">
        <v>2</v>
      </c>
    </row>
    <row r="108" spans="1:9">
      <c r="A108" s="219" t="s">
        <v>185</v>
      </c>
      <c r="B108" s="219" t="s">
        <v>353</v>
      </c>
      <c r="C108" s="221">
        <v>41393</v>
      </c>
      <c r="D108" s="219" t="s">
        <v>307</v>
      </c>
      <c r="E108">
        <v>1029.5899999999999</v>
      </c>
      <c r="F108">
        <v>1214.9199999999998</v>
      </c>
      <c r="G108" s="220">
        <v>672.60145047887943</v>
      </c>
      <c r="H108" s="219" t="s">
        <v>2</v>
      </c>
    </row>
    <row r="109" spans="1:9">
      <c r="A109" s="219" t="s">
        <v>185</v>
      </c>
      <c r="B109" s="219" t="s">
        <v>354</v>
      </c>
      <c r="C109" s="221">
        <v>41393</v>
      </c>
      <c r="D109" s="219" t="s">
        <v>105</v>
      </c>
      <c r="E109">
        <v>1625.67</v>
      </c>
      <c r="F109">
        <v>1918.29</v>
      </c>
      <c r="G109" s="220">
        <v>1061.9996678292641</v>
      </c>
      <c r="H109" s="219" t="s">
        <v>2</v>
      </c>
    </row>
    <row r="110" spans="1:9">
      <c r="A110" s="219" t="s">
        <v>185</v>
      </c>
      <c r="B110" s="219" t="s">
        <v>355</v>
      </c>
      <c r="C110" s="221">
        <v>41393</v>
      </c>
      <c r="D110" s="219" t="s">
        <v>135</v>
      </c>
      <c r="E110">
        <v>227.59</v>
      </c>
      <c r="F110">
        <v>268.56</v>
      </c>
      <c r="G110" s="220">
        <v>148.67962132536124</v>
      </c>
      <c r="H110" s="219" t="s">
        <v>2</v>
      </c>
    </row>
    <row r="111" spans="1:9">
      <c r="A111" s="222" t="s">
        <v>185</v>
      </c>
      <c r="B111" s="222" t="s">
        <v>356</v>
      </c>
      <c r="C111" s="223">
        <v>41393</v>
      </c>
      <c r="D111" s="222" t="s">
        <v>309</v>
      </c>
      <c r="E111" s="224">
        <v>1806.2999999999997</v>
      </c>
      <c r="F111" s="224">
        <v>2131.4299999999998</v>
      </c>
      <c r="G111" s="225">
        <v>1179.9977855284283</v>
      </c>
      <c r="H111" s="222" t="s">
        <v>2</v>
      </c>
      <c r="I111" t="s">
        <v>940</v>
      </c>
    </row>
    <row r="112" spans="1:9">
      <c r="A112" s="219" t="s">
        <v>185</v>
      </c>
      <c r="B112" s="219" t="s">
        <v>357</v>
      </c>
      <c r="C112" s="221">
        <v>41393</v>
      </c>
      <c r="D112" s="219" t="s">
        <v>248</v>
      </c>
      <c r="E112">
        <v>180.63</v>
      </c>
      <c r="F112">
        <v>213.14</v>
      </c>
      <c r="G112" s="220">
        <v>117.99811769916403</v>
      </c>
      <c r="H112" s="219" t="s">
        <v>2</v>
      </c>
    </row>
    <row r="113" spans="1:8">
      <c r="A113" s="219" t="s">
        <v>185</v>
      </c>
      <c r="B113" s="219" t="s">
        <v>358</v>
      </c>
      <c r="C113" s="221">
        <v>41393</v>
      </c>
      <c r="D113" s="219" t="s">
        <v>246</v>
      </c>
      <c r="E113">
        <v>1517.29</v>
      </c>
      <c r="F113">
        <v>1790.4</v>
      </c>
      <c r="G113" s="220">
        <v>991.19747550240822</v>
      </c>
      <c r="H113" s="219" t="s">
        <v>2</v>
      </c>
    </row>
    <row r="114" spans="1:8">
      <c r="A114" s="219" t="s">
        <v>185</v>
      </c>
      <c r="B114" s="219" t="s">
        <v>359</v>
      </c>
      <c r="C114" s="221">
        <v>41393</v>
      </c>
      <c r="D114" s="219" t="s">
        <v>309</v>
      </c>
      <c r="E114">
        <v>361.26</v>
      </c>
      <c r="F114">
        <v>426.28999999999996</v>
      </c>
      <c r="G114" s="220">
        <v>236.00177157725736</v>
      </c>
      <c r="H114" s="219" t="s">
        <v>2</v>
      </c>
    </row>
    <row r="115" spans="1:8">
      <c r="A115" s="219" t="s">
        <v>185</v>
      </c>
      <c r="B115" s="219" t="s">
        <v>360</v>
      </c>
      <c r="C115" s="221">
        <v>41393</v>
      </c>
      <c r="D115" s="219" t="s">
        <v>309</v>
      </c>
      <c r="E115">
        <v>361.26</v>
      </c>
      <c r="F115">
        <v>426.28999999999996</v>
      </c>
      <c r="G115" s="220">
        <v>236.00177157725736</v>
      </c>
      <c r="H115" s="219" t="s">
        <v>2</v>
      </c>
    </row>
    <row r="116" spans="1:8">
      <c r="A116" s="219" t="s">
        <v>185</v>
      </c>
      <c r="B116" s="219" t="s">
        <v>361</v>
      </c>
      <c r="C116" s="221">
        <v>41393</v>
      </c>
      <c r="D116" s="219" t="s">
        <v>296</v>
      </c>
      <c r="E116">
        <v>903.15000000000009</v>
      </c>
      <c r="F116">
        <v>1065.72</v>
      </c>
      <c r="G116" s="220">
        <v>590.0016608536788</v>
      </c>
      <c r="H116" s="219" t="s">
        <v>2</v>
      </c>
    </row>
    <row r="117" spans="1:8">
      <c r="A117" s="219" t="s">
        <v>185</v>
      </c>
      <c r="B117" s="219" t="s">
        <v>362</v>
      </c>
      <c r="C117" s="221">
        <v>41393</v>
      </c>
      <c r="D117" s="219" t="s">
        <v>105</v>
      </c>
      <c r="E117">
        <v>361.26</v>
      </c>
      <c r="F117">
        <v>426.28999999999996</v>
      </c>
      <c r="G117" s="220">
        <v>236.00177157725736</v>
      </c>
      <c r="H117" s="219" t="s">
        <v>2</v>
      </c>
    </row>
    <row r="118" spans="1:8">
      <c r="A118" s="219" t="s">
        <v>185</v>
      </c>
      <c r="B118" s="219" t="s">
        <v>363</v>
      </c>
      <c r="C118" s="221">
        <v>41393</v>
      </c>
      <c r="D118" s="219" t="s">
        <v>364</v>
      </c>
      <c r="E118">
        <v>505.75999999999993</v>
      </c>
      <c r="F118">
        <v>596.79999999999995</v>
      </c>
      <c r="G118" s="220">
        <v>330.39915850080274</v>
      </c>
      <c r="H118" s="219" t="s">
        <v>2</v>
      </c>
    </row>
    <row r="119" spans="1:8">
      <c r="A119" s="219" t="s">
        <v>185</v>
      </c>
      <c r="B119" s="219" t="s">
        <v>365</v>
      </c>
      <c r="C119" s="221">
        <v>41393</v>
      </c>
      <c r="D119" s="219" t="s">
        <v>137</v>
      </c>
      <c r="E119">
        <v>541.89</v>
      </c>
      <c r="F119">
        <v>639.42999999999995</v>
      </c>
      <c r="G119" s="220">
        <v>353.99988927642136</v>
      </c>
      <c r="H119" s="219" t="s">
        <v>2</v>
      </c>
    </row>
    <row r="120" spans="1:8">
      <c r="A120" s="219" t="s">
        <v>185</v>
      </c>
      <c r="B120" s="219" t="s">
        <v>366</v>
      </c>
      <c r="C120" s="221">
        <v>41393</v>
      </c>
      <c r="D120" s="219" t="s">
        <v>307</v>
      </c>
      <c r="E120">
        <v>867.02</v>
      </c>
      <c r="F120">
        <v>1023.0799999999999</v>
      </c>
      <c r="G120" s="220">
        <v>566.3953938991308</v>
      </c>
      <c r="H120" s="219" t="s">
        <v>2</v>
      </c>
    </row>
    <row r="121" spans="1:8">
      <c r="A121" s="219" t="s">
        <v>185</v>
      </c>
      <c r="B121" s="219" t="s">
        <v>367</v>
      </c>
      <c r="C121" s="221">
        <v>41393</v>
      </c>
      <c r="D121" s="219" t="s">
        <v>105</v>
      </c>
      <c r="E121">
        <v>3161.0300000000007</v>
      </c>
      <c r="F121">
        <v>3730.0200000000004</v>
      </c>
      <c r="G121" s="220">
        <v>2065.0058129878762</v>
      </c>
      <c r="H121" s="219" t="s">
        <v>2</v>
      </c>
    </row>
    <row r="122" spans="1:8">
      <c r="A122" s="219" t="s">
        <v>185</v>
      </c>
      <c r="B122" s="219" t="s">
        <v>368</v>
      </c>
      <c r="C122" s="221">
        <v>41393</v>
      </c>
      <c r="D122" s="219" t="s">
        <v>120</v>
      </c>
      <c r="E122">
        <v>144.5</v>
      </c>
      <c r="F122">
        <v>170.51</v>
      </c>
      <c r="G122" s="220">
        <v>94.397386923545369</v>
      </c>
      <c r="H122" s="219" t="s">
        <v>2</v>
      </c>
    </row>
    <row r="123" spans="1:8">
      <c r="A123" s="219" t="s">
        <v>185</v>
      </c>
      <c r="B123" s="219" t="s">
        <v>369</v>
      </c>
      <c r="C123" s="221">
        <v>41393</v>
      </c>
      <c r="D123" s="219" t="s">
        <v>309</v>
      </c>
      <c r="E123">
        <v>361.26</v>
      </c>
      <c r="F123">
        <v>426.28999999999996</v>
      </c>
      <c r="G123" s="220">
        <v>236.00177157725736</v>
      </c>
      <c r="H123" s="219" t="s">
        <v>2</v>
      </c>
    </row>
    <row r="124" spans="1:8">
      <c r="A124" s="219" t="s">
        <v>185</v>
      </c>
      <c r="B124" s="219" t="s">
        <v>370</v>
      </c>
      <c r="C124" s="221">
        <v>41393</v>
      </c>
      <c r="D124" s="219" t="s">
        <v>248</v>
      </c>
      <c r="E124">
        <v>144.5</v>
      </c>
      <c r="F124">
        <v>170.51</v>
      </c>
      <c r="G124" s="220">
        <v>94.397386923545369</v>
      </c>
      <c r="H124" s="219" t="s">
        <v>2</v>
      </c>
    </row>
    <row r="125" spans="1:8">
      <c r="A125" s="219" t="s">
        <v>185</v>
      </c>
      <c r="B125" s="219" t="s">
        <v>371</v>
      </c>
      <c r="C125" s="221">
        <v>41400</v>
      </c>
      <c r="D125" s="219" t="s">
        <v>372</v>
      </c>
      <c r="E125">
        <v>126841.85</v>
      </c>
      <c r="F125">
        <v>149302.78</v>
      </c>
      <c r="G125" s="220">
        <v>82941.38103438697</v>
      </c>
      <c r="H125" s="219" t="s">
        <v>2</v>
      </c>
    </row>
    <row r="126" spans="1:8">
      <c r="A126" s="219" t="s">
        <v>185</v>
      </c>
      <c r="B126" s="219" t="s">
        <v>373</v>
      </c>
      <c r="C126" s="221">
        <v>41400</v>
      </c>
      <c r="D126" s="219" t="s">
        <v>374</v>
      </c>
      <c r="E126">
        <v>16214.580000000002</v>
      </c>
      <c r="F126">
        <v>19078.900000000001</v>
      </c>
      <c r="G126" s="220">
        <v>10598.800066662963</v>
      </c>
      <c r="H126" s="219" t="s">
        <v>2</v>
      </c>
    </row>
    <row r="127" spans="1:8">
      <c r="A127" s="219" t="s">
        <v>185</v>
      </c>
      <c r="B127" s="219" t="s">
        <v>375</v>
      </c>
      <c r="C127" s="221">
        <v>41400</v>
      </c>
      <c r="D127" s="219" t="s">
        <v>376</v>
      </c>
      <c r="E127">
        <v>125158.43000000001</v>
      </c>
      <c r="F127">
        <v>147321.26</v>
      </c>
      <c r="G127" s="220">
        <v>81840.59774456975</v>
      </c>
      <c r="H127" s="219" t="s">
        <v>2</v>
      </c>
    </row>
    <row r="128" spans="1:8">
      <c r="A128" s="219" t="s">
        <v>185</v>
      </c>
      <c r="B128" s="219" t="s">
        <v>377</v>
      </c>
      <c r="C128" s="221">
        <v>41400</v>
      </c>
      <c r="D128" s="219" t="s">
        <v>376</v>
      </c>
      <c r="E128">
        <v>1383696.01</v>
      </c>
      <c r="F128">
        <v>1628718.42</v>
      </c>
      <c r="G128" s="220">
        <v>904793.30037220148</v>
      </c>
      <c r="H128" s="219" t="s">
        <v>2</v>
      </c>
    </row>
    <row r="129" spans="1:8">
      <c r="A129" s="219" t="s">
        <v>185</v>
      </c>
      <c r="B129" s="219" t="s">
        <v>378</v>
      </c>
      <c r="C129" s="221">
        <v>41400</v>
      </c>
      <c r="D129" s="219" t="s">
        <v>341</v>
      </c>
      <c r="E129">
        <v>2201.0700000000002</v>
      </c>
      <c r="F129">
        <v>2589.8900000000003</v>
      </c>
      <c r="G129" s="220">
        <v>1438.7478473418146</v>
      </c>
      <c r="H129" s="219" t="s">
        <v>2</v>
      </c>
    </row>
    <row r="130" spans="1:8">
      <c r="A130" s="219" t="s">
        <v>185</v>
      </c>
      <c r="B130" s="219" t="s">
        <v>379</v>
      </c>
      <c r="C130" s="221">
        <v>41400</v>
      </c>
      <c r="D130" s="219" t="s">
        <v>341</v>
      </c>
      <c r="E130">
        <v>20176.53</v>
      </c>
      <c r="F130">
        <v>23740.73</v>
      </c>
      <c r="G130" s="220">
        <v>13188.561746569634</v>
      </c>
      <c r="H130" s="219" t="s">
        <v>2</v>
      </c>
    </row>
    <row r="131" spans="1:8">
      <c r="A131" s="219" t="s">
        <v>185</v>
      </c>
      <c r="B131" s="219" t="s">
        <v>380</v>
      </c>
      <c r="C131" s="221">
        <v>41400</v>
      </c>
      <c r="D131" s="219" t="s">
        <v>381</v>
      </c>
      <c r="E131">
        <v>24080.189999999995</v>
      </c>
      <c r="F131">
        <v>28344.269999999997</v>
      </c>
      <c r="G131" s="220">
        <v>15745.941892117102</v>
      </c>
      <c r="H131" s="219" t="s">
        <v>2</v>
      </c>
    </row>
    <row r="132" spans="1:8">
      <c r="A132" s="219" t="s">
        <v>185</v>
      </c>
      <c r="B132" s="219" t="s">
        <v>382</v>
      </c>
      <c r="C132" s="221">
        <v>41400</v>
      </c>
      <c r="D132" s="219" t="s">
        <v>383</v>
      </c>
      <c r="E132">
        <v>456097.15</v>
      </c>
      <c r="F132">
        <v>537522.87</v>
      </c>
      <c r="G132" s="220">
        <v>298607.22737625689</v>
      </c>
      <c r="H132" s="219" t="s">
        <v>2</v>
      </c>
    </row>
    <row r="133" spans="1:8">
      <c r="A133" s="219" t="s">
        <v>185</v>
      </c>
      <c r="B133" s="219" t="s">
        <v>384</v>
      </c>
      <c r="C133" s="221">
        <v>41400</v>
      </c>
      <c r="D133" s="219" t="s">
        <v>41</v>
      </c>
      <c r="E133">
        <v>18151.629999999997</v>
      </c>
      <c r="F133">
        <v>21365.89</v>
      </c>
      <c r="G133" s="220">
        <v>11869.279484473085</v>
      </c>
      <c r="H133" s="219" t="s">
        <v>2</v>
      </c>
    </row>
    <row r="134" spans="1:8">
      <c r="A134" s="219" t="s">
        <v>185</v>
      </c>
      <c r="B134" s="219" t="s">
        <v>385</v>
      </c>
      <c r="C134" s="221">
        <v>41400</v>
      </c>
      <c r="D134" s="219" t="s">
        <v>386</v>
      </c>
      <c r="E134">
        <v>11037.36</v>
      </c>
      <c r="F134">
        <v>12991.84</v>
      </c>
      <c r="G134" s="220">
        <v>7217.2879284484197</v>
      </c>
      <c r="H134" s="219" t="s">
        <v>2</v>
      </c>
    </row>
    <row r="135" spans="1:8">
      <c r="A135" s="219" t="s">
        <v>185</v>
      </c>
      <c r="B135" s="219" t="s">
        <v>387</v>
      </c>
      <c r="C135" s="221">
        <v>41400</v>
      </c>
      <c r="D135" s="219" t="s">
        <v>388</v>
      </c>
      <c r="E135">
        <v>98424.77</v>
      </c>
      <c r="F135">
        <v>115811.58</v>
      </c>
      <c r="G135" s="220">
        <v>64336.192433753677</v>
      </c>
      <c r="H135" s="219" t="s">
        <v>2</v>
      </c>
    </row>
    <row r="136" spans="1:8">
      <c r="A136" s="219" t="s">
        <v>185</v>
      </c>
      <c r="B136" s="219" t="s">
        <v>389</v>
      </c>
      <c r="C136" s="221">
        <v>41400</v>
      </c>
      <c r="D136" s="219" t="s">
        <v>311</v>
      </c>
      <c r="E136">
        <v>1323653.6499999999</v>
      </c>
      <c r="F136">
        <v>1557478</v>
      </c>
      <c r="G136" s="220">
        <v>865217.48791733792</v>
      </c>
      <c r="H136" s="219" t="s">
        <v>2</v>
      </c>
    </row>
    <row r="137" spans="1:8">
      <c r="A137" s="219" t="s">
        <v>185</v>
      </c>
      <c r="B137" s="219" t="s">
        <v>390</v>
      </c>
      <c r="C137" s="221">
        <v>41400</v>
      </c>
      <c r="D137" s="219" t="s">
        <v>391</v>
      </c>
      <c r="E137">
        <v>325245.65000000002</v>
      </c>
      <c r="F137">
        <v>382700.52</v>
      </c>
      <c r="G137" s="220">
        <v>212599.58891172713</v>
      </c>
      <c r="H137" s="219" t="s">
        <v>2</v>
      </c>
    </row>
    <row r="138" spans="1:8">
      <c r="A138" s="219" t="s">
        <v>185</v>
      </c>
      <c r="B138" s="219" t="s">
        <v>392</v>
      </c>
      <c r="C138" s="221">
        <v>41400</v>
      </c>
      <c r="D138" s="219" t="s">
        <v>393</v>
      </c>
      <c r="E138">
        <v>39986.22</v>
      </c>
      <c r="F138">
        <v>47049.81</v>
      </c>
      <c r="G138" s="220">
        <v>26137.331259374478</v>
      </c>
      <c r="H138" s="219" t="s">
        <v>2</v>
      </c>
    </row>
    <row r="139" spans="1:8">
      <c r="A139" s="219" t="s">
        <v>185</v>
      </c>
      <c r="B139" s="219" t="s">
        <v>394</v>
      </c>
      <c r="C139" s="221">
        <v>41400</v>
      </c>
      <c r="D139" s="219" t="s">
        <v>125</v>
      </c>
      <c r="E139">
        <v>10869.02</v>
      </c>
      <c r="F139">
        <v>12793.69</v>
      </c>
      <c r="G139" s="220">
        <v>7107.2107105160821</v>
      </c>
      <c r="H139" s="219" t="s">
        <v>2</v>
      </c>
    </row>
    <row r="140" spans="1:8">
      <c r="A140" s="219" t="s">
        <v>185</v>
      </c>
      <c r="B140" s="219" t="s">
        <v>395</v>
      </c>
      <c r="C140" s="221">
        <v>41400</v>
      </c>
      <c r="D140" s="219" t="s">
        <v>125</v>
      </c>
      <c r="E140">
        <v>109320.07</v>
      </c>
      <c r="F140">
        <v>128631.54000000001</v>
      </c>
      <c r="G140" s="220">
        <v>71457.996777956781</v>
      </c>
      <c r="H140" s="219" t="s">
        <v>2</v>
      </c>
    </row>
    <row r="141" spans="1:8">
      <c r="A141" s="219" t="s">
        <v>185</v>
      </c>
      <c r="B141" s="219" t="s">
        <v>396</v>
      </c>
      <c r="C141" s="221">
        <v>41400</v>
      </c>
      <c r="D141" s="219" t="s">
        <v>397</v>
      </c>
      <c r="E141">
        <v>166365.56</v>
      </c>
      <c r="F141">
        <v>195825.28</v>
      </c>
      <c r="G141" s="220">
        <v>108785.77856785734</v>
      </c>
      <c r="H141" s="219" t="s">
        <v>2</v>
      </c>
    </row>
    <row r="142" spans="1:8">
      <c r="A142" s="219" t="s">
        <v>185</v>
      </c>
      <c r="B142" s="219" t="s">
        <v>398</v>
      </c>
      <c r="C142" s="221">
        <v>41400</v>
      </c>
      <c r="D142" s="219" t="s">
        <v>399</v>
      </c>
      <c r="E142">
        <v>24138.46</v>
      </c>
      <c r="F142">
        <v>28402.54</v>
      </c>
      <c r="G142" s="220">
        <v>15778.312315982446</v>
      </c>
      <c r="H142" s="219" t="s">
        <v>2</v>
      </c>
    </row>
    <row r="143" spans="1:8">
      <c r="A143" s="219" t="s">
        <v>185</v>
      </c>
      <c r="B143" s="219" t="s">
        <v>400</v>
      </c>
      <c r="C143" s="221">
        <v>41400</v>
      </c>
      <c r="D143" s="219" t="s">
        <v>102</v>
      </c>
      <c r="E143">
        <v>28032.560000000005</v>
      </c>
      <c r="F143">
        <v>32996.520000000004</v>
      </c>
      <c r="G143" s="220">
        <v>18330.381645464142</v>
      </c>
      <c r="H143" s="219" t="s">
        <v>2</v>
      </c>
    </row>
    <row r="144" spans="1:8">
      <c r="A144" s="219" t="s">
        <v>185</v>
      </c>
      <c r="B144" s="219" t="s">
        <v>401</v>
      </c>
      <c r="C144" s="221">
        <v>41400</v>
      </c>
      <c r="D144" s="219" t="s">
        <v>402</v>
      </c>
      <c r="E144">
        <v>28032.560000000005</v>
      </c>
      <c r="F144">
        <v>32996.520000000004</v>
      </c>
      <c r="G144" s="220">
        <v>18330.381645464142</v>
      </c>
      <c r="H144" s="219" t="s">
        <v>2</v>
      </c>
    </row>
    <row r="145" spans="1:8">
      <c r="A145" s="219" t="s">
        <v>185</v>
      </c>
      <c r="B145" s="219" t="s">
        <v>403</v>
      </c>
      <c r="C145" s="221">
        <v>41400</v>
      </c>
      <c r="D145" s="219" t="s">
        <v>404</v>
      </c>
      <c r="E145">
        <v>21957.62</v>
      </c>
      <c r="F145">
        <v>25845.84</v>
      </c>
      <c r="G145" s="220">
        <v>14358.002333203711</v>
      </c>
      <c r="H145" s="219" t="s">
        <v>2</v>
      </c>
    </row>
    <row r="146" spans="1:8">
      <c r="A146" s="219" t="s">
        <v>185</v>
      </c>
      <c r="B146" s="219" t="s">
        <v>405</v>
      </c>
      <c r="C146" s="221">
        <v>41400</v>
      </c>
      <c r="D146" s="219" t="s">
        <v>404</v>
      </c>
      <c r="E146">
        <v>17828.71</v>
      </c>
      <c r="F146">
        <v>20978.16</v>
      </c>
      <c r="G146" s="220">
        <v>11653.885895228043</v>
      </c>
      <c r="H146" s="219" t="s">
        <v>2</v>
      </c>
    </row>
    <row r="147" spans="1:8">
      <c r="A147" s="219" t="s">
        <v>185</v>
      </c>
      <c r="B147" s="219" t="s">
        <v>406</v>
      </c>
      <c r="C147" s="221">
        <v>41400</v>
      </c>
      <c r="D147" s="219" t="s">
        <v>407</v>
      </c>
      <c r="E147">
        <v>28100.410000000003</v>
      </c>
      <c r="F147">
        <v>33064.370000000003</v>
      </c>
      <c r="G147" s="220">
        <v>18368.073995889117</v>
      </c>
      <c r="H147" s="219" t="s">
        <v>2</v>
      </c>
    </row>
    <row r="148" spans="1:8">
      <c r="A148" s="219" t="s">
        <v>185</v>
      </c>
      <c r="B148" s="219" t="s">
        <v>408</v>
      </c>
      <c r="C148" s="221">
        <v>41400</v>
      </c>
      <c r="D148" s="219" t="s">
        <v>409</v>
      </c>
      <c r="E148">
        <v>20127.82</v>
      </c>
      <c r="F148">
        <v>23692.02</v>
      </c>
      <c r="G148" s="220">
        <v>13161.502138770069</v>
      </c>
      <c r="H148" s="219" t="s">
        <v>2</v>
      </c>
    </row>
    <row r="149" spans="1:8">
      <c r="A149" s="219" t="s">
        <v>185</v>
      </c>
      <c r="B149" s="219" t="s">
        <v>410</v>
      </c>
      <c r="C149" s="221">
        <v>41400</v>
      </c>
      <c r="D149" s="219" t="s">
        <v>411</v>
      </c>
      <c r="E149">
        <v>53722.98</v>
      </c>
      <c r="F149">
        <v>63236.15</v>
      </c>
      <c r="G149" s="220">
        <v>35129.242819843341</v>
      </c>
      <c r="H149" s="219" t="s">
        <v>2</v>
      </c>
    </row>
    <row r="150" spans="1:8">
      <c r="A150" s="219" t="s">
        <v>185</v>
      </c>
      <c r="B150" s="219" t="s">
        <v>412</v>
      </c>
      <c r="C150" s="221">
        <v>41400</v>
      </c>
      <c r="D150" s="219" t="s">
        <v>413</v>
      </c>
      <c r="E150">
        <v>1100.55</v>
      </c>
      <c r="F150">
        <v>1294.96</v>
      </c>
      <c r="G150" s="220">
        <v>719.38225654130326</v>
      </c>
      <c r="H150" s="219" t="s">
        <v>2</v>
      </c>
    </row>
    <row r="151" spans="1:8">
      <c r="A151" s="219" t="s">
        <v>185</v>
      </c>
      <c r="B151" s="219" t="s">
        <v>414</v>
      </c>
      <c r="C151" s="221">
        <v>41400</v>
      </c>
      <c r="D151" s="219" t="s">
        <v>413</v>
      </c>
      <c r="E151">
        <v>12252.65</v>
      </c>
      <c r="F151">
        <v>14417.09</v>
      </c>
      <c r="G151" s="220">
        <v>8009.0494972501529</v>
      </c>
      <c r="H151" s="219" t="s">
        <v>2</v>
      </c>
    </row>
    <row r="152" spans="1:8">
      <c r="A152" s="219" t="s">
        <v>185</v>
      </c>
      <c r="B152" s="219" t="s">
        <v>415</v>
      </c>
      <c r="C152" s="221">
        <v>41400</v>
      </c>
      <c r="D152" s="219" t="s">
        <v>416</v>
      </c>
      <c r="E152">
        <v>386288.82</v>
      </c>
      <c r="F152">
        <v>454527.01</v>
      </c>
      <c r="G152" s="220">
        <v>252500.9777234598</v>
      </c>
      <c r="H152" s="219" t="s">
        <v>2</v>
      </c>
    </row>
    <row r="153" spans="1:8">
      <c r="A153" s="219" t="s">
        <v>185</v>
      </c>
      <c r="B153" s="219" t="s">
        <v>417</v>
      </c>
      <c r="C153" s="221">
        <v>41400</v>
      </c>
      <c r="D153" s="219" t="s">
        <v>418</v>
      </c>
      <c r="E153">
        <v>21957.62</v>
      </c>
      <c r="F153">
        <v>25845.84</v>
      </c>
      <c r="G153" s="220">
        <v>14358.002333203711</v>
      </c>
      <c r="H153" s="219" t="s">
        <v>2</v>
      </c>
    </row>
    <row r="154" spans="1:8">
      <c r="A154" s="219" t="s">
        <v>185</v>
      </c>
      <c r="B154" s="219" t="s">
        <v>419</v>
      </c>
      <c r="C154" s="221">
        <v>41400</v>
      </c>
      <c r="D154" s="219" t="s">
        <v>420</v>
      </c>
      <c r="E154">
        <v>21115.910000000003</v>
      </c>
      <c r="F154">
        <v>24855.08</v>
      </c>
      <c r="G154" s="220">
        <v>13807.610688295095</v>
      </c>
      <c r="H154" s="219" t="s">
        <v>2</v>
      </c>
    </row>
    <row r="155" spans="1:8">
      <c r="A155" s="219" t="s">
        <v>185</v>
      </c>
      <c r="B155" s="219" t="s">
        <v>421</v>
      </c>
      <c r="C155" s="221">
        <v>41400</v>
      </c>
      <c r="D155" s="219" t="s">
        <v>422</v>
      </c>
      <c r="E155">
        <v>53722.98</v>
      </c>
      <c r="F155">
        <v>63236.15</v>
      </c>
      <c r="G155" s="220">
        <v>35129.242819843341</v>
      </c>
      <c r="H155" s="219" t="s">
        <v>2</v>
      </c>
    </row>
    <row r="156" spans="1:8">
      <c r="A156" s="219" t="s">
        <v>185</v>
      </c>
      <c r="B156" s="219" t="s">
        <v>423</v>
      </c>
      <c r="C156" s="221">
        <v>41400</v>
      </c>
      <c r="D156" s="219" t="s">
        <v>424</v>
      </c>
      <c r="E156">
        <v>160748.93</v>
      </c>
      <c r="F156">
        <v>175216.33</v>
      </c>
      <c r="G156" s="220">
        <v>97336.997944558621</v>
      </c>
      <c r="H156" s="219" t="s">
        <v>2</v>
      </c>
    </row>
    <row r="157" spans="1:8">
      <c r="A157" s="219" t="s">
        <v>185</v>
      </c>
      <c r="B157" s="219" t="s">
        <v>425</v>
      </c>
      <c r="C157" s="221">
        <v>41400</v>
      </c>
      <c r="D157" s="219" t="s">
        <v>192</v>
      </c>
      <c r="E157">
        <v>109099.99</v>
      </c>
      <c r="F157">
        <v>128372.58</v>
      </c>
      <c r="G157" s="220">
        <v>71314.138103438701</v>
      </c>
      <c r="H157" s="219" t="s">
        <v>2</v>
      </c>
    </row>
    <row r="158" spans="1:8">
      <c r="A158" s="219" t="s">
        <v>185</v>
      </c>
      <c r="B158" s="219" t="s">
        <v>426</v>
      </c>
      <c r="C158" s="221">
        <v>41400</v>
      </c>
      <c r="D158" s="219" t="s">
        <v>427</v>
      </c>
      <c r="E158">
        <v>26275.96</v>
      </c>
      <c r="F158">
        <v>30928.86</v>
      </c>
      <c r="G158" s="220">
        <v>17181.745458585636</v>
      </c>
      <c r="H158" s="219" t="s">
        <v>2</v>
      </c>
    </row>
    <row r="159" spans="1:8">
      <c r="A159" s="219" t="s">
        <v>185</v>
      </c>
      <c r="B159" s="219" t="s">
        <v>428</v>
      </c>
      <c r="C159" s="221">
        <v>41400</v>
      </c>
      <c r="D159" s="219" t="s">
        <v>429</v>
      </c>
      <c r="E159">
        <v>24080.189999999995</v>
      </c>
      <c r="F159">
        <v>28344.269999999997</v>
      </c>
      <c r="G159" s="220">
        <v>15745.941892117102</v>
      </c>
      <c r="H159" s="219" t="s">
        <v>2</v>
      </c>
    </row>
    <row r="160" spans="1:8">
      <c r="A160" s="219" t="s">
        <v>185</v>
      </c>
      <c r="B160" s="219" t="s">
        <v>430</v>
      </c>
      <c r="C160" s="221">
        <v>41400</v>
      </c>
      <c r="D160" s="219" t="s">
        <v>248</v>
      </c>
      <c r="E160">
        <v>89294.32</v>
      </c>
      <c r="F160">
        <v>105106.40000000001</v>
      </c>
      <c r="G160" s="220">
        <v>58389.200599966673</v>
      </c>
      <c r="H160" s="219" t="s">
        <v>2</v>
      </c>
    </row>
    <row r="161" spans="1:8">
      <c r="A161" s="219" t="s">
        <v>185</v>
      </c>
      <c r="B161" s="219" t="s">
        <v>431</v>
      </c>
      <c r="C161" s="221">
        <v>41400</v>
      </c>
      <c r="D161" s="219" t="s">
        <v>432</v>
      </c>
      <c r="E161">
        <v>12223.08</v>
      </c>
      <c r="F161">
        <v>14387.52</v>
      </c>
      <c r="G161" s="220">
        <v>7992.6226320759961</v>
      </c>
      <c r="H161" s="219" t="s">
        <v>2</v>
      </c>
    </row>
    <row r="162" spans="1:8">
      <c r="A162" s="219" t="s">
        <v>185</v>
      </c>
      <c r="B162" s="219" t="s">
        <v>433</v>
      </c>
      <c r="C162" s="221">
        <v>41400</v>
      </c>
      <c r="D162" s="219" t="s">
        <v>434</v>
      </c>
      <c r="E162">
        <v>12223.08</v>
      </c>
      <c r="F162">
        <v>14387.52</v>
      </c>
      <c r="G162" s="220">
        <v>7992.6226320759961</v>
      </c>
      <c r="H162" s="219" t="s">
        <v>2</v>
      </c>
    </row>
    <row r="163" spans="1:8">
      <c r="A163" s="219" t="s">
        <v>185</v>
      </c>
      <c r="B163" s="219" t="s">
        <v>435</v>
      </c>
      <c r="C163" s="221">
        <v>41400</v>
      </c>
      <c r="D163" s="219" t="s">
        <v>436</v>
      </c>
      <c r="E163">
        <v>15187.35</v>
      </c>
      <c r="F163">
        <v>17876.7</v>
      </c>
      <c r="G163" s="220">
        <v>9930.948280651075</v>
      </c>
      <c r="H163" s="219" t="s">
        <v>2</v>
      </c>
    </row>
    <row r="164" spans="1:8">
      <c r="A164" s="219" t="s">
        <v>185</v>
      </c>
      <c r="B164" s="219" t="s">
        <v>437</v>
      </c>
      <c r="C164" s="221">
        <v>41400</v>
      </c>
      <c r="D164" s="219" t="s">
        <v>438</v>
      </c>
      <c r="E164">
        <v>12252.65</v>
      </c>
      <c r="F164">
        <v>14417.09</v>
      </c>
      <c r="G164" s="220">
        <v>8009.0494972501529</v>
      </c>
      <c r="H164" s="219" t="s">
        <v>2</v>
      </c>
    </row>
    <row r="165" spans="1:8">
      <c r="A165" s="219" t="s">
        <v>185</v>
      </c>
      <c r="B165" s="219" t="s">
        <v>439</v>
      </c>
      <c r="C165" s="221">
        <v>41400</v>
      </c>
      <c r="D165" s="219" t="s">
        <v>440</v>
      </c>
      <c r="E165">
        <v>71508.649999999994</v>
      </c>
      <c r="F165">
        <v>84171.26999999999</v>
      </c>
      <c r="G165" s="220">
        <v>46759.218932281532</v>
      </c>
      <c r="H165" s="219" t="s">
        <v>2</v>
      </c>
    </row>
    <row r="166" spans="1:8">
      <c r="A166" s="219" t="s">
        <v>185</v>
      </c>
      <c r="B166" s="219" t="s">
        <v>441</v>
      </c>
      <c r="C166" s="221">
        <v>41400</v>
      </c>
      <c r="D166" s="219" t="s">
        <v>442</v>
      </c>
      <c r="E166">
        <v>54711.07</v>
      </c>
      <c r="F166">
        <v>64399.21</v>
      </c>
      <c r="G166" s="220">
        <v>35775.351369368371</v>
      </c>
      <c r="H166" s="219" t="s">
        <v>2</v>
      </c>
    </row>
    <row r="167" spans="1:8">
      <c r="A167" s="219" t="s">
        <v>185</v>
      </c>
      <c r="B167" s="219" t="s">
        <v>443</v>
      </c>
      <c r="C167" s="221">
        <v>41400</v>
      </c>
      <c r="D167" s="219" t="s">
        <v>444</v>
      </c>
      <c r="E167">
        <v>24080.189999999995</v>
      </c>
      <c r="F167">
        <v>28344.269999999997</v>
      </c>
      <c r="G167" s="220">
        <v>15745.941892117102</v>
      </c>
      <c r="H167" s="219" t="s">
        <v>2</v>
      </c>
    </row>
    <row r="168" spans="1:8">
      <c r="A168" s="219" t="s">
        <v>185</v>
      </c>
      <c r="B168" s="219" t="s">
        <v>445</v>
      </c>
      <c r="C168" s="221">
        <v>41400</v>
      </c>
      <c r="D168" s="219" t="s">
        <v>446</v>
      </c>
      <c r="E168">
        <v>420038.65</v>
      </c>
      <c r="F168">
        <v>494238.77</v>
      </c>
      <c r="G168" s="220">
        <v>274561.84100883285</v>
      </c>
      <c r="H168" s="219" t="s">
        <v>2</v>
      </c>
    </row>
    <row r="169" spans="1:8">
      <c r="A169" s="219" t="s">
        <v>185</v>
      </c>
      <c r="B169" s="219" t="s">
        <v>447</v>
      </c>
      <c r="C169" s="221">
        <v>41400</v>
      </c>
      <c r="D169" s="219" t="s">
        <v>105</v>
      </c>
      <c r="E169">
        <v>395237.16</v>
      </c>
      <c r="F169">
        <v>465225.05</v>
      </c>
      <c r="G169" s="220">
        <v>258444.00311093827</v>
      </c>
      <c r="H169" s="219" t="s">
        <v>2</v>
      </c>
    </row>
    <row r="170" spans="1:8">
      <c r="A170" s="219" t="s">
        <v>185</v>
      </c>
      <c r="B170" s="219" t="s">
        <v>448</v>
      </c>
      <c r="C170" s="221">
        <v>41400</v>
      </c>
      <c r="D170" s="219" t="s">
        <v>112</v>
      </c>
      <c r="E170">
        <v>35937.300000000003</v>
      </c>
      <c r="F170">
        <v>42301.01</v>
      </c>
      <c r="G170" s="220">
        <v>23499.255596911284</v>
      </c>
      <c r="H170" s="219" t="s">
        <v>2</v>
      </c>
    </row>
    <row r="171" spans="1:8">
      <c r="A171" s="219" t="s">
        <v>185</v>
      </c>
      <c r="B171" s="219" t="s">
        <v>449</v>
      </c>
      <c r="C171" s="221">
        <v>41400</v>
      </c>
      <c r="D171" s="219" t="s">
        <v>261</v>
      </c>
      <c r="E171">
        <v>71508.649999999994</v>
      </c>
      <c r="F171">
        <v>84171.26999999999</v>
      </c>
      <c r="G171" s="220">
        <v>46759.218932281532</v>
      </c>
      <c r="H171" s="219" t="s">
        <v>2</v>
      </c>
    </row>
    <row r="172" spans="1:8">
      <c r="A172" s="219" t="s">
        <v>185</v>
      </c>
      <c r="B172" s="219" t="s">
        <v>450</v>
      </c>
      <c r="C172" s="221">
        <v>41400</v>
      </c>
      <c r="D172" s="219" t="s">
        <v>246</v>
      </c>
      <c r="E172">
        <v>70379.41</v>
      </c>
      <c r="F172">
        <v>82811.98000000001</v>
      </c>
      <c r="G172" s="220">
        <v>46004.099772234884</v>
      </c>
      <c r="H172" s="219" t="s">
        <v>2</v>
      </c>
    </row>
    <row r="173" spans="1:8">
      <c r="A173" s="219" t="s">
        <v>185</v>
      </c>
      <c r="B173" s="219" t="s">
        <v>451</v>
      </c>
      <c r="C173" s="221">
        <v>41400</v>
      </c>
      <c r="D173" s="219" t="s">
        <v>452</v>
      </c>
      <c r="E173">
        <v>30996.839999999997</v>
      </c>
      <c r="F173">
        <v>36485.699999999997</v>
      </c>
      <c r="G173" s="220">
        <v>20268.707294039217</v>
      </c>
      <c r="H173" s="219" t="s">
        <v>2</v>
      </c>
    </row>
    <row r="174" spans="1:8">
      <c r="A174" s="219" t="s">
        <v>185</v>
      </c>
      <c r="B174" s="219" t="s">
        <v>453</v>
      </c>
      <c r="C174" s="221">
        <v>41400</v>
      </c>
      <c r="D174" s="219" t="s">
        <v>454</v>
      </c>
      <c r="E174">
        <v>17163.54</v>
      </c>
      <c r="F174">
        <v>20202.830000000002</v>
      </c>
      <c r="G174" s="220">
        <v>11223.170934948059</v>
      </c>
      <c r="H174" s="219" t="s">
        <v>2</v>
      </c>
    </row>
    <row r="175" spans="1:8">
      <c r="A175" s="219" t="s">
        <v>185</v>
      </c>
      <c r="B175" s="219" t="s">
        <v>455</v>
      </c>
      <c r="C175" s="221">
        <v>41400</v>
      </c>
      <c r="D175" s="219" t="s">
        <v>291</v>
      </c>
      <c r="E175">
        <v>76449.11</v>
      </c>
      <c r="F175">
        <v>89986.58</v>
      </c>
      <c r="G175" s="220">
        <v>49989.767235153602</v>
      </c>
      <c r="H175" s="219" t="s">
        <v>2</v>
      </c>
    </row>
    <row r="176" spans="1:8">
      <c r="A176" s="219" t="s">
        <v>185</v>
      </c>
      <c r="B176" s="219" t="s">
        <v>456</v>
      </c>
      <c r="C176" s="221">
        <v>41400</v>
      </c>
      <c r="D176" s="219" t="s">
        <v>121</v>
      </c>
      <c r="E176">
        <v>16599.79</v>
      </c>
      <c r="F176">
        <v>19532.150000000001</v>
      </c>
      <c r="G176" s="220">
        <v>10850.591633798123</v>
      </c>
      <c r="H176" s="219" t="s">
        <v>2</v>
      </c>
    </row>
    <row r="177" spans="1:8">
      <c r="A177" s="219" t="s">
        <v>185</v>
      </c>
      <c r="B177" s="219" t="s">
        <v>457</v>
      </c>
      <c r="C177" s="221">
        <v>41400</v>
      </c>
      <c r="D177" s="219" t="s">
        <v>458</v>
      </c>
      <c r="E177">
        <v>125167.83999999998</v>
      </c>
      <c r="F177">
        <v>147278.82999999999</v>
      </c>
      <c r="G177" s="220">
        <v>81817.026831842668</v>
      </c>
      <c r="H177" s="219" t="s">
        <v>2</v>
      </c>
    </row>
    <row r="178" spans="1:8">
      <c r="A178" s="219" t="s">
        <v>185</v>
      </c>
      <c r="B178" s="219" t="s">
        <v>459</v>
      </c>
      <c r="C178" s="221">
        <v>41400</v>
      </c>
      <c r="D178" s="219" t="s">
        <v>296</v>
      </c>
      <c r="E178">
        <v>196008.35</v>
      </c>
      <c r="F178">
        <v>230717.16</v>
      </c>
      <c r="G178" s="220">
        <v>128169.07949558357</v>
      </c>
      <c r="H178" s="219" t="s">
        <v>2</v>
      </c>
    </row>
    <row r="179" spans="1:8">
      <c r="A179" s="219" t="s">
        <v>185</v>
      </c>
      <c r="B179" s="219" t="s">
        <v>460</v>
      </c>
      <c r="C179" s="221">
        <v>41400</v>
      </c>
      <c r="D179" s="219" t="s">
        <v>461</v>
      </c>
      <c r="E179">
        <v>45929.119999999995</v>
      </c>
      <c r="F179">
        <v>54042.53</v>
      </c>
      <c r="G179" s="220">
        <v>30021.95989111716</v>
      </c>
      <c r="H179" s="219" t="s">
        <v>2</v>
      </c>
    </row>
    <row r="180" spans="1:8">
      <c r="A180" s="219" t="s">
        <v>185</v>
      </c>
      <c r="B180" s="219" t="s">
        <v>462</v>
      </c>
      <c r="C180" s="221">
        <v>41400</v>
      </c>
      <c r="D180" s="219" t="s">
        <v>129</v>
      </c>
      <c r="E180">
        <v>166768.17000000001</v>
      </c>
      <c r="F180">
        <v>196227.89</v>
      </c>
      <c r="G180" s="220">
        <v>109009.43836453531</v>
      </c>
      <c r="H180" s="219" t="s">
        <v>2</v>
      </c>
    </row>
    <row r="181" spans="1:8">
      <c r="A181" s="219" t="s">
        <v>185</v>
      </c>
      <c r="B181" s="219" t="s">
        <v>463</v>
      </c>
      <c r="C181" s="221">
        <v>41400</v>
      </c>
      <c r="D181" s="219" t="s">
        <v>464</v>
      </c>
      <c r="E181">
        <v>34949.21</v>
      </c>
      <c r="F181">
        <v>41137.949999999997</v>
      </c>
      <c r="G181" s="220">
        <v>22853.147047386254</v>
      </c>
      <c r="H181" s="219" t="s">
        <v>2</v>
      </c>
    </row>
    <row r="182" spans="1:8">
      <c r="A182" s="219" t="s">
        <v>185</v>
      </c>
      <c r="B182" s="219" t="s">
        <v>465</v>
      </c>
      <c r="C182" s="221">
        <v>41400</v>
      </c>
      <c r="D182" s="219" t="s">
        <v>466</v>
      </c>
      <c r="E182">
        <v>1355.17</v>
      </c>
      <c r="F182">
        <v>1598.18</v>
      </c>
      <c r="G182" s="220">
        <v>887.82845397477922</v>
      </c>
      <c r="H182" s="219" t="s">
        <v>2</v>
      </c>
    </row>
    <row r="183" spans="1:8">
      <c r="A183" s="219" t="s">
        <v>185</v>
      </c>
      <c r="B183" s="219" t="s">
        <v>467</v>
      </c>
      <c r="C183" s="221">
        <v>41400</v>
      </c>
      <c r="D183" s="219" t="s">
        <v>466</v>
      </c>
      <c r="E183">
        <v>15187.35</v>
      </c>
      <c r="F183">
        <v>17876.7</v>
      </c>
      <c r="G183" s="220">
        <v>9930.948280651075</v>
      </c>
      <c r="H183" s="219" t="s">
        <v>2</v>
      </c>
    </row>
    <row r="184" spans="1:8">
      <c r="A184" s="219" t="s">
        <v>185</v>
      </c>
      <c r="B184" s="219" t="s">
        <v>468</v>
      </c>
      <c r="C184" s="221">
        <v>41400</v>
      </c>
      <c r="D184" s="219" t="s">
        <v>469</v>
      </c>
      <c r="E184">
        <v>9258.7999999999993</v>
      </c>
      <c r="F184">
        <v>10898.33</v>
      </c>
      <c r="G184" s="220">
        <v>6054.2914282539859</v>
      </c>
      <c r="H184" s="219" t="s">
        <v>2</v>
      </c>
    </row>
    <row r="185" spans="1:8">
      <c r="A185" s="219" t="s">
        <v>185</v>
      </c>
      <c r="B185" s="219" t="s">
        <v>470</v>
      </c>
      <c r="C185" s="221">
        <v>41400</v>
      </c>
      <c r="D185" s="219" t="s">
        <v>471</v>
      </c>
      <c r="E185">
        <v>14233.629999999997</v>
      </c>
      <c r="F185">
        <v>16748.009999999998</v>
      </c>
      <c r="G185" s="220">
        <v>9303.9331148269539</v>
      </c>
      <c r="H185" s="219" t="s">
        <v>2</v>
      </c>
    </row>
    <row r="186" spans="1:8">
      <c r="A186" s="219" t="s">
        <v>185</v>
      </c>
      <c r="B186" s="219" t="s">
        <v>472</v>
      </c>
      <c r="C186" s="221">
        <v>41400</v>
      </c>
      <c r="D186" s="219" t="s">
        <v>473</v>
      </c>
      <c r="E186">
        <v>13320.96</v>
      </c>
      <c r="F186">
        <v>15679.81</v>
      </c>
      <c r="G186" s="220">
        <v>8710.5216376867938</v>
      </c>
      <c r="H186" s="219" t="s">
        <v>2</v>
      </c>
    </row>
    <row r="187" spans="1:8">
      <c r="A187" s="219" t="s">
        <v>185</v>
      </c>
      <c r="B187" s="219" t="s">
        <v>474</v>
      </c>
      <c r="C187" s="221">
        <v>41400</v>
      </c>
      <c r="D187" s="219" t="s">
        <v>475</v>
      </c>
      <c r="E187">
        <v>23147.99</v>
      </c>
      <c r="F187">
        <v>27237.100000000002</v>
      </c>
      <c r="G187" s="220">
        <v>15130.881617687906</v>
      </c>
      <c r="H187" s="219" t="s">
        <v>2</v>
      </c>
    </row>
    <row r="188" spans="1:8">
      <c r="A188" s="219" t="s">
        <v>185</v>
      </c>
      <c r="B188" s="219" t="s">
        <v>476</v>
      </c>
      <c r="C188" s="221">
        <v>41400</v>
      </c>
      <c r="D188" s="219" t="s">
        <v>477</v>
      </c>
      <c r="E188">
        <v>10082.219999999999</v>
      </c>
      <c r="F188">
        <v>11867.56</v>
      </c>
      <c r="G188" s="220">
        <v>6592.7226265207482</v>
      </c>
      <c r="H188" s="219" t="s">
        <v>2</v>
      </c>
    </row>
    <row r="189" spans="1:8">
      <c r="A189" s="219" t="s">
        <v>185</v>
      </c>
      <c r="B189" s="219" t="s">
        <v>478</v>
      </c>
      <c r="C189" s="221">
        <v>41400</v>
      </c>
      <c r="D189" s="219" t="s">
        <v>479</v>
      </c>
      <c r="E189">
        <v>44830.14</v>
      </c>
      <c r="F189">
        <v>52768.58</v>
      </c>
      <c r="G189" s="220">
        <v>29314.249208377314</v>
      </c>
      <c r="H189" s="219" t="s">
        <v>2</v>
      </c>
    </row>
    <row r="190" spans="1:8">
      <c r="A190" s="219" t="s">
        <v>185</v>
      </c>
      <c r="B190" s="219" t="s">
        <v>480</v>
      </c>
      <c r="C190" s="221">
        <v>41400</v>
      </c>
      <c r="D190" s="219" t="s">
        <v>113</v>
      </c>
      <c r="E190">
        <v>338293.73</v>
      </c>
      <c r="F190">
        <v>398198.18</v>
      </c>
      <c r="G190" s="220">
        <v>221208.92172657073</v>
      </c>
      <c r="H190" s="219" t="s">
        <v>2</v>
      </c>
    </row>
    <row r="191" spans="1:8">
      <c r="A191" s="219" t="s">
        <v>185</v>
      </c>
      <c r="B191" s="219" t="s">
        <v>481</v>
      </c>
      <c r="C191" s="221">
        <v>41400</v>
      </c>
      <c r="D191" s="219" t="s">
        <v>482</v>
      </c>
      <c r="E191">
        <v>45818.229999999996</v>
      </c>
      <c r="F191">
        <v>53931.64</v>
      </c>
      <c r="G191" s="220">
        <v>29960.357757902337</v>
      </c>
      <c r="H191" s="219" t="s">
        <v>2</v>
      </c>
    </row>
    <row r="192" spans="1:8">
      <c r="A192" s="219" t="s">
        <v>185</v>
      </c>
      <c r="B192" s="219" t="s">
        <v>483</v>
      </c>
      <c r="C192" s="221">
        <v>41400</v>
      </c>
      <c r="D192" s="219" t="s">
        <v>484</v>
      </c>
      <c r="E192">
        <v>28032.560000000005</v>
      </c>
      <c r="F192">
        <v>32996.520000000004</v>
      </c>
      <c r="G192" s="220">
        <v>18330.381645464142</v>
      </c>
      <c r="H192" s="219" t="s">
        <v>2</v>
      </c>
    </row>
    <row r="193" spans="1:8">
      <c r="A193" s="219" t="s">
        <v>185</v>
      </c>
      <c r="B193" s="219" t="s">
        <v>485</v>
      </c>
      <c r="C193" s="221">
        <v>41400</v>
      </c>
      <c r="D193" s="219" t="s">
        <v>486</v>
      </c>
      <c r="E193">
        <v>53722.98</v>
      </c>
      <c r="F193">
        <v>63236.15</v>
      </c>
      <c r="G193" s="220">
        <v>35129.242819843341</v>
      </c>
      <c r="H193" s="219" t="s">
        <v>2</v>
      </c>
    </row>
    <row r="194" spans="1:8">
      <c r="A194" s="219" t="s">
        <v>185</v>
      </c>
      <c r="B194" s="219" t="s">
        <v>487</v>
      </c>
      <c r="C194" s="221">
        <v>41400</v>
      </c>
      <c r="D194" s="219" t="s">
        <v>328</v>
      </c>
      <c r="E194">
        <v>107079.99</v>
      </c>
      <c r="F194">
        <v>126041.52</v>
      </c>
      <c r="G194" s="220">
        <v>70019.176712404864</v>
      </c>
      <c r="H194" s="219" t="s">
        <v>2</v>
      </c>
    </row>
    <row r="195" spans="1:8">
      <c r="A195" s="219" t="s">
        <v>185</v>
      </c>
      <c r="B195" s="219" t="s">
        <v>488</v>
      </c>
      <c r="C195" s="221">
        <v>41400</v>
      </c>
      <c r="D195" s="219" t="s">
        <v>489</v>
      </c>
      <c r="E195">
        <v>161095.04000000001</v>
      </c>
      <c r="F195">
        <v>189854.88</v>
      </c>
      <c r="G195" s="220">
        <v>105469.07394033665</v>
      </c>
      <c r="H195" s="219" t="s">
        <v>2</v>
      </c>
    </row>
    <row r="196" spans="1:8">
      <c r="A196" s="219" t="s">
        <v>185</v>
      </c>
      <c r="B196" s="219" t="s">
        <v>490</v>
      </c>
      <c r="C196" s="221">
        <v>41400</v>
      </c>
      <c r="D196" s="219" t="s">
        <v>274</v>
      </c>
      <c r="E196">
        <v>111032.37</v>
      </c>
      <c r="F196">
        <v>130693.78</v>
      </c>
      <c r="G196" s="220">
        <v>72603.622020998824</v>
      </c>
      <c r="H196" s="219" t="s">
        <v>2</v>
      </c>
    </row>
    <row r="197" spans="1:8">
      <c r="A197" s="219" t="s">
        <v>185</v>
      </c>
      <c r="B197" s="219" t="s">
        <v>491</v>
      </c>
      <c r="C197" s="221">
        <v>41400</v>
      </c>
      <c r="D197" s="219" t="s">
        <v>42</v>
      </c>
      <c r="E197">
        <v>12223.08</v>
      </c>
      <c r="F197">
        <v>14387.52</v>
      </c>
      <c r="G197" s="220">
        <v>7992.6226320759961</v>
      </c>
      <c r="H197" s="219" t="s">
        <v>2</v>
      </c>
    </row>
    <row r="198" spans="1:8">
      <c r="A198" s="219" t="s">
        <v>185</v>
      </c>
      <c r="B198" s="219" t="s">
        <v>492</v>
      </c>
      <c r="C198" s="221">
        <v>41400</v>
      </c>
      <c r="D198" s="219" t="s">
        <v>493</v>
      </c>
      <c r="E198">
        <v>771078.42000000016</v>
      </c>
      <c r="F198">
        <v>907619.6100000001</v>
      </c>
      <c r="G198" s="220">
        <v>504205.10527192941</v>
      </c>
      <c r="H198" s="219" t="s">
        <v>2</v>
      </c>
    </row>
    <row r="199" spans="1:8">
      <c r="A199" s="219" t="s">
        <v>185</v>
      </c>
      <c r="B199" s="219" t="s">
        <v>494</v>
      </c>
      <c r="C199" s="221">
        <v>41400</v>
      </c>
      <c r="D199" s="219" t="s">
        <v>493</v>
      </c>
      <c r="E199">
        <v>18342.3</v>
      </c>
      <c r="F199">
        <v>21582.48</v>
      </c>
      <c r="G199" s="220">
        <v>11989.600577745681</v>
      </c>
      <c r="H199" s="219" t="s">
        <v>2</v>
      </c>
    </row>
    <row r="200" spans="1:8">
      <c r="A200" s="219" t="s">
        <v>185</v>
      </c>
      <c r="B200" s="219" t="s">
        <v>495</v>
      </c>
      <c r="C200" s="221">
        <v>41400</v>
      </c>
      <c r="D200" s="219" t="s">
        <v>496</v>
      </c>
      <c r="E200">
        <v>35937.300000000003</v>
      </c>
      <c r="F200">
        <v>42301.01</v>
      </c>
      <c r="G200" s="220">
        <v>23499.255596911284</v>
      </c>
      <c r="H200" s="219" t="s">
        <v>2</v>
      </c>
    </row>
    <row r="201" spans="1:8">
      <c r="A201" s="219" t="s">
        <v>185</v>
      </c>
      <c r="B201" s="219" t="s">
        <v>497</v>
      </c>
      <c r="C201" s="221">
        <v>41400</v>
      </c>
      <c r="D201" s="219" t="s">
        <v>498</v>
      </c>
      <c r="E201">
        <v>38901.589999999997</v>
      </c>
      <c r="F201">
        <v>45790.21</v>
      </c>
      <c r="G201" s="220">
        <v>25437.592355980221</v>
      </c>
      <c r="H201" s="219" t="s">
        <v>2</v>
      </c>
    </row>
    <row r="202" spans="1:8">
      <c r="A202" s="219" t="s">
        <v>185</v>
      </c>
      <c r="B202" s="219" t="s">
        <v>499</v>
      </c>
      <c r="C202" s="221">
        <v>41400</v>
      </c>
      <c r="D202" s="219" t="s">
        <v>500</v>
      </c>
      <c r="E202">
        <v>58663.44</v>
      </c>
      <c r="F202">
        <v>69051.460000000006</v>
      </c>
      <c r="G202" s="220">
        <v>38359.791122715411</v>
      </c>
      <c r="H202" s="219" t="s">
        <v>2</v>
      </c>
    </row>
    <row r="203" spans="1:8">
      <c r="A203" s="219" t="s">
        <v>185</v>
      </c>
      <c r="B203" s="219" t="s">
        <v>501</v>
      </c>
      <c r="C203" s="221">
        <v>41400</v>
      </c>
      <c r="D203" s="219" t="s">
        <v>502</v>
      </c>
      <c r="E203">
        <v>20127.82</v>
      </c>
      <c r="F203">
        <v>23692.02</v>
      </c>
      <c r="G203" s="220">
        <v>13161.502138770069</v>
      </c>
      <c r="H203" s="219" t="s">
        <v>2</v>
      </c>
    </row>
    <row r="204" spans="1:8">
      <c r="A204" s="219" t="s">
        <v>185</v>
      </c>
      <c r="B204" s="219" t="s">
        <v>503</v>
      </c>
      <c r="C204" s="221">
        <v>41400</v>
      </c>
      <c r="D204" s="219" t="s">
        <v>504</v>
      </c>
      <c r="E204">
        <v>43842.05</v>
      </c>
      <c r="F204">
        <v>51605.520000000004</v>
      </c>
      <c r="G204" s="220">
        <v>28668.140658852288</v>
      </c>
      <c r="H204" s="219" t="s">
        <v>2</v>
      </c>
    </row>
    <row r="205" spans="1:8">
      <c r="A205" s="219" t="s">
        <v>185</v>
      </c>
      <c r="B205" s="219" t="s">
        <v>505</v>
      </c>
      <c r="C205" s="221">
        <v>41400</v>
      </c>
      <c r="D205" s="219" t="s">
        <v>506</v>
      </c>
      <c r="E205">
        <v>24138.46</v>
      </c>
      <c r="F205">
        <v>28402.54</v>
      </c>
      <c r="G205" s="220">
        <v>15778.312315982446</v>
      </c>
      <c r="H205" s="219" t="s">
        <v>2</v>
      </c>
    </row>
    <row r="206" spans="1:8">
      <c r="A206" s="219" t="s">
        <v>185</v>
      </c>
      <c r="B206" s="219" t="s">
        <v>507</v>
      </c>
      <c r="C206" s="221">
        <v>41400</v>
      </c>
      <c r="D206" s="219" t="s">
        <v>508</v>
      </c>
      <c r="E206">
        <v>28100.410000000003</v>
      </c>
      <c r="F206">
        <v>33064.370000000003</v>
      </c>
      <c r="G206" s="220">
        <v>18368.073995889117</v>
      </c>
      <c r="H206" s="219" t="s">
        <v>2</v>
      </c>
    </row>
    <row r="207" spans="1:8">
      <c r="A207" s="219" t="s">
        <v>185</v>
      </c>
      <c r="B207" s="219" t="s">
        <v>509</v>
      </c>
      <c r="C207" s="221">
        <v>41400</v>
      </c>
      <c r="D207" s="219" t="s">
        <v>510</v>
      </c>
      <c r="E207">
        <v>8369.51</v>
      </c>
      <c r="F207">
        <v>9851.57</v>
      </c>
      <c r="G207" s="220">
        <v>5472.790400533303</v>
      </c>
      <c r="H207" s="219" t="s">
        <v>2</v>
      </c>
    </row>
    <row r="208" spans="1:8">
      <c r="A208" s="219" t="s">
        <v>185</v>
      </c>
      <c r="B208" s="219" t="s">
        <v>511</v>
      </c>
      <c r="C208" s="221">
        <v>41400</v>
      </c>
      <c r="D208" s="219" t="s">
        <v>512</v>
      </c>
      <c r="E208">
        <v>38901.589999999997</v>
      </c>
      <c r="F208">
        <v>45790.21</v>
      </c>
      <c r="G208" s="220">
        <v>25437.592355980221</v>
      </c>
      <c r="H208" s="219" t="s">
        <v>2</v>
      </c>
    </row>
    <row r="209" spans="1:8">
      <c r="A209" s="219" t="s">
        <v>185</v>
      </c>
      <c r="B209" s="219" t="s">
        <v>513</v>
      </c>
      <c r="C209" s="221">
        <v>41400</v>
      </c>
      <c r="D209" s="219" t="s">
        <v>103</v>
      </c>
      <c r="E209">
        <v>30008.75</v>
      </c>
      <c r="F209">
        <v>35322.65</v>
      </c>
      <c r="G209" s="220">
        <v>19622.604299761126</v>
      </c>
      <c r="H209" s="219" t="s">
        <v>2</v>
      </c>
    </row>
    <row r="210" spans="1:8">
      <c r="A210" s="219" t="s">
        <v>185</v>
      </c>
      <c r="B210" s="219" t="s">
        <v>514</v>
      </c>
      <c r="C210" s="221">
        <v>41400</v>
      </c>
      <c r="D210" s="219" t="s">
        <v>320</v>
      </c>
      <c r="E210">
        <v>109320.11</v>
      </c>
      <c r="F210">
        <v>128631.58</v>
      </c>
      <c r="G210" s="220">
        <v>71458.018998944506</v>
      </c>
      <c r="H210" s="219" t="s">
        <v>2</v>
      </c>
    </row>
    <row r="211" spans="1:8">
      <c r="A211" s="219" t="s">
        <v>185</v>
      </c>
      <c r="B211" s="219" t="s">
        <v>515</v>
      </c>
      <c r="C211" s="221">
        <v>41400</v>
      </c>
      <c r="D211" s="219" t="s">
        <v>109</v>
      </c>
      <c r="E211">
        <v>23329.3</v>
      </c>
      <c r="F211">
        <v>23329.3</v>
      </c>
      <c r="G211" s="220">
        <v>12960.002222098772</v>
      </c>
      <c r="H211" s="219" t="s">
        <v>2</v>
      </c>
    </row>
    <row r="212" spans="1:8">
      <c r="A212" s="219" t="s">
        <v>185</v>
      </c>
      <c r="B212" s="219" t="s">
        <v>516</v>
      </c>
      <c r="C212" s="221">
        <v>41400</v>
      </c>
      <c r="D212" s="219" t="s">
        <v>517</v>
      </c>
      <c r="E212">
        <v>8369.51</v>
      </c>
      <c r="F212">
        <v>9851.57</v>
      </c>
      <c r="G212" s="220">
        <v>5472.790400533303</v>
      </c>
      <c r="H212" s="219" t="s">
        <v>2</v>
      </c>
    </row>
    <row r="213" spans="1:8">
      <c r="A213" s="219" t="s">
        <v>185</v>
      </c>
      <c r="B213" s="219" t="s">
        <v>518</v>
      </c>
      <c r="C213" s="221">
        <v>41400</v>
      </c>
      <c r="D213" s="219" t="s">
        <v>364</v>
      </c>
      <c r="E213">
        <v>232140.14</v>
      </c>
      <c r="F213">
        <v>232140.14</v>
      </c>
      <c r="G213" s="220">
        <v>128959.58002333205</v>
      </c>
      <c r="H213" s="219" t="s">
        <v>2</v>
      </c>
    </row>
    <row r="214" spans="1:8">
      <c r="A214" s="219" t="s">
        <v>185</v>
      </c>
      <c r="B214" s="219" t="s">
        <v>519</v>
      </c>
      <c r="C214" s="221">
        <v>41400</v>
      </c>
      <c r="D214" s="219" t="s">
        <v>520</v>
      </c>
      <c r="E214">
        <v>84558.01</v>
      </c>
      <c r="F214">
        <v>99495.239999999991</v>
      </c>
      <c r="G214" s="220">
        <v>55272.062663185374</v>
      </c>
      <c r="H214" s="219" t="s">
        <v>2</v>
      </c>
    </row>
    <row r="215" spans="1:8">
      <c r="A215" s="219" t="s">
        <v>185</v>
      </c>
      <c r="B215" s="219" t="s">
        <v>521</v>
      </c>
      <c r="C215" s="221">
        <v>41400</v>
      </c>
      <c r="D215" s="219" t="s">
        <v>522</v>
      </c>
      <c r="E215">
        <v>84558.01</v>
      </c>
      <c r="F215">
        <v>99495.239999999991</v>
      </c>
      <c r="G215" s="220">
        <v>55272.062663185374</v>
      </c>
      <c r="H215" s="219" t="s">
        <v>2</v>
      </c>
    </row>
    <row r="216" spans="1:8">
      <c r="A216" s="219" t="s">
        <v>185</v>
      </c>
      <c r="B216" s="219" t="s">
        <v>523</v>
      </c>
      <c r="C216" s="221">
        <v>41400</v>
      </c>
      <c r="D216" s="219" t="s">
        <v>140</v>
      </c>
      <c r="E216">
        <v>11262.16</v>
      </c>
      <c r="F216">
        <v>13251.63</v>
      </c>
      <c r="G216" s="220">
        <v>7361.6076884617514</v>
      </c>
      <c r="H216" s="219" t="s">
        <v>2</v>
      </c>
    </row>
    <row r="217" spans="1:8">
      <c r="A217" s="219" t="s">
        <v>185</v>
      </c>
      <c r="B217" s="219" t="s">
        <v>524</v>
      </c>
      <c r="C217" s="221">
        <v>41400</v>
      </c>
      <c r="D217" s="219" t="s">
        <v>525</v>
      </c>
      <c r="E217">
        <v>71508.649999999994</v>
      </c>
      <c r="F217">
        <v>84171.26999999999</v>
      </c>
      <c r="G217" s="220">
        <v>46759.218932281532</v>
      </c>
      <c r="H217" s="219" t="s">
        <v>2</v>
      </c>
    </row>
    <row r="218" spans="1:8">
      <c r="A218" s="219" t="s">
        <v>185</v>
      </c>
      <c r="B218" s="219" t="s">
        <v>526</v>
      </c>
      <c r="C218" s="221">
        <v>41400</v>
      </c>
      <c r="D218" s="219" t="s">
        <v>198</v>
      </c>
      <c r="E218">
        <v>21957.62</v>
      </c>
      <c r="F218">
        <v>25845.84</v>
      </c>
      <c r="G218" s="220">
        <v>14358.002333203711</v>
      </c>
      <c r="H218" s="219" t="s">
        <v>2</v>
      </c>
    </row>
    <row r="219" spans="1:8">
      <c r="A219" s="219" t="s">
        <v>185</v>
      </c>
      <c r="B219" s="219" t="s">
        <v>527</v>
      </c>
      <c r="C219" s="221">
        <v>41400</v>
      </c>
      <c r="D219" s="219" t="s">
        <v>528</v>
      </c>
      <c r="E219">
        <v>23147.99</v>
      </c>
      <c r="F219">
        <v>27237.100000000002</v>
      </c>
      <c r="G219" s="220">
        <v>15130.881617687906</v>
      </c>
      <c r="H219" s="219" t="s">
        <v>2</v>
      </c>
    </row>
    <row r="220" spans="1:8">
      <c r="A220" s="219" t="s">
        <v>185</v>
      </c>
      <c r="B220" s="219" t="s">
        <v>529</v>
      </c>
      <c r="C220" s="221">
        <v>41400</v>
      </c>
      <c r="D220" s="219" t="s">
        <v>530</v>
      </c>
      <c r="E220">
        <v>16175.440000000002</v>
      </c>
      <c r="F220">
        <v>19039.760000000002</v>
      </c>
      <c r="G220" s="220">
        <v>10577.056830176101</v>
      </c>
      <c r="H220" s="219" t="s">
        <v>2</v>
      </c>
    </row>
    <row r="221" spans="1:8">
      <c r="A221" s="219" t="s">
        <v>185</v>
      </c>
      <c r="B221" s="219" t="s">
        <v>531</v>
      </c>
      <c r="C221" s="221">
        <v>41400</v>
      </c>
      <c r="D221" s="219" t="s">
        <v>532</v>
      </c>
      <c r="E221">
        <v>35937.300000000003</v>
      </c>
      <c r="F221">
        <v>42301.01</v>
      </c>
      <c r="G221" s="220">
        <v>23499.255596911284</v>
      </c>
      <c r="H221" s="219" t="s">
        <v>2</v>
      </c>
    </row>
    <row r="222" spans="1:8">
      <c r="A222" s="219" t="s">
        <v>185</v>
      </c>
      <c r="B222" s="219" t="s">
        <v>533</v>
      </c>
      <c r="C222" s="221">
        <v>41400</v>
      </c>
      <c r="D222" s="219" t="s">
        <v>534</v>
      </c>
      <c r="E222">
        <v>20176.53</v>
      </c>
      <c r="F222">
        <v>23740.73</v>
      </c>
      <c r="G222" s="220">
        <v>13188.561746569634</v>
      </c>
      <c r="H222" s="219" t="s">
        <v>2</v>
      </c>
    </row>
    <row r="223" spans="1:8">
      <c r="A223" s="219" t="s">
        <v>185</v>
      </c>
      <c r="B223" s="219" t="s">
        <v>535</v>
      </c>
      <c r="C223" s="221">
        <v>41400</v>
      </c>
      <c r="D223" s="219" t="s">
        <v>536</v>
      </c>
      <c r="E223">
        <v>19139.73</v>
      </c>
      <c r="F223">
        <v>22528.959999999999</v>
      </c>
      <c r="G223" s="220">
        <v>12515.393589245041</v>
      </c>
      <c r="H223" s="219" t="s">
        <v>2</v>
      </c>
    </row>
    <row r="224" spans="1:8">
      <c r="A224" s="219" t="s">
        <v>185</v>
      </c>
      <c r="B224" s="219" t="s">
        <v>537</v>
      </c>
      <c r="C224" s="221">
        <v>41400</v>
      </c>
      <c r="D224" s="219" t="s">
        <v>364</v>
      </c>
      <c r="E224">
        <v>22010.76</v>
      </c>
      <c r="F224">
        <v>22010.76</v>
      </c>
      <c r="G224" s="220">
        <v>12227.520693294817</v>
      </c>
      <c r="H224" s="219" t="s">
        <v>2</v>
      </c>
    </row>
    <row r="225" spans="1:8">
      <c r="A225" s="219" t="s">
        <v>185</v>
      </c>
      <c r="B225" s="219" t="s">
        <v>538</v>
      </c>
      <c r="C225" s="221">
        <v>41400</v>
      </c>
      <c r="D225" s="219" t="s">
        <v>539</v>
      </c>
      <c r="E225">
        <v>23092.09</v>
      </c>
      <c r="F225">
        <v>27181.200000000001</v>
      </c>
      <c r="G225" s="220">
        <v>15099.827787345148</v>
      </c>
      <c r="H225" s="219" t="s">
        <v>2</v>
      </c>
    </row>
    <row r="226" spans="1:8">
      <c r="A226" s="219" t="s">
        <v>185</v>
      </c>
      <c r="B226" s="219" t="s">
        <v>540</v>
      </c>
      <c r="C226" s="221">
        <v>41400</v>
      </c>
      <c r="D226" s="219" t="s">
        <v>541</v>
      </c>
      <c r="E226">
        <v>12223.08</v>
      </c>
      <c r="F226">
        <v>14387.52</v>
      </c>
      <c r="G226" s="220">
        <v>7992.6226320759961</v>
      </c>
      <c r="H226" s="219" t="s">
        <v>2</v>
      </c>
    </row>
    <row r="227" spans="1:8">
      <c r="A227" s="219" t="s">
        <v>185</v>
      </c>
      <c r="B227" s="219" t="s">
        <v>542</v>
      </c>
      <c r="C227" s="221">
        <v>41400</v>
      </c>
      <c r="D227" s="219" t="s">
        <v>44</v>
      </c>
      <c r="E227">
        <v>47794.42</v>
      </c>
      <c r="F227">
        <v>56257.77</v>
      </c>
      <c r="G227" s="220">
        <v>31252.580412199321</v>
      </c>
      <c r="H227" s="219" t="s">
        <v>2</v>
      </c>
    </row>
    <row r="228" spans="1:8">
      <c r="A228" s="219" t="s">
        <v>185</v>
      </c>
      <c r="B228" s="219" t="s">
        <v>543</v>
      </c>
      <c r="C228" s="221">
        <v>41400</v>
      </c>
      <c r="D228" s="219" t="s">
        <v>544</v>
      </c>
      <c r="E228">
        <v>17639.28</v>
      </c>
      <c r="F228">
        <v>20762.809999999998</v>
      </c>
      <c r="G228" s="220">
        <v>11534.253652574855</v>
      </c>
      <c r="H228" s="219" t="s">
        <v>2</v>
      </c>
    </row>
    <row r="229" spans="1:8">
      <c r="A229" s="219" t="s">
        <v>185</v>
      </c>
      <c r="B229" s="219" t="s">
        <v>545</v>
      </c>
      <c r="C229" s="221">
        <v>41400</v>
      </c>
      <c r="D229" s="219" t="s">
        <v>305</v>
      </c>
      <c r="E229">
        <v>205448.68</v>
      </c>
      <c r="F229">
        <v>242082.16</v>
      </c>
      <c r="G229" s="220">
        <v>134482.61763235377</v>
      </c>
      <c r="H229" s="219" t="s">
        <v>2</v>
      </c>
    </row>
    <row r="230" spans="1:8">
      <c r="A230" s="219" t="s">
        <v>185</v>
      </c>
      <c r="B230" s="219" t="s">
        <v>546</v>
      </c>
      <c r="C230" s="221">
        <v>41400</v>
      </c>
      <c r="D230" s="219" t="s">
        <v>547</v>
      </c>
      <c r="E230">
        <v>24080.189999999995</v>
      </c>
      <c r="F230">
        <v>28344.269999999997</v>
      </c>
      <c r="G230" s="220">
        <v>15745.941892117102</v>
      </c>
      <c r="H230" s="219" t="s">
        <v>2</v>
      </c>
    </row>
    <row r="231" spans="1:8">
      <c r="A231" s="219" t="s">
        <v>185</v>
      </c>
      <c r="B231" s="219" t="s">
        <v>548</v>
      </c>
      <c r="C231" s="221">
        <v>41400</v>
      </c>
      <c r="D231" s="219" t="s">
        <v>549</v>
      </c>
      <c r="E231">
        <v>19139.73</v>
      </c>
      <c r="F231">
        <v>22528.959999999999</v>
      </c>
      <c r="G231" s="220">
        <v>12515.393589245041</v>
      </c>
      <c r="H231" s="219" t="s">
        <v>2</v>
      </c>
    </row>
    <row r="232" spans="1:8">
      <c r="A232" s="219" t="s">
        <v>185</v>
      </c>
      <c r="B232" s="219" t="s">
        <v>550</v>
      </c>
      <c r="C232" s="221">
        <v>41400</v>
      </c>
      <c r="D232" s="219" t="s">
        <v>551</v>
      </c>
      <c r="E232">
        <v>41865.86</v>
      </c>
      <c r="F232">
        <v>49279.39</v>
      </c>
      <c r="G232" s="220">
        <v>27375.9180045553</v>
      </c>
      <c r="H232" s="219" t="s">
        <v>2</v>
      </c>
    </row>
    <row r="233" spans="1:8">
      <c r="A233" s="219" t="s">
        <v>185</v>
      </c>
      <c r="B233" s="219" t="s">
        <v>552</v>
      </c>
      <c r="C233" s="221">
        <v>41400</v>
      </c>
      <c r="D233" s="219" t="s">
        <v>553</v>
      </c>
      <c r="E233">
        <v>35353.96</v>
      </c>
      <c r="F233">
        <v>35353.96</v>
      </c>
      <c r="G233" s="220">
        <v>19639.997777901226</v>
      </c>
      <c r="H233" s="219" t="s">
        <v>2</v>
      </c>
    </row>
    <row r="234" spans="1:8">
      <c r="A234" s="219" t="s">
        <v>185</v>
      </c>
      <c r="B234" s="219" t="s">
        <v>554</v>
      </c>
      <c r="C234" s="221">
        <v>41400</v>
      </c>
      <c r="D234" s="219" t="s">
        <v>251</v>
      </c>
      <c r="E234">
        <v>24080.189999999995</v>
      </c>
      <c r="F234">
        <v>28344.269999999997</v>
      </c>
      <c r="G234" s="220">
        <v>15745.941892117102</v>
      </c>
      <c r="H234" s="219" t="s">
        <v>2</v>
      </c>
    </row>
    <row r="235" spans="1:8">
      <c r="A235" s="219" t="s">
        <v>185</v>
      </c>
      <c r="B235" s="219" t="s">
        <v>555</v>
      </c>
      <c r="C235" s="221">
        <v>41400</v>
      </c>
      <c r="D235" s="219" t="s">
        <v>114</v>
      </c>
      <c r="E235">
        <v>8369.51</v>
      </c>
      <c r="F235">
        <v>9851.57</v>
      </c>
      <c r="G235" s="220">
        <v>5472.790400533303</v>
      </c>
      <c r="H235" s="219" t="s">
        <v>2</v>
      </c>
    </row>
    <row r="236" spans="1:8">
      <c r="A236" s="219" t="s">
        <v>185</v>
      </c>
      <c r="B236" s="219" t="s">
        <v>556</v>
      </c>
      <c r="C236" s="221">
        <v>41400</v>
      </c>
      <c r="D236" s="219" t="s">
        <v>115</v>
      </c>
      <c r="E236">
        <v>8369.51</v>
      </c>
      <c r="F236">
        <v>9851.57</v>
      </c>
      <c r="G236" s="220">
        <v>5472.790400533303</v>
      </c>
      <c r="H236" s="219" t="s">
        <v>2</v>
      </c>
    </row>
    <row r="237" spans="1:8">
      <c r="A237" s="219" t="s">
        <v>185</v>
      </c>
      <c r="B237" s="219" t="s">
        <v>557</v>
      </c>
      <c r="C237" s="221">
        <v>41400</v>
      </c>
      <c r="D237" s="219" t="s">
        <v>558</v>
      </c>
      <c r="E237">
        <v>28100.410000000003</v>
      </c>
      <c r="F237">
        <v>33064.370000000003</v>
      </c>
      <c r="G237" s="220">
        <v>18368.073995889117</v>
      </c>
      <c r="H237" s="219" t="s">
        <v>2</v>
      </c>
    </row>
    <row r="238" spans="1:8">
      <c r="A238" s="219" t="s">
        <v>185</v>
      </c>
      <c r="B238" s="219" t="s">
        <v>559</v>
      </c>
      <c r="C238" s="221">
        <v>41400</v>
      </c>
      <c r="D238" s="219" t="s">
        <v>111</v>
      </c>
      <c r="E238">
        <v>101151.44</v>
      </c>
      <c r="F238">
        <v>119063.16</v>
      </c>
      <c r="G238" s="220">
        <v>66142.525415254713</v>
      </c>
      <c r="H238" s="219" t="s">
        <v>2</v>
      </c>
    </row>
    <row r="239" spans="1:8">
      <c r="A239" s="219" t="s">
        <v>185</v>
      </c>
      <c r="B239" s="219" t="s">
        <v>560</v>
      </c>
      <c r="C239" s="221">
        <v>41400</v>
      </c>
      <c r="D239" s="219" t="s">
        <v>561</v>
      </c>
      <c r="E239">
        <v>51746.790000000008</v>
      </c>
      <c r="F239">
        <v>60910.020000000004</v>
      </c>
      <c r="G239" s="220">
        <v>33837.020165546361</v>
      </c>
      <c r="H239" s="219" t="s">
        <v>2</v>
      </c>
    </row>
    <row r="240" spans="1:8">
      <c r="A240" s="219" t="s">
        <v>185</v>
      </c>
      <c r="B240" s="219" t="s">
        <v>562</v>
      </c>
      <c r="C240" s="221">
        <v>41400</v>
      </c>
      <c r="D240" s="219" t="s">
        <v>123</v>
      </c>
      <c r="E240">
        <v>13353.19</v>
      </c>
      <c r="F240">
        <v>15712.04</v>
      </c>
      <c r="G240" s="220">
        <v>8728.4261985445264</v>
      </c>
      <c r="H240" s="219" t="s">
        <v>2</v>
      </c>
    </row>
    <row r="241" spans="1:8">
      <c r="A241" s="219" t="s">
        <v>185</v>
      </c>
      <c r="B241" s="219" t="s">
        <v>563</v>
      </c>
      <c r="C241" s="221">
        <v>41400</v>
      </c>
      <c r="D241" s="219" t="s">
        <v>564</v>
      </c>
      <c r="E241">
        <v>32973.019999999997</v>
      </c>
      <c r="F241">
        <v>38811.82</v>
      </c>
      <c r="G241" s="220">
        <v>21560.924393089274</v>
      </c>
      <c r="H241" s="219" t="s">
        <v>2</v>
      </c>
    </row>
    <row r="242" spans="1:8">
      <c r="A242" s="219" t="s">
        <v>185</v>
      </c>
      <c r="B242" s="219" t="s">
        <v>565</v>
      </c>
      <c r="C242" s="221">
        <v>41400</v>
      </c>
      <c r="D242" s="219" t="s">
        <v>566</v>
      </c>
      <c r="E242">
        <v>5928.55</v>
      </c>
      <c r="F242">
        <v>6978.37</v>
      </c>
      <c r="G242" s="220">
        <v>3876.6568523970891</v>
      </c>
      <c r="H242" s="219" t="s">
        <v>2</v>
      </c>
    </row>
    <row r="243" spans="1:8">
      <c r="A243" s="219" t="s">
        <v>185</v>
      </c>
      <c r="B243" s="219" t="s">
        <v>567</v>
      </c>
      <c r="C243" s="221">
        <v>41400</v>
      </c>
      <c r="D243" s="219" t="s">
        <v>566</v>
      </c>
      <c r="E243">
        <v>83567.5</v>
      </c>
      <c r="F243">
        <v>98329.76</v>
      </c>
      <c r="G243" s="220">
        <v>54624.609743903115</v>
      </c>
      <c r="H243" s="219" t="s">
        <v>2</v>
      </c>
    </row>
    <row r="244" spans="1:8">
      <c r="A244" s="219" t="s">
        <v>185</v>
      </c>
      <c r="B244" s="219" t="s">
        <v>568</v>
      </c>
      <c r="C244" s="221">
        <v>41400</v>
      </c>
      <c r="D244" s="219" t="s">
        <v>569</v>
      </c>
      <c r="E244">
        <v>41865.86</v>
      </c>
      <c r="F244">
        <v>49279.39</v>
      </c>
      <c r="G244" s="220">
        <v>27375.9180045553</v>
      </c>
      <c r="H244" s="219" t="s">
        <v>2</v>
      </c>
    </row>
    <row r="245" spans="1:8">
      <c r="A245" s="219" t="s">
        <v>185</v>
      </c>
      <c r="B245" s="219" t="s">
        <v>570</v>
      </c>
      <c r="C245" s="221">
        <v>41400</v>
      </c>
      <c r="D245" s="219" t="s">
        <v>571</v>
      </c>
      <c r="E245">
        <v>20127.82</v>
      </c>
      <c r="F245">
        <v>23692.02</v>
      </c>
      <c r="G245" s="220">
        <v>13161.502138770069</v>
      </c>
      <c r="H245" s="219" t="s">
        <v>2</v>
      </c>
    </row>
    <row r="246" spans="1:8">
      <c r="A246" s="219" t="s">
        <v>185</v>
      </c>
      <c r="B246" s="219" t="s">
        <v>572</v>
      </c>
      <c r="C246" s="221">
        <v>41400</v>
      </c>
      <c r="D246" s="219" t="s">
        <v>573</v>
      </c>
      <c r="E246">
        <v>17639.28</v>
      </c>
      <c r="F246">
        <v>20762.809999999998</v>
      </c>
      <c r="G246" s="220">
        <v>11534.253652574855</v>
      </c>
      <c r="H246" s="219" t="s">
        <v>2</v>
      </c>
    </row>
    <row r="247" spans="1:8">
      <c r="A247" s="219" t="s">
        <v>185</v>
      </c>
      <c r="B247" s="219" t="s">
        <v>574</v>
      </c>
      <c r="C247" s="221">
        <v>41400</v>
      </c>
      <c r="D247" s="219" t="s">
        <v>575</v>
      </c>
      <c r="E247">
        <v>53722.98</v>
      </c>
      <c r="F247">
        <v>63236.15</v>
      </c>
      <c r="G247" s="220">
        <v>35129.242819843341</v>
      </c>
      <c r="H247" s="219" t="s">
        <v>2</v>
      </c>
    </row>
    <row r="248" spans="1:8">
      <c r="A248" s="219" t="s">
        <v>185</v>
      </c>
      <c r="B248" s="219" t="s">
        <v>576</v>
      </c>
      <c r="C248" s="221">
        <v>41400</v>
      </c>
      <c r="D248" s="219" t="s">
        <v>577</v>
      </c>
      <c r="E248">
        <v>24080.189999999995</v>
      </c>
      <c r="F248">
        <v>28344.269999999997</v>
      </c>
      <c r="G248" s="220">
        <v>15745.941892117102</v>
      </c>
      <c r="H248" s="219" t="s">
        <v>2</v>
      </c>
    </row>
    <row r="249" spans="1:8">
      <c r="A249" s="219" t="s">
        <v>185</v>
      </c>
      <c r="B249" s="219" t="s">
        <v>578</v>
      </c>
      <c r="C249" s="221">
        <v>41400</v>
      </c>
      <c r="D249" s="219" t="s">
        <v>579</v>
      </c>
      <c r="E249">
        <v>44830.14</v>
      </c>
      <c r="F249">
        <v>52768.58</v>
      </c>
      <c r="G249" s="220">
        <v>29314.249208377314</v>
      </c>
      <c r="H249" s="219" t="s">
        <v>2</v>
      </c>
    </row>
    <row r="250" spans="1:8">
      <c r="A250" s="219" t="s">
        <v>185</v>
      </c>
      <c r="B250" s="219" t="s">
        <v>580</v>
      </c>
      <c r="C250" s="221">
        <v>41400</v>
      </c>
      <c r="D250" s="219" t="s">
        <v>581</v>
      </c>
      <c r="E250">
        <v>20176.53</v>
      </c>
      <c r="F250">
        <v>23740.73</v>
      </c>
      <c r="G250" s="220">
        <v>13188.561746569634</v>
      </c>
      <c r="H250" s="219" t="s">
        <v>2</v>
      </c>
    </row>
    <row r="251" spans="1:8">
      <c r="A251" s="219" t="s">
        <v>185</v>
      </c>
      <c r="B251" s="219" t="s">
        <v>582</v>
      </c>
      <c r="C251" s="221">
        <v>41400</v>
      </c>
      <c r="D251" s="219" t="s">
        <v>583</v>
      </c>
      <c r="E251">
        <v>17681.96</v>
      </c>
      <c r="F251">
        <v>20805.489999999998</v>
      </c>
      <c r="G251" s="220">
        <v>11557.963446475194</v>
      </c>
      <c r="H251" s="219" t="s">
        <v>2</v>
      </c>
    </row>
    <row r="252" spans="1:8">
      <c r="A252" s="219" t="s">
        <v>185</v>
      </c>
      <c r="B252" s="219" t="s">
        <v>584</v>
      </c>
      <c r="C252" s="221">
        <v>41400</v>
      </c>
      <c r="D252" s="219" t="s">
        <v>585</v>
      </c>
      <c r="E252">
        <v>35033.800000000003</v>
      </c>
      <c r="F252">
        <v>41222.54</v>
      </c>
      <c r="G252" s="220">
        <v>22900.138881173269</v>
      </c>
      <c r="H252" s="219" t="s">
        <v>2</v>
      </c>
    </row>
    <row r="253" spans="1:8">
      <c r="A253" s="219" t="s">
        <v>185</v>
      </c>
      <c r="B253" s="219" t="s">
        <v>586</v>
      </c>
      <c r="C253" s="221">
        <v>41400</v>
      </c>
      <c r="D253" s="219" t="s">
        <v>118</v>
      </c>
      <c r="E253">
        <v>548.94000000000005</v>
      </c>
      <c r="F253">
        <v>646.15000000000009</v>
      </c>
      <c r="G253" s="220">
        <v>358.95228042886509</v>
      </c>
      <c r="H253" s="219" t="s">
        <v>2</v>
      </c>
    </row>
    <row r="254" spans="1:8">
      <c r="A254" s="219" t="s">
        <v>185</v>
      </c>
      <c r="B254" s="219" t="s">
        <v>587</v>
      </c>
      <c r="C254" s="221">
        <v>41400</v>
      </c>
      <c r="D254" s="219" t="s">
        <v>118</v>
      </c>
      <c r="E254">
        <v>6309.74</v>
      </c>
      <c r="F254">
        <v>7424.36</v>
      </c>
      <c r="G254" s="220">
        <v>4124.4153102605405</v>
      </c>
      <c r="H254" s="219" t="s">
        <v>2</v>
      </c>
    </row>
    <row r="255" spans="1:8">
      <c r="A255" s="219" t="s">
        <v>185</v>
      </c>
      <c r="B255" s="219" t="s">
        <v>588</v>
      </c>
      <c r="C255" s="221">
        <v>41400</v>
      </c>
      <c r="D255" s="219" t="s">
        <v>589</v>
      </c>
      <c r="E255">
        <v>18151.629999999997</v>
      </c>
      <c r="F255">
        <v>21365.89</v>
      </c>
      <c r="G255" s="220">
        <v>11869.279484473085</v>
      </c>
      <c r="H255" s="219" t="s">
        <v>2</v>
      </c>
    </row>
    <row r="256" spans="1:8">
      <c r="A256" s="219" t="s">
        <v>185</v>
      </c>
      <c r="B256" s="219" t="s">
        <v>590</v>
      </c>
      <c r="C256" s="221">
        <v>41400</v>
      </c>
      <c r="D256" s="219" t="s">
        <v>591</v>
      </c>
      <c r="E256">
        <v>12223.08</v>
      </c>
      <c r="F256">
        <v>14387.52</v>
      </c>
      <c r="G256" s="220">
        <v>7992.6226320759961</v>
      </c>
      <c r="H256" s="219" t="s">
        <v>2</v>
      </c>
    </row>
    <row r="257" spans="1:8">
      <c r="A257" s="219" t="s">
        <v>185</v>
      </c>
      <c r="B257" s="219" t="s">
        <v>592</v>
      </c>
      <c r="C257" s="221">
        <v>41400</v>
      </c>
      <c r="D257" s="219" t="s">
        <v>299</v>
      </c>
      <c r="E257">
        <v>240472.52999999997</v>
      </c>
      <c r="F257">
        <v>283054.98</v>
      </c>
      <c r="G257" s="220">
        <v>157244.03088717294</v>
      </c>
      <c r="H257" s="219" t="s">
        <v>2</v>
      </c>
    </row>
    <row r="258" spans="1:8">
      <c r="A258" s="219" t="s">
        <v>185</v>
      </c>
      <c r="B258" s="219" t="s">
        <v>593</v>
      </c>
      <c r="C258" s="221">
        <v>41400</v>
      </c>
      <c r="D258" s="219" t="s">
        <v>594</v>
      </c>
      <c r="E258">
        <v>20127.82</v>
      </c>
      <c r="F258">
        <v>23692.02</v>
      </c>
      <c r="G258" s="220">
        <v>13161.502138770069</v>
      </c>
      <c r="H258" s="219" t="s">
        <v>2</v>
      </c>
    </row>
    <row r="259" spans="1:8">
      <c r="A259" s="219" t="s">
        <v>185</v>
      </c>
      <c r="B259" s="219" t="s">
        <v>595</v>
      </c>
      <c r="C259" s="221">
        <v>41400</v>
      </c>
      <c r="D259" s="219" t="s">
        <v>351</v>
      </c>
      <c r="E259">
        <v>18195.549999999996</v>
      </c>
      <c r="F259">
        <v>21409.809999999998</v>
      </c>
      <c r="G259" s="220">
        <v>11893.678128992833</v>
      </c>
      <c r="H259" s="219" t="s">
        <v>2</v>
      </c>
    </row>
    <row r="260" spans="1:8">
      <c r="A260" s="219" t="s">
        <v>185</v>
      </c>
      <c r="B260" s="219" t="s">
        <v>596</v>
      </c>
      <c r="C260" s="221">
        <v>41400</v>
      </c>
      <c r="D260" s="219" t="s">
        <v>597</v>
      </c>
      <c r="E260">
        <v>51746.790000000008</v>
      </c>
      <c r="F260">
        <v>60910.020000000004</v>
      </c>
      <c r="G260" s="220">
        <v>33837.020165546361</v>
      </c>
      <c r="H260" s="219" t="s">
        <v>2</v>
      </c>
    </row>
    <row r="261" spans="1:8">
      <c r="A261" s="219" t="s">
        <v>185</v>
      </c>
      <c r="B261" s="219" t="s">
        <v>598</v>
      </c>
      <c r="C261" s="221">
        <v>41400</v>
      </c>
      <c r="D261" s="219" t="s">
        <v>597</v>
      </c>
      <c r="E261">
        <v>39619.370000000003</v>
      </c>
      <c r="F261">
        <v>46618.16</v>
      </c>
      <c r="G261" s="220">
        <v>25897.539025609691</v>
      </c>
      <c r="H261" s="219" t="s">
        <v>2</v>
      </c>
    </row>
    <row r="262" spans="1:8">
      <c r="A262" s="219" t="s">
        <v>185</v>
      </c>
      <c r="B262" s="219" t="s">
        <v>599</v>
      </c>
      <c r="C262" s="221">
        <v>41400</v>
      </c>
      <c r="D262" s="219" t="s">
        <v>600</v>
      </c>
      <c r="E262">
        <v>107339.13</v>
      </c>
      <c r="F262">
        <v>126300.66</v>
      </c>
      <c r="G262" s="220">
        <v>70163.135381367698</v>
      </c>
      <c r="H262" s="219" t="s">
        <v>2</v>
      </c>
    </row>
    <row r="263" spans="1:8">
      <c r="A263" s="219" t="s">
        <v>185</v>
      </c>
      <c r="B263" s="219" t="s">
        <v>601</v>
      </c>
      <c r="C263" s="221">
        <v>41400</v>
      </c>
      <c r="D263" s="219" t="s">
        <v>602</v>
      </c>
      <c r="E263">
        <v>20127.82</v>
      </c>
      <c r="F263">
        <v>23692.02</v>
      </c>
      <c r="G263" s="220">
        <v>13161.502138770069</v>
      </c>
      <c r="H263" s="219" t="s">
        <v>2</v>
      </c>
    </row>
    <row r="264" spans="1:8">
      <c r="A264" s="219" t="s">
        <v>185</v>
      </c>
      <c r="B264" s="219" t="s">
        <v>603</v>
      </c>
      <c r="C264" s="221">
        <v>41400</v>
      </c>
      <c r="D264" s="219" t="s">
        <v>604</v>
      </c>
      <c r="E264">
        <v>8167.2000000000007</v>
      </c>
      <c r="F264">
        <v>9631.76</v>
      </c>
      <c r="G264" s="220">
        <v>5350.6805177490141</v>
      </c>
      <c r="H264" s="219" t="s">
        <v>2</v>
      </c>
    </row>
    <row r="265" spans="1:8">
      <c r="A265" s="219" t="s">
        <v>185</v>
      </c>
      <c r="B265" s="219" t="s">
        <v>605</v>
      </c>
      <c r="C265" s="221">
        <v>41400</v>
      </c>
      <c r="D265" s="219" t="s">
        <v>101</v>
      </c>
      <c r="E265">
        <v>10082.23</v>
      </c>
      <c r="F265">
        <v>11867.57</v>
      </c>
      <c r="G265" s="220">
        <v>6592.7281817676794</v>
      </c>
      <c r="H265" s="219" t="s">
        <v>2</v>
      </c>
    </row>
    <row r="266" spans="1:8">
      <c r="A266" s="219" t="s">
        <v>185</v>
      </c>
      <c r="B266" s="219" t="s">
        <v>606</v>
      </c>
      <c r="C266" s="221">
        <v>41400</v>
      </c>
      <c r="D266" s="219" t="s">
        <v>110</v>
      </c>
      <c r="E266">
        <v>15187.44</v>
      </c>
      <c r="F266">
        <v>17876.79</v>
      </c>
      <c r="G266" s="220">
        <v>9930.998277873452</v>
      </c>
      <c r="H266" s="219" t="s">
        <v>2</v>
      </c>
    </row>
    <row r="267" spans="1:8">
      <c r="A267" s="219" t="s">
        <v>185</v>
      </c>
      <c r="B267" s="219" t="s">
        <v>607</v>
      </c>
      <c r="C267" s="221">
        <v>41400</v>
      </c>
      <c r="D267" s="219" t="s">
        <v>608</v>
      </c>
      <c r="E267">
        <v>21951.360000000001</v>
      </c>
      <c r="F267">
        <v>25865.5</v>
      </c>
      <c r="G267" s="220">
        <v>14368.923948669519</v>
      </c>
      <c r="H267" s="219" t="s">
        <v>2</v>
      </c>
    </row>
    <row r="268" spans="1:8">
      <c r="A268" s="219" t="s">
        <v>185</v>
      </c>
      <c r="B268" s="219" t="s">
        <v>609</v>
      </c>
      <c r="C268" s="221">
        <v>41400</v>
      </c>
      <c r="D268" s="219" t="s">
        <v>610</v>
      </c>
      <c r="E268">
        <v>12223.22</v>
      </c>
      <c r="F268">
        <v>14387.66</v>
      </c>
      <c r="G268" s="220">
        <v>7992.7004055330253</v>
      </c>
      <c r="H268" s="219" t="s">
        <v>2</v>
      </c>
    </row>
    <row r="269" spans="1:8">
      <c r="A269" s="219" t="s">
        <v>185</v>
      </c>
      <c r="B269" s="219" t="s">
        <v>611</v>
      </c>
      <c r="C269" s="221">
        <v>41400</v>
      </c>
      <c r="D269" s="219" t="s">
        <v>344</v>
      </c>
      <c r="E269">
        <v>24175.15</v>
      </c>
      <c r="F269">
        <v>28445.710000000003</v>
      </c>
      <c r="G269" s="220">
        <v>15802.29431698239</v>
      </c>
      <c r="H269" s="219" t="s">
        <v>2</v>
      </c>
    </row>
    <row r="270" spans="1:8">
      <c r="A270" s="219" t="s">
        <v>185</v>
      </c>
      <c r="B270" s="219" t="s">
        <v>612</v>
      </c>
      <c r="C270" s="221">
        <v>41400</v>
      </c>
      <c r="D270" s="219" t="s">
        <v>613</v>
      </c>
      <c r="E270">
        <v>30008.75</v>
      </c>
      <c r="F270">
        <v>35322.65</v>
      </c>
      <c r="G270" s="220">
        <v>19622.604299761126</v>
      </c>
      <c r="H270" s="219" t="s">
        <v>2</v>
      </c>
    </row>
    <row r="271" spans="1:8">
      <c r="A271" s="219" t="s">
        <v>185</v>
      </c>
      <c r="B271" s="219" t="s">
        <v>614</v>
      </c>
      <c r="C271" s="221">
        <v>41400</v>
      </c>
      <c r="D271" s="219" t="s">
        <v>615</v>
      </c>
      <c r="E271">
        <v>24080.189999999995</v>
      </c>
      <c r="F271">
        <v>28344.269999999997</v>
      </c>
      <c r="G271" s="220">
        <v>15745.941892117102</v>
      </c>
      <c r="H271" s="219" t="s">
        <v>2</v>
      </c>
    </row>
    <row r="272" spans="1:8">
      <c r="A272" s="219" t="s">
        <v>185</v>
      </c>
      <c r="B272" s="219" t="s">
        <v>616</v>
      </c>
      <c r="C272" s="221">
        <v>41400</v>
      </c>
      <c r="D272" s="219" t="s">
        <v>617</v>
      </c>
      <c r="E272">
        <v>12252.65</v>
      </c>
      <c r="F272">
        <v>14417.09</v>
      </c>
      <c r="G272" s="220">
        <v>8009.0494972501529</v>
      </c>
      <c r="H272" s="219" t="s">
        <v>2</v>
      </c>
    </row>
    <row r="273" spans="1:8">
      <c r="A273" s="219" t="s">
        <v>185</v>
      </c>
      <c r="B273" s="219" t="s">
        <v>618</v>
      </c>
      <c r="C273" s="221">
        <v>41400</v>
      </c>
      <c r="D273" s="219" t="s">
        <v>117</v>
      </c>
      <c r="E273">
        <v>36024.26</v>
      </c>
      <c r="F273">
        <v>42387.97</v>
      </c>
      <c r="G273" s="220">
        <v>23547.564024220876</v>
      </c>
      <c r="H273" s="219" t="s">
        <v>2</v>
      </c>
    </row>
    <row r="274" spans="1:8">
      <c r="A274" s="219" t="s">
        <v>185</v>
      </c>
      <c r="B274" s="219" t="s">
        <v>619</v>
      </c>
      <c r="C274" s="221">
        <v>41400</v>
      </c>
      <c r="D274" s="219" t="s">
        <v>43</v>
      </c>
      <c r="E274">
        <v>10246.89</v>
      </c>
      <c r="F274">
        <v>12061.39</v>
      </c>
      <c r="G274" s="220">
        <v>6700.3999777790123</v>
      </c>
      <c r="H274" s="219" t="s">
        <v>2</v>
      </c>
    </row>
    <row r="275" spans="1:8">
      <c r="A275" s="219" t="s">
        <v>185</v>
      </c>
      <c r="B275" s="219" t="s">
        <v>620</v>
      </c>
      <c r="C275" s="221">
        <v>41400</v>
      </c>
      <c r="D275" s="219" t="s">
        <v>621</v>
      </c>
      <c r="E275">
        <v>54711.07</v>
      </c>
      <c r="F275">
        <v>64399.21</v>
      </c>
      <c r="G275" s="220">
        <v>35775.351369368371</v>
      </c>
      <c r="H275" s="219" t="s">
        <v>2</v>
      </c>
    </row>
    <row r="276" spans="1:8">
      <c r="A276" s="219" t="s">
        <v>185</v>
      </c>
      <c r="B276" s="219" t="s">
        <v>622</v>
      </c>
      <c r="C276" s="221">
        <v>41400</v>
      </c>
      <c r="D276" s="219" t="s">
        <v>623</v>
      </c>
      <c r="E276">
        <v>16214.580000000002</v>
      </c>
      <c r="F276">
        <v>19078.900000000001</v>
      </c>
      <c r="G276" s="220">
        <v>10598.800066662963</v>
      </c>
      <c r="H276" s="219" t="s">
        <v>2</v>
      </c>
    </row>
    <row r="277" spans="1:8">
      <c r="A277" s="219" t="s">
        <v>185</v>
      </c>
      <c r="B277" s="219" t="s">
        <v>624</v>
      </c>
      <c r="C277" s="221">
        <v>41400</v>
      </c>
      <c r="D277" s="219" t="s">
        <v>625</v>
      </c>
      <c r="E277">
        <v>9281.19</v>
      </c>
      <c r="F277">
        <v>10920.720000000001</v>
      </c>
      <c r="G277" s="220">
        <v>6066.7296261318825</v>
      </c>
      <c r="H277" s="219" t="s">
        <v>2</v>
      </c>
    </row>
    <row r="278" spans="1:8">
      <c r="A278" s="219" t="s">
        <v>185</v>
      </c>
      <c r="B278" s="219" t="s">
        <v>626</v>
      </c>
      <c r="C278" s="221">
        <v>41400</v>
      </c>
      <c r="D278" s="219" t="s">
        <v>627</v>
      </c>
      <c r="E278">
        <v>49770.6</v>
      </c>
      <c r="F278">
        <v>58583.89</v>
      </c>
      <c r="G278" s="220">
        <v>32544.797511249373</v>
      </c>
      <c r="H278" s="219" t="s">
        <v>2</v>
      </c>
    </row>
    <row r="279" spans="1:8">
      <c r="A279" s="219" t="s">
        <v>185</v>
      </c>
      <c r="B279" s="219" t="s">
        <v>628</v>
      </c>
      <c r="C279" s="221">
        <v>41400</v>
      </c>
      <c r="D279" s="219" t="s">
        <v>318</v>
      </c>
      <c r="E279">
        <v>12223.08</v>
      </c>
      <c r="F279">
        <v>14387.52</v>
      </c>
      <c r="G279" s="220">
        <v>7992.6226320759961</v>
      </c>
      <c r="H279" s="219" t="s">
        <v>2</v>
      </c>
    </row>
    <row r="280" spans="1:8">
      <c r="A280" s="219" t="s">
        <v>185</v>
      </c>
      <c r="B280" s="219" t="s">
        <v>629</v>
      </c>
      <c r="C280" s="221">
        <v>41400</v>
      </c>
      <c r="D280" s="219" t="s">
        <v>286</v>
      </c>
      <c r="E280">
        <v>35937.300000000003</v>
      </c>
      <c r="F280">
        <v>42301.01</v>
      </c>
      <c r="G280" s="220">
        <v>23499.255596911284</v>
      </c>
      <c r="H280" s="219" t="s">
        <v>2</v>
      </c>
    </row>
    <row r="281" spans="1:8">
      <c r="A281" s="219" t="s">
        <v>185</v>
      </c>
      <c r="B281" s="219" t="s">
        <v>630</v>
      </c>
      <c r="C281" s="221">
        <v>41400</v>
      </c>
      <c r="D281" s="219" t="s">
        <v>99</v>
      </c>
      <c r="E281">
        <v>12223.08</v>
      </c>
      <c r="F281">
        <v>14387.52</v>
      </c>
      <c r="G281" s="220">
        <v>7992.6226320759961</v>
      </c>
      <c r="H281" s="219" t="s">
        <v>2</v>
      </c>
    </row>
    <row r="282" spans="1:8">
      <c r="A282" s="219" t="s">
        <v>185</v>
      </c>
      <c r="B282" s="219" t="s">
        <v>631</v>
      </c>
      <c r="C282" s="221">
        <v>41400</v>
      </c>
      <c r="D282" s="219" t="s">
        <v>632</v>
      </c>
      <c r="E282">
        <v>21115.910000000003</v>
      </c>
      <c r="F282">
        <v>24855.08</v>
      </c>
      <c r="G282" s="220">
        <v>13807.610688295095</v>
      </c>
      <c r="H282" s="219" t="s">
        <v>2</v>
      </c>
    </row>
    <row r="283" spans="1:8">
      <c r="A283" s="219" t="s">
        <v>185</v>
      </c>
      <c r="B283" s="219" t="s">
        <v>633</v>
      </c>
      <c r="C283" s="221">
        <v>41400</v>
      </c>
      <c r="D283" s="219" t="s">
        <v>634</v>
      </c>
      <c r="E283">
        <v>9281.19</v>
      </c>
      <c r="F283">
        <v>10920.720000000001</v>
      </c>
      <c r="G283" s="220">
        <v>6066.7296261318825</v>
      </c>
      <c r="H283" s="219" t="s">
        <v>2</v>
      </c>
    </row>
    <row r="284" spans="1:8">
      <c r="A284" s="219" t="s">
        <v>185</v>
      </c>
      <c r="B284" s="219" t="s">
        <v>635</v>
      </c>
      <c r="C284" s="221">
        <v>41400</v>
      </c>
      <c r="D284" s="219" t="s">
        <v>100</v>
      </c>
      <c r="E284">
        <v>53722.98</v>
      </c>
      <c r="F284">
        <v>63236.15</v>
      </c>
      <c r="G284" s="220">
        <v>35129.242819843341</v>
      </c>
      <c r="H284" s="219" t="s">
        <v>2</v>
      </c>
    </row>
    <row r="285" spans="1:8">
      <c r="A285" s="219" t="s">
        <v>185</v>
      </c>
      <c r="B285" s="219" t="s">
        <v>636</v>
      </c>
      <c r="C285" s="221">
        <v>41400</v>
      </c>
      <c r="D285" s="219" t="s">
        <v>106</v>
      </c>
      <c r="E285">
        <v>6843.45</v>
      </c>
      <c r="F285">
        <v>8055.28</v>
      </c>
      <c r="G285" s="220">
        <v>4474.90694961391</v>
      </c>
      <c r="H285" s="219" t="s">
        <v>2</v>
      </c>
    </row>
    <row r="286" spans="1:8">
      <c r="A286" s="219" t="s">
        <v>185</v>
      </c>
      <c r="B286" s="219" t="s">
        <v>637</v>
      </c>
      <c r="C286" s="221">
        <v>41400</v>
      </c>
      <c r="D286" s="219" t="s">
        <v>638</v>
      </c>
      <c r="E286">
        <v>80401.48</v>
      </c>
      <c r="F286">
        <v>94638.83</v>
      </c>
      <c r="G286" s="220">
        <v>52574.206988500642</v>
      </c>
      <c r="H286" s="219" t="s">
        <v>2</v>
      </c>
    </row>
    <row r="287" spans="1:8">
      <c r="A287" s="219" t="s">
        <v>185</v>
      </c>
      <c r="B287" s="219" t="s">
        <v>639</v>
      </c>
      <c r="C287" s="221">
        <v>41400</v>
      </c>
      <c r="D287" s="219" t="s">
        <v>640</v>
      </c>
      <c r="E287">
        <v>15224.109999999999</v>
      </c>
      <c r="F287">
        <v>17913.46</v>
      </c>
      <c r="G287" s="220">
        <v>9951.3693683684232</v>
      </c>
      <c r="H287" s="219" t="s">
        <v>2</v>
      </c>
    </row>
    <row r="288" spans="1:8">
      <c r="A288" s="219" t="s">
        <v>185</v>
      </c>
      <c r="B288" s="219" t="s">
        <v>641</v>
      </c>
      <c r="C288" s="221">
        <v>41400</v>
      </c>
      <c r="D288" s="219" t="s">
        <v>642</v>
      </c>
      <c r="E288">
        <v>24080.189999999995</v>
      </c>
      <c r="F288">
        <v>28344.269999999997</v>
      </c>
      <c r="G288" s="220">
        <v>15745.941892117102</v>
      </c>
      <c r="H288" s="219" t="s">
        <v>2</v>
      </c>
    </row>
    <row r="289" spans="1:8">
      <c r="A289" s="219" t="s">
        <v>185</v>
      </c>
      <c r="B289" s="219" t="s">
        <v>643</v>
      </c>
      <c r="C289" s="221">
        <v>41400</v>
      </c>
      <c r="D289" s="219" t="s">
        <v>240</v>
      </c>
      <c r="E289">
        <v>6843.45</v>
      </c>
      <c r="F289">
        <v>8055.28</v>
      </c>
      <c r="G289" s="220">
        <v>4474.90694961391</v>
      </c>
      <c r="H289" s="219" t="s">
        <v>2</v>
      </c>
    </row>
    <row r="290" spans="1:8">
      <c r="A290" s="219" t="s">
        <v>185</v>
      </c>
      <c r="B290" s="219" t="s">
        <v>644</v>
      </c>
      <c r="C290" s="221">
        <v>41400</v>
      </c>
      <c r="D290" s="219" t="s">
        <v>309</v>
      </c>
      <c r="E290">
        <v>209358.99</v>
      </c>
      <c r="F290">
        <v>246342.39999999999</v>
      </c>
      <c r="G290" s="220">
        <v>136849.28615076939</v>
      </c>
      <c r="H290" s="219" t="s">
        <v>2</v>
      </c>
    </row>
    <row r="291" spans="1:8">
      <c r="A291" s="219" t="s">
        <v>185</v>
      </c>
      <c r="B291" s="219" t="s">
        <v>645</v>
      </c>
      <c r="C291" s="221">
        <v>41400</v>
      </c>
      <c r="D291" s="219" t="s">
        <v>309</v>
      </c>
      <c r="E291">
        <v>692030.98</v>
      </c>
      <c r="F291">
        <v>814574.59</v>
      </c>
      <c r="G291" s="220">
        <v>452516.29909449472</v>
      </c>
      <c r="H291" s="219" t="s">
        <v>2</v>
      </c>
    </row>
    <row r="292" spans="1:8">
      <c r="A292" s="219" t="s">
        <v>185</v>
      </c>
      <c r="B292" s="219" t="s">
        <v>646</v>
      </c>
      <c r="C292" s="221">
        <v>41400</v>
      </c>
      <c r="D292" s="219" t="s">
        <v>647</v>
      </c>
      <c r="E292">
        <v>10082.209999999999</v>
      </c>
      <c r="F292">
        <v>11867.55</v>
      </c>
      <c r="G292" s="220">
        <v>6592.717071273818</v>
      </c>
      <c r="H292" s="219" t="s">
        <v>2</v>
      </c>
    </row>
    <row r="293" spans="1:8">
      <c r="A293" s="219" t="s">
        <v>185</v>
      </c>
      <c r="B293" s="219" t="s">
        <v>648</v>
      </c>
      <c r="C293" s="221">
        <v>41400</v>
      </c>
      <c r="D293" s="219" t="s">
        <v>649</v>
      </c>
      <c r="E293">
        <v>24080.189999999995</v>
      </c>
      <c r="F293">
        <v>28344.269999999997</v>
      </c>
      <c r="G293" s="220">
        <v>15745.941892117102</v>
      </c>
      <c r="H293" s="219" t="s">
        <v>2</v>
      </c>
    </row>
    <row r="294" spans="1:8">
      <c r="A294" s="219" t="s">
        <v>185</v>
      </c>
      <c r="B294" s="219" t="s">
        <v>650</v>
      </c>
      <c r="C294" s="221">
        <v>41400</v>
      </c>
      <c r="D294" s="219" t="s">
        <v>219</v>
      </c>
      <c r="E294">
        <v>13320.96</v>
      </c>
      <c r="F294">
        <v>15679.81</v>
      </c>
      <c r="G294" s="220">
        <v>8710.5216376867938</v>
      </c>
      <c r="H294" s="219" t="s">
        <v>2</v>
      </c>
    </row>
    <row r="295" spans="1:8">
      <c r="A295" s="219" t="s">
        <v>185</v>
      </c>
      <c r="B295" s="219" t="s">
        <v>651</v>
      </c>
      <c r="C295" s="221">
        <v>41400</v>
      </c>
      <c r="D295" s="219" t="s">
        <v>104</v>
      </c>
      <c r="E295">
        <v>16559.72</v>
      </c>
      <c r="F295">
        <v>19492.080000000002</v>
      </c>
      <c r="G295" s="220">
        <v>10828.331759346704</v>
      </c>
      <c r="H295" s="219" t="s">
        <v>2</v>
      </c>
    </row>
    <row r="296" spans="1:8">
      <c r="A296" s="219" t="s">
        <v>185</v>
      </c>
      <c r="B296" s="219" t="s">
        <v>652</v>
      </c>
      <c r="C296" s="221">
        <v>41400</v>
      </c>
      <c r="D296" s="219" t="s">
        <v>221</v>
      </c>
      <c r="E296">
        <v>13320.96</v>
      </c>
      <c r="F296">
        <v>15679.81</v>
      </c>
      <c r="G296" s="220">
        <v>8710.5216376867938</v>
      </c>
      <c r="H296" s="219" t="s">
        <v>2</v>
      </c>
    </row>
    <row r="297" spans="1:8">
      <c r="A297" s="219" t="s">
        <v>185</v>
      </c>
      <c r="B297" s="219" t="s">
        <v>653</v>
      </c>
      <c r="C297" s="221">
        <v>41400</v>
      </c>
      <c r="D297" s="219" t="s">
        <v>276</v>
      </c>
      <c r="E297">
        <v>142651.34</v>
      </c>
      <c r="F297">
        <v>142651.34</v>
      </c>
      <c r="G297" s="220">
        <v>79246.341869896118</v>
      </c>
      <c r="H297" s="219" t="s">
        <v>2</v>
      </c>
    </row>
    <row r="298" spans="1:8">
      <c r="A298" s="219" t="s">
        <v>185</v>
      </c>
      <c r="B298" s="219" t="s">
        <v>654</v>
      </c>
      <c r="C298" s="221">
        <v>41400</v>
      </c>
      <c r="D298" s="219" t="s">
        <v>655</v>
      </c>
      <c r="E298">
        <v>65580.09</v>
      </c>
      <c r="F298">
        <v>77192.89</v>
      </c>
      <c r="G298" s="220">
        <v>42882.556524637519</v>
      </c>
      <c r="H298" s="219" t="s">
        <v>2</v>
      </c>
    </row>
    <row r="299" spans="1:8">
      <c r="A299" s="219" t="s">
        <v>185</v>
      </c>
      <c r="B299" s="219" t="s">
        <v>656</v>
      </c>
      <c r="C299" s="221">
        <v>41400</v>
      </c>
      <c r="D299" s="219" t="s">
        <v>657</v>
      </c>
      <c r="E299">
        <v>88405.03</v>
      </c>
      <c r="F299">
        <v>104059.64</v>
      </c>
      <c r="G299" s="220">
        <v>57807.699572245983</v>
      </c>
      <c r="H299" s="219" t="s">
        <v>2</v>
      </c>
    </row>
    <row r="300" spans="1:8">
      <c r="A300" s="219" t="s">
        <v>185</v>
      </c>
      <c r="B300" s="219" t="s">
        <v>658</v>
      </c>
      <c r="C300" s="221">
        <v>41400</v>
      </c>
      <c r="D300" s="219" t="s">
        <v>659</v>
      </c>
      <c r="E300">
        <v>16559.72</v>
      </c>
      <c r="F300">
        <v>19492.080000000002</v>
      </c>
      <c r="G300" s="220">
        <v>10828.331759346704</v>
      </c>
      <c r="H300" s="219" t="s">
        <v>2</v>
      </c>
    </row>
    <row r="301" spans="1:8">
      <c r="A301" s="219" t="s">
        <v>185</v>
      </c>
      <c r="B301" s="219" t="s">
        <v>660</v>
      </c>
      <c r="C301" s="221">
        <v>41400</v>
      </c>
      <c r="D301" s="219" t="s">
        <v>307</v>
      </c>
      <c r="E301">
        <v>434138.74</v>
      </c>
      <c r="F301">
        <v>511015.25</v>
      </c>
      <c r="G301" s="220">
        <v>283881.58991167159</v>
      </c>
      <c r="H301" s="219" t="s">
        <v>2</v>
      </c>
    </row>
    <row r="302" spans="1:8">
      <c r="A302" s="219" t="s">
        <v>185</v>
      </c>
      <c r="B302" s="219" t="s">
        <v>661</v>
      </c>
      <c r="C302" s="221">
        <v>41400</v>
      </c>
      <c r="D302" s="219" t="s">
        <v>303</v>
      </c>
      <c r="E302">
        <v>2567.91</v>
      </c>
      <c r="F302">
        <v>3021.54</v>
      </c>
      <c r="G302" s="220">
        <v>1678.5400811066052</v>
      </c>
      <c r="H302" s="219" t="s">
        <v>2</v>
      </c>
    </row>
    <row r="303" spans="1:8">
      <c r="A303" s="219" t="s">
        <v>185</v>
      </c>
      <c r="B303" s="219" t="s">
        <v>662</v>
      </c>
      <c r="C303" s="221">
        <v>41400</v>
      </c>
      <c r="D303" s="219" t="s">
        <v>325</v>
      </c>
      <c r="E303">
        <v>142651.34</v>
      </c>
      <c r="F303">
        <v>167911.78</v>
      </c>
      <c r="G303" s="220">
        <v>93279.140047775116</v>
      </c>
      <c r="H303" s="219" t="s">
        <v>2</v>
      </c>
    </row>
    <row r="304" spans="1:8">
      <c r="A304" s="219" t="s">
        <v>185</v>
      </c>
      <c r="B304" s="219" t="s">
        <v>663</v>
      </c>
      <c r="C304" s="221">
        <v>41400</v>
      </c>
      <c r="D304" s="219" t="s">
        <v>244</v>
      </c>
      <c r="E304">
        <v>13320.96</v>
      </c>
      <c r="F304">
        <v>15679.81</v>
      </c>
      <c r="G304" s="220">
        <v>8710.5216376867938</v>
      </c>
      <c r="H304" s="219" t="s">
        <v>2</v>
      </c>
    </row>
    <row r="305" spans="1:8">
      <c r="A305" s="219" t="s">
        <v>185</v>
      </c>
      <c r="B305" s="219" t="s">
        <v>664</v>
      </c>
      <c r="C305" s="221">
        <v>41400</v>
      </c>
      <c r="D305" s="219" t="s">
        <v>665</v>
      </c>
      <c r="E305">
        <v>16175.440000000002</v>
      </c>
      <c r="F305">
        <v>19039.760000000002</v>
      </c>
      <c r="G305" s="220">
        <v>10577.056830176101</v>
      </c>
      <c r="H305" s="219" t="s">
        <v>2</v>
      </c>
    </row>
    <row r="306" spans="1:8">
      <c r="A306" s="219" t="s">
        <v>185</v>
      </c>
      <c r="B306" s="219" t="s">
        <v>666</v>
      </c>
      <c r="C306" s="221">
        <v>41400</v>
      </c>
      <c r="D306" s="219" t="s">
        <v>667</v>
      </c>
      <c r="E306">
        <v>35645.629999999997</v>
      </c>
      <c r="F306">
        <v>42009.34</v>
      </c>
      <c r="G306" s="220">
        <v>23337.225709682793</v>
      </c>
      <c r="H306" s="219" t="s">
        <v>2</v>
      </c>
    </row>
    <row r="307" spans="1:8">
      <c r="A307" s="219" t="s">
        <v>185</v>
      </c>
      <c r="B307" s="219" t="s">
        <v>668</v>
      </c>
      <c r="C307" s="221">
        <v>41400</v>
      </c>
      <c r="D307" s="219" t="s">
        <v>280</v>
      </c>
      <c r="E307">
        <v>15187.35</v>
      </c>
      <c r="F307">
        <v>17876.7</v>
      </c>
      <c r="G307" s="220">
        <v>9930.948280651075</v>
      </c>
      <c r="H307" s="219" t="s">
        <v>2</v>
      </c>
    </row>
    <row r="308" spans="1:8">
      <c r="A308" s="219" t="s">
        <v>185</v>
      </c>
      <c r="B308" s="219" t="s">
        <v>669</v>
      </c>
      <c r="C308" s="221">
        <v>41400</v>
      </c>
      <c r="D308" s="219" t="s">
        <v>278</v>
      </c>
      <c r="E308">
        <v>10082.209999999999</v>
      </c>
      <c r="F308">
        <v>11867.55</v>
      </c>
      <c r="G308" s="220">
        <v>6592.717071273818</v>
      </c>
      <c r="H308" s="219" t="s">
        <v>2</v>
      </c>
    </row>
    <row r="309" spans="1:8">
      <c r="A309" s="219" t="s">
        <v>185</v>
      </c>
      <c r="B309" s="219" t="s">
        <v>670</v>
      </c>
      <c r="C309" s="221">
        <v>41400</v>
      </c>
      <c r="D309" s="219" t="s">
        <v>671</v>
      </c>
      <c r="E309">
        <v>10082.23</v>
      </c>
      <c r="F309">
        <v>11867.57</v>
      </c>
      <c r="G309" s="220">
        <v>6592.7281817676794</v>
      </c>
      <c r="H309" s="219" t="s">
        <v>2</v>
      </c>
    </row>
    <row r="310" spans="1:8">
      <c r="A310" s="219" t="s">
        <v>185</v>
      </c>
      <c r="B310" s="219" t="s">
        <v>672</v>
      </c>
      <c r="C310" s="221">
        <v>41400</v>
      </c>
      <c r="D310" s="219" t="s">
        <v>108</v>
      </c>
      <c r="E310">
        <v>102633.58</v>
      </c>
      <c r="F310">
        <v>120807.75</v>
      </c>
      <c r="G310" s="220">
        <v>67111.688239542244</v>
      </c>
      <c r="H310" s="219" t="s">
        <v>2</v>
      </c>
    </row>
    <row r="311" spans="1:8">
      <c r="A311" s="219" t="s">
        <v>185</v>
      </c>
      <c r="B311" s="219" t="s">
        <v>673</v>
      </c>
      <c r="C311" s="221">
        <v>41400</v>
      </c>
      <c r="D311" s="219" t="s">
        <v>674</v>
      </c>
      <c r="E311">
        <v>21957.62</v>
      </c>
      <c r="F311">
        <v>25845.84</v>
      </c>
      <c r="G311" s="220">
        <v>14358.002333203711</v>
      </c>
      <c r="H311" s="219" t="s">
        <v>2</v>
      </c>
    </row>
    <row r="312" spans="1:8">
      <c r="A312" s="219" t="s">
        <v>185</v>
      </c>
      <c r="B312" s="219" t="s">
        <v>675</v>
      </c>
      <c r="C312" s="221">
        <v>41400</v>
      </c>
      <c r="D312" s="219" t="s">
        <v>676</v>
      </c>
      <c r="E312">
        <v>6294.51</v>
      </c>
      <c r="F312">
        <v>7409.13</v>
      </c>
      <c r="G312" s="220">
        <v>4115.9546691850455</v>
      </c>
      <c r="H312" s="219" t="s">
        <v>2</v>
      </c>
    </row>
    <row r="313" spans="1:8">
      <c r="A313" s="219" t="s">
        <v>185</v>
      </c>
      <c r="B313" s="219" t="s">
        <v>677</v>
      </c>
      <c r="C313" s="221">
        <v>41400</v>
      </c>
      <c r="D313" s="219" t="s">
        <v>678</v>
      </c>
      <c r="E313">
        <v>59651.530000000006</v>
      </c>
      <c r="F313">
        <v>70214.52</v>
      </c>
      <c r="G313" s="220">
        <v>39005.899672240434</v>
      </c>
      <c r="H313" s="219" t="s">
        <v>2</v>
      </c>
    </row>
    <row r="314" spans="1:8">
      <c r="A314" s="219" t="s">
        <v>185</v>
      </c>
      <c r="B314" s="219" t="s">
        <v>679</v>
      </c>
      <c r="C314" s="221">
        <v>41400</v>
      </c>
      <c r="D314" s="219" t="s">
        <v>680</v>
      </c>
      <c r="E314">
        <v>18195.409999999996</v>
      </c>
      <c r="F314">
        <v>21409.67</v>
      </c>
      <c r="G314" s="220">
        <v>11893.600355535802</v>
      </c>
      <c r="H314" s="219" t="s">
        <v>2</v>
      </c>
    </row>
    <row r="315" spans="1:8">
      <c r="A315" s="219" t="s">
        <v>185</v>
      </c>
      <c r="B315" s="219" t="s">
        <v>681</v>
      </c>
      <c r="C315" s="221">
        <v>41400</v>
      </c>
      <c r="D315" s="219" t="s">
        <v>682</v>
      </c>
      <c r="E315">
        <v>18195.549999999996</v>
      </c>
      <c r="F315">
        <v>21409.809999999998</v>
      </c>
      <c r="G315" s="220">
        <v>11893.678128992833</v>
      </c>
      <c r="H315" s="219" t="s">
        <v>2</v>
      </c>
    </row>
    <row r="316" spans="1:8">
      <c r="A316" s="219" t="s">
        <v>185</v>
      </c>
      <c r="B316" s="219" t="s">
        <v>683</v>
      </c>
      <c r="C316" s="221">
        <v>41400</v>
      </c>
      <c r="D316" s="219" t="s">
        <v>684</v>
      </c>
      <c r="E316">
        <v>10106.620000000001</v>
      </c>
      <c r="F316">
        <v>11891.960000000001</v>
      </c>
      <c r="G316" s="220">
        <v>6606.2774290317211</v>
      </c>
      <c r="H316" s="219" t="s">
        <v>2</v>
      </c>
    </row>
    <row r="317" spans="1:8">
      <c r="A317" s="219" t="s">
        <v>185</v>
      </c>
      <c r="B317" s="219" t="s">
        <v>685</v>
      </c>
      <c r="C317" s="221">
        <v>41400</v>
      </c>
      <c r="D317" s="219" t="s">
        <v>686</v>
      </c>
      <c r="E317">
        <v>1100.55</v>
      </c>
      <c r="F317">
        <v>1294.96</v>
      </c>
      <c r="G317" s="220">
        <v>719.38225654130326</v>
      </c>
      <c r="H317" s="219" t="s">
        <v>2</v>
      </c>
    </row>
    <row r="318" spans="1:8">
      <c r="A318" s="219" t="s">
        <v>185</v>
      </c>
      <c r="B318" s="219" t="s">
        <v>687</v>
      </c>
      <c r="C318" s="221">
        <v>41400</v>
      </c>
      <c r="D318" s="219" t="s">
        <v>686</v>
      </c>
      <c r="E318">
        <v>12223.08</v>
      </c>
      <c r="F318">
        <v>14387.52</v>
      </c>
      <c r="G318" s="220">
        <v>7992.6226320759961</v>
      </c>
      <c r="H318" s="219" t="s">
        <v>2</v>
      </c>
    </row>
    <row r="319" spans="1:8">
      <c r="A319" s="219" t="s">
        <v>185</v>
      </c>
      <c r="B319" s="219" t="s">
        <v>688</v>
      </c>
      <c r="C319" s="221">
        <v>41400</v>
      </c>
      <c r="D319" s="219" t="s">
        <v>689</v>
      </c>
      <c r="E319">
        <v>1445.48</v>
      </c>
      <c r="F319">
        <v>1704.69</v>
      </c>
      <c r="G319" s="220">
        <v>946.99738903394257</v>
      </c>
      <c r="H319" s="219" t="s">
        <v>2</v>
      </c>
    </row>
    <row r="320" spans="1:8">
      <c r="A320" s="219" t="s">
        <v>185</v>
      </c>
      <c r="B320" s="219" t="s">
        <v>690</v>
      </c>
      <c r="C320" s="221">
        <v>41400</v>
      </c>
      <c r="D320" s="219" t="s">
        <v>689</v>
      </c>
      <c r="E320">
        <v>16214.580000000002</v>
      </c>
      <c r="F320">
        <v>19078.900000000001</v>
      </c>
      <c r="G320" s="220">
        <v>10598.800066662963</v>
      </c>
      <c r="H320" s="219" t="s">
        <v>2</v>
      </c>
    </row>
    <row r="321" spans="1:8">
      <c r="A321" s="219" t="s">
        <v>185</v>
      </c>
      <c r="B321" s="219" t="s">
        <v>691</v>
      </c>
      <c r="C321" s="221">
        <v>41400</v>
      </c>
      <c r="D321" s="219" t="s">
        <v>692</v>
      </c>
      <c r="E321">
        <v>101396.23</v>
      </c>
      <c r="F321">
        <v>119307.95</v>
      </c>
      <c r="G321" s="220">
        <v>66278.512304871954</v>
      </c>
      <c r="H321" s="219" t="s">
        <v>2</v>
      </c>
    </row>
    <row r="322" spans="1:8">
      <c r="A322" s="219" t="s">
        <v>185</v>
      </c>
      <c r="B322" s="219" t="s">
        <v>693</v>
      </c>
      <c r="C322" s="221">
        <v>41400</v>
      </c>
      <c r="D322" s="219" t="s">
        <v>694</v>
      </c>
      <c r="E322">
        <v>6309.74</v>
      </c>
      <c r="F322">
        <v>7424.36</v>
      </c>
      <c r="G322" s="220">
        <v>4124.4153102605405</v>
      </c>
      <c r="H322" s="219" t="s">
        <v>2</v>
      </c>
    </row>
    <row r="323" spans="1:8">
      <c r="A323" s="219" t="s">
        <v>185</v>
      </c>
      <c r="B323" s="219" t="s">
        <v>695</v>
      </c>
      <c r="C323" s="221">
        <v>41400</v>
      </c>
      <c r="D323" s="219" t="s">
        <v>696</v>
      </c>
      <c r="E323">
        <v>24138.46</v>
      </c>
      <c r="F323">
        <v>28402.54</v>
      </c>
      <c r="G323" s="220">
        <v>15778.312315982446</v>
      </c>
      <c r="H323" s="219" t="s">
        <v>2</v>
      </c>
    </row>
    <row r="324" spans="1:8">
      <c r="A324" s="219" t="s">
        <v>185</v>
      </c>
      <c r="B324" s="219" t="s">
        <v>697</v>
      </c>
      <c r="C324" s="221">
        <v>41400</v>
      </c>
      <c r="D324" s="219" t="s">
        <v>119</v>
      </c>
      <c r="E324">
        <v>35353.96</v>
      </c>
      <c r="F324">
        <v>38535.82</v>
      </c>
      <c r="G324" s="220">
        <v>21407.599577801233</v>
      </c>
      <c r="H324" s="219" t="s">
        <v>2</v>
      </c>
    </row>
    <row r="325" spans="1:8">
      <c r="A325" s="219" t="s">
        <v>185</v>
      </c>
      <c r="B325" s="219" t="s">
        <v>698</v>
      </c>
      <c r="C325" s="221">
        <v>41400</v>
      </c>
      <c r="D325" s="219" t="s">
        <v>120</v>
      </c>
      <c r="E325">
        <v>98424.77</v>
      </c>
      <c r="F325">
        <v>115811.58</v>
      </c>
      <c r="G325" s="220">
        <v>64336.192433753677</v>
      </c>
      <c r="H325" s="219" t="s">
        <v>2</v>
      </c>
    </row>
    <row r="326" spans="1:8">
      <c r="A326" s="219" t="s">
        <v>185</v>
      </c>
      <c r="B326" s="219" t="s">
        <v>699</v>
      </c>
      <c r="C326" s="221">
        <v>41400</v>
      </c>
      <c r="D326" s="219" t="s">
        <v>289</v>
      </c>
      <c r="E326">
        <v>16214.59</v>
      </c>
      <c r="F326">
        <v>19078.91</v>
      </c>
      <c r="G326" s="220">
        <v>10598.805621909894</v>
      </c>
      <c r="H326" s="219" t="s">
        <v>2</v>
      </c>
    </row>
    <row r="327" spans="1:8">
      <c r="A327" s="219" t="s">
        <v>185</v>
      </c>
      <c r="B327" s="219" t="s">
        <v>700</v>
      </c>
      <c r="C327" s="221">
        <v>41400</v>
      </c>
      <c r="D327" s="219" t="s">
        <v>701</v>
      </c>
      <c r="E327">
        <v>39986.22</v>
      </c>
      <c r="F327">
        <v>47049.81</v>
      </c>
      <c r="G327" s="220">
        <v>26137.331259374478</v>
      </c>
      <c r="H327" s="219" t="s">
        <v>2</v>
      </c>
    </row>
    <row r="328" spans="1:8">
      <c r="A328" s="219" t="s">
        <v>185</v>
      </c>
      <c r="B328" s="219" t="s">
        <v>702</v>
      </c>
      <c r="C328" s="221">
        <v>41400</v>
      </c>
      <c r="D328" s="219" t="s">
        <v>703</v>
      </c>
      <c r="E328">
        <v>11262.16</v>
      </c>
      <c r="F328">
        <v>13251.63</v>
      </c>
      <c r="G328" s="220">
        <v>7361.6076884617514</v>
      </c>
      <c r="H328" s="219" t="s">
        <v>2</v>
      </c>
    </row>
    <row r="329" spans="1:8">
      <c r="A329" s="219" t="s">
        <v>185</v>
      </c>
      <c r="B329" s="219" t="s">
        <v>704</v>
      </c>
      <c r="C329" s="221">
        <v>41400</v>
      </c>
      <c r="D329" s="219" t="s">
        <v>705</v>
      </c>
      <c r="E329">
        <v>21166.990000000005</v>
      </c>
      <c r="F329">
        <v>24906.160000000003</v>
      </c>
      <c r="G329" s="220">
        <v>13835.986889617245</v>
      </c>
      <c r="H329" s="219" t="s">
        <v>2</v>
      </c>
    </row>
    <row r="330" spans="1:8">
      <c r="A330" s="219" t="s">
        <v>185</v>
      </c>
      <c r="B330" s="219" t="s">
        <v>706</v>
      </c>
      <c r="C330" s="221">
        <v>41400</v>
      </c>
      <c r="D330" s="219" t="s">
        <v>707</v>
      </c>
      <c r="E330">
        <v>21166.990000000005</v>
      </c>
      <c r="F330">
        <v>24906.160000000003</v>
      </c>
      <c r="G330" s="220">
        <v>13835.986889617245</v>
      </c>
      <c r="H330" s="219" t="s">
        <v>2</v>
      </c>
    </row>
    <row r="331" spans="1:8">
      <c r="A331" s="219" t="s">
        <v>185</v>
      </c>
      <c r="B331" s="219" t="s">
        <v>708</v>
      </c>
      <c r="C331" s="221">
        <v>41400</v>
      </c>
      <c r="D331" s="219" t="s">
        <v>146</v>
      </c>
      <c r="E331">
        <v>373779.37</v>
      </c>
      <c r="F331">
        <v>439807.76</v>
      </c>
      <c r="G331" s="220">
        <v>244324.07088495084</v>
      </c>
      <c r="H331" s="219" t="s">
        <v>2</v>
      </c>
    </row>
    <row r="332" spans="1:8">
      <c r="A332" s="219" t="s">
        <v>185</v>
      </c>
      <c r="B332" s="219" t="s">
        <v>709</v>
      </c>
      <c r="C332" s="221">
        <v>41400</v>
      </c>
      <c r="D332" s="219" t="s">
        <v>710</v>
      </c>
      <c r="E332">
        <v>20176.53</v>
      </c>
      <c r="F332">
        <v>23740.73</v>
      </c>
      <c r="G332" s="220">
        <v>13188.561746569634</v>
      </c>
      <c r="H332" s="219" t="s">
        <v>2</v>
      </c>
    </row>
    <row r="333" spans="1:8">
      <c r="A333" s="219" t="s">
        <v>185</v>
      </c>
      <c r="B333" s="219" t="s">
        <v>711</v>
      </c>
      <c r="C333" s="221">
        <v>41400</v>
      </c>
      <c r="D333" s="219" t="s">
        <v>122</v>
      </c>
      <c r="E333">
        <v>9024.4</v>
      </c>
      <c r="F333">
        <v>10618.57</v>
      </c>
      <c r="G333" s="220">
        <v>5898.8778401199934</v>
      </c>
      <c r="H333" s="219" t="s">
        <v>2</v>
      </c>
    </row>
    <row r="334" spans="1:8">
      <c r="A334" s="219" t="s">
        <v>185</v>
      </c>
      <c r="B334" s="219" t="s">
        <v>712</v>
      </c>
      <c r="C334" s="221">
        <v>41400</v>
      </c>
      <c r="D334" s="219" t="s">
        <v>289</v>
      </c>
      <c r="E334">
        <v>1467.39</v>
      </c>
      <c r="F334">
        <v>1726.6000000000001</v>
      </c>
      <c r="G334" s="220">
        <v>959.16893505916346</v>
      </c>
      <c r="H334" s="219" t="s">
        <v>2</v>
      </c>
    </row>
    <row r="335" spans="1:8">
      <c r="A335" s="219" t="s">
        <v>185</v>
      </c>
      <c r="B335" s="219" t="s">
        <v>713</v>
      </c>
      <c r="C335" s="221">
        <v>41400</v>
      </c>
      <c r="D335" s="219" t="s">
        <v>124</v>
      </c>
      <c r="E335">
        <v>53852.98</v>
      </c>
      <c r="F335">
        <v>63366.15</v>
      </c>
      <c r="G335" s="220">
        <v>35201.46102994278</v>
      </c>
      <c r="H335" s="219" t="s">
        <v>2</v>
      </c>
    </row>
    <row r="336" spans="1:8">
      <c r="A336" s="219" t="s">
        <v>185</v>
      </c>
      <c r="B336" s="219" t="s">
        <v>714</v>
      </c>
      <c r="C336" s="221">
        <v>41400</v>
      </c>
      <c r="D336" s="219" t="s">
        <v>136</v>
      </c>
      <c r="E336">
        <v>13866.79</v>
      </c>
      <c r="F336">
        <v>16316.37</v>
      </c>
      <c r="G336" s="220">
        <v>9064.1464363090945</v>
      </c>
      <c r="H336" s="219" t="s">
        <v>2</v>
      </c>
    </row>
    <row r="337" spans="1:8">
      <c r="A337" s="219" t="s">
        <v>185</v>
      </c>
      <c r="B337" s="219" t="s">
        <v>715</v>
      </c>
      <c r="C337" s="221">
        <v>41400</v>
      </c>
      <c r="D337" s="219" t="s">
        <v>716</v>
      </c>
      <c r="E337">
        <v>24138.46</v>
      </c>
      <c r="F337">
        <v>28402.54</v>
      </c>
      <c r="G337" s="220">
        <v>15778.312315982446</v>
      </c>
      <c r="H337" s="219" t="s">
        <v>2</v>
      </c>
    </row>
    <row r="338" spans="1:8">
      <c r="A338" s="219" t="s">
        <v>185</v>
      </c>
      <c r="B338" s="219" t="s">
        <v>717</v>
      </c>
      <c r="C338" s="221">
        <v>41400</v>
      </c>
      <c r="D338" s="219" t="s">
        <v>135</v>
      </c>
      <c r="E338">
        <v>14233.629999999997</v>
      </c>
      <c r="F338">
        <v>16748.009999999998</v>
      </c>
      <c r="G338" s="220">
        <v>9303.9331148269539</v>
      </c>
      <c r="H338" s="219" t="s">
        <v>2</v>
      </c>
    </row>
    <row r="339" spans="1:8">
      <c r="A339" s="219" t="s">
        <v>185</v>
      </c>
      <c r="B339" s="219" t="s">
        <v>718</v>
      </c>
      <c r="C339" s="221">
        <v>41400</v>
      </c>
      <c r="D339" s="219" t="s">
        <v>269</v>
      </c>
      <c r="E339">
        <v>13353.2</v>
      </c>
      <c r="F339">
        <v>15712.050000000001</v>
      </c>
      <c r="G339" s="220">
        <v>8728.4317537914558</v>
      </c>
      <c r="H339" s="219" t="s">
        <v>2</v>
      </c>
    </row>
    <row r="340" spans="1:8">
      <c r="A340" s="219" t="s">
        <v>185</v>
      </c>
      <c r="B340" s="219" t="s">
        <v>719</v>
      </c>
      <c r="C340" s="221">
        <v>41400</v>
      </c>
      <c r="D340" s="219" t="s">
        <v>720</v>
      </c>
      <c r="E340">
        <v>30668.32</v>
      </c>
      <c r="F340">
        <v>36085.9</v>
      </c>
      <c r="G340" s="220">
        <v>20046.608521748793</v>
      </c>
      <c r="H340" s="219" t="s">
        <v>2</v>
      </c>
    </row>
    <row r="341" spans="1:8">
      <c r="A341" s="219" t="s">
        <v>185</v>
      </c>
      <c r="B341" s="219" t="s">
        <v>721</v>
      </c>
      <c r="C341" s="221">
        <v>41400</v>
      </c>
      <c r="D341" s="219" t="s">
        <v>722</v>
      </c>
      <c r="E341">
        <v>13353.2</v>
      </c>
      <c r="F341">
        <v>15712.050000000001</v>
      </c>
      <c r="G341" s="220">
        <v>8728.4317537914558</v>
      </c>
      <c r="H341" s="219" t="s">
        <v>2</v>
      </c>
    </row>
    <row r="342" spans="1:8">
      <c r="A342" s="219" t="s">
        <v>185</v>
      </c>
      <c r="B342" s="219" t="s">
        <v>723</v>
      </c>
      <c r="C342" s="221">
        <v>41400</v>
      </c>
      <c r="D342" s="219" t="s">
        <v>724</v>
      </c>
      <c r="E342">
        <v>41967.17</v>
      </c>
      <c r="F342">
        <v>49380.7</v>
      </c>
      <c r="G342" s="220">
        <v>27432.198211210485</v>
      </c>
      <c r="H342" s="219" t="s">
        <v>2</v>
      </c>
    </row>
    <row r="343" spans="1:8">
      <c r="A343" s="219" t="s">
        <v>185</v>
      </c>
      <c r="B343" s="219" t="s">
        <v>725</v>
      </c>
      <c r="C343" s="221">
        <v>41400</v>
      </c>
      <c r="D343" s="219" t="s">
        <v>126</v>
      </c>
      <c r="E343">
        <v>18195.549999999996</v>
      </c>
      <c r="F343">
        <v>21409.809999999998</v>
      </c>
      <c r="G343" s="220">
        <v>11893.678128992833</v>
      </c>
      <c r="H343" s="219" t="s">
        <v>2</v>
      </c>
    </row>
    <row r="344" spans="1:8">
      <c r="A344" s="219" t="s">
        <v>185</v>
      </c>
      <c r="B344" s="219" t="s">
        <v>726</v>
      </c>
      <c r="C344" s="221">
        <v>41400</v>
      </c>
      <c r="D344" s="219" t="s">
        <v>727</v>
      </c>
      <c r="E344">
        <v>47910.07</v>
      </c>
      <c r="F344">
        <v>56373.42</v>
      </c>
      <c r="G344" s="220">
        <v>31316.826842953167</v>
      </c>
      <c r="H344" s="219" t="s">
        <v>2</v>
      </c>
    </row>
    <row r="345" spans="1:8">
      <c r="A345" s="219" t="s">
        <v>185</v>
      </c>
      <c r="B345" s="219" t="s">
        <v>728</v>
      </c>
      <c r="C345" s="221">
        <v>41400</v>
      </c>
      <c r="D345" s="219" t="s">
        <v>729</v>
      </c>
      <c r="E345">
        <v>10106.620000000001</v>
      </c>
      <c r="F345">
        <v>11891.960000000001</v>
      </c>
      <c r="G345" s="220">
        <v>6606.2774290317211</v>
      </c>
      <c r="H345" s="219" t="s">
        <v>2</v>
      </c>
    </row>
    <row r="346" spans="1:8">
      <c r="A346" s="219" t="s">
        <v>185</v>
      </c>
      <c r="B346" s="219" t="s">
        <v>730</v>
      </c>
      <c r="C346" s="221">
        <v>41400</v>
      </c>
      <c r="D346" s="219" t="s">
        <v>731</v>
      </c>
      <c r="E346">
        <v>32062.34</v>
      </c>
      <c r="F346">
        <v>37726.18</v>
      </c>
      <c r="G346" s="220">
        <v>20957.824565301926</v>
      </c>
      <c r="H346" s="219" t="s">
        <v>2</v>
      </c>
    </row>
    <row r="347" spans="1:8">
      <c r="A347" s="219" t="s">
        <v>185</v>
      </c>
      <c r="B347" s="219" t="s">
        <v>732</v>
      </c>
      <c r="C347" s="221">
        <v>41400</v>
      </c>
      <c r="D347" s="219" t="s">
        <v>733</v>
      </c>
      <c r="E347">
        <v>97434.3</v>
      </c>
      <c r="F347">
        <v>114646.14</v>
      </c>
      <c r="G347" s="220">
        <v>63688.761735459142</v>
      </c>
      <c r="H347" s="219" t="s">
        <v>2</v>
      </c>
    </row>
    <row r="348" spans="1:8">
      <c r="A348" s="219" t="s">
        <v>185</v>
      </c>
      <c r="B348" s="219" t="s">
        <v>734</v>
      </c>
      <c r="C348" s="221">
        <v>41400</v>
      </c>
      <c r="D348" s="219" t="s">
        <v>128</v>
      </c>
      <c r="E348">
        <v>6309.74</v>
      </c>
      <c r="F348">
        <v>7424.36</v>
      </c>
      <c r="G348" s="220">
        <v>4124.4153102605405</v>
      </c>
      <c r="H348" s="219" t="s">
        <v>2</v>
      </c>
    </row>
    <row r="349" spans="1:8">
      <c r="A349" s="219" t="s">
        <v>185</v>
      </c>
      <c r="B349" s="219" t="s">
        <v>735</v>
      </c>
      <c r="C349" s="221">
        <v>41400</v>
      </c>
      <c r="D349" s="219" t="s">
        <v>736</v>
      </c>
      <c r="E349">
        <v>16214.59</v>
      </c>
      <c r="F349">
        <v>19078.91</v>
      </c>
      <c r="G349" s="220">
        <v>10598.805621909894</v>
      </c>
      <c r="H349" s="219" t="s">
        <v>2</v>
      </c>
    </row>
    <row r="350" spans="1:8">
      <c r="A350" s="219" t="s">
        <v>185</v>
      </c>
      <c r="B350" s="219" t="s">
        <v>737</v>
      </c>
      <c r="C350" s="221">
        <v>41400</v>
      </c>
      <c r="D350" s="219" t="s">
        <v>738</v>
      </c>
      <c r="E350">
        <v>16214.59</v>
      </c>
      <c r="F350">
        <v>19078.91</v>
      </c>
      <c r="G350" s="220">
        <v>10598.805621909894</v>
      </c>
      <c r="H350" s="219" t="s">
        <v>2</v>
      </c>
    </row>
    <row r="351" spans="1:8">
      <c r="A351" s="219" t="s">
        <v>185</v>
      </c>
      <c r="B351" s="219" t="s">
        <v>739</v>
      </c>
      <c r="C351" s="221">
        <v>41400</v>
      </c>
      <c r="D351" s="219" t="s">
        <v>740</v>
      </c>
      <c r="E351">
        <v>71681.710000000006</v>
      </c>
      <c r="F351">
        <v>84344.33</v>
      </c>
      <c r="G351" s="220">
        <v>46855.358035664685</v>
      </c>
      <c r="H351" s="219" t="s">
        <v>2</v>
      </c>
    </row>
    <row r="352" spans="1:8">
      <c r="A352" s="219" t="s">
        <v>185</v>
      </c>
      <c r="B352" s="219" t="s">
        <v>741</v>
      </c>
      <c r="C352" s="221">
        <v>41400</v>
      </c>
      <c r="D352" s="219" t="s">
        <v>132</v>
      </c>
      <c r="E352">
        <v>31071.85</v>
      </c>
      <c r="F352">
        <v>36560.71</v>
      </c>
      <c r="G352" s="220">
        <v>20310.377201266594</v>
      </c>
      <c r="H352" s="219" t="s">
        <v>2</v>
      </c>
    </row>
    <row r="353" spans="1:8">
      <c r="A353" s="219" t="s">
        <v>185</v>
      </c>
      <c r="B353" s="219" t="s">
        <v>742</v>
      </c>
      <c r="C353" s="221">
        <v>41400</v>
      </c>
      <c r="D353" s="219" t="s">
        <v>743</v>
      </c>
      <c r="E353">
        <v>21167.010000000002</v>
      </c>
      <c r="F353">
        <v>24906.18</v>
      </c>
      <c r="G353" s="220">
        <v>13835.998000111105</v>
      </c>
      <c r="H353" s="219" t="s">
        <v>2</v>
      </c>
    </row>
    <row r="354" spans="1:8">
      <c r="A354" s="219" t="s">
        <v>185</v>
      </c>
      <c r="B354" s="219" t="s">
        <v>744</v>
      </c>
      <c r="C354" s="221">
        <v>41400</v>
      </c>
      <c r="D354" s="219" t="s">
        <v>133</v>
      </c>
      <c r="E354">
        <v>28100.410000000003</v>
      </c>
      <c r="F354">
        <v>33064.370000000003</v>
      </c>
      <c r="G354" s="220">
        <v>18368.073995889117</v>
      </c>
      <c r="H354" s="219" t="s">
        <v>2</v>
      </c>
    </row>
    <row r="355" spans="1:8">
      <c r="A355" s="219" t="s">
        <v>185</v>
      </c>
      <c r="B355" s="219" t="s">
        <v>745</v>
      </c>
      <c r="C355" s="221">
        <v>41400</v>
      </c>
      <c r="D355" s="219" t="s">
        <v>746</v>
      </c>
      <c r="E355">
        <v>19846.37</v>
      </c>
      <c r="F355">
        <v>23352.239999999998</v>
      </c>
      <c r="G355" s="220">
        <v>12972.745958557856</v>
      </c>
      <c r="H355" s="219" t="s">
        <v>2</v>
      </c>
    </row>
    <row r="356" spans="1:8">
      <c r="A356" s="219" t="s">
        <v>185</v>
      </c>
      <c r="B356" s="219" t="s">
        <v>747</v>
      </c>
      <c r="C356" s="221">
        <v>41400</v>
      </c>
      <c r="D356" s="219" t="s">
        <v>748</v>
      </c>
      <c r="E356">
        <v>10271.68</v>
      </c>
      <c r="F356">
        <v>12086.18</v>
      </c>
      <c r="G356" s="220">
        <v>6714.1714349202821</v>
      </c>
      <c r="H356" s="219" t="s">
        <v>2</v>
      </c>
    </row>
    <row r="357" spans="1:8">
      <c r="A357" s="219" t="s">
        <v>185</v>
      </c>
      <c r="B357" s="219" t="s">
        <v>749</v>
      </c>
      <c r="C357" s="221">
        <v>41400</v>
      </c>
      <c r="D357" s="219" t="s">
        <v>750</v>
      </c>
      <c r="E357">
        <v>16214.580000000002</v>
      </c>
      <c r="F357">
        <v>19078.900000000001</v>
      </c>
      <c r="G357" s="220">
        <v>10598.800066662963</v>
      </c>
      <c r="H357" s="219" t="s">
        <v>2</v>
      </c>
    </row>
    <row r="358" spans="1:8">
      <c r="A358" s="219" t="s">
        <v>185</v>
      </c>
      <c r="B358" s="219" t="s">
        <v>751</v>
      </c>
      <c r="C358" s="221">
        <v>41400</v>
      </c>
      <c r="D358" s="219" t="s">
        <v>138</v>
      </c>
      <c r="E358">
        <v>2567.91</v>
      </c>
      <c r="F358">
        <v>3021.54</v>
      </c>
      <c r="G358" s="220">
        <v>1678.5400811066052</v>
      </c>
      <c r="H358" s="219" t="s">
        <v>2</v>
      </c>
    </row>
    <row r="359" spans="1:8">
      <c r="A359" s="219" t="s">
        <v>185</v>
      </c>
      <c r="B359" s="219" t="s">
        <v>752</v>
      </c>
      <c r="C359" s="221">
        <v>41400</v>
      </c>
      <c r="D359" s="219" t="s">
        <v>138</v>
      </c>
      <c r="E359">
        <v>28100.410000000003</v>
      </c>
      <c r="F359">
        <v>33064.370000000003</v>
      </c>
      <c r="G359" s="220">
        <v>18368.073995889117</v>
      </c>
      <c r="H359" s="219" t="s">
        <v>2</v>
      </c>
    </row>
    <row r="360" spans="1:8">
      <c r="A360" s="219" t="s">
        <v>185</v>
      </c>
      <c r="B360" s="219" t="s">
        <v>753</v>
      </c>
      <c r="C360" s="221">
        <v>41400</v>
      </c>
      <c r="D360" s="219" t="s">
        <v>139</v>
      </c>
      <c r="E360">
        <v>9281.2099999999991</v>
      </c>
      <c r="F360">
        <v>10920.74</v>
      </c>
      <c r="G360" s="220">
        <v>6066.740736625743</v>
      </c>
      <c r="H360" s="219" t="s">
        <v>2</v>
      </c>
    </row>
    <row r="361" spans="1:8">
      <c r="A361" s="219" t="s">
        <v>185</v>
      </c>
      <c r="B361" s="219" t="s">
        <v>754</v>
      </c>
      <c r="C361" s="221">
        <v>41400</v>
      </c>
      <c r="D361" s="219" t="s">
        <v>755</v>
      </c>
      <c r="E361">
        <v>27109.919999999998</v>
      </c>
      <c r="F361">
        <v>31898.909999999996</v>
      </c>
      <c r="G361" s="220">
        <v>17720.632187100713</v>
      </c>
      <c r="H361" s="219" t="s">
        <v>2</v>
      </c>
    </row>
    <row r="362" spans="1:8">
      <c r="A362" s="219" t="s">
        <v>185</v>
      </c>
      <c r="B362" s="219" t="s">
        <v>756</v>
      </c>
      <c r="C362" s="221">
        <v>41400</v>
      </c>
      <c r="D362" s="219" t="s">
        <v>757</v>
      </c>
      <c r="E362">
        <v>6860.02</v>
      </c>
      <c r="F362">
        <v>8071.85</v>
      </c>
      <c r="G362" s="220">
        <v>4484.1119937781232</v>
      </c>
      <c r="H362" s="219" t="s">
        <v>2</v>
      </c>
    </row>
    <row r="363" spans="1:8">
      <c r="A363" s="219" t="s">
        <v>185</v>
      </c>
      <c r="B363" s="219" t="s">
        <v>758</v>
      </c>
      <c r="C363" s="221">
        <v>41400</v>
      </c>
      <c r="D363" s="219" t="s">
        <v>759</v>
      </c>
      <c r="E363">
        <v>13154.25</v>
      </c>
      <c r="F363">
        <v>15513.1</v>
      </c>
      <c r="G363" s="220">
        <v>8617.9101161046601</v>
      </c>
      <c r="H363" s="219" t="s">
        <v>2</v>
      </c>
    </row>
    <row r="364" spans="1:8">
      <c r="A364" s="219" t="s">
        <v>185</v>
      </c>
      <c r="B364" s="219" t="s">
        <v>760</v>
      </c>
      <c r="C364" s="221">
        <v>41400</v>
      </c>
      <c r="D364" s="219" t="s">
        <v>761</v>
      </c>
      <c r="E364">
        <v>41967.17</v>
      </c>
      <c r="F364">
        <v>49380.7</v>
      </c>
      <c r="G364" s="220">
        <v>27432.198211210485</v>
      </c>
      <c r="H364" s="219" t="s">
        <v>2</v>
      </c>
    </row>
    <row r="365" spans="1:8">
      <c r="A365" s="219" t="s">
        <v>185</v>
      </c>
      <c r="B365" s="219" t="s">
        <v>762</v>
      </c>
      <c r="C365" s="221">
        <v>41400</v>
      </c>
      <c r="D365" s="219" t="s">
        <v>763</v>
      </c>
      <c r="E365">
        <v>13353.2</v>
      </c>
      <c r="F365">
        <v>15712.050000000001</v>
      </c>
      <c r="G365" s="220">
        <v>8728.4317537914558</v>
      </c>
      <c r="H365" s="219" t="s">
        <v>2</v>
      </c>
    </row>
    <row r="366" spans="1:8">
      <c r="A366" s="219" t="s">
        <v>185</v>
      </c>
      <c r="B366" s="219" t="s">
        <v>764</v>
      </c>
      <c r="C366" s="221">
        <v>41400</v>
      </c>
      <c r="D366" s="219" t="s">
        <v>765</v>
      </c>
      <c r="E366">
        <v>10106.620000000001</v>
      </c>
      <c r="F366">
        <v>11891.960000000001</v>
      </c>
      <c r="G366" s="220">
        <v>6606.2774290317211</v>
      </c>
      <c r="H366" s="219" t="s">
        <v>2</v>
      </c>
    </row>
    <row r="367" spans="1:8">
      <c r="A367" s="219" t="s">
        <v>185</v>
      </c>
      <c r="B367" s="219" t="s">
        <v>766</v>
      </c>
      <c r="C367" s="221">
        <v>41400</v>
      </c>
      <c r="D367" s="219" t="s">
        <v>767</v>
      </c>
      <c r="E367">
        <v>30081.360000000001</v>
      </c>
      <c r="F367">
        <v>35395.26</v>
      </c>
      <c r="G367" s="220">
        <v>19662.940947725128</v>
      </c>
      <c r="H367" s="219" t="s">
        <v>2</v>
      </c>
    </row>
    <row r="368" spans="1:8">
      <c r="A368" s="219" t="s">
        <v>185</v>
      </c>
      <c r="B368" s="219" t="s">
        <v>768</v>
      </c>
      <c r="C368" s="221">
        <v>41400</v>
      </c>
      <c r="D368" s="219" t="s">
        <v>769</v>
      </c>
      <c r="E368">
        <v>30668.32</v>
      </c>
      <c r="F368">
        <v>36085.9</v>
      </c>
      <c r="G368" s="220">
        <v>20046.608521748793</v>
      </c>
      <c r="H368" s="219" t="s">
        <v>2</v>
      </c>
    </row>
    <row r="369" spans="1:8">
      <c r="A369" s="219" t="s">
        <v>185</v>
      </c>
      <c r="B369" s="219" t="s">
        <v>770</v>
      </c>
      <c r="C369" s="221">
        <v>41400</v>
      </c>
      <c r="D369" s="219" t="s">
        <v>771</v>
      </c>
      <c r="E369">
        <v>16214.59</v>
      </c>
      <c r="F369">
        <v>19078.91</v>
      </c>
      <c r="G369" s="220">
        <v>10598.805621909894</v>
      </c>
      <c r="H369" s="219" t="s">
        <v>2</v>
      </c>
    </row>
    <row r="370" spans="1:8">
      <c r="A370" s="219" t="s">
        <v>185</v>
      </c>
      <c r="B370" s="219" t="s">
        <v>772</v>
      </c>
      <c r="C370" s="221">
        <v>41400</v>
      </c>
      <c r="D370" s="219" t="s">
        <v>313</v>
      </c>
      <c r="E370">
        <v>10106.620000000001</v>
      </c>
      <c r="F370">
        <v>11891.960000000001</v>
      </c>
      <c r="G370" s="220">
        <v>6606.2774290317211</v>
      </c>
      <c r="H370" s="219" t="s">
        <v>2</v>
      </c>
    </row>
    <row r="371" spans="1:8">
      <c r="A371" s="219" t="s">
        <v>185</v>
      </c>
      <c r="B371" s="219" t="s">
        <v>773</v>
      </c>
      <c r="C371" s="221">
        <v>41400</v>
      </c>
      <c r="D371" s="219" t="s">
        <v>774</v>
      </c>
      <c r="E371">
        <v>43948.15</v>
      </c>
      <c r="F371">
        <v>51711.62</v>
      </c>
      <c r="G371" s="220">
        <v>28727.08182878729</v>
      </c>
      <c r="H371" s="219" t="s">
        <v>2</v>
      </c>
    </row>
    <row r="372" spans="1:8">
      <c r="A372" s="219" t="s">
        <v>185</v>
      </c>
      <c r="B372" s="219" t="s">
        <v>775</v>
      </c>
      <c r="C372" s="221">
        <v>41400</v>
      </c>
      <c r="D372" s="219" t="s">
        <v>776</v>
      </c>
      <c r="E372">
        <v>158842.62</v>
      </c>
      <c r="F372">
        <v>186902.58</v>
      </c>
      <c r="G372" s="220">
        <v>103828.99838897838</v>
      </c>
      <c r="H372" s="219" t="s">
        <v>2</v>
      </c>
    </row>
    <row r="373" spans="1:8">
      <c r="A373" s="219" t="s">
        <v>185</v>
      </c>
      <c r="B373" s="219" t="s">
        <v>777</v>
      </c>
      <c r="C373" s="221">
        <v>41400</v>
      </c>
      <c r="D373" s="219" t="s">
        <v>778</v>
      </c>
      <c r="E373">
        <v>6860.02</v>
      </c>
      <c r="F373">
        <v>8071.85</v>
      </c>
      <c r="G373" s="220">
        <v>4484.1119937781232</v>
      </c>
      <c r="H373" s="219" t="s">
        <v>2</v>
      </c>
    </row>
    <row r="374" spans="1:8">
      <c r="A374" s="219" t="s">
        <v>185</v>
      </c>
      <c r="B374" s="219" t="s">
        <v>779</v>
      </c>
      <c r="C374" s="221">
        <v>41400</v>
      </c>
      <c r="D374" s="219" t="s">
        <v>780</v>
      </c>
      <c r="E374">
        <v>25128.95</v>
      </c>
      <c r="F374">
        <v>29568</v>
      </c>
      <c r="G374" s="220">
        <v>16425.754124770847</v>
      </c>
      <c r="H374" s="219" t="s">
        <v>2</v>
      </c>
    </row>
    <row r="375" spans="1:8">
      <c r="A375" s="219" t="s">
        <v>185</v>
      </c>
      <c r="B375" s="219" t="s">
        <v>781</v>
      </c>
      <c r="C375" s="221">
        <v>41400</v>
      </c>
      <c r="D375" s="219" t="s">
        <v>144</v>
      </c>
      <c r="E375">
        <v>23147.99</v>
      </c>
      <c r="F375">
        <v>27237.100000000002</v>
      </c>
      <c r="G375" s="220">
        <v>15130.881617687906</v>
      </c>
      <c r="H375" s="219" t="s">
        <v>2</v>
      </c>
    </row>
    <row r="376" spans="1:8">
      <c r="A376" s="219" t="s">
        <v>185</v>
      </c>
      <c r="B376" s="219" t="s">
        <v>782</v>
      </c>
      <c r="C376" s="221">
        <v>41400</v>
      </c>
      <c r="D376" s="219" t="s">
        <v>783</v>
      </c>
      <c r="E376">
        <v>9024.4</v>
      </c>
      <c r="F376">
        <v>10618.57</v>
      </c>
      <c r="G376" s="220">
        <v>5898.8778401199934</v>
      </c>
      <c r="H376" s="219" t="s">
        <v>2</v>
      </c>
    </row>
    <row r="377" spans="1:8">
      <c r="A377" s="219" t="s">
        <v>185</v>
      </c>
      <c r="B377" s="219" t="s">
        <v>784</v>
      </c>
      <c r="C377" s="221">
        <v>41400</v>
      </c>
      <c r="D377" s="219" t="s">
        <v>785</v>
      </c>
      <c r="E377">
        <v>15224.109999999999</v>
      </c>
      <c r="F377">
        <v>17913.46</v>
      </c>
      <c r="G377" s="220">
        <v>9951.3693683684232</v>
      </c>
      <c r="H377" s="219" t="s">
        <v>2</v>
      </c>
    </row>
    <row r="378" spans="1:8">
      <c r="A378" s="219" t="s">
        <v>185</v>
      </c>
      <c r="B378" s="219" t="s">
        <v>786</v>
      </c>
      <c r="C378" s="221">
        <v>41400</v>
      </c>
      <c r="D378" s="219" t="s">
        <v>787</v>
      </c>
      <c r="E378">
        <v>10106.620000000001</v>
      </c>
      <c r="F378">
        <v>11891.960000000001</v>
      </c>
      <c r="G378" s="220">
        <v>6606.2774290317211</v>
      </c>
      <c r="H378" s="219" t="s">
        <v>2</v>
      </c>
    </row>
    <row r="379" spans="1:8">
      <c r="A379" s="219" t="s">
        <v>185</v>
      </c>
      <c r="B379" s="219" t="s">
        <v>788</v>
      </c>
      <c r="C379" s="221">
        <v>41400</v>
      </c>
      <c r="D379" s="219" t="s">
        <v>145</v>
      </c>
      <c r="E379">
        <v>36024.26</v>
      </c>
      <c r="F379">
        <v>42387.97</v>
      </c>
      <c r="G379" s="220">
        <v>23547.564024220876</v>
      </c>
      <c r="H379" s="219" t="s">
        <v>2</v>
      </c>
    </row>
    <row r="380" spans="1:8">
      <c r="A380" s="219" t="s">
        <v>185</v>
      </c>
      <c r="B380" s="219" t="s">
        <v>789</v>
      </c>
      <c r="C380" s="221">
        <v>41400</v>
      </c>
      <c r="D380" s="219" t="s">
        <v>790</v>
      </c>
      <c r="E380">
        <v>12252.65</v>
      </c>
      <c r="F380">
        <v>14417.09</v>
      </c>
      <c r="G380" s="220">
        <v>8009.0494972501529</v>
      </c>
      <c r="H380" s="219" t="s">
        <v>2</v>
      </c>
    </row>
    <row r="381" spans="1:8">
      <c r="A381" s="219" t="s">
        <v>185</v>
      </c>
      <c r="B381" s="219" t="s">
        <v>791</v>
      </c>
      <c r="C381" s="221">
        <v>41400</v>
      </c>
      <c r="D381" s="219" t="s">
        <v>792</v>
      </c>
      <c r="E381">
        <v>77624.61</v>
      </c>
      <c r="F381">
        <v>91337.05</v>
      </c>
      <c r="G381" s="220">
        <v>50739.986667407364</v>
      </c>
      <c r="H381" s="219" t="s">
        <v>2</v>
      </c>
    </row>
    <row r="382" spans="1:8">
      <c r="A382" s="219" t="s">
        <v>185</v>
      </c>
      <c r="B382" s="219" t="s">
        <v>793</v>
      </c>
      <c r="C382" s="221">
        <v>41400</v>
      </c>
      <c r="D382" s="219" t="s">
        <v>794</v>
      </c>
      <c r="E382">
        <v>20127.82</v>
      </c>
      <c r="F382">
        <v>23692.02</v>
      </c>
      <c r="G382" s="220">
        <v>13161.502138770069</v>
      </c>
      <c r="H382" s="219" t="s">
        <v>2</v>
      </c>
    </row>
    <row r="383" spans="1:8">
      <c r="A383" s="219" t="s">
        <v>185</v>
      </c>
      <c r="B383" s="219" t="s">
        <v>795</v>
      </c>
      <c r="C383" s="221">
        <v>41400</v>
      </c>
      <c r="D383" s="219" t="s">
        <v>796</v>
      </c>
      <c r="E383">
        <v>16599.79</v>
      </c>
      <c r="F383">
        <v>19532.150000000001</v>
      </c>
      <c r="G383" s="220">
        <v>10850.591633798123</v>
      </c>
      <c r="H383" s="219" t="s">
        <v>2</v>
      </c>
    </row>
    <row r="384" spans="1:8">
      <c r="A384" s="219" t="s">
        <v>185</v>
      </c>
      <c r="B384" s="219" t="s">
        <v>797</v>
      </c>
      <c r="C384" s="221">
        <v>41400</v>
      </c>
      <c r="D384" s="219" t="s">
        <v>798</v>
      </c>
      <c r="E384">
        <v>9281.2100000000009</v>
      </c>
      <c r="F384">
        <v>9888.42</v>
      </c>
      <c r="G384" s="220">
        <v>5493.2614854730291</v>
      </c>
      <c r="H384" s="219" t="s">
        <v>2</v>
      </c>
    </row>
    <row r="385" spans="1:9">
      <c r="A385" s="219" t="s">
        <v>185</v>
      </c>
      <c r="B385" s="219" t="s">
        <v>799</v>
      </c>
      <c r="C385" s="221">
        <v>41400</v>
      </c>
      <c r="D385" s="219" t="s">
        <v>800</v>
      </c>
      <c r="E385">
        <v>9281.2100000000009</v>
      </c>
      <c r="F385">
        <v>9888.42</v>
      </c>
      <c r="G385" s="220">
        <v>5493.2614854730291</v>
      </c>
      <c r="H385" s="219" t="s">
        <v>2</v>
      </c>
    </row>
    <row r="386" spans="1:9">
      <c r="A386" s="219" t="s">
        <v>185</v>
      </c>
      <c r="B386" s="219" t="s">
        <v>801</v>
      </c>
      <c r="C386" s="221">
        <v>41400</v>
      </c>
      <c r="D386" s="219" t="s">
        <v>802</v>
      </c>
      <c r="E386">
        <v>15224.11</v>
      </c>
      <c r="F386">
        <v>16192.93</v>
      </c>
      <c r="G386" s="220">
        <v>8995.572468196211</v>
      </c>
      <c r="H386" s="219" t="s">
        <v>2</v>
      </c>
    </row>
    <row r="387" spans="1:9">
      <c r="A387" s="219" t="s">
        <v>185</v>
      </c>
      <c r="B387" s="219" t="s">
        <v>803</v>
      </c>
      <c r="C387" s="221">
        <v>41400</v>
      </c>
      <c r="D387" s="219" t="s">
        <v>142</v>
      </c>
      <c r="E387">
        <v>36024.26</v>
      </c>
      <c r="F387">
        <v>38258.69</v>
      </c>
      <c r="G387" s="220">
        <v>21253.647019610024</v>
      </c>
      <c r="H387" s="219" t="s">
        <v>2</v>
      </c>
    </row>
    <row r="388" spans="1:9">
      <c r="A388" s="219" t="s">
        <v>185</v>
      </c>
      <c r="B388" s="219" t="s">
        <v>804</v>
      </c>
      <c r="C388" s="221">
        <v>41400</v>
      </c>
      <c r="D388" s="219" t="s">
        <v>143</v>
      </c>
      <c r="E388">
        <v>44938.630000000005</v>
      </c>
      <c r="F388">
        <v>50296.270000000004</v>
      </c>
      <c r="G388" s="220">
        <v>27940.819954446975</v>
      </c>
      <c r="H388" s="219" t="s">
        <v>2</v>
      </c>
    </row>
    <row r="389" spans="1:9">
      <c r="A389" s="219" t="s">
        <v>185</v>
      </c>
      <c r="B389" s="219" t="s">
        <v>805</v>
      </c>
      <c r="C389" s="221">
        <v>41400</v>
      </c>
      <c r="D389" s="219" t="s">
        <v>806</v>
      </c>
      <c r="E389">
        <v>30053.730000000003</v>
      </c>
      <c r="F389">
        <v>33647.090000000004</v>
      </c>
      <c r="G389" s="220">
        <v>18691.789345036388</v>
      </c>
      <c r="H389" s="219" t="s">
        <v>2</v>
      </c>
    </row>
    <row r="390" spans="1:9">
      <c r="A390" s="219" t="s">
        <v>185</v>
      </c>
      <c r="B390" s="219" t="s">
        <v>807</v>
      </c>
      <c r="C390" s="221">
        <v>41400</v>
      </c>
      <c r="D390" s="219" t="s">
        <v>808</v>
      </c>
      <c r="E390">
        <v>12252.65</v>
      </c>
      <c r="F390">
        <v>13040.66</v>
      </c>
      <c r="G390" s="220">
        <v>7244.4086439642242</v>
      </c>
      <c r="H390" s="219" t="s">
        <v>2</v>
      </c>
    </row>
    <row r="391" spans="1:9">
      <c r="A391" s="219" t="s">
        <v>185</v>
      </c>
      <c r="B391" s="219" t="s">
        <v>809</v>
      </c>
      <c r="C391" s="221">
        <v>41400</v>
      </c>
      <c r="D391" s="219" t="s">
        <v>810</v>
      </c>
      <c r="E391">
        <v>18151.629999999997</v>
      </c>
      <c r="F391">
        <v>21365.89</v>
      </c>
      <c r="G391" s="220">
        <v>11869.279484473085</v>
      </c>
      <c r="H391" s="219" t="s">
        <v>2</v>
      </c>
    </row>
    <row r="392" spans="1:9">
      <c r="A392" s="219" t="s">
        <v>185</v>
      </c>
      <c r="B392" s="219" t="s">
        <v>811</v>
      </c>
      <c r="C392" s="221">
        <v>41400</v>
      </c>
      <c r="D392" s="219" t="s">
        <v>105</v>
      </c>
      <c r="E392">
        <v>101396.23</v>
      </c>
      <c r="F392">
        <v>119307.95</v>
      </c>
      <c r="G392" s="220">
        <v>66278.512304871954</v>
      </c>
      <c r="H392" s="219" t="s">
        <v>2</v>
      </c>
    </row>
    <row r="393" spans="1:9">
      <c r="A393" s="228" t="s">
        <v>185</v>
      </c>
      <c r="B393" s="228" t="s">
        <v>812</v>
      </c>
      <c r="C393" s="229">
        <v>41400</v>
      </c>
      <c r="D393" s="228" t="s">
        <v>813</v>
      </c>
      <c r="E393" s="230">
        <v>53853</v>
      </c>
      <c r="F393" s="230">
        <v>63366.17</v>
      </c>
      <c r="G393" s="231">
        <v>35201.472140436643</v>
      </c>
      <c r="H393" s="228" t="s">
        <v>2</v>
      </c>
    </row>
    <row r="394" spans="1:9">
      <c r="A394" s="219" t="s">
        <v>185</v>
      </c>
      <c r="B394" s="219" t="s">
        <v>814</v>
      </c>
      <c r="C394" s="221">
        <v>41400</v>
      </c>
      <c r="D394" s="219" t="s">
        <v>815</v>
      </c>
      <c r="E394">
        <v>24138.46</v>
      </c>
      <c r="F394">
        <v>28402.54</v>
      </c>
      <c r="G394" s="220">
        <v>15778.312315982446</v>
      </c>
      <c r="H394" s="219" t="s">
        <v>2</v>
      </c>
    </row>
    <row r="395" spans="1:9">
      <c r="A395" s="219" t="s">
        <v>185</v>
      </c>
      <c r="B395" s="219" t="s">
        <v>816</v>
      </c>
      <c r="C395" s="221">
        <v>41400</v>
      </c>
      <c r="D395" s="219" t="s">
        <v>817</v>
      </c>
      <c r="E395">
        <v>84558.01</v>
      </c>
      <c r="F395">
        <v>99495.239999999991</v>
      </c>
      <c r="G395" s="220">
        <v>55272.062663185374</v>
      </c>
      <c r="H395" s="219" t="s">
        <v>2</v>
      </c>
    </row>
    <row r="396" spans="1:9">
      <c r="A396" s="222" t="s">
        <v>185</v>
      </c>
      <c r="B396" s="222" t="s">
        <v>818</v>
      </c>
      <c r="C396" s="223">
        <v>41400</v>
      </c>
      <c r="D396" s="222" t="s">
        <v>819</v>
      </c>
      <c r="E396" s="224">
        <v>1357.33</v>
      </c>
      <c r="F396" s="224">
        <v>1597.1</v>
      </c>
      <c r="G396" s="225">
        <v>887.22848730626072</v>
      </c>
      <c r="H396" s="222" t="s">
        <v>2</v>
      </c>
      <c r="I396" t="s">
        <v>938</v>
      </c>
    </row>
    <row r="397" spans="1:9">
      <c r="A397" s="219" t="s">
        <v>185</v>
      </c>
      <c r="B397" s="219" t="s">
        <v>820</v>
      </c>
      <c r="C397" s="221">
        <v>41400</v>
      </c>
      <c r="D397" s="219" t="s">
        <v>821</v>
      </c>
      <c r="E397">
        <v>342.76</v>
      </c>
      <c r="F397">
        <v>342.76</v>
      </c>
      <c r="G397" s="220">
        <v>190.4116437975668</v>
      </c>
      <c r="H397" s="219" t="s">
        <v>2</v>
      </c>
    </row>
    <row r="398" spans="1:9">
      <c r="A398" s="219" t="s">
        <v>185</v>
      </c>
      <c r="B398" s="219" t="s">
        <v>822</v>
      </c>
      <c r="C398" s="221">
        <v>41400</v>
      </c>
      <c r="D398" s="219" t="s">
        <v>126</v>
      </c>
      <c r="E398">
        <v>1650.8000000000002</v>
      </c>
      <c r="F398">
        <v>1942.42</v>
      </c>
      <c r="G398" s="220">
        <v>1079.0622743180934</v>
      </c>
      <c r="H398" s="219" t="s">
        <v>2</v>
      </c>
    </row>
    <row r="399" spans="1:9">
      <c r="A399" s="219" t="s">
        <v>185</v>
      </c>
      <c r="B399" s="219" t="s">
        <v>823</v>
      </c>
      <c r="C399" s="221">
        <v>41400</v>
      </c>
      <c r="D399" s="219" t="s">
        <v>824</v>
      </c>
      <c r="E399">
        <v>207378.04</v>
      </c>
      <c r="F399">
        <v>225694.78</v>
      </c>
      <c r="G399" s="220">
        <v>125379.02338758958</v>
      </c>
      <c r="H399" s="219" t="s">
        <v>2</v>
      </c>
    </row>
    <row r="400" spans="1:9">
      <c r="A400" s="219" t="s">
        <v>185</v>
      </c>
      <c r="B400" s="219" t="s">
        <v>825</v>
      </c>
      <c r="C400" s="221">
        <v>41400</v>
      </c>
      <c r="D400" s="219" t="s">
        <v>826</v>
      </c>
      <c r="E400">
        <v>1357.33</v>
      </c>
      <c r="F400">
        <v>1597.1</v>
      </c>
      <c r="G400" s="220">
        <v>887.22848730626072</v>
      </c>
      <c r="H400" s="219" t="s">
        <v>2</v>
      </c>
    </row>
    <row r="401" spans="1:9">
      <c r="A401" s="219" t="s">
        <v>185</v>
      </c>
      <c r="B401" s="219" t="s">
        <v>827</v>
      </c>
      <c r="C401" s="221">
        <v>41400</v>
      </c>
      <c r="D401" s="219" t="s">
        <v>161</v>
      </c>
      <c r="E401">
        <v>171.01</v>
      </c>
      <c r="F401">
        <v>201.79</v>
      </c>
      <c r="G401" s="220">
        <v>112.09932781512137</v>
      </c>
      <c r="H401" s="219" t="s">
        <v>2</v>
      </c>
    </row>
    <row r="402" spans="1:9">
      <c r="A402" s="219" t="s">
        <v>185</v>
      </c>
      <c r="B402" s="219" t="s">
        <v>828</v>
      </c>
      <c r="C402" s="221">
        <v>41400</v>
      </c>
      <c r="D402" s="219" t="s">
        <v>162</v>
      </c>
      <c r="E402">
        <v>126.00999999999999</v>
      </c>
      <c r="F402">
        <v>148.69</v>
      </c>
      <c r="G402" s="220">
        <v>82.600966612965948</v>
      </c>
      <c r="H402" s="219" t="s">
        <v>2</v>
      </c>
    </row>
    <row r="403" spans="1:9">
      <c r="A403" s="219" t="s">
        <v>185</v>
      </c>
      <c r="B403" s="219" t="s">
        <v>829</v>
      </c>
      <c r="C403" s="221">
        <v>41400</v>
      </c>
      <c r="D403" s="219" t="s">
        <v>176</v>
      </c>
      <c r="E403">
        <v>1440.08</v>
      </c>
      <c r="F403">
        <v>1699.29</v>
      </c>
      <c r="G403" s="220">
        <v>943.9975556913505</v>
      </c>
      <c r="H403" s="219" t="s">
        <v>2</v>
      </c>
    </row>
    <row r="404" spans="1:9">
      <c r="A404" s="219" t="s">
        <v>185</v>
      </c>
      <c r="B404" s="219" t="s">
        <v>830</v>
      </c>
      <c r="C404" s="221">
        <v>41400</v>
      </c>
      <c r="D404" s="219" t="s">
        <v>325</v>
      </c>
      <c r="E404">
        <v>1296.07</v>
      </c>
      <c r="F404">
        <v>1529.36</v>
      </c>
      <c r="G404" s="220">
        <v>849.59724459752226</v>
      </c>
      <c r="H404" s="219" t="s">
        <v>2</v>
      </c>
    </row>
    <row r="405" spans="1:9">
      <c r="A405" s="219" t="s">
        <v>185</v>
      </c>
      <c r="B405" s="219" t="s">
        <v>831</v>
      </c>
      <c r="C405" s="221">
        <v>41400</v>
      </c>
      <c r="D405" s="219" t="s">
        <v>372</v>
      </c>
      <c r="E405">
        <v>180.01</v>
      </c>
      <c r="F405">
        <v>212.41</v>
      </c>
      <c r="G405" s="220">
        <v>117.99900005555247</v>
      </c>
      <c r="H405" s="219" t="s">
        <v>2</v>
      </c>
    </row>
    <row r="406" spans="1:9">
      <c r="A406" s="219" t="s">
        <v>185</v>
      </c>
      <c r="B406" s="219" t="s">
        <v>832</v>
      </c>
      <c r="C406" s="221">
        <v>41400</v>
      </c>
      <c r="D406" s="219" t="s">
        <v>785</v>
      </c>
      <c r="E406">
        <v>917.1099999999999</v>
      </c>
      <c r="F406">
        <v>1079.1199999999999</v>
      </c>
      <c r="G406" s="220">
        <v>599.47780678851166</v>
      </c>
      <c r="H406" s="219" t="s">
        <v>2</v>
      </c>
    </row>
    <row r="407" spans="1:9">
      <c r="A407" s="219" t="s">
        <v>185</v>
      </c>
      <c r="B407" s="219" t="s">
        <v>833</v>
      </c>
      <c r="C407" s="221">
        <v>41400</v>
      </c>
      <c r="D407" s="219" t="s">
        <v>748</v>
      </c>
      <c r="E407">
        <v>1375.68</v>
      </c>
      <c r="F407">
        <v>1618.69</v>
      </c>
      <c r="G407" s="220">
        <v>899.22226542969838</v>
      </c>
      <c r="H407" s="219" t="s">
        <v>2</v>
      </c>
    </row>
    <row r="408" spans="1:9">
      <c r="A408" s="222" t="s">
        <v>185</v>
      </c>
      <c r="B408" s="222" t="s">
        <v>834</v>
      </c>
      <c r="C408" s="223">
        <v>41400</v>
      </c>
      <c r="D408" s="222" t="s">
        <v>835</v>
      </c>
      <c r="E408" s="224">
        <v>525.41999999999996</v>
      </c>
      <c r="F408" s="224">
        <v>620</v>
      </c>
      <c r="G408" s="225">
        <v>620</v>
      </c>
      <c r="H408" s="222" t="s">
        <v>836</v>
      </c>
      <c r="I408" t="s">
        <v>19</v>
      </c>
    </row>
    <row r="409" spans="1:9">
      <c r="A409" s="222" t="s">
        <v>185</v>
      </c>
      <c r="B409" s="222" t="s">
        <v>837</v>
      </c>
      <c r="C409" s="223">
        <v>41400</v>
      </c>
      <c r="D409" s="222" t="s">
        <v>835</v>
      </c>
      <c r="E409" s="224">
        <v>127.12</v>
      </c>
      <c r="F409" s="224">
        <v>150</v>
      </c>
      <c r="G409" s="225">
        <v>150</v>
      </c>
      <c r="H409" s="222" t="s">
        <v>836</v>
      </c>
      <c r="I409" t="s">
        <v>19</v>
      </c>
    </row>
    <row r="410" spans="1:9">
      <c r="A410" s="219" t="s">
        <v>185</v>
      </c>
      <c r="B410" s="219" t="s">
        <v>838</v>
      </c>
      <c r="C410" s="221">
        <v>41400</v>
      </c>
      <c r="D410" s="219" t="s">
        <v>299</v>
      </c>
      <c r="E410">
        <v>100540.09</v>
      </c>
      <c r="F410">
        <v>100837.53</v>
      </c>
      <c r="G410" s="220">
        <v>56017.737903449808</v>
      </c>
      <c r="H410" s="219" t="s">
        <v>2</v>
      </c>
    </row>
    <row r="411" spans="1:9">
      <c r="A411" s="219" t="s">
        <v>185</v>
      </c>
      <c r="B411" s="219" t="s">
        <v>839</v>
      </c>
      <c r="C411" s="221">
        <v>41400</v>
      </c>
      <c r="D411" s="219" t="s">
        <v>840</v>
      </c>
      <c r="E411">
        <v>41141.769999999997</v>
      </c>
      <c r="F411">
        <v>48409.49</v>
      </c>
      <c r="G411" s="220">
        <v>26892.667074051438</v>
      </c>
      <c r="H411" s="219" t="s">
        <v>2</v>
      </c>
    </row>
    <row r="412" spans="1:9">
      <c r="A412" s="222" t="s">
        <v>185</v>
      </c>
      <c r="B412" s="222" t="s">
        <v>841</v>
      </c>
      <c r="C412" s="223">
        <v>41400</v>
      </c>
      <c r="D412" s="222" t="s">
        <v>842</v>
      </c>
      <c r="E412" s="224">
        <v>1357.33</v>
      </c>
      <c r="F412" s="224">
        <v>1597.1</v>
      </c>
      <c r="G412" s="225">
        <v>887.22848730626072</v>
      </c>
      <c r="H412" s="222" t="s">
        <v>2</v>
      </c>
      <c r="I412" t="s">
        <v>938</v>
      </c>
    </row>
    <row r="413" spans="1:9">
      <c r="A413" s="219" t="s">
        <v>185</v>
      </c>
      <c r="B413" s="219" t="s">
        <v>843</v>
      </c>
      <c r="C413" s="221">
        <v>41400</v>
      </c>
      <c r="D413" s="219" t="s">
        <v>104</v>
      </c>
      <c r="E413">
        <v>25.2</v>
      </c>
      <c r="F413">
        <v>29.74</v>
      </c>
      <c r="G413" s="220">
        <v>16.521304371979333</v>
      </c>
      <c r="H413" s="219" t="s">
        <v>2</v>
      </c>
    </row>
    <row r="414" spans="1:9">
      <c r="A414" s="219" t="s">
        <v>185</v>
      </c>
      <c r="B414" s="219" t="s">
        <v>844</v>
      </c>
      <c r="C414" s="221">
        <v>41400</v>
      </c>
      <c r="D414" s="219" t="s">
        <v>240</v>
      </c>
      <c r="E414">
        <v>90.01</v>
      </c>
      <c r="F414">
        <v>106.21000000000001</v>
      </c>
      <c r="G414" s="220">
        <v>59.002277651241599</v>
      </c>
      <c r="H414" s="219" t="s">
        <v>2</v>
      </c>
    </row>
    <row r="415" spans="1:9">
      <c r="A415" s="219" t="s">
        <v>185</v>
      </c>
      <c r="B415" s="219" t="s">
        <v>845</v>
      </c>
      <c r="C415" s="221">
        <v>41400</v>
      </c>
      <c r="D415" s="219" t="s">
        <v>424</v>
      </c>
      <c r="E415">
        <v>90.01</v>
      </c>
      <c r="F415">
        <v>106.21000000000001</v>
      </c>
      <c r="G415" s="220">
        <v>59.002277651241599</v>
      </c>
      <c r="H415" s="219" t="s">
        <v>2</v>
      </c>
    </row>
    <row r="416" spans="1:9">
      <c r="A416" s="219" t="s">
        <v>185</v>
      </c>
      <c r="B416" s="219" t="s">
        <v>846</v>
      </c>
      <c r="C416" s="221">
        <v>41400</v>
      </c>
      <c r="D416" s="219" t="s">
        <v>686</v>
      </c>
      <c r="E416">
        <v>63</v>
      </c>
      <c r="F416">
        <v>74.34</v>
      </c>
      <c r="G416" s="220">
        <v>41.297705683017611</v>
      </c>
      <c r="H416" s="219" t="s">
        <v>2</v>
      </c>
    </row>
    <row r="417" spans="1:8">
      <c r="A417" s="219" t="s">
        <v>185</v>
      </c>
      <c r="B417" s="219" t="s">
        <v>847</v>
      </c>
      <c r="C417" s="221">
        <v>41400</v>
      </c>
      <c r="D417" s="219" t="s">
        <v>765</v>
      </c>
      <c r="E417">
        <v>126.00999999999999</v>
      </c>
      <c r="F417">
        <v>148.69</v>
      </c>
      <c r="G417" s="220">
        <v>82.600966612965948</v>
      </c>
      <c r="H417" s="219" t="s">
        <v>2</v>
      </c>
    </row>
    <row r="418" spans="1:8">
      <c r="A418" s="219" t="s">
        <v>185</v>
      </c>
      <c r="B418" s="219" t="s">
        <v>848</v>
      </c>
      <c r="C418" s="221">
        <v>41400</v>
      </c>
      <c r="D418" s="219" t="s">
        <v>810</v>
      </c>
      <c r="E418">
        <v>378.02</v>
      </c>
      <c r="F418">
        <v>446.06</v>
      </c>
      <c r="G418" s="220">
        <v>247.79734459196712</v>
      </c>
      <c r="H418" s="219" t="s">
        <v>2</v>
      </c>
    </row>
    <row r="419" spans="1:8">
      <c r="A419" s="219" t="s">
        <v>185</v>
      </c>
      <c r="B419" s="219" t="s">
        <v>849</v>
      </c>
      <c r="C419" s="221">
        <v>41400</v>
      </c>
      <c r="D419" s="219" t="s">
        <v>684</v>
      </c>
      <c r="E419">
        <v>315.02</v>
      </c>
      <c r="F419">
        <v>371.71999999999997</v>
      </c>
      <c r="G419" s="220">
        <v>206.49963890894949</v>
      </c>
      <c r="H419" s="219" t="s">
        <v>2</v>
      </c>
    </row>
    <row r="420" spans="1:8">
      <c r="A420" s="219" t="s">
        <v>185</v>
      </c>
      <c r="B420" s="219" t="s">
        <v>850</v>
      </c>
      <c r="C420" s="221">
        <v>41400</v>
      </c>
      <c r="D420" s="219" t="s">
        <v>473</v>
      </c>
      <c r="E420">
        <v>342.02</v>
      </c>
      <c r="F420">
        <v>403.58</v>
      </c>
      <c r="G420" s="220">
        <v>224.19865563024274</v>
      </c>
      <c r="H420" s="219" t="s">
        <v>2</v>
      </c>
    </row>
    <row r="421" spans="1:8">
      <c r="A421" s="219" t="s">
        <v>185</v>
      </c>
      <c r="B421" s="219" t="s">
        <v>851</v>
      </c>
      <c r="C421" s="221">
        <v>41400</v>
      </c>
      <c r="D421" s="219" t="s">
        <v>134</v>
      </c>
      <c r="E421">
        <v>396.02</v>
      </c>
      <c r="F421">
        <v>467.29999999999995</v>
      </c>
      <c r="G421" s="220">
        <v>259.59668907282924</v>
      </c>
      <c r="H421" s="219" t="s">
        <v>2</v>
      </c>
    </row>
    <row r="422" spans="1:8">
      <c r="A422" s="219" t="s">
        <v>185</v>
      </c>
      <c r="B422" s="219" t="s">
        <v>852</v>
      </c>
      <c r="C422" s="221">
        <v>41400</v>
      </c>
      <c r="D422" s="219" t="s">
        <v>692</v>
      </c>
      <c r="E422">
        <v>180.01</v>
      </c>
      <c r="F422">
        <v>212.41</v>
      </c>
      <c r="G422" s="220">
        <v>117.99900005555247</v>
      </c>
      <c r="H422" s="219" t="s">
        <v>2</v>
      </c>
    </row>
    <row r="423" spans="1:8">
      <c r="A423" s="219" t="s">
        <v>185</v>
      </c>
      <c r="B423" s="219" t="s">
        <v>853</v>
      </c>
      <c r="C423" s="221">
        <v>41400</v>
      </c>
      <c r="D423" s="219" t="s">
        <v>246</v>
      </c>
      <c r="E423">
        <v>2095.3200000000002</v>
      </c>
      <c r="F423">
        <v>2472.48</v>
      </c>
      <c r="G423" s="220">
        <v>1373.5236931281595</v>
      </c>
      <c r="H423" s="219" t="s">
        <v>2</v>
      </c>
    </row>
    <row r="424" spans="1:8">
      <c r="A424" s="219" t="s">
        <v>185</v>
      </c>
      <c r="B424" s="219" t="s">
        <v>854</v>
      </c>
      <c r="C424" s="221">
        <v>41400</v>
      </c>
      <c r="D424" s="219" t="s">
        <v>733</v>
      </c>
      <c r="E424">
        <v>630.04</v>
      </c>
      <c r="F424">
        <v>743.44999999999993</v>
      </c>
      <c r="G424" s="220">
        <v>413.00483306482971</v>
      </c>
      <c r="H424" s="219" t="s">
        <v>2</v>
      </c>
    </row>
    <row r="425" spans="1:8">
      <c r="A425" s="219" t="s">
        <v>185</v>
      </c>
      <c r="B425" s="219" t="s">
        <v>855</v>
      </c>
      <c r="C425" s="221">
        <v>41400</v>
      </c>
      <c r="D425" s="219" t="s">
        <v>309</v>
      </c>
      <c r="E425">
        <v>630.04</v>
      </c>
      <c r="F425">
        <v>743.44999999999993</v>
      </c>
      <c r="G425" s="220">
        <v>413.00483306482971</v>
      </c>
      <c r="H425" s="219" t="s">
        <v>2</v>
      </c>
    </row>
    <row r="426" spans="1:8">
      <c r="A426" s="219" t="s">
        <v>185</v>
      </c>
      <c r="B426" s="219" t="s">
        <v>856</v>
      </c>
      <c r="C426" s="221">
        <v>41400</v>
      </c>
      <c r="D426" s="219" t="s">
        <v>729</v>
      </c>
      <c r="E426">
        <v>315.02</v>
      </c>
      <c r="F426">
        <v>371.71999999999997</v>
      </c>
      <c r="G426" s="220">
        <v>206.49963890894949</v>
      </c>
      <c r="H426" s="219" t="s">
        <v>2</v>
      </c>
    </row>
    <row r="427" spans="1:8">
      <c r="A427" s="219" t="s">
        <v>185</v>
      </c>
      <c r="B427" s="219" t="s">
        <v>857</v>
      </c>
      <c r="C427" s="221">
        <v>41400</v>
      </c>
      <c r="D427" s="219" t="s">
        <v>787</v>
      </c>
      <c r="E427">
        <v>342.02</v>
      </c>
      <c r="F427">
        <v>403.58</v>
      </c>
      <c r="G427" s="220">
        <v>224.19865563024274</v>
      </c>
      <c r="H427" s="219" t="s">
        <v>2</v>
      </c>
    </row>
    <row r="428" spans="1:8">
      <c r="A428" s="219" t="s">
        <v>185</v>
      </c>
      <c r="B428" s="219" t="s">
        <v>858</v>
      </c>
      <c r="C428" s="221">
        <v>41400</v>
      </c>
      <c r="D428" s="219" t="s">
        <v>787</v>
      </c>
      <c r="E428">
        <v>180.01</v>
      </c>
      <c r="F428">
        <v>212.41</v>
      </c>
      <c r="G428" s="220">
        <v>117.99900005555247</v>
      </c>
      <c r="H428" s="219" t="s">
        <v>2</v>
      </c>
    </row>
    <row r="429" spans="1:8">
      <c r="A429" s="219" t="s">
        <v>185</v>
      </c>
      <c r="B429" s="219" t="s">
        <v>859</v>
      </c>
      <c r="C429" s="221">
        <v>41400</v>
      </c>
      <c r="D429" s="219" t="s">
        <v>748</v>
      </c>
      <c r="E429">
        <v>396.02</v>
      </c>
      <c r="F429">
        <v>467.29999999999995</v>
      </c>
      <c r="G429" s="220">
        <v>259.59668907282924</v>
      </c>
      <c r="H429" s="219" t="s">
        <v>2</v>
      </c>
    </row>
    <row r="430" spans="1:8">
      <c r="A430" s="219" t="s">
        <v>185</v>
      </c>
      <c r="B430" s="219" t="s">
        <v>860</v>
      </c>
      <c r="C430" s="221">
        <v>41400</v>
      </c>
      <c r="D430" s="219" t="s">
        <v>477</v>
      </c>
      <c r="E430">
        <v>63</v>
      </c>
      <c r="F430">
        <v>74.34</v>
      </c>
      <c r="G430" s="220">
        <v>41.297705683017611</v>
      </c>
      <c r="H430" s="219" t="s">
        <v>2</v>
      </c>
    </row>
    <row r="431" spans="1:8">
      <c r="A431" s="219" t="s">
        <v>185</v>
      </c>
      <c r="B431" s="219" t="s">
        <v>861</v>
      </c>
      <c r="C431" s="221">
        <v>41400</v>
      </c>
      <c r="D431" s="219" t="s">
        <v>126</v>
      </c>
      <c r="E431">
        <v>360.02</v>
      </c>
      <c r="F431">
        <v>424.82</v>
      </c>
      <c r="G431" s="220">
        <v>235.99800011110494</v>
      </c>
      <c r="H431" s="219" t="s">
        <v>2</v>
      </c>
    </row>
    <row r="432" spans="1:8">
      <c r="A432" s="219" t="s">
        <v>185</v>
      </c>
      <c r="B432" s="219" t="s">
        <v>862</v>
      </c>
      <c r="C432" s="221">
        <v>41400</v>
      </c>
      <c r="D432" s="219" t="s">
        <v>104</v>
      </c>
      <c r="E432">
        <v>90.01</v>
      </c>
      <c r="F432">
        <v>106.21000000000001</v>
      </c>
      <c r="G432" s="220">
        <v>59.002277651241599</v>
      </c>
      <c r="H432" s="219" t="s">
        <v>2</v>
      </c>
    </row>
    <row r="433" spans="1:8">
      <c r="A433" s="219" t="s">
        <v>185</v>
      </c>
      <c r="B433" s="219" t="s">
        <v>863</v>
      </c>
      <c r="C433" s="221">
        <v>41400</v>
      </c>
      <c r="D433" s="219" t="s">
        <v>126</v>
      </c>
      <c r="E433">
        <v>630.04</v>
      </c>
      <c r="F433">
        <v>743.44999999999993</v>
      </c>
      <c r="G433" s="220">
        <v>413.00483306482971</v>
      </c>
      <c r="H433" s="219" t="s">
        <v>2</v>
      </c>
    </row>
    <row r="434" spans="1:8">
      <c r="A434" s="219" t="s">
        <v>185</v>
      </c>
      <c r="B434" s="219" t="s">
        <v>864</v>
      </c>
      <c r="C434" s="221">
        <v>41400</v>
      </c>
      <c r="D434" s="219" t="s">
        <v>126</v>
      </c>
      <c r="E434">
        <v>882.05</v>
      </c>
      <c r="F434">
        <v>1040.82</v>
      </c>
      <c r="G434" s="220">
        <v>578.20121104383088</v>
      </c>
      <c r="H434" s="219" t="s">
        <v>2</v>
      </c>
    </row>
    <row r="435" spans="1:8">
      <c r="A435" s="219" t="s">
        <v>185</v>
      </c>
      <c r="B435" s="219" t="s">
        <v>865</v>
      </c>
      <c r="C435" s="221">
        <v>41400</v>
      </c>
      <c r="D435" s="219" t="s">
        <v>424</v>
      </c>
      <c r="E435">
        <v>189.01</v>
      </c>
      <c r="F435">
        <v>223.03</v>
      </c>
      <c r="G435" s="220">
        <v>123.89867229598356</v>
      </c>
      <c r="H435" s="219" t="s">
        <v>2</v>
      </c>
    </row>
    <row r="436" spans="1:8">
      <c r="A436" s="219" t="s">
        <v>185</v>
      </c>
      <c r="B436" s="219" t="s">
        <v>866</v>
      </c>
      <c r="C436" s="221">
        <v>41400</v>
      </c>
      <c r="D436" s="219" t="s">
        <v>198</v>
      </c>
      <c r="E436">
        <v>90.01</v>
      </c>
      <c r="F436">
        <v>106.21000000000001</v>
      </c>
      <c r="G436" s="220">
        <v>59.002277651241599</v>
      </c>
      <c r="H436" s="219" t="s">
        <v>2</v>
      </c>
    </row>
    <row r="437" spans="1:8">
      <c r="A437" s="219" t="s">
        <v>185</v>
      </c>
      <c r="B437" s="219" t="s">
        <v>867</v>
      </c>
      <c r="C437" s="221">
        <v>41400</v>
      </c>
      <c r="D437" s="219" t="s">
        <v>212</v>
      </c>
      <c r="E437">
        <v>279.02</v>
      </c>
      <c r="F437">
        <v>329.24</v>
      </c>
      <c r="G437" s="220">
        <v>182.90094994722514</v>
      </c>
      <c r="H437" s="219" t="s">
        <v>2</v>
      </c>
    </row>
    <row r="438" spans="1:8">
      <c r="A438" s="219" t="s">
        <v>185</v>
      </c>
      <c r="B438" s="219" t="s">
        <v>868</v>
      </c>
      <c r="C438" s="221">
        <v>41400</v>
      </c>
      <c r="D438" s="219" t="s">
        <v>671</v>
      </c>
      <c r="E438">
        <v>189.01</v>
      </c>
      <c r="F438">
        <v>223.03</v>
      </c>
      <c r="G438" s="220">
        <v>123.89867229598356</v>
      </c>
      <c r="H438" s="219" t="s">
        <v>2</v>
      </c>
    </row>
    <row r="439" spans="1:8">
      <c r="A439" s="219" t="s">
        <v>185</v>
      </c>
      <c r="B439" s="219" t="s">
        <v>869</v>
      </c>
      <c r="C439" s="221">
        <v>41400</v>
      </c>
      <c r="D439" s="219" t="s">
        <v>484</v>
      </c>
      <c r="E439">
        <v>302.42</v>
      </c>
      <c r="F439">
        <v>356.86</v>
      </c>
      <c r="G439" s="220">
        <v>198.24454196989058</v>
      </c>
      <c r="H439" s="219" t="s">
        <v>2</v>
      </c>
    </row>
    <row r="440" spans="1:8">
      <c r="A440" s="219" t="s">
        <v>185</v>
      </c>
      <c r="B440" s="219" t="s">
        <v>870</v>
      </c>
      <c r="C440" s="221">
        <v>41400</v>
      </c>
      <c r="D440" s="219" t="s">
        <v>792</v>
      </c>
      <c r="E440">
        <v>252.01</v>
      </c>
      <c r="F440">
        <v>297.37</v>
      </c>
      <c r="G440" s="220">
        <v>165.19637797900117</v>
      </c>
      <c r="H440" s="219" t="s">
        <v>2</v>
      </c>
    </row>
    <row r="441" spans="1:8">
      <c r="A441" s="219" t="s">
        <v>185</v>
      </c>
      <c r="B441" s="219" t="s">
        <v>871</v>
      </c>
      <c r="C441" s="221">
        <v>41400</v>
      </c>
      <c r="D441" s="219" t="s">
        <v>105</v>
      </c>
      <c r="E441">
        <v>216.01</v>
      </c>
      <c r="F441">
        <v>254.89</v>
      </c>
      <c r="G441" s="220">
        <v>141.59768901727682</v>
      </c>
      <c r="H441" s="219" t="s">
        <v>2</v>
      </c>
    </row>
    <row r="442" spans="1:8">
      <c r="A442" s="219" t="s">
        <v>185</v>
      </c>
      <c r="B442" s="219" t="s">
        <v>872</v>
      </c>
      <c r="C442" s="221">
        <v>41400</v>
      </c>
      <c r="D442" s="219" t="s">
        <v>333</v>
      </c>
      <c r="E442">
        <v>279.02</v>
      </c>
      <c r="F442">
        <v>329.24</v>
      </c>
      <c r="G442" s="220">
        <v>182.90094994722514</v>
      </c>
      <c r="H442" s="219" t="s">
        <v>2</v>
      </c>
    </row>
    <row r="443" spans="1:8">
      <c r="A443" s="219" t="s">
        <v>185</v>
      </c>
      <c r="B443" s="219" t="s">
        <v>873</v>
      </c>
      <c r="C443" s="221">
        <v>41400</v>
      </c>
      <c r="D443" s="219" t="s">
        <v>333</v>
      </c>
      <c r="E443">
        <v>108.01</v>
      </c>
      <c r="F443">
        <v>127.45</v>
      </c>
      <c r="G443" s="220">
        <v>70.801622132103773</v>
      </c>
      <c r="H443" s="219" t="s">
        <v>2</v>
      </c>
    </row>
    <row r="444" spans="1:8">
      <c r="A444" s="219" t="s">
        <v>185</v>
      </c>
      <c r="B444" s="219" t="s">
        <v>874</v>
      </c>
      <c r="C444" s="221">
        <v>41400</v>
      </c>
      <c r="D444" s="219" t="s">
        <v>225</v>
      </c>
      <c r="E444">
        <v>216.01</v>
      </c>
      <c r="F444">
        <v>254.89</v>
      </c>
      <c r="G444" s="220">
        <v>141.59768901727682</v>
      </c>
      <c r="H444" s="219" t="s">
        <v>2</v>
      </c>
    </row>
    <row r="445" spans="1:8">
      <c r="A445" s="219" t="s">
        <v>185</v>
      </c>
      <c r="B445" s="219" t="s">
        <v>875</v>
      </c>
      <c r="C445" s="221">
        <v>41400</v>
      </c>
      <c r="D445" s="219" t="s">
        <v>792</v>
      </c>
      <c r="E445">
        <v>2520.14</v>
      </c>
      <c r="F445">
        <v>2973.77</v>
      </c>
      <c r="G445" s="220">
        <v>1652.0026665185267</v>
      </c>
      <c r="H445" s="219" t="s">
        <v>2</v>
      </c>
    </row>
    <row r="446" spans="1:8">
      <c r="A446" s="219" t="s">
        <v>185</v>
      </c>
      <c r="B446" s="219" t="s">
        <v>876</v>
      </c>
      <c r="C446" s="221">
        <v>41400</v>
      </c>
      <c r="D446" s="219" t="s">
        <v>225</v>
      </c>
      <c r="E446">
        <v>270.02</v>
      </c>
      <c r="F446">
        <v>318.62</v>
      </c>
      <c r="G446" s="220">
        <v>177.00127770679407</v>
      </c>
      <c r="H446" s="219" t="s">
        <v>2</v>
      </c>
    </row>
    <row r="447" spans="1:8">
      <c r="A447" s="219" t="s">
        <v>185</v>
      </c>
      <c r="B447" s="219" t="s">
        <v>877</v>
      </c>
      <c r="C447" s="221">
        <v>41400</v>
      </c>
      <c r="D447" s="219" t="s">
        <v>187</v>
      </c>
      <c r="E447">
        <v>423.02</v>
      </c>
      <c r="F447">
        <v>499.15999999999997</v>
      </c>
      <c r="G447" s="220">
        <v>277.29570579412251</v>
      </c>
      <c r="H447" s="219" t="s">
        <v>2</v>
      </c>
    </row>
    <row r="448" spans="1:8">
      <c r="A448" s="219" t="s">
        <v>185</v>
      </c>
      <c r="B448" s="219" t="s">
        <v>878</v>
      </c>
      <c r="C448" s="221">
        <v>41400</v>
      </c>
      <c r="D448" s="219" t="s">
        <v>364</v>
      </c>
      <c r="E448">
        <v>531.03</v>
      </c>
      <c r="F448">
        <v>626.62</v>
      </c>
      <c r="G448" s="220">
        <v>348.10288317315707</v>
      </c>
      <c r="H448" s="219" t="s">
        <v>2</v>
      </c>
    </row>
    <row r="449" spans="1:9">
      <c r="A449" s="219" t="s">
        <v>185</v>
      </c>
      <c r="B449" s="219" t="s">
        <v>879</v>
      </c>
      <c r="C449" s="221">
        <v>41400</v>
      </c>
      <c r="D449" s="219" t="s">
        <v>309</v>
      </c>
      <c r="E449">
        <v>2530.94</v>
      </c>
      <c r="F449">
        <v>2986.51</v>
      </c>
      <c r="G449" s="220">
        <v>1659.0800511082718</v>
      </c>
      <c r="H449" s="219" t="s">
        <v>2</v>
      </c>
    </row>
    <row r="450" spans="1:9">
      <c r="A450" s="219" t="s">
        <v>185</v>
      </c>
      <c r="B450" s="219" t="s">
        <v>880</v>
      </c>
      <c r="C450" s="221">
        <v>41400</v>
      </c>
      <c r="D450" s="219" t="s">
        <v>309</v>
      </c>
      <c r="E450">
        <v>288.02</v>
      </c>
      <c r="F450">
        <v>339.86</v>
      </c>
      <c r="G450" s="220">
        <v>188.80062218765624</v>
      </c>
      <c r="H450" s="219" t="s">
        <v>2</v>
      </c>
    </row>
    <row r="451" spans="1:9">
      <c r="A451" s="219" t="s">
        <v>185</v>
      </c>
      <c r="B451" s="219" t="s">
        <v>881</v>
      </c>
      <c r="C451" s="221">
        <v>41400</v>
      </c>
      <c r="D451" s="219" t="s">
        <v>309</v>
      </c>
      <c r="E451">
        <v>473.42999999999995</v>
      </c>
      <c r="F451">
        <v>558.65</v>
      </c>
      <c r="G451" s="220">
        <v>310.34386978501192</v>
      </c>
      <c r="H451" s="219" t="s">
        <v>2</v>
      </c>
    </row>
    <row r="452" spans="1:9">
      <c r="A452" s="219" t="s">
        <v>185</v>
      </c>
      <c r="B452" s="219" t="s">
        <v>882</v>
      </c>
      <c r="C452" s="221">
        <v>41400</v>
      </c>
      <c r="D452" s="219" t="s">
        <v>309</v>
      </c>
      <c r="E452">
        <v>777.64</v>
      </c>
      <c r="F452">
        <v>917.62</v>
      </c>
      <c r="G452" s="220">
        <v>509.7605688572857</v>
      </c>
      <c r="H452" s="219" t="s">
        <v>2</v>
      </c>
    </row>
    <row r="453" spans="1:9">
      <c r="A453" s="219" t="s">
        <v>185</v>
      </c>
      <c r="B453" s="219" t="s">
        <v>883</v>
      </c>
      <c r="C453" s="221">
        <v>41400</v>
      </c>
      <c r="D453" s="219" t="s">
        <v>659</v>
      </c>
      <c r="E453">
        <v>432.02</v>
      </c>
      <c r="F453">
        <v>509.78</v>
      </c>
      <c r="G453" s="220">
        <v>283.19537803455364</v>
      </c>
      <c r="H453" s="219" t="s">
        <v>2</v>
      </c>
    </row>
    <row r="454" spans="1:9">
      <c r="A454" s="219" t="s">
        <v>185</v>
      </c>
      <c r="B454" s="219" t="s">
        <v>884</v>
      </c>
      <c r="C454" s="221">
        <v>41400</v>
      </c>
      <c r="D454" s="219" t="s">
        <v>299</v>
      </c>
      <c r="E454">
        <v>763.24</v>
      </c>
      <c r="F454">
        <v>900.62</v>
      </c>
      <c r="G454" s="220">
        <v>500.31664907505137</v>
      </c>
      <c r="H454" s="219" t="s">
        <v>2</v>
      </c>
    </row>
    <row r="455" spans="1:9">
      <c r="A455" s="219" t="s">
        <v>185</v>
      </c>
      <c r="B455" s="219" t="s">
        <v>885</v>
      </c>
      <c r="C455" s="221">
        <v>41400</v>
      </c>
      <c r="D455" s="219" t="s">
        <v>364</v>
      </c>
      <c r="E455">
        <v>2131.3200000000002</v>
      </c>
      <c r="F455">
        <v>2514.96</v>
      </c>
      <c r="G455" s="220">
        <v>1397.1223820898838</v>
      </c>
      <c r="H455" s="219" t="s">
        <v>2</v>
      </c>
    </row>
    <row r="456" spans="1:9">
      <c r="A456" s="219" t="s">
        <v>185</v>
      </c>
      <c r="B456" s="219" t="s">
        <v>886</v>
      </c>
      <c r="C456" s="221">
        <v>41400</v>
      </c>
      <c r="D456" s="219" t="s">
        <v>106</v>
      </c>
      <c r="E456">
        <v>234.01</v>
      </c>
      <c r="F456">
        <v>276.13</v>
      </c>
      <c r="G456" s="220">
        <v>153.397033498139</v>
      </c>
      <c r="H456" s="219" t="s">
        <v>2</v>
      </c>
    </row>
    <row r="457" spans="1:9">
      <c r="A457" s="219" t="s">
        <v>185</v>
      </c>
      <c r="B457" s="219" t="s">
        <v>887</v>
      </c>
      <c r="C457" s="221">
        <v>41400</v>
      </c>
      <c r="D457" s="219" t="s">
        <v>145</v>
      </c>
      <c r="E457">
        <v>777.64</v>
      </c>
      <c r="F457">
        <v>917.62</v>
      </c>
      <c r="G457" s="220">
        <v>509.7605688572857</v>
      </c>
      <c r="H457" s="219" t="s">
        <v>2</v>
      </c>
    </row>
    <row r="458" spans="1:9">
      <c r="A458" s="219" t="s">
        <v>185</v>
      </c>
      <c r="B458" s="219" t="s">
        <v>888</v>
      </c>
      <c r="C458" s="221">
        <v>41400</v>
      </c>
      <c r="D458" s="219" t="s">
        <v>769</v>
      </c>
      <c r="E458">
        <v>342.02</v>
      </c>
      <c r="F458">
        <v>403.58</v>
      </c>
      <c r="G458" s="220">
        <v>224.19865563024274</v>
      </c>
      <c r="H458" s="219" t="s">
        <v>2</v>
      </c>
    </row>
    <row r="459" spans="1:9">
      <c r="A459" s="219" t="s">
        <v>185</v>
      </c>
      <c r="B459" s="219" t="s">
        <v>889</v>
      </c>
      <c r="C459" s="221">
        <v>41400</v>
      </c>
      <c r="D459" s="219" t="s">
        <v>769</v>
      </c>
      <c r="E459">
        <v>126.00999999999999</v>
      </c>
      <c r="F459">
        <v>148.69</v>
      </c>
      <c r="G459" s="220">
        <v>82.600966612965948</v>
      </c>
      <c r="H459" s="219" t="s">
        <v>2</v>
      </c>
    </row>
    <row r="460" spans="1:9">
      <c r="A460" s="219" t="s">
        <v>185</v>
      </c>
      <c r="B460" s="219" t="s">
        <v>890</v>
      </c>
      <c r="C460" s="221">
        <v>41400</v>
      </c>
      <c r="D460" s="219" t="s">
        <v>244</v>
      </c>
      <c r="E460">
        <v>736.24</v>
      </c>
      <c r="F460">
        <v>868.76</v>
      </c>
      <c r="G460" s="220">
        <v>482.6176323537581</v>
      </c>
      <c r="H460" s="219" t="s">
        <v>2</v>
      </c>
    </row>
    <row r="461" spans="1:9">
      <c r="A461" s="222" t="s">
        <v>185</v>
      </c>
      <c r="B461" s="222" t="s">
        <v>891</v>
      </c>
      <c r="C461" s="223">
        <v>41400</v>
      </c>
      <c r="D461" s="222" t="s">
        <v>383</v>
      </c>
      <c r="E461" s="224">
        <v>2610.15</v>
      </c>
      <c r="F461" s="224">
        <v>3079.98</v>
      </c>
      <c r="G461" s="225">
        <v>1711.0049441697684</v>
      </c>
      <c r="H461" s="222" t="s">
        <v>2</v>
      </c>
      <c r="I461" t="s">
        <v>940</v>
      </c>
    </row>
    <row r="462" spans="1:9">
      <c r="A462" s="219" t="s">
        <v>185</v>
      </c>
      <c r="B462" s="219" t="s">
        <v>892</v>
      </c>
      <c r="C462" s="221">
        <v>41400</v>
      </c>
      <c r="D462" s="219" t="s">
        <v>194</v>
      </c>
      <c r="E462">
        <v>921.82999999999993</v>
      </c>
      <c r="F462">
        <v>1087.76</v>
      </c>
      <c r="G462" s="220">
        <v>601.80359612724749</v>
      </c>
      <c r="H462" s="219" t="s">
        <v>2</v>
      </c>
    </row>
    <row r="463" spans="1:9">
      <c r="A463" s="219" t="s">
        <v>185</v>
      </c>
      <c r="B463" s="219" t="s">
        <v>893</v>
      </c>
      <c r="C463" s="221">
        <v>41400</v>
      </c>
      <c r="D463" s="219" t="s">
        <v>720</v>
      </c>
      <c r="E463">
        <v>604.83000000000004</v>
      </c>
      <c r="F463">
        <v>713.7</v>
      </c>
      <c r="G463" s="220">
        <v>396.4779734459197</v>
      </c>
      <c r="H463" s="219" t="s">
        <v>2</v>
      </c>
    </row>
    <row r="464" spans="1:9">
      <c r="A464" s="219" t="s">
        <v>185</v>
      </c>
      <c r="B464" s="219" t="s">
        <v>894</v>
      </c>
      <c r="C464" s="221">
        <v>41400</v>
      </c>
      <c r="D464" s="219" t="s">
        <v>309</v>
      </c>
      <c r="E464">
        <v>194.41</v>
      </c>
      <c r="F464">
        <v>229.4</v>
      </c>
      <c r="G464" s="220">
        <v>127.43736459085606</v>
      </c>
      <c r="H464" s="219" t="s">
        <v>2</v>
      </c>
    </row>
    <row r="465" spans="1:8">
      <c r="A465" s="219" t="s">
        <v>185</v>
      </c>
      <c r="B465" s="219" t="s">
        <v>895</v>
      </c>
      <c r="C465" s="221">
        <v>41400</v>
      </c>
      <c r="D465" s="219" t="s">
        <v>446</v>
      </c>
      <c r="E465">
        <v>180.01</v>
      </c>
      <c r="F465">
        <v>212.41</v>
      </c>
      <c r="G465" s="220">
        <v>117.99900005555247</v>
      </c>
      <c r="H465" s="219" t="s">
        <v>2</v>
      </c>
    </row>
    <row r="466" spans="1:8">
      <c r="A466" s="219" t="s">
        <v>185</v>
      </c>
      <c r="B466" s="219" t="s">
        <v>896</v>
      </c>
      <c r="C466" s="221">
        <v>41400</v>
      </c>
      <c r="D466" s="219" t="s">
        <v>299</v>
      </c>
      <c r="E466">
        <v>1260.07</v>
      </c>
      <c r="F466">
        <v>1486.8799999999999</v>
      </c>
      <c r="G466" s="220">
        <v>825.99855563579797</v>
      </c>
      <c r="H466" s="219" t="s">
        <v>2</v>
      </c>
    </row>
    <row r="467" spans="1:8">
      <c r="A467" s="219" t="s">
        <v>185</v>
      </c>
      <c r="B467" s="219" t="s">
        <v>897</v>
      </c>
      <c r="C467" s="221">
        <v>41400</v>
      </c>
      <c r="D467" s="219" t="s">
        <v>397</v>
      </c>
      <c r="E467">
        <v>180.01</v>
      </c>
      <c r="F467">
        <v>212.41</v>
      </c>
      <c r="G467" s="220">
        <v>117.99900005555247</v>
      </c>
      <c r="H467" s="219" t="s">
        <v>2</v>
      </c>
    </row>
    <row r="468" spans="1:8">
      <c r="A468" s="219" t="s">
        <v>185</v>
      </c>
      <c r="B468" s="219" t="s">
        <v>898</v>
      </c>
      <c r="C468" s="221">
        <v>41400</v>
      </c>
      <c r="D468" s="219" t="s">
        <v>225</v>
      </c>
      <c r="E468">
        <v>630.04</v>
      </c>
      <c r="F468">
        <v>743.44999999999993</v>
      </c>
      <c r="G468" s="220">
        <v>413.00483306482971</v>
      </c>
      <c r="H468" s="219" t="s">
        <v>2</v>
      </c>
    </row>
    <row r="469" spans="1:8">
      <c r="A469" s="219" t="s">
        <v>185</v>
      </c>
      <c r="B469" s="219" t="s">
        <v>899</v>
      </c>
      <c r="C469" s="221">
        <v>41400</v>
      </c>
      <c r="D469" s="219" t="s">
        <v>748</v>
      </c>
      <c r="E469">
        <v>522.03</v>
      </c>
      <c r="F469">
        <v>616</v>
      </c>
      <c r="G469" s="220">
        <v>342.20321093272594</v>
      </c>
      <c r="H469" s="219" t="s">
        <v>2</v>
      </c>
    </row>
    <row r="470" spans="1:8">
      <c r="A470" s="219" t="s">
        <v>185</v>
      </c>
      <c r="B470" s="219" t="s">
        <v>900</v>
      </c>
      <c r="C470" s="221">
        <v>41400</v>
      </c>
      <c r="D470" s="219" t="s">
        <v>671</v>
      </c>
      <c r="E470">
        <v>342.02</v>
      </c>
      <c r="F470">
        <v>403.58</v>
      </c>
      <c r="G470" s="220">
        <v>224.19865563024274</v>
      </c>
      <c r="H470" s="219" t="s">
        <v>2</v>
      </c>
    </row>
    <row r="471" spans="1:8">
      <c r="A471" s="219" t="s">
        <v>185</v>
      </c>
      <c r="B471" s="219" t="s">
        <v>901</v>
      </c>
      <c r="C471" s="221">
        <v>41400</v>
      </c>
      <c r="D471" s="219" t="s">
        <v>246</v>
      </c>
      <c r="E471">
        <v>1285.27</v>
      </c>
      <c r="F471">
        <v>1516.62</v>
      </c>
      <c r="G471" s="220">
        <v>842.51986000777731</v>
      </c>
      <c r="H471" s="219" t="s">
        <v>2</v>
      </c>
    </row>
    <row r="472" spans="1:8">
      <c r="A472" s="219" t="s">
        <v>185</v>
      </c>
      <c r="B472" s="219" t="s">
        <v>902</v>
      </c>
      <c r="C472" s="221">
        <v>41400</v>
      </c>
      <c r="D472" s="219" t="s">
        <v>813</v>
      </c>
      <c r="E472">
        <v>874.84999999999991</v>
      </c>
      <c r="F472">
        <v>1032.32</v>
      </c>
      <c r="G472" s="220">
        <v>573.47925115271369</v>
      </c>
      <c r="H472" s="219" t="s">
        <v>2</v>
      </c>
    </row>
    <row r="473" spans="1:8">
      <c r="A473" s="219" t="s">
        <v>185</v>
      </c>
      <c r="B473" s="219" t="s">
        <v>903</v>
      </c>
      <c r="C473" s="221">
        <v>41400</v>
      </c>
      <c r="D473" s="219" t="s">
        <v>813</v>
      </c>
      <c r="E473">
        <v>288.02</v>
      </c>
      <c r="F473">
        <v>339.86</v>
      </c>
      <c r="G473" s="220">
        <v>188.80062218765624</v>
      </c>
      <c r="H473" s="219" t="s">
        <v>2</v>
      </c>
    </row>
    <row r="474" spans="1:8">
      <c r="A474" s="219" t="s">
        <v>185</v>
      </c>
      <c r="B474" s="219" t="s">
        <v>904</v>
      </c>
      <c r="C474" s="221">
        <v>41400</v>
      </c>
      <c r="D474" s="219" t="s">
        <v>175</v>
      </c>
      <c r="E474">
        <v>621.03</v>
      </c>
      <c r="F474">
        <v>732.81999999999994</v>
      </c>
      <c r="G474" s="220">
        <v>407.09960557746786</v>
      </c>
      <c r="H474" s="219" t="s">
        <v>2</v>
      </c>
    </row>
    <row r="475" spans="1:8">
      <c r="A475" s="219" t="s">
        <v>185</v>
      </c>
      <c r="B475" s="219" t="s">
        <v>905</v>
      </c>
      <c r="C475" s="221">
        <v>41400</v>
      </c>
      <c r="D475" s="219" t="s">
        <v>175</v>
      </c>
      <c r="E475">
        <v>279.02</v>
      </c>
      <c r="F475">
        <v>329.24</v>
      </c>
      <c r="G475" s="220">
        <v>182.90094994722514</v>
      </c>
      <c r="H475" s="219" t="s">
        <v>2</v>
      </c>
    </row>
    <row r="476" spans="1:8">
      <c r="A476" s="219" t="s">
        <v>185</v>
      </c>
      <c r="B476" s="219" t="s">
        <v>906</v>
      </c>
      <c r="C476" s="221">
        <v>41400</v>
      </c>
      <c r="D476" s="219" t="s">
        <v>907</v>
      </c>
      <c r="E476">
        <v>306.02</v>
      </c>
      <c r="F476">
        <v>361.09999999999997</v>
      </c>
      <c r="G476" s="220">
        <v>200.59996666851839</v>
      </c>
      <c r="H476" s="219" t="s">
        <v>2</v>
      </c>
    </row>
    <row r="477" spans="1:8">
      <c r="A477" s="219" t="s">
        <v>185</v>
      </c>
      <c r="B477" s="219" t="s">
        <v>908</v>
      </c>
      <c r="C477" s="221">
        <v>41400</v>
      </c>
      <c r="D477" s="219" t="s">
        <v>907</v>
      </c>
      <c r="E477">
        <v>90.01</v>
      </c>
      <c r="F477">
        <v>106.21000000000001</v>
      </c>
      <c r="G477" s="220">
        <v>59.002277651241599</v>
      </c>
      <c r="H477" s="219" t="s">
        <v>2</v>
      </c>
    </row>
    <row r="478" spans="1:8">
      <c r="A478" s="219" t="s">
        <v>185</v>
      </c>
      <c r="B478" s="219" t="s">
        <v>909</v>
      </c>
      <c r="C478" s="221">
        <v>41400</v>
      </c>
      <c r="D478" s="219" t="s">
        <v>910</v>
      </c>
      <c r="E478">
        <v>837.05</v>
      </c>
      <c r="F478">
        <v>837.05</v>
      </c>
      <c r="G478" s="220">
        <v>465.00194433642571</v>
      </c>
      <c r="H478" s="219" t="s">
        <v>2</v>
      </c>
    </row>
    <row r="479" spans="1:8">
      <c r="A479" s="219" t="s">
        <v>185</v>
      </c>
      <c r="B479" s="219" t="s">
        <v>911</v>
      </c>
      <c r="C479" s="221">
        <v>41400</v>
      </c>
      <c r="D479" s="219" t="s">
        <v>113</v>
      </c>
      <c r="E479">
        <v>900.05</v>
      </c>
      <c r="F479">
        <v>1062.06</v>
      </c>
      <c r="G479" s="220">
        <v>590.00055552469303</v>
      </c>
      <c r="H479" s="219" t="s">
        <v>2</v>
      </c>
    </row>
    <row r="480" spans="1:8">
      <c r="A480" s="219" t="s">
        <v>185</v>
      </c>
      <c r="B480" s="219" t="s">
        <v>912</v>
      </c>
      <c r="C480" s="221">
        <v>41400</v>
      </c>
      <c r="D480" s="219" t="s">
        <v>517</v>
      </c>
      <c r="E480">
        <v>621.03</v>
      </c>
      <c r="F480">
        <v>732.81999999999994</v>
      </c>
      <c r="G480" s="220">
        <v>407.09960557746786</v>
      </c>
      <c r="H480" s="219" t="s">
        <v>2</v>
      </c>
    </row>
    <row r="481" spans="1:9">
      <c r="A481" s="219" t="s">
        <v>185</v>
      </c>
      <c r="B481" s="219" t="s">
        <v>913</v>
      </c>
      <c r="C481" s="221">
        <v>41400</v>
      </c>
      <c r="D481" s="219" t="s">
        <v>101</v>
      </c>
      <c r="E481">
        <v>522.03</v>
      </c>
      <c r="F481">
        <v>616</v>
      </c>
      <c r="G481" s="220">
        <v>342.20321093272594</v>
      </c>
      <c r="H481" s="219" t="s">
        <v>2</v>
      </c>
    </row>
    <row r="482" spans="1:9">
      <c r="A482" s="219" t="s">
        <v>185</v>
      </c>
      <c r="B482" s="219" t="s">
        <v>914</v>
      </c>
      <c r="C482" s="221">
        <v>41400</v>
      </c>
      <c r="D482" s="219" t="s">
        <v>720</v>
      </c>
      <c r="E482">
        <v>1386.08</v>
      </c>
      <c r="F482">
        <v>1635.57</v>
      </c>
      <c r="G482" s="220">
        <v>908.59952224876395</v>
      </c>
      <c r="H482" s="219" t="s">
        <v>2</v>
      </c>
    </row>
    <row r="483" spans="1:9">
      <c r="A483" s="222" t="s">
        <v>185</v>
      </c>
      <c r="B483" s="222" t="s">
        <v>915</v>
      </c>
      <c r="C483" s="223">
        <v>41400</v>
      </c>
      <c r="D483" s="222" t="s">
        <v>916</v>
      </c>
      <c r="E483" s="224">
        <v>1357.33</v>
      </c>
      <c r="F483" s="224">
        <v>1597.1</v>
      </c>
      <c r="G483" s="225">
        <v>887.22848730626072</v>
      </c>
      <c r="H483" s="222" t="s">
        <v>2</v>
      </c>
      <c r="I483" t="s">
        <v>938</v>
      </c>
    </row>
    <row r="484" spans="1:9">
      <c r="A484" s="222" t="s">
        <v>209</v>
      </c>
      <c r="B484" s="222" t="s">
        <v>917</v>
      </c>
      <c r="C484" s="223">
        <v>41400</v>
      </c>
      <c r="D484" s="222" t="s">
        <v>187</v>
      </c>
      <c r="E484" s="224">
        <v>51.69</v>
      </c>
      <c r="F484" s="224">
        <v>61</v>
      </c>
      <c r="G484" s="225">
        <v>61</v>
      </c>
      <c r="H484" s="222" t="s">
        <v>836</v>
      </c>
      <c r="I484" t="s">
        <v>836</v>
      </c>
    </row>
    <row r="485" spans="1:9">
      <c r="A485" s="219" t="s">
        <v>185</v>
      </c>
      <c r="B485" s="219" t="s">
        <v>918</v>
      </c>
      <c r="C485" s="221">
        <v>41400</v>
      </c>
      <c r="D485" s="219" t="s">
        <v>116</v>
      </c>
      <c r="E485">
        <v>342.02</v>
      </c>
      <c r="F485">
        <v>403.58</v>
      </c>
      <c r="G485" s="220">
        <v>224.19865563024274</v>
      </c>
      <c r="H485" s="219" t="s">
        <v>2</v>
      </c>
    </row>
    <row r="486" spans="1:9">
      <c r="A486" s="219" t="s">
        <v>185</v>
      </c>
      <c r="B486" s="219" t="s">
        <v>919</v>
      </c>
      <c r="C486" s="221">
        <v>41400</v>
      </c>
      <c r="D486" s="219" t="s">
        <v>458</v>
      </c>
      <c r="E486">
        <v>144.01</v>
      </c>
      <c r="F486">
        <v>169.93</v>
      </c>
      <c r="G486" s="220">
        <v>94.400311093828122</v>
      </c>
      <c r="H486" s="219" t="s">
        <v>2</v>
      </c>
    </row>
    <row r="487" spans="1:9">
      <c r="A487" s="219" t="s">
        <v>185</v>
      </c>
      <c r="B487" s="219" t="s">
        <v>920</v>
      </c>
      <c r="C487" s="221">
        <v>41400</v>
      </c>
      <c r="D487" s="219" t="s">
        <v>225</v>
      </c>
      <c r="E487">
        <v>360.02</v>
      </c>
      <c r="F487">
        <v>424.82</v>
      </c>
      <c r="G487" s="220">
        <v>235.99800011110494</v>
      </c>
      <c r="H487" s="219" t="s">
        <v>2</v>
      </c>
    </row>
    <row r="488" spans="1:9">
      <c r="A488" s="219" t="s">
        <v>185</v>
      </c>
      <c r="B488" s="219" t="s">
        <v>921</v>
      </c>
      <c r="C488" s="221">
        <v>41400</v>
      </c>
      <c r="D488" s="219" t="s">
        <v>692</v>
      </c>
      <c r="E488">
        <v>2160.12</v>
      </c>
      <c r="F488">
        <v>2548.94</v>
      </c>
      <c r="G488" s="220">
        <v>1415.9991111604911</v>
      </c>
      <c r="H488" s="219" t="s">
        <v>2</v>
      </c>
    </row>
    <row r="489" spans="1:9">
      <c r="A489" s="219" t="s">
        <v>185</v>
      </c>
      <c r="B489" s="219" t="s">
        <v>922</v>
      </c>
      <c r="C489" s="221">
        <v>41400</v>
      </c>
      <c r="D489" s="219" t="s">
        <v>309</v>
      </c>
      <c r="E489">
        <v>990.06</v>
      </c>
      <c r="F489">
        <v>1168.27</v>
      </c>
      <c r="G489" s="220">
        <v>649.0028331759346</v>
      </c>
      <c r="H489" s="219" t="s">
        <v>2</v>
      </c>
    </row>
    <row r="490" spans="1:9">
      <c r="A490" s="219" t="s">
        <v>185</v>
      </c>
      <c r="B490" s="219" t="s">
        <v>923</v>
      </c>
      <c r="C490" s="221">
        <v>41400</v>
      </c>
      <c r="D490" s="219" t="s">
        <v>393</v>
      </c>
      <c r="E490">
        <v>144.01</v>
      </c>
      <c r="F490">
        <v>169.93</v>
      </c>
      <c r="G490" s="220">
        <v>94.400311093828122</v>
      </c>
      <c r="H490" s="219" t="s">
        <v>2</v>
      </c>
    </row>
    <row r="491" spans="1:9">
      <c r="A491" s="219" t="s">
        <v>185</v>
      </c>
      <c r="B491" s="219" t="s">
        <v>924</v>
      </c>
      <c r="C491" s="221">
        <v>41400</v>
      </c>
      <c r="D491" s="219" t="s">
        <v>309</v>
      </c>
      <c r="E491">
        <v>1260.07</v>
      </c>
      <c r="F491">
        <v>1486.8799999999999</v>
      </c>
      <c r="G491" s="220">
        <v>825.99855563579797</v>
      </c>
      <c r="H491" s="219" t="s">
        <v>2</v>
      </c>
    </row>
    <row r="492" spans="1:9">
      <c r="A492" s="219" t="s">
        <v>185</v>
      </c>
      <c r="B492" s="219" t="s">
        <v>925</v>
      </c>
      <c r="C492" s="221">
        <v>41400</v>
      </c>
      <c r="D492" s="219" t="s">
        <v>309</v>
      </c>
      <c r="E492">
        <v>360.02</v>
      </c>
      <c r="F492">
        <v>424.82</v>
      </c>
      <c r="G492" s="220">
        <v>235.99800011110494</v>
      </c>
      <c r="H492" s="219" t="s">
        <v>2</v>
      </c>
    </row>
    <row r="493" spans="1:9">
      <c r="A493" s="219" t="s">
        <v>185</v>
      </c>
      <c r="B493" s="219" t="s">
        <v>926</v>
      </c>
      <c r="C493" s="221">
        <v>41400</v>
      </c>
      <c r="D493" s="219" t="s">
        <v>309</v>
      </c>
      <c r="E493">
        <v>360.02</v>
      </c>
      <c r="F493">
        <v>424.82</v>
      </c>
      <c r="G493" s="220">
        <v>235.99800011110494</v>
      </c>
      <c r="H493" s="219" t="s">
        <v>2</v>
      </c>
    </row>
    <row r="494" spans="1:9">
      <c r="A494" s="219" t="s">
        <v>185</v>
      </c>
      <c r="B494" s="219" t="s">
        <v>927</v>
      </c>
      <c r="C494" s="221">
        <v>41400</v>
      </c>
      <c r="D494" s="219" t="s">
        <v>246</v>
      </c>
      <c r="E494">
        <v>360.02</v>
      </c>
      <c r="F494">
        <v>424.82</v>
      </c>
      <c r="G494" s="220">
        <v>235.99800011110494</v>
      </c>
      <c r="H494" s="219" t="s">
        <v>2</v>
      </c>
    </row>
    <row r="495" spans="1:9">
      <c r="A495" s="219" t="s">
        <v>185</v>
      </c>
      <c r="B495" s="219" t="s">
        <v>928</v>
      </c>
      <c r="C495" s="221">
        <v>41400</v>
      </c>
      <c r="D495" s="219" t="s">
        <v>446</v>
      </c>
      <c r="E495">
        <v>1440.08</v>
      </c>
      <c r="F495">
        <v>1699.29</v>
      </c>
      <c r="G495" s="220">
        <v>943.9975556913505</v>
      </c>
      <c r="H495" s="219" t="s">
        <v>2</v>
      </c>
    </row>
    <row r="496" spans="1:9">
      <c r="A496" s="219" t="s">
        <v>185</v>
      </c>
      <c r="B496" s="219" t="s">
        <v>929</v>
      </c>
      <c r="C496" s="221">
        <v>41400</v>
      </c>
      <c r="D496" s="219" t="s">
        <v>109</v>
      </c>
      <c r="E496">
        <v>144.01</v>
      </c>
      <c r="F496">
        <v>169.93</v>
      </c>
      <c r="G496" s="220">
        <v>94.400311093828122</v>
      </c>
      <c r="H496" s="219" t="s">
        <v>2</v>
      </c>
    </row>
    <row r="497" spans="1:9">
      <c r="A497" s="219" t="s">
        <v>185</v>
      </c>
      <c r="B497" s="219" t="s">
        <v>930</v>
      </c>
      <c r="C497" s="221">
        <v>41400</v>
      </c>
      <c r="D497" s="219" t="s">
        <v>701</v>
      </c>
      <c r="E497">
        <v>144.01</v>
      </c>
      <c r="F497">
        <v>169.93</v>
      </c>
      <c r="G497" s="220">
        <v>94.400311093828122</v>
      </c>
      <c r="H497" s="219" t="s">
        <v>2</v>
      </c>
    </row>
    <row r="498" spans="1:9">
      <c r="A498" s="219" t="s">
        <v>185</v>
      </c>
      <c r="B498" s="219" t="s">
        <v>931</v>
      </c>
      <c r="C498" s="221">
        <v>41400</v>
      </c>
      <c r="D498" s="219" t="s">
        <v>299</v>
      </c>
      <c r="E498">
        <v>864.05</v>
      </c>
      <c r="F498">
        <v>1019.5799999999999</v>
      </c>
      <c r="G498" s="220">
        <v>566.40186656296862</v>
      </c>
      <c r="H498" s="219" t="s">
        <v>2</v>
      </c>
    </row>
    <row r="499" spans="1:9">
      <c r="A499" s="219" t="s">
        <v>185</v>
      </c>
      <c r="B499" s="219" t="s">
        <v>932</v>
      </c>
      <c r="C499" s="221">
        <v>41400</v>
      </c>
      <c r="D499" s="219" t="s">
        <v>397</v>
      </c>
      <c r="E499">
        <v>144.01</v>
      </c>
      <c r="F499">
        <v>169.93</v>
      </c>
      <c r="G499" s="220">
        <v>94.400311093828122</v>
      </c>
      <c r="H499" s="219" t="s">
        <v>2</v>
      </c>
    </row>
    <row r="500" spans="1:9">
      <c r="A500" s="219" t="s">
        <v>185</v>
      </c>
      <c r="B500" s="219" t="s">
        <v>933</v>
      </c>
      <c r="C500" s="221">
        <v>41400</v>
      </c>
      <c r="D500" s="219" t="s">
        <v>416</v>
      </c>
      <c r="E500">
        <v>144.01</v>
      </c>
      <c r="F500">
        <v>169.93</v>
      </c>
      <c r="G500" s="220">
        <v>94.400311093828122</v>
      </c>
      <c r="H500" s="219" t="s">
        <v>2</v>
      </c>
    </row>
    <row r="501" spans="1:9">
      <c r="A501" s="219" t="s">
        <v>185</v>
      </c>
      <c r="B501" s="219" t="s">
        <v>934</v>
      </c>
      <c r="C501" s="221">
        <v>41400</v>
      </c>
      <c r="D501" s="219" t="s">
        <v>372</v>
      </c>
      <c r="E501">
        <v>144.01</v>
      </c>
      <c r="F501">
        <v>169.93</v>
      </c>
      <c r="G501" s="220">
        <v>94.400311093828122</v>
      </c>
      <c r="H501" s="219" t="s">
        <v>2</v>
      </c>
    </row>
    <row r="502" spans="1:9">
      <c r="A502" s="222" t="s">
        <v>185</v>
      </c>
      <c r="B502" s="222" t="s">
        <v>935</v>
      </c>
      <c r="C502" s="223">
        <v>41408</v>
      </c>
      <c r="D502" s="222" t="s">
        <v>936</v>
      </c>
      <c r="E502" s="224">
        <v>38.14</v>
      </c>
      <c r="F502" s="224">
        <v>45</v>
      </c>
      <c r="G502" s="225">
        <v>45</v>
      </c>
      <c r="H502" s="222" t="s">
        <v>836</v>
      </c>
      <c r="I502" t="s">
        <v>19</v>
      </c>
    </row>
    <row r="503" spans="1:9">
      <c r="A503" s="219" t="s">
        <v>185</v>
      </c>
      <c r="B503" s="219">
        <v>135789</v>
      </c>
      <c r="C503" s="221">
        <v>41400</v>
      </c>
      <c r="D503" t="s">
        <v>98</v>
      </c>
      <c r="E503">
        <v>24080.19</v>
      </c>
      <c r="F503">
        <f>24080.19+4264.08</f>
        <v>28344.269999999997</v>
      </c>
      <c r="G503" s="220">
        <v>15745.94</v>
      </c>
      <c r="H503" s="219" t="s">
        <v>2</v>
      </c>
    </row>
    <row r="504" spans="1:9">
      <c r="G504" s="220"/>
    </row>
    <row r="505" spans="1:9">
      <c r="G505" s="220"/>
    </row>
    <row r="506" spans="1:9">
      <c r="G506" s="220"/>
    </row>
    <row r="507" spans="1:9">
      <c r="G507" s="220"/>
    </row>
    <row r="508" spans="1:9">
      <c r="G508" s="220"/>
    </row>
    <row r="509" spans="1:9">
      <c r="G509" s="220"/>
    </row>
    <row r="510" spans="1:9">
      <c r="G510" s="220"/>
    </row>
    <row r="511" spans="1:9">
      <c r="G511" s="220"/>
    </row>
    <row r="512" spans="1:9">
      <c r="G512" s="220"/>
    </row>
    <row r="513" spans="7:7">
      <c r="G513" s="220"/>
    </row>
    <row r="514" spans="7:7">
      <c r="G514" s="220"/>
    </row>
    <row r="515" spans="7:7">
      <c r="G515" s="220"/>
    </row>
    <row r="516" spans="7:7">
      <c r="G516" s="220"/>
    </row>
    <row r="517" spans="7:7">
      <c r="G517" s="220"/>
    </row>
    <row r="518" spans="7:7">
      <c r="G518" s="220"/>
    </row>
    <row r="519" spans="7:7">
      <c r="G519" s="220"/>
    </row>
    <row r="520" spans="7:7">
      <c r="G520" s="220"/>
    </row>
    <row r="521" spans="7:7">
      <c r="G521" s="220"/>
    </row>
    <row r="522" spans="7:7">
      <c r="G522" s="220"/>
    </row>
    <row r="523" spans="7:7">
      <c r="G523" s="220"/>
    </row>
    <row r="524" spans="7:7">
      <c r="G524" s="220"/>
    </row>
    <row r="525" spans="7:7">
      <c r="G525" s="220"/>
    </row>
    <row r="526" spans="7:7">
      <c r="G526" s="220"/>
    </row>
    <row r="527" spans="7:7">
      <c r="G527" s="220"/>
    </row>
    <row r="528" spans="7:7">
      <c r="G528" s="220"/>
    </row>
    <row r="529" spans="7:7">
      <c r="G529" s="220"/>
    </row>
    <row r="530" spans="7:7">
      <c r="G530" s="220"/>
    </row>
    <row r="531" spans="7:7">
      <c r="G531" s="220"/>
    </row>
    <row r="532" spans="7:7">
      <c r="G532" s="220"/>
    </row>
    <row r="533" spans="7:7">
      <c r="G533" s="220"/>
    </row>
    <row r="534" spans="7:7">
      <c r="G534" s="220"/>
    </row>
    <row r="535" spans="7:7">
      <c r="G535" s="220"/>
    </row>
    <row r="536" spans="7:7">
      <c r="G536" s="220"/>
    </row>
    <row r="537" spans="7:7">
      <c r="G537" s="220"/>
    </row>
    <row r="538" spans="7:7">
      <c r="G538" s="220"/>
    </row>
    <row r="539" spans="7:7">
      <c r="G539" s="220"/>
    </row>
    <row r="540" spans="7:7">
      <c r="G540" s="220"/>
    </row>
    <row r="541" spans="7:7">
      <c r="G541" s="220"/>
    </row>
    <row r="542" spans="7:7">
      <c r="G542" s="220"/>
    </row>
    <row r="543" spans="7:7">
      <c r="G543" s="220"/>
    </row>
    <row r="544" spans="7:7">
      <c r="G544" s="220"/>
    </row>
    <row r="545" spans="7:7">
      <c r="G545" s="220"/>
    </row>
    <row r="546" spans="7:7">
      <c r="G546" s="220"/>
    </row>
    <row r="547" spans="7:7">
      <c r="G547" s="220"/>
    </row>
    <row r="548" spans="7:7">
      <c r="G548" s="220"/>
    </row>
    <row r="549" spans="7:7">
      <c r="G549" s="220"/>
    </row>
    <row r="550" spans="7:7">
      <c r="G550" s="220"/>
    </row>
    <row r="551" spans="7:7">
      <c r="G551" s="220"/>
    </row>
    <row r="552" spans="7:7">
      <c r="G552" s="220"/>
    </row>
    <row r="553" spans="7:7">
      <c r="G553" s="220"/>
    </row>
    <row r="554" spans="7:7">
      <c r="G554" s="220"/>
    </row>
    <row r="555" spans="7:7">
      <c r="G555" s="220"/>
    </row>
    <row r="556" spans="7:7">
      <c r="G556" s="220"/>
    </row>
    <row r="557" spans="7:7">
      <c r="G557" s="220"/>
    </row>
    <row r="558" spans="7:7">
      <c r="G558" s="220"/>
    </row>
    <row r="559" spans="7:7">
      <c r="G559" s="220"/>
    </row>
    <row r="560" spans="7:7">
      <c r="G560" s="220"/>
    </row>
    <row r="561" spans="7:7">
      <c r="G561" s="220"/>
    </row>
    <row r="562" spans="7:7">
      <c r="G562" s="220"/>
    </row>
    <row r="563" spans="7:7">
      <c r="G563" s="220"/>
    </row>
    <row r="564" spans="7:7">
      <c r="G564" s="220"/>
    </row>
    <row r="565" spans="7:7">
      <c r="G565" s="220"/>
    </row>
    <row r="566" spans="7:7">
      <c r="G566" s="220"/>
    </row>
    <row r="567" spans="7:7">
      <c r="G567" s="220"/>
    </row>
    <row r="568" spans="7:7">
      <c r="G568" s="220"/>
    </row>
    <row r="569" spans="7:7">
      <c r="G569" s="220"/>
    </row>
    <row r="570" spans="7:7">
      <c r="G570" s="220"/>
    </row>
    <row r="571" spans="7:7">
      <c r="G571" s="220"/>
    </row>
    <row r="572" spans="7:7">
      <c r="G572" s="220"/>
    </row>
    <row r="573" spans="7:7">
      <c r="G573" s="220"/>
    </row>
    <row r="574" spans="7:7">
      <c r="G574" s="220"/>
    </row>
    <row r="575" spans="7:7">
      <c r="G575" s="220"/>
    </row>
    <row r="576" spans="7:7">
      <c r="G576" s="220"/>
    </row>
    <row r="577" spans="7:7">
      <c r="G577" s="220"/>
    </row>
    <row r="578" spans="7:7">
      <c r="G578" s="220"/>
    </row>
    <row r="579" spans="7:7">
      <c r="G579" s="220"/>
    </row>
    <row r="580" spans="7:7">
      <c r="G580" s="220"/>
    </row>
    <row r="581" spans="7:7">
      <c r="G581" s="220"/>
    </row>
    <row r="582" spans="7:7">
      <c r="G582" s="220"/>
    </row>
    <row r="583" spans="7:7">
      <c r="G583" s="220"/>
    </row>
    <row r="584" spans="7:7">
      <c r="G584" s="220"/>
    </row>
    <row r="585" spans="7:7">
      <c r="G585" s="220"/>
    </row>
    <row r="586" spans="7:7">
      <c r="G586" s="220"/>
    </row>
    <row r="587" spans="7:7">
      <c r="G587" s="220"/>
    </row>
    <row r="588" spans="7:7">
      <c r="G588" s="220"/>
    </row>
    <row r="589" spans="7:7">
      <c r="G589" s="220"/>
    </row>
    <row r="590" spans="7:7">
      <c r="G590" s="220"/>
    </row>
    <row r="591" spans="7:7">
      <c r="G591" s="220"/>
    </row>
    <row r="592" spans="7:7">
      <c r="G592" s="220"/>
    </row>
    <row r="593" spans="7:7">
      <c r="G593" s="220"/>
    </row>
    <row r="594" spans="7:7">
      <c r="G594" s="220"/>
    </row>
    <row r="595" spans="7:7">
      <c r="G595" s="220"/>
    </row>
    <row r="596" spans="7:7">
      <c r="G596" s="220"/>
    </row>
    <row r="597" spans="7:7">
      <c r="G597" s="220"/>
    </row>
    <row r="598" spans="7:7">
      <c r="G598" s="220"/>
    </row>
    <row r="599" spans="7:7">
      <c r="G599" s="220"/>
    </row>
    <row r="600" spans="7:7">
      <c r="G600" s="220"/>
    </row>
    <row r="601" spans="7:7">
      <c r="G601" s="220"/>
    </row>
    <row r="602" spans="7:7">
      <c r="G602" s="220"/>
    </row>
    <row r="603" spans="7:7">
      <c r="G603" s="220"/>
    </row>
    <row r="604" spans="7:7">
      <c r="G604" s="220"/>
    </row>
    <row r="605" spans="7:7">
      <c r="G605" s="220"/>
    </row>
    <row r="606" spans="7:7">
      <c r="G606" s="220"/>
    </row>
    <row r="607" spans="7:7">
      <c r="G607" s="220"/>
    </row>
    <row r="608" spans="7:7">
      <c r="G608" s="220"/>
    </row>
    <row r="609" spans="7:7">
      <c r="G609" s="220"/>
    </row>
    <row r="610" spans="7:7">
      <c r="G610" s="220"/>
    </row>
    <row r="611" spans="7:7">
      <c r="G611" s="220"/>
    </row>
    <row r="612" spans="7:7">
      <c r="G612" s="220"/>
    </row>
    <row r="613" spans="7:7">
      <c r="G613" s="220"/>
    </row>
    <row r="614" spans="7:7">
      <c r="G614" s="220"/>
    </row>
    <row r="615" spans="7:7">
      <c r="G615" s="220"/>
    </row>
    <row r="616" spans="7:7">
      <c r="G616" s="220"/>
    </row>
    <row r="617" spans="7:7">
      <c r="G617" s="220"/>
    </row>
    <row r="618" spans="7:7">
      <c r="G618" s="220"/>
    </row>
    <row r="619" spans="7:7">
      <c r="G619" s="220"/>
    </row>
    <row r="620" spans="7:7">
      <c r="G620" s="220"/>
    </row>
    <row r="621" spans="7:7">
      <c r="G621" s="220"/>
    </row>
    <row r="622" spans="7:7">
      <c r="G622" s="220"/>
    </row>
    <row r="623" spans="7:7">
      <c r="G623" s="220"/>
    </row>
    <row r="624" spans="7:7">
      <c r="G624" s="220"/>
    </row>
    <row r="625" spans="7:7">
      <c r="G625" s="220"/>
    </row>
    <row r="626" spans="7:7">
      <c r="G626" s="220"/>
    </row>
    <row r="627" spans="7:7">
      <c r="G627" s="220"/>
    </row>
    <row r="628" spans="7:7">
      <c r="G628" s="220"/>
    </row>
    <row r="629" spans="7:7">
      <c r="G629" s="220"/>
    </row>
    <row r="630" spans="7:7">
      <c r="G630" s="220"/>
    </row>
    <row r="631" spans="7:7">
      <c r="G631" s="220"/>
    </row>
    <row r="632" spans="7:7">
      <c r="G632" s="220"/>
    </row>
    <row r="633" spans="7:7">
      <c r="G633" s="220"/>
    </row>
    <row r="634" spans="7:7">
      <c r="G634" s="220"/>
    </row>
    <row r="635" spans="7:7">
      <c r="G635" s="220"/>
    </row>
    <row r="636" spans="7:7">
      <c r="G636" s="220"/>
    </row>
    <row r="637" spans="7:7">
      <c r="G637" s="220"/>
    </row>
    <row r="638" spans="7:7">
      <c r="G638" s="220"/>
    </row>
    <row r="639" spans="7:7">
      <c r="G639" s="220"/>
    </row>
    <row r="640" spans="7:7">
      <c r="G640" s="220"/>
    </row>
    <row r="641" spans="7:7">
      <c r="G641" s="220"/>
    </row>
    <row r="642" spans="7:7">
      <c r="G642" s="220"/>
    </row>
    <row r="643" spans="7:7">
      <c r="G643" s="220"/>
    </row>
    <row r="644" spans="7:7">
      <c r="G644" s="220"/>
    </row>
    <row r="645" spans="7:7">
      <c r="G645" s="220"/>
    </row>
    <row r="646" spans="7:7">
      <c r="G646" s="220"/>
    </row>
    <row r="647" spans="7:7">
      <c r="G647" s="220"/>
    </row>
    <row r="648" spans="7:7">
      <c r="G648" s="220"/>
    </row>
    <row r="649" spans="7:7">
      <c r="G649" s="220"/>
    </row>
    <row r="650" spans="7:7">
      <c r="G650" s="220"/>
    </row>
    <row r="651" spans="7:7">
      <c r="G651" s="220"/>
    </row>
    <row r="652" spans="7:7">
      <c r="G652" s="220"/>
    </row>
    <row r="653" spans="7:7">
      <c r="G653" s="220"/>
    </row>
    <row r="654" spans="7:7">
      <c r="G654" s="220"/>
    </row>
    <row r="655" spans="7:7">
      <c r="G655" s="220"/>
    </row>
    <row r="656" spans="7:7">
      <c r="G656" s="220"/>
    </row>
    <row r="657" spans="7:7">
      <c r="G657" s="220"/>
    </row>
    <row r="658" spans="7:7">
      <c r="G658" s="220"/>
    </row>
    <row r="659" spans="7:7">
      <c r="G659" s="220"/>
    </row>
    <row r="660" spans="7:7">
      <c r="G660" s="220"/>
    </row>
    <row r="661" spans="7:7">
      <c r="G661" s="220"/>
    </row>
    <row r="662" spans="7:7">
      <c r="G662" s="220"/>
    </row>
    <row r="663" spans="7:7">
      <c r="G663" s="220"/>
    </row>
    <row r="664" spans="7:7">
      <c r="G664" s="220"/>
    </row>
    <row r="665" spans="7:7">
      <c r="G665" s="220"/>
    </row>
    <row r="666" spans="7:7">
      <c r="G666" s="220"/>
    </row>
    <row r="667" spans="7:7">
      <c r="G667" s="220"/>
    </row>
    <row r="668" spans="7:7">
      <c r="G668" s="220"/>
    </row>
    <row r="669" spans="7:7">
      <c r="G669" s="220"/>
    </row>
    <row r="670" spans="7:7">
      <c r="G670" s="220"/>
    </row>
    <row r="671" spans="7:7">
      <c r="G671" s="220"/>
    </row>
    <row r="672" spans="7:7">
      <c r="G672" s="220"/>
    </row>
    <row r="673" spans="7:7">
      <c r="G673" s="220"/>
    </row>
    <row r="674" spans="7:7">
      <c r="G674" s="220"/>
    </row>
    <row r="675" spans="7:7">
      <c r="G675" s="220"/>
    </row>
    <row r="676" spans="7:7">
      <c r="G676" s="220"/>
    </row>
    <row r="677" spans="7:7">
      <c r="G677" s="220"/>
    </row>
    <row r="678" spans="7:7">
      <c r="G678" s="220"/>
    </row>
    <row r="679" spans="7:7">
      <c r="G679" s="220"/>
    </row>
    <row r="680" spans="7:7">
      <c r="G680" s="220"/>
    </row>
    <row r="681" spans="7:7">
      <c r="G681" s="220"/>
    </row>
    <row r="682" spans="7:7">
      <c r="G682" s="220"/>
    </row>
    <row r="683" spans="7:7">
      <c r="G683" s="220"/>
    </row>
    <row r="684" spans="7:7">
      <c r="G684" s="220"/>
    </row>
    <row r="685" spans="7:7">
      <c r="G685" s="220"/>
    </row>
    <row r="686" spans="7:7">
      <c r="G686" s="220"/>
    </row>
    <row r="687" spans="7:7">
      <c r="G687" s="220"/>
    </row>
    <row r="688" spans="7:7">
      <c r="G688" s="220"/>
    </row>
    <row r="689" spans="7:7">
      <c r="G689" s="220"/>
    </row>
    <row r="690" spans="7:7">
      <c r="G690" s="220"/>
    </row>
    <row r="691" spans="7:7">
      <c r="G691" s="220"/>
    </row>
    <row r="692" spans="7:7">
      <c r="G692" s="220"/>
    </row>
    <row r="693" spans="7:7">
      <c r="G693" s="220"/>
    </row>
    <row r="694" spans="7:7">
      <c r="G694" s="220"/>
    </row>
    <row r="695" spans="7:7">
      <c r="G695" s="220"/>
    </row>
    <row r="696" spans="7:7">
      <c r="G696" s="220"/>
    </row>
    <row r="697" spans="7:7">
      <c r="G697" s="220"/>
    </row>
    <row r="698" spans="7:7">
      <c r="G698" s="220"/>
    </row>
    <row r="699" spans="7:7">
      <c r="G699" s="220"/>
    </row>
    <row r="700" spans="7:7">
      <c r="G700" s="220"/>
    </row>
    <row r="701" spans="7:7">
      <c r="G701" s="220"/>
    </row>
    <row r="702" spans="7:7">
      <c r="G702" s="220"/>
    </row>
    <row r="703" spans="7:7">
      <c r="G703" s="220"/>
    </row>
    <row r="704" spans="7:7">
      <c r="G704" s="220"/>
    </row>
    <row r="705" spans="7:7">
      <c r="G705" s="220"/>
    </row>
    <row r="706" spans="7:7">
      <c r="G706" s="220"/>
    </row>
    <row r="707" spans="7:7">
      <c r="G707" s="220"/>
    </row>
    <row r="708" spans="7:7">
      <c r="G708" s="220"/>
    </row>
    <row r="709" spans="7:7">
      <c r="G709" s="220"/>
    </row>
    <row r="710" spans="7:7">
      <c r="G710" s="220"/>
    </row>
    <row r="711" spans="7:7">
      <c r="G711" s="220"/>
    </row>
    <row r="712" spans="7:7">
      <c r="G712" s="220"/>
    </row>
    <row r="713" spans="7:7">
      <c r="G713" s="220"/>
    </row>
    <row r="714" spans="7:7">
      <c r="G714" s="220"/>
    </row>
    <row r="715" spans="7:7">
      <c r="G715" s="220"/>
    </row>
    <row r="716" spans="7:7">
      <c r="G716" s="220"/>
    </row>
    <row r="717" spans="7:7">
      <c r="G717" s="220"/>
    </row>
    <row r="718" spans="7:7">
      <c r="G718" s="220"/>
    </row>
    <row r="719" spans="7:7">
      <c r="G719" s="220"/>
    </row>
    <row r="720" spans="7:7">
      <c r="G720" s="220"/>
    </row>
    <row r="721" spans="7:7">
      <c r="G721" s="220"/>
    </row>
    <row r="722" spans="7:7">
      <c r="G722" s="220"/>
    </row>
    <row r="723" spans="7:7">
      <c r="G723" s="220"/>
    </row>
    <row r="724" spans="7:7">
      <c r="G724" s="220"/>
    </row>
    <row r="725" spans="7:7">
      <c r="G725" s="220"/>
    </row>
    <row r="726" spans="7:7">
      <c r="G726" s="220"/>
    </row>
    <row r="727" spans="7:7">
      <c r="G727" s="220"/>
    </row>
    <row r="728" spans="7:7">
      <c r="G728" s="220"/>
    </row>
    <row r="729" spans="7:7">
      <c r="G729" s="220"/>
    </row>
    <row r="730" spans="7:7">
      <c r="G730" s="220"/>
    </row>
    <row r="731" spans="7:7">
      <c r="G731" s="220"/>
    </row>
    <row r="732" spans="7:7">
      <c r="G732" s="220"/>
    </row>
    <row r="733" spans="7:7">
      <c r="G733" s="220"/>
    </row>
    <row r="734" spans="7:7">
      <c r="G734" s="220"/>
    </row>
    <row r="735" spans="7:7">
      <c r="G735" s="220"/>
    </row>
    <row r="736" spans="7:7">
      <c r="G736" s="220"/>
    </row>
    <row r="737" spans="7:7">
      <c r="G737" s="220"/>
    </row>
    <row r="738" spans="7:7">
      <c r="G738" s="220"/>
    </row>
    <row r="739" spans="7:7">
      <c r="G739" s="220"/>
    </row>
    <row r="740" spans="7:7">
      <c r="G740" s="220"/>
    </row>
    <row r="741" spans="7:7">
      <c r="G741" s="220"/>
    </row>
    <row r="742" spans="7:7">
      <c r="G742" s="220"/>
    </row>
    <row r="743" spans="7:7">
      <c r="G743" s="220"/>
    </row>
    <row r="744" spans="7:7">
      <c r="G744" s="220"/>
    </row>
    <row r="745" spans="7:7">
      <c r="G745" s="220"/>
    </row>
    <row r="746" spans="7:7">
      <c r="G746" s="220"/>
    </row>
    <row r="747" spans="7:7">
      <c r="G747" s="220"/>
    </row>
    <row r="748" spans="7:7">
      <c r="G748" s="220"/>
    </row>
    <row r="749" spans="7:7">
      <c r="G749" s="220"/>
    </row>
    <row r="750" spans="7:7">
      <c r="G750" s="220"/>
    </row>
    <row r="751" spans="7:7">
      <c r="G751" s="220"/>
    </row>
    <row r="752" spans="7:7">
      <c r="G752" s="220"/>
    </row>
    <row r="753" spans="7:7">
      <c r="G753" s="220"/>
    </row>
    <row r="754" spans="7:7">
      <c r="G754" s="220"/>
    </row>
    <row r="755" spans="7:7">
      <c r="G755" s="220"/>
    </row>
    <row r="756" spans="7:7">
      <c r="G756" s="220"/>
    </row>
    <row r="757" spans="7:7">
      <c r="G757" s="220"/>
    </row>
    <row r="758" spans="7:7">
      <c r="G758" s="220"/>
    </row>
    <row r="759" spans="7:7">
      <c r="G759" s="220"/>
    </row>
    <row r="760" spans="7:7">
      <c r="G760" s="220"/>
    </row>
    <row r="761" spans="7:7">
      <c r="G761" s="220"/>
    </row>
    <row r="762" spans="7:7">
      <c r="G762" s="220"/>
    </row>
    <row r="763" spans="7:7">
      <c r="G763" s="220"/>
    </row>
    <row r="764" spans="7:7">
      <c r="G764" s="220"/>
    </row>
    <row r="765" spans="7:7">
      <c r="G765" s="220"/>
    </row>
    <row r="766" spans="7:7">
      <c r="G766" s="220"/>
    </row>
    <row r="767" spans="7:7">
      <c r="G767" s="220"/>
    </row>
    <row r="768" spans="7:7">
      <c r="G768" s="220"/>
    </row>
    <row r="769" spans="7:7">
      <c r="G769" s="220"/>
    </row>
    <row r="770" spans="7:7">
      <c r="G770" s="220"/>
    </row>
    <row r="771" spans="7:7">
      <c r="G771" s="220"/>
    </row>
    <row r="772" spans="7:7">
      <c r="G772" s="220"/>
    </row>
    <row r="773" spans="7:7">
      <c r="G773" s="220"/>
    </row>
    <row r="774" spans="7:7">
      <c r="G774" s="220"/>
    </row>
    <row r="775" spans="7:7">
      <c r="G775" s="220"/>
    </row>
    <row r="776" spans="7:7">
      <c r="G776" s="220"/>
    </row>
    <row r="777" spans="7:7">
      <c r="G777" s="220"/>
    </row>
    <row r="778" spans="7:7">
      <c r="G778" s="220"/>
    </row>
    <row r="779" spans="7:7">
      <c r="G779" s="220"/>
    </row>
    <row r="780" spans="7:7">
      <c r="G780" s="220"/>
    </row>
    <row r="781" spans="7:7">
      <c r="G781" s="220"/>
    </row>
    <row r="782" spans="7:7">
      <c r="G782" s="220"/>
    </row>
    <row r="783" spans="7:7">
      <c r="G783" s="220"/>
    </row>
    <row r="784" spans="7:7">
      <c r="G784" s="220"/>
    </row>
    <row r="785" spans="7:7">
      <c r="G785" s="220"/>
    </row>
    <row r="786" spans="7:7">
      <c r="G786" s="220"/>
    </row>
    <row r="787" spans="7:7">
      <c r="G787" s="220"/>
    </row>
    <row r="788" spans="7:7">
      <c r="G788" s="220"/>
    </row>
    <row r="789" spans="7:7">
      <c r="G789" s="220"/>
    </row>
    <row r="790" spans="7:7">
      <c r="G790" s="220"/>
    </row>
    <row r="791" spans="7:7">
      <c r="G791" s="220"/>
    </row>
    <row r="792" spans="7:7">
      <c r="G792" s="220"/>
    </row>
    <row r="793" spans="7:7">
      <c r="G793" s="220"/>
    </row>
    <row r="794" spans="7:7">
      <c r="G794" s="220"/>
    </row>
    <row r="795" spans="7:7">
      <c r="G795" s="220"/>
    </row>
    <row r="796" spans="7:7">
      <c r="G796" s="220"/>
    </row>
    <row r="797" spans="7:7">
      <c r="G797" s="220"/>
    </row>
    <row r="798" spans="7:7">
      <c r="G798" s="220"/>
    </row>
    <row r="799" spans="7:7">
      <c r="G799" s="220"/>
    </row>
    <row r="800" spans="7:7">
      <c r="G800" s="220"/>
    </row>
    <row r="801" spans="7:7">
      <c r="G801" s="220"/>
    </row>
    <row r="802" spans="7:7">
      <c r="G802" s="220"/>
    </row>
    <row r="803" spans="7:7">
      <c r="G803" s="220"/>
    </row>
    <row r="804" spans="7:7">
      <c r="G804" s="220"/>
    </row>
    <row r="805" spans="7:7">
      <c r="G805" s="220"/>
    </row>
    <row r="806" spans="7:7">
      <c r="G806" s="220"/>
    </row>
    <row r="807" spans="7:7">
      <c r="G807" s="220"/>
    </row>
    <row r="808" spans="7:7">
      <c r="G808" s="220"/>
    </row>
    <row r="809" spans="7:7">
      <c r="G809" s="220"/>
    </row>
    <row r="810" spans="7:7">
      <c r="G810" s="220"/>
    </row>
    <row r="811" spans="7:7">
      <c r="G811" s="220"/>
    </row>
    <row r="812" spans="7:7">
      <c r="G812" s="220"/>
    </row>
    <row r="813" spans="7:7">
      <c r="G813" s="220"/>
    </row>
    <row r="814" spans="7:7">
      <c r="G814" s="220"/>
    </row>
    <row r="815" spans="7:7">
      <c r="G815" s="220"/>
    </row>
    <row r="816" spans="7:7">
      <c r="G816" s="220"/>
    </row>
    <row r="817" spans="7:7">
      <c r="G817" s="220"/>
    </row>
    <row r="818" spans="7:7">
      <c r="G818" s="220"/>
    </row>
    <row r="819" spans="7:7">
      <c r="G819" s="220"/>
    </row>
    <row r="820" spans="7:7">
      <c r="G820" s="220"/>
    </row>
    <row r="821" spans="7:7">
      <c r="G821" s="220"/>
    </row>
    <row r="822" spans="7:7">
      <c r="G822" s="220"/>
    </row>
    <row r="823" spans="7:7">
      <c r="G823" s="220"/>
    </row>
    <row r="824" spans="7:7">
      <c r="G824" s="220"/>
    </row>
    <row r="825" spans="7:7">
      <c r="G825" s="220"/>
    </row>
    <row r="826" spans="7:7">
      <c r="G826" s="220"/>
    </row>
    <row r="827" spans="7:7">
      <c r="G827" s="220"/>
    </row>
    <row r="828" spans="7:7">
      <c r="G828" s="220"/>
    </row>
    <row r="829" spans="7:7">
      <c r="G829" s="220"/>
    </row>
    <row r="830" spans="7:7">
      <c r="G830" s="220"/>
    </row>
    <row r="831" spans="7:7">
      <c r="G831" s="220"/>
    </row>
    <row r="832" spans="7:7">
      <c r="G832" s="220"/>
    </row>
    <row r="833" spans="7:7">
      <c r="G833" s="220"/>
    </row>
    <row r="834" spans="7:7">
      <c r="G834" s="220"/>
    </row>
    <row r="835" spans="7:7">
      <c r="G835" s="220"/>
    </row>
    <row r="836" spans="7:7">
      <c r="G836" s="220"/>
    </row>
    <row r="837" spans="7:7">
      <c r="G837" s="220"/>
    </row>
    <row r="838" spans="7:7">
      <c r="G838" s="220"/>
    </row>
    <row r="839" spans="7:7">
      <c r="G839" s="220"/>
    </row>
    <row r="840" spans="7:7">
      <c r="G840" s="220"/>
    </row>
    <row r="841" spans="7:7">
      <c r="G841" s="220"/>
    </row>
    <row r="842" spans="7:7">
      <c r="G842" s="220"/>
    </row>
    <row r="843" spans="7:7">
      <c r="G843" s="220"/>
    </row>
    <row r="844" spans="7:7">
      <c r="G844" s="220"/>
    </row>
    <row r="845" spans="7:7">
      <c r="G845" s="220"/>
    </row>
    <row r="846" spans="7:7">
      <c r="G846" s="220"/>
    </row>
    <row r="847" spans="7:7">
      <c r="G847" s="220"/>
    </row>
    <row r="848" spans="7:7">
      <c r="G848" s="220"/>
    </row>
    <row r="849" spans="7:7">
      <c r="G849" s="220"/>
    </row>
    <row r="850" spans="7:7">
      <c r="G850" s="220"/>
    </row>
    <row r="851" spans="7:7">
      <c r="G851" s="220"/>
    </row>
    <row r="852" spans="7:7">
      <c r="G852" s="220"/>
    </row>
    <row r="853" spans="7:7">
      <c r="G853" s="220"/>
    </row>
    <row r="854" spans="7:7">
      <c r="G854" s="220"/>
    </row>
    <row r="855" spans="7:7">
      <c r="G855" s="220"/>
    </row>
    <row r="856" spans="7:7">
      <c r="G856" s="220"/>
    </row>
    <row r="857" spans="7:7">
      <c r="G857" s="220"/>
    </row>
    <row r="858" spans="7:7">
      <c r="G858" s="220"/>
    </row>
    <row r="859" spans="7:7">
      <c r="G859" s="220"/>
    </row>
    <row r="860" spans="7:7">
      <c r="G860" s="220"/>
    </row>
    <row r="861" spans="7:7">
      <c r="G861" s="220"/>
    </row>
    <row r="862" spans="7:7">
      <c r="G862" s="220"/>
    </row>
    <row r="863" spans="7:7">
      <c r="G863" s="220"/>
    </row>
    <row r="864" spans="7:7">
      <c r="G864" s="220"/>
    </row>
    <row r="865" spans="7:7">
      <c r="G865" s="220"/>
    </row>
    <row r="866" spans="7:7">
      <c r="G866" s="220"/>
    </row>
    <row r="867" spans="7:7">
      <c r="G867" s="220"/>
    </row>
    <row r="868" spans="7:7">
      <c r="G868" s="220"/>
    </row>
    <row r="869" spans="7:7">
      <c r="G869" s="220"/>
    </row>
    <row r="870" spans="7:7">
      <c r="G870" s="220"/>
    </row>
    <row r="871" spans="7:7">
      <c r="G871" s="220"/>
    </row>
    <row r="872" spans="7:7">
      <c r="G872" s="220"/>
    </row>
    <row r="873" spans="7:7">
      <c r="G873" s="220"/>
    </row>
    <row r="874" spans="7:7">
      <c r="G874" s="220"/>
    </row>
    <row r="875" spans="7:7">
      <c r="G875" s="220"/>
    </row>
    <row r="876" spans="7:7">
      <c r="G876" s="220"/>
    </row>
    <row r="877" spans="7:7">
      <c r="G877" s="220"/>
    </row>
    <row r="878" spans="7:7">
      <c r="G878" s="220"/>
    </row>
    <row r="879" spans="7:7">
      <c r="G879" s="220"/>
    </row>
    <row r="880" spans="7:7">
      <c r="G880" s="220"/>
    </row>
    <row r="881" spans="7:7">
      <c r="G881" s="220"/>
    </row>
    <row r="882" spans="7:7">
      <c r="G882" s="220"/>
    </row>
    <row r="883" spans="7:7">
      <c r="G883" s="220"/>
    </row>
    <row r="884" spans="7:7">
      <c r="G884" s="220"/>
    </row>
    <row r="885" spans="7:7">
      <c r="G885" s="220"/>
    </row>
    <row r="886" spans="7:7">
      <c r="G886" s="220"/>
    </row>
    <row r="887" spans="7:7">
      <c r="G887" s="220"/>
    </row>
    <row r="888" spans="7:7">
      <c r="G888" s="220"/>
    </row>
    <row r="889" spans="7:7">
      <c r="G889" s="220"/>
    </row>
    <row r="890" spans="7:7">
      <c r="G890" s="220"/>
    </row>
    <row r="891" spans="7:7">
      <c r="G891" s="220"/>
    </row>
    <row r="892" spans="7:7">
      <c r="G892" s="220"/>
    </row>
    <row r="893" spans="7:7">
      <c r="G893" s="220"/>
    </row>
    <row r="894" spans="7:7">
      <c r="G894" s="220"/>
    </row>
    <row r="895" spans="7:7">
      <c r="G895" s="220"/>
    </row>
    <row r="896" spans="7:7">
      <c r="G896" s="220"/>
    </row>
    <row r="897" spans="7:7">
      <c r="G897" s="220"/>
    </row>
    <row r="898" spans="7:7">
      <c r="G898" s="220"/>
    </row>
    <row r="899" spans="7:7">
      <c r="G899" s="220"/>
    </row>
    <row r="900" spans="7:7">
      <c r="G900" s="220"/>
    </row>
    <row r="901" spans="7:7">
      <c r="G901" s="220"/>
    </row>
    <row r="902" spans="7:7">
      <c r="G902" s="220"/>
    </row>
    <row r="903" spans="7:7">
      <c r="G903" s="220"/>
    </row>
    <row r="904" spans="7:7">
      <c r="G904" s="220"/>
    </row>
    <row r="905" spans="7:7">
      <c r="G905" s="220"/>
    </row>
    <row r="906" spans="7:7">
      <c r="G906" s="220"/>
    </row>
    <row r="907" spans="7:7">
      <c r="G907" s="220"/>
    </row>
    <row r="908" spans="7:7">
      <c r="G908" s="220"/>
    </row>
    <row r="909" spans="7:7">
      <c r="G909" s="220"/>
    </row>
    <row r="910" spans="7:7">
      <c r="G910" s="220"/>
    </row>
    <row r="911" spans="7:7">
      <c r="G911" s="220"/>
    </row>
    <row r="912" spans="7:7">
      <c r="G912" s="220"/>
    </row>
    <row r="913" spans="7:7">
      <c r="G913" s="220"/>
    </row>
    <row r="914" spans="7:7">
      <c r="G914" s="220"/>
    </row>
    <row r="915" spans="7:7">
      <c r="G915" s="220"/>
    </row>
    <row r="916" spans="7:7">
      <c r="G916" s="220"/>
    </row>
    <row r="917" spans="7:7">
      <c r="G917" s="220"/>
    </row>
    <row r="918" spans="7:7">
      <c r="G918" s="220"/>
    </row>
    <row r="919" spans="7:7">
      <c r="G919" s="220"/>
    </row>
    <row r="920" spans="7:7">
      <c r="G920" s="220"/>
    </row>
    <row r="921" spans="7:7">
      <c r="G921" s="220"/>
    </row>
    <row r="922" spans="7:7">
      <c r="G922" s="220"/>
    </row>
    <row r="923" spans="7:7">
      <c r="G923" s="220"/>
    </row>
    <row r="924" spans="7:7">
      <c r="G924" s="220"/>
    </row>
    <row r="925" spans="7:7">
      <c r="G925" s="220"/>
    </row>
    <row r="926" spans="7:7">
      <c r="G926" s="220"/>
    </row>
    <row r="927" spans="7:7">
      <c r="G927" s="220"/>
    </row>
    <row r="928" spans="7:7">
      <c r="G928" s="220"/>
    </row>
    <row r="929" spans="7:7">
      <c r="G929" s="220"/>
    </row>
    <row r="930" spans="7:7">
      <c r="G930" s="220"/>
    </row>
    <row r="931" spans="7:7">
      <c r="G931" s="220"/>
    </row>
    <row r="932" spans="7:7">
      <c r="G932" s="220"/>
    </row>
    <row r="933" spans="7:7">
      <c r="G933" s="220"/>
    </row>
    <row r="934" spans="7:7">
      <c r="G934" s="220"/>
    </row>
    <row r="935" spans="7:7">
      <c r="G935" s="220"/>
    </row>
    <row r="936" spans="7:7">
      <c r="G936" s="220"/>
    </row>
    <row r="937" spans="7:7">
      <c r="G937" s="220"/>
    </row>
    <row r="938" spans="7:7">
      <c r="G938" s="220"/>
    </row>
    <row r="939" spans="7:7">
      <c r="G939" s="220"/>
    </row>
    <row r="940" spans="7:7">
      <c r="G940" s="220"/>
    </row>
    <row r="941" spans="7:7">
      <c r="G941" s="220"/>
    </row>
    <row r="942" spans="7:7">
      <c r="G942" s="220"/>
    </row>
    <row r="943" spans="7:7">
      <c r="G943" s="220"/>
    </row>
    <row r="944" spans="7:7">
      <c r="G944" s="220"/>
    </row>
    <row r="945" spans="7:7">
      <c r="G945" s="220"/>
    </row>
    <row r="946" spans="7:7">
      <c r="G946" s="220"/>
    </row>
    <row r="947" spans="7:7">
      <c r="G947" s="220"/>
    </row>
    <row r="948" spans="7:7">
      <c r="G948" s="220"/>
    </row>
    <row r="949" spans="7:7">
      <c r="G949" s="220"/>
    </row>
    <row r="950" spans="7:7">
      <c r="G950" s="220"/>
    </row>
    <row r="951" spans="7:7">
      <c r="G951" s="220"/>
    </row>
    <row r="952" spans="7:7">
      <c r="G952" s="220"/>
    </row>
    <row r="953" spans="7:7">
      <c r="G953" s="220"/>
    </row>
    <row r="954" spans="7:7">
      <c r="G954" s="220"/>
    </row>
    <row r="955" spans="7:7">
      <c r="G955" s="220"/>
    </row>
    <row r="956" spans="7:7">
      <c r="G956" s="220"/>
    </row>
    <row r="957" spans="7:7">
      <c r="G957" s="220"/>
    </row>
    <row r="958" spans="7:7">
      <c r="G958" s="220"/>
    </row>
    <row r="959" spans="7:7">
      <c r="G959" s="220"/>
    </row>
    <row r="960" spans="7:7">
      <c r="G960" s="220"/>
    </row>
    <row r="961" spans="7:7">
      <c r="G961" s="220"/>
    </row>
    <row r="962" spans="7:7">
      <c r="G962" s="220"/>
    </row>
    <row r="963" spans="7:7">
      <c r="G963" s="220"/>
    </row>
    <row r="964" spans="7:7">
      <c r="G964" s="220"/>
    </row>
    <row r="965" spans="7:7">
      <c r="G965" s="220"/>
    </row>
    <row r="966" spans="7:7">
      <c r="G966" s="220"/>
    </row>
    <row r="967" spans="7:7">
      <c r="G967" s="220"/>
    </row>
    <row r="968" spans="7:7">
      <c r="G968" s="220"/>
    </row>
    <row r="969" spans="7:7">
      <c r="G969" s="220"/>
    </row>
    <row r="970" spans="7:7">
      <c r="G970" s="220"/>
    </row>
    <row r="971" spans="7:7">
      <c r="G971" s="220"/>
    </row>
    <row r="972" spans="7:7">
      <c r="G972" s="220"/>
    </row>
    <row r="973" spans="7:7">
      <c r="G973" s="220"/>
    </row>
    <row r="974" spans="7:7">
      <c r="G974" s="220"/>
    </row>
    <row r="975" spans="7:7">
      <c r="G975" s="220"/>
    </row>
    <row r="976" spans="7:7">
      <c r="G976" s="220"/>
    </row>
    <row r="977" spans="7:7">
      <c r="G977" s="220"/>
    </row>
    <row r="978" spans="7:7">
      <c r="G978" s="220"/>
    </row>
    <row r="979" spans="7:7">
      <c r="G979" s="220"/>
    </row>
    <row r="980" spans="7:7">
      <c r="G980" s="220"/>
    </row>
    <row r="981" spans="7:7">
      <c r="G981" s="220"/>
    </row>
    <row r="982" spans="7:7">
      <c r="G982" s="220"/>
    </row>
    <row r="983" spans="7:7">
      <c r="G983" s="220"/>
    </row>
    <row r="984" spans="7:7">
      <c r="G984" s="220"/>
    </row>
    <row r="985" spans="7:7">
      <c r="G985" s="220"/>
    </row>
    <row r="986" spans="7:7">
      <c r="G986" s="220"/>
    </row>
    <row r="987" spans="7:7">
      <c r="G987" s="220"/>
    </row>
    <row r="988" spans="7:7">
      <c r="G988" s="220"/>
    </row>
    <row r="989" spans="7:7">
      <c r="G989" s="220"/>
    </row>
    <row r="990" spans="7:7">
      <c r="G990" s="220"/>
    </row>
    <row r="991" spans="7:7">
      <c r="G991" s="220"/>
    </row>
    <row r="992" spans="7:7">
      <c r="G992" s="220"/>
    </row>
    <row r="993" spans="7:7">
      <c r="G993" s="220"/>
    </row>
    <row r="994" spans="7:7">
      <c r="G994" s="220"/>
    </row>
    <row r="995" spans="7:7">
      <c r="G995" s="220"/>
    </row>
    <row r="996" spans="7:7">
      <c r="G996" s="220"/>
    </row>
    <row r="997" spans="7:7">
      <c r="G997" s="220"/>
    </row>
    <row r="998" spans="7:7">
      <c r="G998" s="220"/>
    </row>
    <row r="999" spans="7:7">
      <c r="G999" s="220"/>
    </row>
    <row r="1000" spans="7:7">
      <c r="G1000" s="220"/>
    </row>
    <row r="1001" spans="7:7">
      <c r="G1001" s="220"/>
    </row>
    <row r="1002" spans="7:7">
      <c r="G1002" s="220"/>
    </row>
    <row r="1003" spans="7:7">
      <c r="G1003" s="220"/>
    </row>
    <row r="1004" spans="7:7">
      <c r="G1004" s="220"/>
    </row>
    <row r="1005" spans="7:7">
      <c r="G1005" s="220"/>
    </row>
    <row r="1006" spans="7:7">
      <c r="G1006" s="220"/>
    </row>
    <row r="1007" spans="7:7">
      <c r="G1007" s="220"/>
    </row>
    <row r="1008" spans="7:7">
      <c r="G1008" s="220"/>
    </row>
    <row r="1009" spans="7:7">
      <c r="G1009" s="220"/>
    </row>
    <row r="1010" spans="7:7">
      <c r="G1010" s="220"/>
    </row>
    <row r="1011" spans="7:7">
      <c r="G1011" s="220"/>
    </row>
    <row r="1012" spans="7:7">
      <c r="G1012" s="220"/>
    </row>
    <row r="1013" spans="7:7">
      <c r="G1013" s="220"/>
    </row>
    <row r="1014" spans="7:7">
      <c r="G1014" s="220"/>
    </row>
    <row r="1015" spans="7:7">
      <c r="G1015" s="220"/>
    </row>
    <row r="1016" spans="7:7">
      <c r="G1016" s="220"/>
    </row>
    <row r="1017" spans="7:7">
      <c r="G1017" s="220"/>
    </row>
    <row r="1018" spans="7:7">
      <c r="G1018" s="220"/>
    </row>
    <row r="1019" spans="7:7">
      <c r="G1019" s="220"/>
    </row>
    <row r="1020" spans="7:7">
      <c r="G1020" s="220"/>
    </row>
    <row r="1021" spans="7:7">
      <c r="G1021" s="220"/>
    </row>
    <row r="1022" spans="7:7">
      <c r="G1022" s="220"/>
    </row>
    <row r="1023" spans="7:7">
      <c r="G1023" s="220"/>
    </row>
    <row r="1024" spans="7:7">
      <c r="G1024" s="220"/>
    </row>
    <row r="1025" spans="7:7">
      <c r="G1025" s="220"/>
    </row>
    <row r="1026" spans="7:7">
      <c r="G1026" s="220"/>
    </row>
    <row r="1027" spans="7:7">
      <c r="G1027" s="220"/>
    </row>
    <row r="1028" spans="7:7">
      <c r="G1028" s="220"/>
    </row>
    <row r="1029" spans="7:7">
      <c r="G1029" s="220"/>
    </row>
    <row r="1030" spans="7:7">
      <c r="G1030" s="220"/>
    </row>
    <row r="1031" spans="7:7">
      <c r="G1031" s="220"/>
    </row>
    <row r="1032" spans="7:7">
      <c r="G1032" s="220"/>
    </row>
    <row r="1033" spans="7:7">
      <c r="G1033" s="220"/>
    </row>
    <row r="1034" spans="7:7">
      <c r="G1034" s="220"/>
    </row>
    <row r="1035" spans="7:7">
      <c r="G1035" s="220"/>
    </row>
    <row r="1036" spans="7:7">
      <c r="G1036" s="220"/>
    </row>
    <row r="1037" spans="7:7">
      <c r="G1037" s="220"/>
    </row>
    <row r="1038" spans="7:7">
      <c r="G1038" s="220"/>
    </row>
    <row r="1039" spans="7:7">
      <c r="G1039" s="220"/>
    </row>
    <row r="1040" spans="7:7">
      <c r="G1040" s="220"/>
    </row>
    <row r="1041" spans="7:7">
      <c r="G1041" s="220"/>
    </row>
    <row r="1042" spans="7:7">
      <c r="G1042" s="220"/>
    </row>
    <row r="1043" spans="7:7">
      <c r="G1043" s="220"/>
    </row>
    <row r="1044" spans="7:7">
      <c r="G1044" s="220"/>
    </row>
    <row r="1045" spans="7:7">
      <c r="G1045" s="220"/>
    </row>
    <row r="1046" spans="7:7">
      <c r="G1046" s="220"/>
    </row>
    <row r="1047" spans="7:7">
      <c r="G1047" s="220"/>
    </row>
    <row r="1048" spans="7:7">
      <c r="G1048" s="220"/>
    </row>
    <row r="1049" spans="7:7">
      <c r="G1049" s="220"/>
    </row>
    <row r="1050" spans="7:7">
      <c r="G1050" s="220"/>
    </row>
    <row r="1051" spans="7:7">
      <c r="G1051" s="220"/>
    </row>
    <row r="1052" spans="7:7">
      <c r="G1052" s="220"/>
    </row>
    <row r="1053" spans="7:7">
      <c r="G1053" s="220"/>
    </row>
    <row r="1054" spans="7:7">
      <c r="G1054" s="220"/>
    </row>
    <row r="1055" spans="7:7">
      <c r="G1055" s="220"/>
    </row>
    <row r="1056" spans="7:7">
      <c r="G1056" s="220"/>
    </row>
    <row r="1057" spans="7:7">
      <c r="G1057" s="220"/>
    </row>
    <row r="1058" spans="7:7">
      <c r="G1058" s="220"/>
    </row>
    <row r="1059" spans="7:7">
      <c r="G1059" s="220"/>
    </row>
    <row r="1060" spans="7:7">
      <c r="G1060" s="220"/>
    </row>
    <row r="1061" spans="7:7">
      <c r="G1061" s="220"/>
    </row>
    <row r="1062" spans="7:7">
      <c r="G1062" s="220"/>
    </row>
    <row r="1063" spans="7:7">
      <c r="G1063" s="220"/>
    </row>
    <row r="1064" spans="7:7">
      <c r="G1064" s="220"/>
    </row>
    <row r="1065" spans="7:7">
      <c r="G1065" s="220"/>
    </row>
    <row r="1066" spans="7:7">
      <c r="G1066" s="220"/>
    </row>
    <row r="1067" spans="7:7">
      <c r="G1067" s="220"/>
    </row>
    <row r="1068" spans="7:7">
      <c r="G1068" s="220"/>
    </row>
    <row r="1069" spans="7:7">
      <c r="G1069" s="220"/>
    </row>
    <row r="1070" spans="7:7">
      <c r="G1070" s="220"/>
    </row>
    <row r="1071" spans="7:7">
      <c r="G1071" s="220"/>
    </row>
    <row r="1072" spans="7:7">
      <c r="G1072" s="220"/>
    </row>
    <row r="1073" spans="7:7">
      <c r="G1073" s="220"/>
    </row>
    <row r="1074" spans="7:7">
      <c r="G1074" s="220"/>
    </row>
    <row r="1075" spans="7:7">
      <c r="G1075" s="220"/>
    </row>
    <row r="1076" spans="7:7">
      <c r="G1076" s="220"/>
    </row>
    <row r="1077" spans="7:7">
      <c r="G1077" s="220"/>
    </row>
    <row r="1078" spans="7:7">
      <c r="G1078" s="220"/>
    </row>
    <row r="1079" spans="7:7">
      <c r="G1079" s="220"/>
    </row>
    <row r="1080" spans="7:7">
      <c r="G1080" s="220"/>
    </row>
    <row r="1081" spans="7:7">
      <c r="G1081" s="220"/>
    </row>
    <row r="1082" spans="7:7">
      <c r="G1082" s="220"/>
    </row>
    <row r="1083" spans="7:7">
      <c r="G1083" s="220"/>
    </row>
    <row r="1084" spans="7:7">
      <c r="G1084" s="220"/>
    </row>
    <row r="1085" spans="7:7">
      <c r="G1085" s="220"/>
    </row>
    <row r="1086" spans="7:7">
      <c r="G1086" s="220"/>
    </row>
    <row r="1087" spans="7:7">
      <c r="G1087" s="220"/>
    </row>
    <row r="1088" spans="7:7">
      <c r="G1088" s="220"/>
    </row>
    <row r="1089" spans="7:7">
      <c r="G1089" s="220"/>
    </row>
    <row r="1090" spans="7:7">
      <c r="G1090" s="220"/>
    </row>
    <row r="1091" spans="7:7">
      <c r="G1091" s="220"/>
    </row>
    <row r="1092" spans="7:7">
      <c r="G1092" s="220"/>
    </row>
    <row r="1093" spans="7:7">
      <c r="G1093" s="220"/>
    </row>
    <row r="1094" spans="7:7">
      <c r="G1094" s="220"/>
    </row>
    <row r="1095" spans="7:7">
      <c r="G1095" s="220"/>
    </row>
    <row r="1096" spans="7:7">
      <c r="G1096" s="220"/>
    </row>
    <row r="1097" spans="7:7">
      <c r="G1097" s="220"/>
    </row>
    <row r="1098" spans="7:7">
      <c r="G1098" s="220"/>
    </row>
    <row r="1099" spans="7:7">
      <c r="G1099" s="220"/>
    </row>
    <row r="1100" spans="7:7">
      <c r="G1100" s="220"/>
    </row>
    <row r="1101" spans="7:7">
      <c r="G1101" s="220"/>
    </row>
    <row r="1102" spans="7:7">
      <c r="G1102" s="220"/>
    </row>
    <row r="1103" spans="7:7">
      <c r="G1103" s="220"/>
    </row>
    <row r="1104" spans="7:7">
      <c r="G1104" s="220"/>
    </row>
    <row r="1105" spans="7:7">
      <c r="G1105" s="220"/>
    </row>
    <row r="1106" spans="7:7">
      <c r="G1106" s="220"/>
    </row>
    <row r="1107" spans="7:7">
      <c r="G1107" s="220"/>
    </row>
    <row r="1108" spans="7:7">
      <c r="G1108" s="220"/>
    </row>
    <row r="1109" spans="7:7">
      <c r="G1109" s="220"/>
    </row>
    <row r="1110" spans="7:7">
      <c r="G1110" s="220"/>
    </row>
    <row r="1111" spans="7:7">
      <c r="G1111" s="220"/>
    </row>
    <row r="1112" spans="7:7">
      <c r="G1112" s="220"/>
    </row>
    <row r="1113" spans="7:7">
      <c r="G1113" s="220"/>
    </row>
    <row r="1114" spans="7:7">
      <c r="G1114" s="220"/>
    </row>
    <row r="1115" spans="7:7">
      <c r="G1115" s="220"/>
    </row>
    <row r="1116" spans="7:7">
      <c r="G1116" s="220"/>
    </row>
    <row r="1117" spans="7:7">
      <c r="G1117" s="220"/>
    </row>
    <row r="1118" spans="7:7">
      <c r="G1118" s="220"/>
    </row>
    <row r="1119" spans="7:7">
      <c r="G1119" s="220"/>
    </row>
    <row r="1120" spans="7:7">
      <c r="G1120" s="220"/>
    </row>
    <row r="1121" spans="7:7">
      <c r="G1121" s="220"/>
    </row>
    <row r="1122" spans="7:7">
      <c r="G1122" s="220"/>
    </row>
    <row r="1123" spans="7:7">
      <c r="G1123" s="220"/>
    </row>
    <row r="1124" spans="7:7">
      <c r="G1124" s="220"/>
    </row>
    <row r="1125" spans="7:7">
      <c r="G1125" s="220"/>
    </row>
    <row r="1126" spans="7:7">
      <c r="G1126" s="220"/>
    </row>
    <row r="1127" spans="7:7">
      <c r="G1127" s="220"/>
    </row>
    <row r="1128" spans="7:7">
      <c r="G1128" s="220"/>
    </row>
    <row r="1129" spans="7:7">
      <c r="G1129" s="220"/>
    </row>
    <row r="1130" spans="7:7">
      <c r="G1130" s="220"/>
    </row>
    <row r="1131" spans="7:7">
      <c r="G1131" s="220"/>
    </row>
    <row r="1132" spans="7:7">
      <c r="G1132" s="220"/>
    </row>
    <row r="1133" spans="7:7">
      <c r="G1133" s="220"/>
    </row>
    <row r="1134" spans="7:7">
      <c r="G1134" s="220"/>
    </row>
    <row r="1135" spans="7:7">
      <c r="G1135" s="220"/>
    </row>
    <row r="1136" spans="7:7">
      <c r="G1136" s="220"/>
    </row>
    <row r="1137" spans="7:7">
      <c r="G1137" s="220"/>
    </row>
    <row r="1138" spans="7:7">
      <c r="G1138" s="220"/>
    </row>
    <row r="1139" spans="7:7">
      <c r="G1139" s="220"/>
    </row>
    <row r="1140" spans="7:7">
      <c r="G1140" s="220"/>
    </row>
    <row r="1141" spans="7:7">
      <c r="G1141" s="220"/>
    </row>
    <row r="1142" spans="7:7">
      <c r="G1142" s="220"/>
    </row>
    <row r="1143" spans="7:7">
      <c r="G1143" s="220"/>
    </row>
    <row r="1144" spans="7:7">
      <c r="G1144" s="220"/>
    </row>
    <row r="1145" spans="7:7">
      <c r="G1145" s="220"/>
    </row>
    <row r="1146" spans="7:7">
      <c r="G1146" s="220"/>
    </row>
    <row r="1147" spans="7:7">
      <c r="G1147" s="220"/>
    </row>
    <row r="1148" spans="7:7">
      <c r="G1148" s="220"/>
    </row>
    <row r="1149" spans="7:7">
      <c r="G1149" s="220"/>
    </row>
    <row r="1150" spans="7:7">
      <c r="G1150" s="220"/>
    </row>
    <row r="1151" spans="7:7">
      <c r="G1151" s="220"/>
    </row>
    <row r="1152" spans="7:7">
      <c r="G1152" s="220"/>
    </row>
    <row r="1153" spans="7:7">
      <c r="G1153" s="220"/>
    </row>
    <row r="1154" spans="7:7">
      <c r="G1154" s="220"/>
    </row>
    <row r="1155" spans="7:7">
      <c r="G1155" s="220"/>
    </row>
    <row r="1156" spans="7:7">
      <c r="G1156" s="220"/>
    </row>
    <row r="1157" spans="7:7">
      <c r="G1157" s="220"/>
    </row>
    <row r="1158" spans="7:7">
      <c r="G1158" s="220"/>
    </row>
    <row r="1159" spans="7:7">
      <c r="G1159" s="220"/>
    </row>
    <row r="1160" spans="7:7">
      <c r="G1160" s="220"/>
    </row>
    <row r="1161" spans="7:7">
      <c r="G1161" s="220"/>
    </row>
    <row r="1162" spans="7:7">
      <c r="G1162" s="220"/>
    </row>
    <row r="1163" spans="7:7">
      <c r="G1163" s="220"/>
    </row>
    <row r="1164" spans="7:7">
      <c r="G1164" s="220"/>
    </row>
    <row r="1165" spans="7:7">
      <c r="G1165" s="220"/>
    </row>
    <row r="1166" spans="7:7">
      <c r="G1166" s="220"/>
    </row>
    <row r="1167" spans="7:7">
      <c r="G1167" s="220"/>
    </row>
    <row r="1168" spans="7:7">
      <c r="G1168" s="220"/>
    </row>
    <row r="1169" spans="7:7">
      <c r="G1169" s="220"/>
    </row>
    <row r="1170" spans="7:7">
      <c r="G1170" s="220"/>
    </row>
    <row r="1171" spans="7:7">
      <c r="G1171" s="220"/>
    </row>
    <row r="1172" spans="7:7">
      <c r="G1172" s="220"/>
    </row>
    <row r="1173" spans="7:7">
      <c r="G1173" s="220"/>
    </row>
    <row r="1174" spans="7:7">
      <c r="G1174" s="220"/>
    </row>
    <row r="1175" spans="7:7">
      <c r="G1175" s="220"/>
    </row>
    <row r="1176" spans="7:7">
      <c r="G1176" s="220"/>
    </row>
    <row r="1177" spans="7:7">
      <c r="G1177" s="220"/>
    </row>
    <row r="1178" spans="7:7">
      <c r="G1178" s="220"/>
    </row>
    <row r="1179" spans="7:7">
      <c r="G1179" s="220"/>
    </row>
    <row r="1180" spans="7:7">
      <c r="G1180" s="220"/>
    </row>
    <row r="1181" spans="7:7">
      <c r="G1181" s="220"/>
    </row>
    <row r="1182" spans="7:7">
      <c r="G1182" s="220"/>
    </row>
    <row r="1183" spans="7:7">
      <c r="G1183" s="220"/>
    </row>
    <row r="1184" spans="7:7">
      <c r="G1184" s="220"/>
    </row>
    <row r="1185" spans="7:7">
      <c r="G1185" s="220"/>
    </row>
    <row r="1186" spans="7:7">
      <c r="G1186" s="220"/>
    </row>
    <row r="1187" spans="7:7">
      <c r="G1187" s="220"/>
    </row>
    <row r="1188" spans="7:7">
      <c r="G1188" s="220"/>
    </row>
    <row r="1189" spans="7:7">
      <c r="G1189" s="220"/>
    </row>
    <row r="1190" spans="7:7">
      <c r="G1190" s="220"/>
    </row>
    <row r="1191" spans="7:7">
      <c r="G1191" s="220"/>
    </row>
    <row r="1192" spans="7:7">
      <c r="G1192" s="220"/>
    </row>
    <row r="1193" spans="7:7">
      <c r="G1193" s="220"/>
    </row>
    <row r="1194" spans="7:7">
      <c r="G1194" s="220"/>
    </row>
    <row r="1195" spans="7:7">
      <c r="G1195" s="220"/>
    </row>
    <row r="1196" spans="7:7">
      <c r="G1196" s="220"/>
    </row>
    <row r="1197" spans="7:7">
      <c r="G1197" s="220"/>
    </row>
    <row r="1198" spans="7:7">
      <c r="G1198" s="220"/>
    </row>
    <row r="1199" spans="7:7">
      <c r="G1199" s="220"/>
    </row>
    <row r="1200" spans="7:7">
      <c r="G1200" s="220"/>
    </row>
    <row r="1201" spans="7:7">
      <c r="G1201" s="220"/>
    </row>
    <row r="1202" spans="7:7">
      <c r="G1202" s="220"/>
    </row>
    <row r="1203" spans="7:7">
      <c r="G1203" s="220"/>
    </row>
    <row r="1204" spans="7:7">
      <c r="G1204" s="220"/>
    </row>
    <row r="1205" spans="7:7">
      <c r="G1205" s="220"/>
    </row>
    <row r="1206" spans="7:7">
      <c r="G1206" s="220"/>
    </row>
    <row r="1207" spans="7:7">
      <c r="G1207" s="220"/>
    </row>
    <row r="1208" spans="7:7">
      <c r="G1208" s="220"/>
    </row>
    <row r="1209" spans="7:7">
      <c r="G1209" s="220"/>
    </row>
    <row r="1210" spans="7:7">
      <c r="G1210" s="220"/>
    </row>
    <row r="1211" spans="7:7">
      <c r="G1211" s="220"/>
    </row>
    <row r="1212" spans="7:7">
      <c r="G1212" s="220"/>
    </row>
    <row r="1213" spans="7:7">
      <c r="G1213" s="220"/>
    </row>
    <row r="1214" spans="7:7">
      <c r="G1214" s="220"/>
    </row>
    <row r="1215" spans="7:7">
      <c r="G1215" s="220"/>
    </row>
    <row r="1216" spans="7:7">
      <c r="G1216" s="220"/>
    </row>
    <row r="1217" spans="7:7">
      <c r="G1217" s="220"/>
    </row>
    <row r="1218" spans="7:7">
      <c r="G1218" s="220"/>
    </row>
    <row r="1219" spans="7:7">
      <c r="G1219" s="220"/>
    </row>
    <row r="1220" spans="7:7">
      <c r="G1220" s="220"/>
    </row>
    <row r="1221" spans="7:7">
      <c r="G1221" s="220"/>
    </row>
    <row r="1222" spans="7:7">
      <c r="G1222" s="220"/>
    </row>
    <row r="1223" spans="7:7">
      <c r="G1223" s="220"/>
    </row>
    <row r="1224" spans="7:7">
      <c r="G1224" s="220"/>
    </row>
    <row r="1225" spans="7:7">
      <c r="G1225" s="220"/>
    </row>
    <row r="1226" spans="7:7">
      <c r="G1226" s="220"/>
    </row>
    <row r="1227" spans="7:7">
      <c r="G1227" s="220"/>
    </row>
    <row r="1228" spans="7:7">
      <c r="G1228" s="220"/>
    </row>
    <row r="1229" spans="7:7">
      <c r="G1229" s="220"/>
    </row>
    <row r="1230" spans="7:7">
      <c r="G1230" s="220"/>
    </row>
    <row r="1231" spans="7:7">
      <c r="G1231" s="220"/>
    </row>
    <row r="1232" spans="7:7">
      <c r="G1232" s="220"/>
    </row>
    <row r="1233" spans="7:7">
      <c r="G1233" s="220"/>
    </row>
    <row r="1234" spans="7:7">
      <c r="G1234" s="220"/>
    </row>
    <row r="1235" spans="7:7">
      <c r="G1235" s="220"/>
    </row>
    <row r="1236" spans="7:7">
      <c r="G1236" s="220"/>
    </row>
    <row r="1237" spans="7:7">
      <c r="G1237" s="220"/>
    </row>
    <row r="1238" spans="7:7">
      <c r="G1238" s="220"/>
    </row>
    <row r="1239" spans="7:7">
      <c r="G1239" s="220"/>
    </row>
    <row r="1240" spans="7:7">
      <c r="G1240" s="220"/>
    </row>
    <row r="1241" spans="7:7">
      <c r="G1241" s="220"/>
    </row>
    <row r="1242" spans="7:7">
      <c r="G1242" s="220"/>
    </row>
    <row r="1243" spans="7:7">
      <c r="G1243" s="220"/>
    </row>
    <row r="1244" spans="7:7">
      <c r="G1244" s="220"/>
    </row>
    <row r="1245" spans="7:7">
      <c r="G1245" s="220"/>
    </row>
    <row r="1246" spans="7:7">
      <c r="G1246" s="220"/>
    </row>
    <row r="1247" spans="7:7">
      <c r="G1247" s="220"/>
    </row>
    <row r="1248" spans="7:7">
      <c r="G1248" s="220"/>
    </row>
    <row r="1249" spans="7:7">
      <c r="G1249" s="220"/>
    </row>
    <row r="1250" spans="7:7">
      <c r="G1250" s="220"/>
    </row>
    <row r="1251" spans="7:7">
      <c r="G1251" s="220"/>
    </row>
    <row r="1252" spans="7:7">
      <c r="G1252" s="220"/>
    </row>
    <row r="1253" spans="7:7">
      <c r="G1253" s="220"/>
    </row>
    <row r="1254" spans="7:7">
      <c r="G1254" s="220"/>
    </row>
    <row r="1255" spans="7:7">
      <c r="G1255" s="220"/>
    </row>
    <row r="1256" spans="7:7">
      <c r="G1256" s="220"/>
    </row>
    <row r="1257" spans="7:7">
      <c r="G1257" s="220"/>
    </row>
    <row r="1258" spans="7:7">
      <c r="G1258" s="220"/>
    </row>
    <row r="1259" spans="7:7">
      <c r="G1259" s="220"/>
    </row>
    <row r="1260" spans="7:7">
      <c r="G1260" s="220"/>
    </row>
    <row r="1261" spans="7:7">
      <c r="G1261" s="220"/>
    </row>
    <row r="1262" spans="7:7">
      <c r="G1262" s="220"/>
    </row>
    <row r="1263" spans="7:7">
      <c r="G1263" s="220"/>
    </row>
    <row r="1264" spans="7:7">
      <c r="G1264" s="220"/>
    </row>
    <row r="1265" spans="7:7">
      <c r="G1265" s="220"/>
    </row>
    <row r="1266" spans="7:7">
      <c r="G1266" s="220"/>
    </row>
    <row r="1267" spans="7:7">
      <c r="G1267" s="220"/>
    </row>
    <row r="1268" spans="7:7">
      <c r="G1268" s="220"/>
    </row>
    <row r="1269" spans="7:7">
      <c r="G1269" s="220"/>
    </row>
    <row r="1270" spans="7:7">
      <c r="G1270" s="220"/>
    </row>
    <row r="1271" spans="7:7">
      <c r="G1271" s="220"/>
    </row>
    <row r="1272" spans="7:7">
      <c r="G1272" s="220"/>
    </row>
    <row r="1273" spans="7:7">
      <c r="G1273" s="220"/>
    </row>
    <row r="1274" spans="7:7">
      <c r="G1274" s="220"/>
    </row>
    <row r="1275" spans="7:7">
      <c r="G1275" s="220"/>
    </row>
    <row r="1276" spans="7:7">
      <c r="G1276" s="220"/>
    </row>
    <row r="1277" spans="7:7">
      <c r="G1277" s="220"/>
    </row>
    <row r="1278" spans="7:7">
      <c r="G1278" s="220"/>
    </row>
    <row r="1279" spans="7:7">
      <c r="G1279" s="220"/>
    </row>
    <row r="1280" spans="7:7">
      <c r="G1280" s="220"/>
    </row>
    <row r="1281" spans="7:7">
      <c r="G1281" s="220"/>
    </row>
    <row r="1282" spans="7:7">
      <c r="G1282" s="220"/>
    </row>
    <row r="1283" spans="7:7">
      <c r="G1283" s="220"/>
    </row>
    <row r="1284" spans="7:7">
      <c r="G1284" s="220"/>
    </row>
    <row r="1285" spans="7:7">
      <c r="G1285" s="220"/>
    </row>
    <row r="1286" spans="7:7">
      <c r="G1286" s="220"/>
    </row>
    <row r="1287" spans="7:7">
      <c r="G1287" s="220"/>
    </row>
    <row r="1288" spans="7:7">
      <c r="G1288" s="220"/>
    </row>
    <row r="1289" spans="7:7">
      <c r="G1289" s="220"/>
    </row>
    <row r="1290" spans="7:7">
      <c r="G1290" s="220"/>
    </row>
    <row r="1291" spans="7:7">
      <c r="G1291" s="220"/>
    </row>
    <row r="1292" spans="7:7">
      <c r="G1292" s="220"/>
    </row>
    <row r="1293" spans="7:7">
      <c r="G1293" s="220"/>
    </row>
    <row r="1294" spans="7:7">
      <c r="G1294" s="220"/>
    </row>
    <row r="1295" spans="7:7">
      <c r="G1295" s="220"/>
    </row>
    <row r="1296" spans="7:7">
      <c r="G1296" s="220"/>
    </row>
    <row r="1297" spans="7:7">
      <c r="G1297" s="220"/>
    </row>
    <row r="1298" spans="7:7">
      <c r="G1298" s="220"/>
    </row>
    <row r="1299" spans="7:7">
      <c r="G1299" s="220"/>
    </row>
    <row r="1300" spans="7:7">
      <c r="G1300" s="220"/>
    </row>
    <row r="1301" spans="7:7">
      <c r="G1301" s="220"/>
    </row>
    <row r="1302" spans="7:7">
      <c r="G1302" s="220"/>
    </row>
    <row r="1303" spans="7:7">
      <c r="G1303" s="220"/>
    </row>
    <row r="1304" spans="7:7">
      <c r="G1304" s="220"/>
    </row>
    <row r="1305" spans="7:7">
      <c r="G1305" s="220"/>
    </row>
    <row r="1306" spans="7:7">
      <c r="G1306" s="220"/>
    </row>
    <row r="1307" spans="7:7">
      <c r="G1307" s="220"/>
    </row>
    <row r="1308" spans="7:7">
      <c r="G1308" s="220"/>
    </row>
    <row r="1309" spans="7:7">
      <c r="G1309" s="220"/>
    </row>
    <row r="1310" spans="7:7">
      <c r="G1310" s="220"/>
    </row>
    <row r="1311" spans="7:7">
      <c r="G1311" s="220"/>
    </row>
    <row r="1312" spans="7:7">
      <c r="G1312" s="220"/>
    </row>
    <row r="1313" spans="7:7">
      <c r="G1313" s="220"/>
    </row>
    <row r="1314" spans="7:7">
      <c r="G1314" s="220"/>
    </row>
    <row r="1315" spans="7:7">
      <c r="G1315" s="220"/>
    </row>
    <row r="1316" spans="7:7">
      <c r="G1316" s="220"/>
    </row>
    <row r="1317" spans="7:7">
      <c r="G1317" s="220"/>
    </row>
    <row r="1318" spans="7:7">
      <c r="G1318" s="220"/>
    </row>
    <row r="1319" spans="7:7">
      <c r="G1319" s="220"/>
    </row>
    <row r="1320" spans="7:7">
      <c r="G1320" s="220"/>
    </row>
    <row r="1321" spans="7:7">
      <c r="G1321" s="220"/>
    </row>
    <row r="1322" spans="7:7">
      <c r="G1322" s="220"/>
    </row>
    <row r="1323" spans="7:7">
      <c r="G1323" s="220"/>
    </row>
    <row r="1324" spans="7:7">
      <c r="G1324" s="220"/>
    </row>
    <row r="1325" spans="7:7">
      <c r="G1325" s="220"/>
    </row>
    <row r="1326" spans="7:7">
      <c r="G1326" s="220"/>
    </row>
    <row r="1327" spans="7:7">
      <c r="G1327" s="220"/>
    </row>
    <row r="1328" spans="7:7">
      <c r="G1328" s="220"/>
    </row>
    <row r="1329" spans="7:7">
      <c r="G1329" s="220"/>
    </row>
    <row r="1330" spans="7:7">
      <c r="G1330" s="220"/>
    </row>
    <row r="1331" spans="7:7">
      <c r="G1331" s="220"/>
    </row>
    <row r="1332" spans="7:7">
      <c r="G1332" s="220"/>
    </row>
    <row r="1333" spans="7:7">
      <c r="G1333" s="220"/>
    </row>
    <row r="1334" spans="7:7">
      <c r="G1334" s="220"/>
    </row>
    <row r="1335" spans="7:7">
      <c r="G1335" s="220"/>
    </row>
    <row r="1336" spans="7:7">
      <c r="G1336" s="220"/>
    </row>
    <row r="1337" spans="7:7">
      <c r="G1337" s="220"/>
    </row>
    <row r="1338" spans="7:7">
      <c r="G1338" s="220"/>
    </row>
    <row r="1339" spans="7:7">
      <c r="G1339" s="220"/>
    </row>
    <row r="1340" spans="7:7">
      <c r="G1340" s="220"/>
    </row>
    <row r="1341" spans="7:7">
      <c r="G1341" s="220"/>
    </row>
    <row r="1342" spans="7:7">
      <c r="G1342" s="220"/>
    </row>
    <row r="1343" spans="7:7">
      <c r="G1343" s="220"/>
    </row>
    <row r="1344" spans="7:7">
      <c r="G1344" s="220"/>
    </row>
    <row r="1345" spans="7:7">
      <c r="G1345" s="220"/>
    </row>
    <row r="1346" spans="7:7">
      <c r="G1346" s="220"/>
    </row>
    <row r="1347" spans="7:7">
      <c r="G1347" s="220"/>
    </row>
    <row r="1348" spans="7:7">
      <c r="G1348" s="220"/>
    </row>
    <row r="1349" spans="7:7">
      <c r="G1349" s="220"/>
    </row>
    <row r="1350" spans="7:7">
      <c r="G1350" s="220"/>
    </row>
    <row r="1351" spans="7:7">
      <c r="G1351" s="220"/>
    </row>
    <row r="1352" spans="7:7">
      <c r="G1352" s="220"/>
    </row>
    <row r="1353" spans="7:7">
      <c r="G1353" s="220"/>
    </row>
    <row r="1354" spans="7:7">
      <c r="G1354" s="220"/>
    </row>
    <row r="1355" spans="7:7">
      <c r="G1355" s="220"/>
    </row>
    <row r="1356" spans="7:7">
      <c r="G1356" s="220"/>
    </row>
    <row r="1357" spans="7:7">
      <c r="G1357" s="220"/>
    </row>
    <row r="1358" spans="7:7">
      <c r="G1358" s="220"/>
    </row>
    <row r="1359" spans="7:7">
      <c r="G1359" s="220"/>
    </row>
    <row r="1360" spans="7:7">
      <c r="G1360" s="220"/>
    </row>
    <row r="1361" spans="7:7">
      <c r="G1361" s="220"/>
    </row>
    <row r="1362" spans="7:7">
      <c r="G1362" s="220"/>
    </row>
    <row r="1363" spans="7:7">
      <c r="G1363" s="220"/>
    </row>
    <row r="1364" spans="7:7">
      <c r="G1364" s="220"/>
    </row>
    <row r="1365" spans="7:7">
      <c r="G1365" s="220"/>
    </row>
    <row r="1366" spans="7:7">
      <c r="G1366" s="220"/>
    </row>
    <row r="1367" spans="7:7">
      <c r="G1367" s="220"/>
    </row>
    <row r="1368" spans="7:7">
      <c r="G1368" s="220"/>
    </row>
    <row r="1369" spans="7:7">
      <c r="G1369" s="220"/>
    </row>
    <row r="1370" spans="7:7">
      <c r="G1370" s="220"/>
    </row>
    <row r="1371" spans="7:7">
      <c r="G1371" s="220"/>
    </row>
    <row r="1372" spans="7:7">
      <c r="G1372" s="220"/>
    </row>
    <row r="1373" spans="7:7">
      <c r="G1373" s="220"/>
    </row>
    <row r="1374" spans="7:7">
      <c r="G1374" s="220"/>
    </row>
    <row r="1375" spans="7:7">
      <c r="G1375" s="220"/>
    </row>
    <row r="1376" spans="7:7">
      <c r="G1376" s="220"/>
    </row>
    <row r="1377" spans="7:7">
      <c r="G1377" s="220"/>
    </row>
    <row r="1378" spans="7:7">
      <c r="G1378" s="220"/>
    </row>
    <row r="1379" spans="7:7">
      <c r="G1379" s="220"/>
    </row>
    <row r="1380" spans="7:7">
      <c r="G1380" s="220"/>
    </row>
    <row r="1381" spans="7:7">
      <c r="G1381" s="220"/>
    </row>
    <row r="1382" spans="7:7">
      <c r="G1382" s="220"/>
    </row>
    <row r="1383" spans="7:7">
      <c r="G1383" s="220"/>
    </row>
    <row r="1384" spans="7:7">
      <c r="G1384" s="220"/>
    </row>
    <row r="1385" spans="7:7">
      <c r="G1385" s="220"/>
    </row>
    <row r="1386" spans="7:7">
      <c r="G1386" s="220"/>
    </row>
    <row r="1387" spans="7:7">
      <c r="G1387" s="220"/>
    </row>
    <row r="1388" spans="7:7">
      <c r="G1388" s="220"/>
    </row>
    <row r="1389" spans="7:7">
      <c r="G1389" s="220"/>
    </row>
    <row r="1390" spans="7:7">
      <c r="G1390" s="220"/>
    </row>
    <row r="1391" spans="7:7">
      <c r="G1391" s="220"/>
    </row>
    <row r="1392" spans="7:7">
      <c r="G1392" s="220"/>
    </row>
    <row r="1393" spans="7:7">
      <c r="G1393" s="220"/>
    </row>
    <row r="1394" spans="7:7">
      <c r="G1394" s="220"/>
    </row>
    <row r="1395" spans="7:7">
      <c r="G1395" s="220"/>
    </row>
    <row r="1396" spans="7:7">
      <c r="G1396" s="220"/>
    </row>
    <row r="1397" spans="7:7">
      <c r="G1397" s="220"/>
    </row>
    <row r="1398" spans="7:7">
      <c r="G1398" s="220"/>
    </row>
    <row r="1399" spans="7:7">
      <c r="G1399" s="220"/>
    </row>
    <row r="1400" spans="7:7">
      <c r="G1400" s="220"/>
    </row>
    <row r="1401" spans="7:7">
      <c r="G1401" s="220"/>
    </row>
    <row r="1402" spans="7:7">
      <c r="G1402" s="220"/>
    </row>
    <row r="1403" spans="7:7">
      <c r="G1403" s="220"/>
    </row>
    <row r="1404" spans="7:7">
      <c r="G1404" s="220"/>
    </row>
    <row r="1405" spans="7:7">
      <c r="G1405" s="220"/>
    </row>
    <row r="1406" spans="7:7">
      <c r="G1406" s="220"/>
    </row>
    <row r="1407" spans="7:7">
      <c r="G1407" s="220"/>
    </row>
    <row r="1408" spans="7:7">
      <c r="G1408" s="220"/>
    </row>
    <row r="1409" spans="7:7">
      <c r="G1409" s="220"/>
    </row>
    <row r="1410" spans="7:7">
      <c r="G1410" s="220"/>
    </row>
    <row r="1411" spans="7:7">
      <c r="G1411" s="220"/>
    </row>
    <row r="1412" spans="7:7">
      <c r="G1412" s="220"/>
    </row>
    <row r="1413" spans="7:7">
      <c r="G1413" s="220"/>
    </row>
    <row r="1414" spans="7:7">
      <c r="G1414" s="220"/>
    </row>
    <row r="1415" spans="7:7">
      <c r="G1415" s="220"/>
    </row>
    <row r="1416" spans="7:7">
      <c r="G1416" s="220"/>
    </row>
    <row r="1417" spans="7:7">
      <c r="G1417" s="220"/>
    </row>
    <row r="1418" spans="7:7">
      <c r="G1418" s="220"/>
    </row>
    <row r="1419" spans="7:7">
      <c r="G1419" s="220"/>
    </row>
    <row r="1420" spans="7:7">
      <c r="G1420" s="220"/>
    </row>
    <row r="1421" spans="7:7">
      <c r="G1421" s="220"/>
    </row>
    <row r="1422" spans="7:7">
      <c r="G1422" s="220"/>
    </row>
    <row r="1423" spans="7:7">
      <c r="G1423" s="220"/>
    </row>
    <row r="1424" spans="7:7">
      <c r="G1424" s="220"/>
    </row>
    <row r="1425" spans="7:7">
      <c r="G1425" s="220"/>
    </row>
    <row r="1426" spans="7:7">
      <c r="G1426" s="220"/>
    </row>
    <row r="1427" spans="7:7">
      <c r="G1427" s="220"/>
    </row>
    <row r="1428" spans="7:7">
      <c r="G1428" s="220"/>
    </row>
    <row r="1429" spans="7:7">
      <c r="G1429" s="220"/>
    </row>
    <row r="1430" spans="7:7">
      <c r="G1430" s="220"/>
    </row>
    <row r="1431" spans="7:7">
      <c r="G1431" s="220"/>
    </row>
    <row r="1432" spans="7:7">
      <c r="G1432" s="220"/>
    </row>
    <row r="1433" spans="7:7">
      <c r="G1433" s="220"/>
    </row>
    <row r="1434" spans="7:7">
      <c r="G1434" s="220"/>
    </row>
    <row r="1435" spans="7:7">
      <c r="G1435" s="220"/>
    </row>
    <row r="1436" spans="7:7">
      <c r="G1436" s="220"/>
    </row>
    <row r="1437" spans="7:7">
      <c r="G1437" s="220"/>
    </row>
    <row r="1438" spans="7:7">
      <c r="G1438" s="220"/>
    </row>
    <row r="1439" spans="7:7">
      <c r="G1439" s="220"/>
    </row>
    <row r="1440" spans="7:7">
      <c r="G1440" s="220"/>
    </row>
    <row r="1441" spans="7:7">
      <c r="G1441" s="220"/>
    </row>
    <row r="1442" spans="7:7">
      <c r="G1442" s="220"/>
    </row>
    <row r="1443" spans="7:7">
      <c r="G1443" s="220"/>
    </row>
    <row r="1444" spans="7:7">
      <c r="G1444" s="220"/>
    </row>
    <row r="1445" spans="7:7">
      <c r="G1445" s="220"/>
    </row>
    <row r="1446" spans="7:7">
      <c r="G1446" s="220"/>
    </row>
    <row r="1447" spans="7:7">
      <c r="G1447" s="220"/>
    </row>
    <row r="1448" spans="7:7">
      <c r="G1448" s="220"/>
    </row>
    <row r="1449" spans="7:7">
      <c r="G1449" s="220"/>
    </row>
    <row r="1450" spans="7:7">
      <c r="G1450" s="220"/>
    </row>
    <row r="1451" spans="7:7">
      <c r="G1451" s="220"/>
    </row>
    <row r="1452" spans="7:7">
      <c r="G1452" s="220"/>
    </row>
    <row r="1453" spans="7:7">
      <c r="G1453" s="220"/>
    </row>
    <row r="1454" spans="7:7">
      <c r="G1454" s="220"/>
    </row>
    <row r="1455" spans="7:7">
      <c r="G1455" s="220"/>
    </row>
    <row r="1456" spans="7:7">
      <c r="G1456" s="220"/>
    </row>
    <row r="1457" spans="7:7">
      <c r="G1457" s="220"/>
    </row>
    <row r="1458" spans="7:7">
      <c r="G1458" s="220"/>
    </row>
    <row r="1459" spans="7:7">
      <c r="G1459" s="220"/>
    </row>
    <row r="1460" spans="7:7">
      <c r="G1460" s="220"/>
    </row>
    <row r="1461" spans="7:7">
      <c r="G1461" s="220"/>
    </row>
    <row r="1462" spans="7:7">
      <c r="G1462" s="220"/>
    </row>
    <row r="1463" spans="7:7">
      <c r="G1463" s="220"/>
    </row>
    <row r="1464" spans="7:7">
      <c r="G1464" s="220"/>
    </row>
    <row r="1465" spans="7:7">
      <c r="G1465" s="220"/>
    </row>
    <row r="1466" spans="7:7">
      <c r="G1466" s="220"/>
    </row>
    <row r="1467" spans="7:7">
      <c r="G1467" s="220"/>
    </row>
    <row r="1468" spans="7:7">
      <c r="G1468" s="220"/>
    </row>
    <row r="1469" spans="7:7">
      <c r="G1469" s="220"/>
    </row>
    <row r="1470" spans="7:7">
      <c r="G1470" s="220"/>
    </row>
    <row r="1471" spans="7:7">
      <c r="G1471" s="220"/>
    </row>
    <row r="1472" spans="7:7">
      <c r="G1472" s="220"/>
    </row>
    <row r="1473" spans="7:7">
      <c r="G1473" s="220"/>
    </row>
    <row r="1474" spans="7:7">
      <c r="G1474" s="220"/>
    </row>
    <row r="1475" spans="7:7">
      <c r="G1475" s="220"/>
    </row>
    <row r="1476" spans="7:7">
      <c r="G1476" s="220"/>
    </row>
    <row r="1477" spans="7:7">
      <c r="G1477" s="220"/>
    </row>
    <row r="1478" spans="7:7">
      <c r="G1478" s="220"/>
    </row>
    <row r="1479" spans="7:7">
      <c r="G1479" s="220"/>
    </row>
    <row r="1480" spans="7:7">
      <c r="G1480" s="220"/>
    </row>
    <row r="1481" spans="7:7">
      <c r="G1481" s="220"/>
    </row>
    <row r="1482" spans="7:7">
      <c r="G1482" s="220"/>
    </row>
    <row r="1483" spans="7:7">
      <c r="G1483" s="220"/>
    </row>
    <row r="1484" spans="7:7">
      <c r="G1484" s="220"/>
    </row>
    <row r="1485" spans="7:7">
      <c r="G1485" s="220"/>
    </row>
    <row r="1486" spans="7:7">
      <c r="G1486" s="220"/>
    </row>
    <row r="1487" spans="7:7">
      <c r="G1487" s="220"/>
    </row>
    <row r="1488" spans="7:7">
      <c r="G1488" s="220"/>
    </row>
    <row r="1489" spans="7:7">
      <c r="G1489" s="220"/>
    </row>
    <row r="1490" spans="7:7">
      <c r="G1490" s="220"/>
    </row>
    <row r="1491" spans="7:7">
      <c r="G1491" s="220"/>
    </row>
    <row r="1492" spans="7:7">
      <c r="G1492" s="220"/>
    </row>
    <row r="1493" spans="7:7">
      <c r="G1493" s="220"/>
    </row>
    <row r="1494" spans="7:7">
      <c r="G1494" s="220"/>
    </row>
    <row r="1495" spans="7:7">
      <c r="G1495" s="220"/>
    </row>
    <row r="1496" spans="7:7">
      <c r="G1496" s="220"/>
    </row>
    <row r="1497" spans="7:7">
      <c r="G1497" s="220"/>
    </row>
    <row r="1498" spans="7:7">
      <c r="G1498" s="220"/>
    </row>
    <row r="1499" spans="7:7">
      <c r="G1499" s="220"/>
    </row>
    <row r="1500" spans="7:7">
      <c r="G1500" s="220"/>
    </row>
    <row r="1501" spans="7:7">
      <c r="G1501" s="220"/>
    </row>
    <row r="1502" spans="7:7">
      <c r="G1502" s="220"/>
    </row>
    <row r="1503" spans="7:7">
      <c r="G1503" s="220"/>
    </row>
    <row r="1504" spans="7:7">
      <c r="G1504" s="220"/>
    </row>
    <row r="1505" spans="7:7">
      <c r="G1505" s="220"/>
    </row>
    <row r="1506" spans="7:7">
      <c r="G1506" s="220"/>
    </row>
    <row r="1507" spans="7:7">
      <c r="G1507" s="220"/>
    </row>
    <row r="1508" spans="7:7">
      <c r="G1508" s="220"/>
    </row>
    <row r="1509" spans="7:7">
      <c r="G1509" s="220"/>
    </row>
    <row r="1510" spans="7:7">
      <c r="G1510" s="220"/>
    </row>
    <row r="1511" spans="7:7">
      <c r="G1511" s="220"/>
    </row>
    <row r="1512" spans="7:7">
      <c r="G1512" s="220"/>
    </row>
    <row r="1513" spans="7:7">
      <c r="G1513" s="220"/>
    </row>
    <row r="1514" spans="7:7">
      <c r="G1514" s="220"/>
    </row>
    <row r="1515" spans="7:7">
      <c r="G1515" s="220"/>
    </row>
    <row r="1516" spans="7:7">
      <c r="G1516" s="220"/>
    </row>
    <row r="1517" spans="7:7">
      <c r="G1517" s="220"/>
    </row>
    <row r="1518" spans="7:7">
      <c r="G1518" s="220"/>
    </row>
    <row r="1519" spans="7:7">
      <c r="G1519" s="220"/>
    </row>
    <row r="1520" spans="7:7">
      <c r="G1520" s="220"/>
    </row>
    <row r="1521" spans="7:7">
      <c r="G1521" s="220"/>
    </row>
    <row r="1522" spans="7:7">
      <c r="G1522" s="220"/>
    </row>
    <row r="1523" spans="7:7">
      <c r="G1523" s="220"/>
    </row>
    <row r="1524" spans="7:7">
      <c r="G1524" s="220"/>
    </row>
    <row r="1525" spans="7:7">
      <c r="G1525" s="220"/>
    </row>
    <row r="1526" spans="7:7">
      <c r="G1526" s="220"/>
    </row>
    <row r="1527" spans="7:7">
      <c r="G1527" s="220"/>
    </row>
    <row r="1528" spans="7:7">
      <c r="G1528" s="220"/>
    </row>
    <row r="1529" spans="7:7">
      <c r="G1529" s="220"/>
    </row>
    <row r="1530" spans="7:7">
      <c r="G1530" s="220"/>
    </row>
    <row r="1531" spans="7:7">
      <c r="G1531" s="220"/>
    </row>
    <row r="1532" spans="7:7">
      <c r="G1532" s="220"/>
    </row>
    <row r="1533" spans="7:7">
      <c r="G1533" s="220"/>
    </row>
    <row r="1534" spans="7:7">
      <c r="G1534" s="220"/>
    </row>
    <row r="1535" spans="7:7">
      <c r="G1535" s="220"/>
    </row>
    <row r="1536" spans="7:7">
      <c r="G1536" s="220"/>
    </row>
    <row r="1537" spans="7:7">
      <c r="G1537" s="220"/>
    </row>
    <row r="1538" spans="7:7">
      <c r="G1538" s="220"/>
    </row>
    <row r="1539" spans="7:7">
      <c r="G1539" s="220"/>
    </row>
    <row r="1540" spans="7:7">
      <c r="G1540" s="220"/>
    </row>
    <row r="1541" spans="7:7">
      <c r="G1541" s="220"/>
    </row>
    <row r="1542" spans="7:7">
      <c r="G1542" s="220"/>
    </row>
    <row r="1543" spans="7:7">
      <c r="G1543" s="220"/>
    </row>
    <row r="1544" spans="7:7">
      <c r="G1544" s="220"/>
    </row>
    <row r="1545" spans="7:7">
      <c r="G1545" s="220"/>
    </row>
    <row r="1546" spans="7:7">
      <c r="G1546" s="220"/>
    </row>
    <row r="1547" spans="7:7">
      <c r="G1547" s="220"/>
    </row>
    <row r="1548" spans="7:7">
      <c r="G1548" s="220"/>
    </row>
    <row r="1549" spans="7:7">
      <c r="G1549" s="220"/>
    </row>
    <row r="1550" spans="7:7">
      <c r="G1550" s="220"/>
    </row>
    <row r="1551" spans="7:7">
      <c r="G1551" s="220"/>
    </row>
    <row r="1552" spans="7:7">
      <c r="G1552" s="220"/>
    </row>
    <row r="1553" spans="7:7">
      <c r="G1553" s="220"/>
    </row>
    <row r="1554" spans="7:7">
      <c r="G1554" s="220"/>
    </row>
    <row r="1555" spans="7:7">
      <c r="G1555" s="220"/>
    </row>
    <row r="1556" spans="7:7">
      <c r="G1556" s="220"/>
    </row>
    <row r="1557" spans="7:7">
      <c r="G1557" s="220"/>
    </row>
    <row r="1558" spans="7:7">
      <c r="G1558" s="220"/>
    </row>
    <row r="1559" spans="7:7">
      <c r="G1559" s="220"/>
    </row>
    <row r="1560" spans="7:7">
      <c r="G1560" s="220"/>
    </row>
    <row r="1561" spans="7:7">
      <c r="G1561" s="220"/>
    </row>
    <row r="1562" spans="7:7">
      <c r="G1562" s="220"/>
    </row>
    <row r="1563" spans="7:7">
      <c r="G1563" s="220"/>
    </row>
    <row r="1564" spans="7:7">
      <c r="G1564" s="220"/>
    </row>
    <row r="1565" spans="7:7">
      <c r="G1565" s="220"/>
    </row>
    <row r="1566" spans="7:7">
      <c r="G1566" s="220"/>
    </row>
    <row r="1567" spans="7:7">
      <c r="G1567" s="220"/>
    </row>
    <row r="1568" spans="7:7">
      <c r="G1568" s="220"/>
    </row>
    <row r="1569" spans="7:7">
      <c r="G1569" s="220"/>
    </row>
    <row r="1570" spans="7:7">
      <c r="G1570" s="220"/>
    </row>
    <row r="1571" spans="7:7">
      <c r="G1571" s="220"/>
    </row>
    <row r="1572" spans="7:7">
      <c r="G1572" s="220"/>
    </row>
    <row r="1573" spans="7:7">
      <c r="G1573" s="220"/>
    </row>
    <row r="1574" spans="7:7">
      <c r="G1574" s="220"/>
    </row>
    <row r="1575" spans="7:7">
      <c r="G1575" s="220"/>
    </row>
    <row r="1576" spans="7:7">
      <c r="G1576" s="220"/>
    </row>
    <row r="1577" spans="7:7">
      <c r="G1577" s="220"/>
    </row>
    <row r="1578" spans="7:7">
      <c r="G1578" s="220"/>
    </row>
    <row r="1579" spans="7:7">
      <c r="G1579" s="220"/>
    </row>
    <row r="1580" spans="7:7">
      <c r="G1580" s="220"/>
    </row>
    <row r="1581" spans="7:7">
      <c r="G1581" s="220"/>
    </row>
    <row r="1582" spans="7:7">
      <c r="G1582" s="220"/>
    </row>
    <row r="1583" spans="7:7">
      <c r="G1583" s="220"/>
    </row>
    <row r="1584" spans="7:7">
      <c r="G1584" s="220"/>
    </row>
    <row r="1585" spans="7:7">
      <c r="G1585" s="220"/>
    </row>
    <row r="1586" spans="7:7">
      <c r="G1586" s="220"/>
    </row>
    <row r="1587" spans="7:7">
      <c r="G1587" s="220"/>
    </row>
    <row r="1588" spans="7:7">
      <c r="G1588" s="220"/>
    </row>
    <row r="1589" spans="7:7">
      <c r="G1589" s="220"/>
    </row>
    <row r="1590" spans="7:7">
      <c r="G1590" s="220"/>
    </row>
    <row r="1591" spans="7:7">
      <c r="G1591" s="220"/>
    </row>
    <row r="1592" spans="7:7">
      <c r="G1592" s="220"/>
    </row>
    <row r="1593" spans="7:7">
      <c r="G1593" s="220"/>
    </row>
    <row r="1594" spans="7:7">
      <c r="G1594" s="220"/>
    </row>
    <row r="1595" spans="7:7">
      <c r="G1595" s="220"/>
    </row>
    <row r="1596" spans="7:7">
      <c r="G1596" s="220"/>
    </row>
    <row r="1597" spans="7:7">
      <c r="G1597" s="220"/>
    </row>
    <row r="1598" spans="7:7">
      <c r="G1598" s="220"/>
    </row>
    <row r="1599" spans="7:7">
      <c r="G1599" s="220"/>
    </row>
    <row r="1600" spans="7:7">
      <c r="G1600" s="220"/>
    </row>
    <row r="1601" spans="7:7">
      <c r="G1601" s="220"/>
    </row>
    <row r="1602" spans="7:7">
      <c r="G1602" s="220"/>
    </row>
    <row r="1603" spans="7:7">
      <c r="G1603" s="220"/>
    </row>
    <row r="1604" spans="7:7">
      <c r="G1604" s="220"/>
    </row>
    <row r="1605" spans="7:7">
      <c r="G1605" s="220"/>
    </row>
    <row r="1606" spans="7:7">
      <c r="G1606" s="220"/>
    </row>
    <row r="1607" spans="7:7">
      <c r="G1607" s="220"/>
    </row>
    <row r="1608" spans="7:7">
      <c r="G1608" s="220"/>
    </row>
    <row r="1609" spans="7:7">
      <c r="G1609" s="220"/>
    </row>
    <row r="1610" spans="7:7">
      <c r="G1610" s="220"/>
    </row>
    <row r="1611" spans="7:7">
      <c r="G1611" s="220"/>
    </row>
    <row r="1612" spans="7:7">
      <c r="G1612" s="220"/>
    </row>
    <row r="1613" spans="7:7">
      <c r="G1613" s="220"/>
    </row>
    <row r="1614" spans="7:7">
      <c r="G1614" s="220"/>
    </row>
    <row r="1615" spans="7:7">
      <c r="G1615" s="220"/>
    </row>
    <row r="1616" spans="7:7">
      <c r="G1616" s="220"/>
    </row>
    <row r="1617" spans="7:7">
      <c r="G1617" s="220"/>
    </row>
    <row r="1618" spans="7:7">
      <c r="G1618" s="220"/>
    </row>
    <row r="1619" spans="7:7">
      <c r="G1619" s="220"/>
    </row>
    <row r="1620" spans="7:7">
      <c r="G1620" s="220"/>
    </row>
    <row r="1621" spans="7:7">
      <c r="G1621" s="220"/>
    </row>
    <row r="1622" spans="7:7">
      <c r="G1622" s="220"/>
    </row>
    <row r="1623" spans="7:7">
      <c r="G1623" s="220"/>
    </row>
    <row r="1624" spans="7:7">
      <c r="G1624" s="220"/>
    </row>
    <row r="1625" spans="7:7">
      <c r="G1625" s="220"/>
    </row>
    <row r="1626" spans="7:7">
      <c r="G1626" s="220"/>
    </row>
    <row r="1627" spans="7:7">
      <c r="G1627" s="220"/>
    </row>
    <row r="1628" spans="7:7">
      <c r="G1628" s="220"/>
    </row>
    <row r="1629" spans="7:7">
      <c r="G1629" s="220"/>
    </row>
    <row r="1630" spans="7:7">
      <c r="G1630" s="220"/>
    </row>
    <row r="1631" spans="7:7">
      <c r="G1631" s="220"/>
    </row>
    <row r="1632" spans="7:7">
      <c r="G1632" s="220"/>
    </row>
    <row r="1633" spans="7:7">
      <c r="G1633" s="220"/>
    </row>
    <row r="1634" spans="7:7">
      <c r="G1634" s="220"/>
    </row>
    <row r="1635" spans="7:7">
      <c r="G1635" s="220"/>
    </row>
    <row r="1636" spans="7:7">
      <c r="G1636" s="220"/>
    </row>
    <row r="1637" spans="7:7">
      <c r="G1637" s="220"/>
    </row>
    <row r="1638" spans="7:7">
      <c r="G1638" s="220"/>
    </row>
    <row r="1639" spans="7:7">
      <c r="G1639" s="220"/>
    </row>
    <row r="1640" spans="7:7">
      <c r="G1640" s="220"/>
    </row>
    <row r="1641" spans="7:7">
      <c r="G1641" s="220"/>
    </row>
    <row r="1642" spans="7:7">
      <c r="G1642" s="220"/>
    </row>
    <row r="1643" spans="7:7">
      <c r="G1643" s="220"/>
    </row>
    <row r="1644" spans="7:7">
      <c r="G1644" s="220"/>
    </row>
    <row r="1645" spans="7:7">
      <c r="G1645" s="220"/>
    </row>
    <row r="1646" spans="7:7">
      <c r="G1646" s="220"/>
    </row>
    <row r="1647" spans="7:7">
      <c r="G1647" s="220"/>
    </row>
    <row r="1648" spans="7:7">
      <c r="G1648" s="220"/>
    </row>
    <row r="1649" spans="7:7">
      <c r="G1649" s="220"/>
    </row>
    <row r="1650" spans="7:7">
      <c r="G1650" s="220"/>
    </row>
    <row r="1651" spans="7:7">
      <c r="G1651" s="220"/>
    </row>
    <row r="1652" spans="7:7">
      <c r="G1652" s="220"/>
    </row>
    <row r="1653" spans="7:7">
      <c r="G1653" s="220"/>
    </row>
    <row r="1654" spans="7:7">
      <c r="G1654" s="220"/>
    </row>
    <row r="1655" spans="7:7">
      <c r="G1655" s="220"/>
    </row>
    <row r="1656" spans="7:7">
      <c r="G1656" s="220"/>
    </row>
    <row r="1657" spans="7:7">
      <c r="G1657" s="220"/>
    </row>
    <row r="1658" spans="7:7">
      <c r="G1658" s="220"/>
    </row>
    <row r="1659" spans="7:7">
      <c r="G1659" s="220"/>
    </row>
    <row r="1660" spans="7:7">
      <c r="G1660" s="220"/>
    </row>
    <row r="1661" spans="7:7">
      <c r="G1661" s="220"/>
    </row>
    <row r="1662" spans="7:7">
      <c r="G1662" s="220"/>
    </row>
    <row r="1663" spans="7:7">
      <c r="G1663" s="220"/>
    </row>
    <row r="1664" spans="7:7">
      <c r="G1664" s="220"/>
    </row>
    <row r="1665" spans="7:7">
      <c r="G1665" s="220"/>
    </row>
    <row r="1666" spans="7:7">
      <c r="G1666" s="220"/>
    </row>
    <row r="1667" spans="7:7">
      <c r="G1667" s="220"/>
    </row>
    <row r="1668" spans="7:7">
      <c r="G1668" s="220"/>
    </row>
    <row r="1669" spans="7:7">
      <c r="G1669" s="220"/>
    </row>
    <row r="1670" spans="7:7">
      <c r="G1670" s="220"/>
    </row>
    <row r="1671" spans="7:7">
      <c r="G1671" s="220"/>
    </row>
    <row r="1672" spans="7:7">
      <c r="G1672" s="220"/>
    </row>
    <row r="1673" spans="7:7">
      <c r="G1673" s="220"/>
    </row>
    <row r="1674" spans="7:7">
      <c r="G1674" s="220"/>
    </row>
    <row r="1675" spans="7:7">
      <c r="G1675" s="220"/>
    </row>
    <row r="1676" spans="7:7">
      <c r="G1676" s="220"/>
    </row>
    <row r="1677" spans="7:7">
      <c r="G1677" s="220"/>
    </row>
    <row r="1678" spans="7:7">
      <c r="G1678" s="220"/>
    </row>
    <row r="1679" spans="7:7">
      <c r="G1679" s="220"/>
    </row>
    <row r="1680" spans="7:7">
      <c r="G1680" s="220"/>
    </row>
    <row r="1681" spans="7:7">
      <c r="G1681" s="220"/>
    </row>
    <row r="1682" spans="7:7">
      <c r="G1682" s="220"/>
    </row>
    <row r="1683" spans="7:7">
      <c r="G1683" s="220"/>
    </row>
    <row r="1684" spans="7:7">
      <c r="G1684" s="220"/>
    </row>
    <row r="1685" spans="7:7">
      <c r="G1685" s="220"/>
    </row>
    <row r="1686" spans="7:7">
      <c r="G1686" s="220"/>
    </row>
    <row r="1687" spans="7:7">
      <c r="G1687" s="220"/>
    </row>
    <row r="1688" spans="7:7">
      <c r="G1688" s="220"/>
    </row>
    <row r="1689" spans="7:7">
      <c r="G1689" s="220"/>
    </row>
    <row r="1690" spans="7:7">
      <c r="G1690" s="220"/>
    </row>
    <row r="1691" spans="7:7">
      <c r="G1691" s="220"/>
    </row>
    <row r="1692" spans="7:7">
      <c r="G1692" s="220"/>
    </row>
    <row r="1693" spans="7:7">
      <c r="G1693" s="220"/>
    </row>
    <row r="1694" spans="7:7">
      <c r="G1694" s="220"/>
    </row>
    <row r="1695" spans="7:7">
      <c r="G1695" s="220"/>
    </row>
    <row r="1696" spans="7:7">
      <c r="G1696" s="220"/>
    </row>
    <row r="1697" spans="7:7">
      <c r="G1697" s="220"/>
    </row>
    <row r="1698" spans="7:7">
      <c r="G1698" s="220"/>
    </row>
    <row r="1699" spans="7:7">
      <c r="G1699" s="220"/>
    </row>
    <row r="1700" spans="7:7">
      <c r="G1700" s="220"/>
    </row>
    <row r="1701" spans="7:7">
      <c r="G1701" s="220"/>
    </row>
    <row r="1702" spans="7:7">
      <c r="G1702" s="220"/>
    </row>
    <row r="1703" spans="7:7">
      <c r="G1703" s="220"/>
    </row>
    <row r="1704" spans="7:7">
      <c r="G1704" s="220"/>
    </row>
    <row r="1705" spans="7:7">
      <c r="G1705" s="220"/>
    </row>
    <row r="1706" spans="7:7">
      <c r="G1706" s="220"/>
    </row>
    <row r="1707" spans="7:7">
      <c r="G1707" s="220"/>
    </row>
    <row r="1708" spans="7:7">
      <c r="G1708" s="220"/>
    </row>
    <row r="1709" spans="7:7">
      <c r="G1709" s="220"/>
    </row>
    <row r="1710" spans="7:7">
      <c r="G1710" s="220"/>
    </row>
    <row r="1711" spans="7:7">
      <c r="G1711" s="220"/>
    </row>
    <row r="1712" spans="7:7">
      <c r="G1712" s="220"/>
    </row>
    <row r="1713" spans="7:7">
      <c r="G1713" s="220"/>
    </row>
    <row r="1714" spans="7:7">
      <c r="G1714" s="220"/>
    </row>
    <row r="1715" spans="7:7">
      <c r="G1715" s="220"/>
    </row>
    <row r="1716" spans="7:7">
      <c r="G1716" s="220"/>
    </row>
    <row r="1717" spans="7:7">
      <c r="G1717" s="220"/>
    </row>
    <row r="1718" spans="7:7">
      <c r="G1718" s="220"/>
    </row>
    <row r="1719" spans="7:7">
      <c r="G1719" s="220"/>
    </row>
    <row r="1720" spans="7:7">
      <c r="G1720" s="220"/>
    </row>
    <row r="1721" spans="7:7">
      <c r="G1721" s="220"/>
    </row>
    <row r="1722" spans="7:7">
      <c r="G1722" s="220"/>
    </row>
    <row r="1723" spans="7:7">
      <c r="G1723" s="220"/>
    </row>
    <row r="1724" spans="7:7">
      <c r="G1724" s="220"/>
    </row>
    <row r="1725" spans="7:7">
      <c r="G1725" s="220"/>
    </row>
    <row r="1726" spans="7:7">
      <c r="G1726" s="220"/>
    </row>
    <row r="1727" spans="7:7">
      <c r="G1727" s="220"/>
    </row>
    <row r="1728" spans="7:7">
      <c r="G1728" s="220"/>
    </row>
    <row r="1729" spans="7:7">
      <c r="G1729" s="220"/>
    </row>
    <row r="1730" spans="7:7">
      <c r="G1730" s="220"/>
    </row>
    <row r="1731" spans="7:7">
      <c r="G1731" s="220"/>
    </row>
    <row r="1732" spans="7:7">
      <c r="G1732" s="220"/>
    </row>
    <row r="1733" spans="7:7">
      <c r="G1733" s="220"/>
    </row>
    <row r="1734" spans="7:7">
      <c r="G1734" s="220"/>
    </row>
    <row r="1735" spans="7:7">
      <c r="G1735" s="220"/>
    </row>
    <row r="1736" spans="7:7">
      <c r="G1736" s="220"/>
    </row>
    <row r="1737" spans="7:7">
      <c r="G1737" s="220"/>
    </row>
    <row r="1738" spans="7:7">
      <c r="G1738" s="220"/>
    </row>
    <row r="1739" spans="7:7">
      <c r="G1739" s="220"/>
    </row>
    <row r="1740" spans="7:7">
      <c r="G1740" s="220"/>
    </row>
    <row r="1741" spans="7:7">
      <c r="G1741" s="220"/>
    </row>
    <row r="1742" spans="7:7">
      <c r="G1742" s="220"/>
    </row>
    <row r="1743" spans="7:7">
      <c r="G1743" s="220"/>
    </row>
    <row r="1744" spans="7:7">
      <c r="G1744" s="220"/>
    </row>
    <row r="1745" spans="7:7">
      <c r="G1745" s="220"/>
    </row>
    <row r="1746" spans="7:7">
      <c r="G1746" s="220"/>
    </row>
    <row r="1747" spans="7:7">
      <c r="G1747" s="220"/>
    </row>
    <row r="1748" spans="7:7">
      <c r="G1748" s="220"/>
    </row>
    <row r="1749" spans="7:7">
      <c r="G1749" s="220"/>
    </row>
    <row r="1750" spans="7:7">
      <c r="G1750" s="220"/>
    </row>
    <row r="1751" spans="7:7">
      <c r="G1751" s="220"/>
    </row>
    <row r="1752" spans="7:7">
      <c r="G1752" s="220"/>
    </row>
    <row r="1753" spans="7:7">
      <c r="G1753" s="220"/>
    </row>
    <row r="1754" spans="7:7">
      <c r="G1754" s="220"/>
    </row>
    <row r="1755" spans="7:7">
      <c r="G1755" s="220"/>
    </row>
    <row r="1756" spans="7:7">
      <c r="G1756" s="220"/>
    </row>
    <row r="1757" spans="7:7">
      <c r="G1757" s="220"/>
    </row>
    <row r="1758" spans="7:7">
      <c r="G1758" s="220"/>
    </row>
    <row r="1759" spans="7:7">
      <c r="G1759" s="220"/>
    </row>
    <row r="1760" spans="7:7">
      <c r="G1760" s="220"/>
    </row>
    <row r="1761" spans="7:7">
      <c r="G1761" s="220"/>
    </row>
    <row r="1762" spans="7:7">
      <c r="G1762" s="220"/>
    </row>
    <row r="1763" spans="7:7">
      <c r="G1763" s="220"/>
    </row>
    <row r="1764" spans="7:7">
      <c r="G1764" s="220"/>
    </row>
    <row r="1765" spans="7:7">
      <c r="G1765" s="220"/>
    </row>
    <row r="1766" spans="7:7">
      <c r="G1766" s="220"/>
    </row>
    <row r="1767" spans="7:7">
      <c r="G1767" s="220"/>
    </row>
    <row r="1768" spans="7:7">
      <c r="G1768" s="220"/>
    </row>
    <row r="1769" spans="7:7">
      <c r="G1769" s="220"/>
    </row>
    <row r="1770" spans="7:7">
      <c r="G1770" s="220"/>
    </row>
    <row r="1771" spans="7:7">
      <c r="G1771" s="220"/>
    </row>
    <row r="1772" spans="7:7">
      <c r="G1772" s="220"/>
    </row>
    <row r="1773" spans="7:7">
      <c r="G1773" s="220"/>
    </row>
    <row r="1774" spans="7:7">
      <c r="G1774" s="220"/>
    </row>
    <row r="1775" spans="7:7">
      <c r="G1775" s="220"/>
    </row>
    <row r="1776" spans="7:7">
      <c r="G1776" s="220"/>
    </row>
    <row r="1777" spans="7:7">
      <c r="G1777" s="220"/>
    </row>
    <row r="1778" spans="7:7">
      <c r="G1778" s="220"/>
    </row>
    <row r="1779" spans="7:7">
      <c r="G1779" s="220"/>
    </row>
    <row r="1780" spans="7:7">
      <c r="G1780" s="220"/>
    </row>
    <row r="1781" spans="7:7">
      <c r="G1781" s="220"/>
    </row>
    <row r="1782" spans="7:7">
      <c r="G1782" s="220"/>
    </row>
    <row r="1783" spans="7:7">
      <c r="G1783" s="220"/>
    </row>
    <row r="1784" spans="7:7">
      <c r="G1784" s="220"/>
    </row>
    <row r="1785" spans="7:7">
      <c r="G1785" s="220"/>
    </row>
    <row r="1786" spans="7:7">
      <c r="G1786" s="220"/>
    </row>
    <row r="1787" spans="7:7">
      <c r="G1787" s="220"/>
    </row>
    <row r="1788" spans="7:7">
      <c r="G1788" s="220"/>
    </row>
    <row r="1789" spans="7:7">
      <c r="G1789" s="220"/>
    </row>
    <row r="1790" spans="7:7">
      <c r="G1790" s="220"/>
    </row>
    <row r="1791" spans="7:7">
      <c r="G1791" s="220"/>
    </row>
    <row r="1792" spans="7:7">
      <c r="G1792" s="220"/>
    </row>
    <row r="1793" spans="7:7">
      <c r="G1793" s="220"/>
    </row>
    <row r="1794" spans="7:7">
      <c r="G1794" s="220"/>
    </row>
    <row r="1795" spans="7:7">
      <c r="G1795" s="220"/>
    </row>
    <row r="1796" spans="7:7">
      <c r="G1796" s="220"/>
    </row>
    <row r="1797" spans="7:7">
      <c r="G1797" s="220"/>
    </row>
    <row r="1798" spans="7:7">
      <c r="G1798" s="220"/>
    </row>
    <row r="1799" spans="7:7">
      <c r="G1799" s="220"/>
    </row>
    <row r="1800" spans="7:7">
      <c r="G1800" s="220"/>
    </row>
    <row r="1801" spans="7:7">
      <c r="G1801" s="220"/>
    </row>
    <row r="1802" spans="7:7">
      <c r="G1802" s="220"/>
    </row>
    <row r="1803" spans="7:7">
      <c r="G1803" s="220"/>
    </row>
    <row r="1804" spans="7:7">
      <c r="G1804" s="220"/>
    </row>
    <row r="1805" spans="7:7">
      <c r="G1805" s="220"/>
    </row>
    <row r="1806" spans="7:7">
      <c r="G1806" s="220"/>
    </row>
    <row r="1807" spans="7:7">
      <c r="G1807" s="220"/>
    </row>
    <row r="1808" spans="7:7">
      <c r="G1808" s="220"/>
    </row>
    <row r="1809" spans="7:7">
      <c r="G1809" s="220"/>
    </row>
    <row r="1810" spans="7:7">
      <c r="G1810" s="220"/>
    </row>
    <row r="1811" spans="7:7">
      <c r="G1811" s="220"/>
    </row>
    <row r="1812" spans="7:7">
      <c r="G1812" s="220"/>
    </row>
    <row r="1813" spans="7:7">
      <c r="G1813" s="220"/>
    </row>
    <row r="1814" spans="7:7">
      <c r="G1814" s="220"/>
    </row>
    <row r="1815" spans="7:7">
      <c r="G1815" s="220"/>
    </row>
    <row r="1816" spans="7:7">
      <c r="G1816" s="220"/>
    </row>
    <row r="1817" spans="7:7">
      <c r="G1817" s="220"/>
    </row>
    <row r="1818" spans="7:7">
      <c r="G1818" s="220"/>
    </row>
    <row r="1819" spans="7:7">
      <c r="G1819" s="220"/>
    </row>
    <row r="1820" spans="7:7">
      <c r="G1820" s="220"/>
    </row>
    <row r="1821" spans="7:7">
      <c r="G1821" s="220"/>
    </row>
    <row r="1822" spans="7:7">
      <c r="G1822" s="220"/>
    </row>
    <row r="1823" spans="7:7">
      <c r="G1823" s="220"/>
    </row>
    <row r="1824" spans="7:7">
      <c r="G1824" s="220"/>
    </row>
    <row r="1825" spans="7:7">
      <c r="G1825" s="220"/>
    </row>
    <row r="1826" spans="7:7">
      <c r="G1826" s="220"/>
    </row>
    <row r="1827" spans="7:7">
      <c r="G1827" s="220"/>
    </row>
    <row r="1828" spans="7:7">
      <c r="G1828" s="220"/>
    </row>
    <row r="1829" spans="7:7">
      <c r="G1829" s="220"/>
    </row>
    <row r="1830" spans="7:7">
      <c r="G1830" s="220"/>
    </row>
    <row r="1831" spans="7:7">
      <c r="G1831" s="220"/>
    </row>
    <row r="1832" spans="7:7">
      <c r="G1832" s="220"/>
    </row>
    <row r="1833" spans="7:7">
      <c r="G1833" s="220"/>
    </row>
    <row r="1834" spans="7:7">
      <c r="G1834" s="220"/>
    </row>
    <row r="1835" spans="7:7">
      <c r="G1835" s="220"/>
    </row>
    <row r="1836" spans="7:7">
      <c r="G1836" s="220"/>
    </row>
    <row r="1837" spans="7:7">
      <c r="G1837" s="220"/>
    </row>
    <row r="1838" spans="7:7">
      <c r="G1838" s="220"/>
    </row>
    <row r="1839" spans="7:7">
      <c r="G1839" s="220"/>
    </row>
    <row r="1840" spans="7:7">
      <c r="G1840" s="220"/>
    </row>
    <row r="1841" spans="7:7">
      <c r="G1841" s="220"/>
    </row>
    <row r="1842" spans="7:7">
      <c r="G1842" s="220"/>
    </row>
    <row r="1843" spans="7:7">
      <c r="G1843" s="220"/>
    </row>
    <row r="1844" spans="7:7">
      <c r="G1844" s="220"/>
    </row>
    <row r="1845" spans="7:7">
      <c r="G1845" s="220"/>
    </row>
    <row r="1846" spans="7:7">
      <c r="G1846" s="220"/>
    </row>
    <row r="1847" spans="7:7">
      <c r="G1847" s="220"/>
    </row>
    <row r="1848" spans="7:7">
      <c r="G1848" s="220"/>
    </row>
    <row r="1849" spans="7:7">
      <c r="G1849" s="220"/>
    </row>
    <row r="1850" spans="7:7">
      <c r="G1850" s="220"/>
    </row>
    <row r="1851" spans="7:7">
      <c r="G1851" s="220"/>
    </row>
    <row r="1852" spans="7:7">
      <c r="G1852" s="220"/>
    </row>
    <row r="1853" spans="7:7">
      <c r="G1853" s="220"/>
    </row>
    <row r="1854" spans="7:7">
      <c r="G1854" s="220"/>
    </row>
    <row r="1855" spans="7:7">
      <c r="G1855" s="220"/>
    </row>
    <row r="1856" spans="7:7">
      <c r="G1856" s="220"/>
    </row>
    <row r="1857" spans="7:7">
      <c r="G1857" s="220"/>
    </row>
    <row r="1858" spans="7:7">
      <c r="G1858" s="220"/>
    </row>
    <row r="1859" spans="7:7">
      <c r="G1859" s="220"/>
    </row>
    <row r="1860" spans="7:7">
      <c r="G1860" s="220"/>
    </row>
    <row r="1861" spans="7:7">
      <c r="G1861" s="220"/>
    </row>
    <row r="1862" spans="7:7">
      <c r="G1862" s="220"/>
    </row>
    <row r="1863" spans="7:7">
      <c r="G1863" s="220"/>
    </row>
    <row r="1864" spans="7:7">
      <c r="G1864" s="220"/>
    </row>
    <row r="1865" spans="7:7">
      <c r="G1865" s="220"/>
    </row>
    <row r="1866" spans="7:7">
      <c r="G1866" s="220"/>
    </row>
    <row r="1867" spans="7:7">
      <c r="G1867" s="220"/>
    </row>
    <row r="1868" spans="7:7">
      <c r="G1868" s="220"/>
    </row>
    <row r="1869" spans="7:7">
      <c r="G1869" s="220"/>
    </row>
    <row r="1870" spans="7:7">
      <c r="G1870" s="220"/>
    </row>
    <row r="1871" spans="7:7">
      <c r="G1871" s="220"/>
    </row>
    <row r="1872" spans="7:7">
      <c r="G1872" s="220"/>
    </row>
    <row r="1873" spans="7:7">
      <c r="G1873" s="220"/>
    </row>
    <row r="1874" spans="7:7">
      <c r="G1874" s="220"/>
    </row>
    <row r="1875" spans="7:7">
      <c r="G1875" s="220"/>
    </row>
    <row r="1876" spans="7:7">
      <c r="G1876" s="220"/>
    </row>
    <row r="1877" spans="7:7">
      <c r="G1877" s="220"/>
    </row>
    <row r="1878" spans="7:7">
      <c r="G1878" s="220"/>
    </row>
    <row r="1879" spans="7:7">
      <c r="G1879" s="220"/>
    </row>
    <row r="1880" spans="7:7">
      <c r="G1880" s="220"/>
    </row>
    <row r="1881" spans="7:7">
      <c r="G1881" s="220"/>
    </row>
    <row r="1882" spans="7:7">
      <c r="G1882" s="220"/>
    </row>
    <row r="1883" spans="7:7">
      <c r="G1883" s="220"/>
    </row>
    <row r="1884" spans="7:7">
      <c r="G1884" s="220"/>
    </row>
    <row r="1885" spans="7:7">
      <c r="G1885" s="220"/>
    </row>
    <row r="1886" spans="7:7">
      <c r="G1886" s="220"/>
    </row>
    <row r="1887" spans="7:7">
      <c r="G1887" s="220"/>
    </row>
    <row r="1888" spans="7:7">
      <c r="G1888" s="220"/>
    </row>
    <row r="1889" spans="7:7">
      <c r="G1889" s="220"/>
    </row>
    <row r="1890" spans="7:7">
      <c r="G1890" s="220"/>
    </row>
    <row r="1891" spans="7:7">
      <c r="G1891" s="220"/>
    </row>
    <row r="1892" spans="7:7">
      <c r="G1892" s="220"/>
    </row>
    <row r="1893" spans="7:7">
      <c r="G1893" s="220"/>
    </row>
    <row r="1894" spans="7:7">
      <c r="G1894" s="220"/>
    </row>
    <row r="1895" spans="7:7">
      <c r="G1895" s="220"/>
    </row>
    <row r="1896" spans="7:7">
      <c r="G1896" s="220"/>
    </row>
    <row r="1897" spans="7:7">
      <c r="G1897" s="220"/>
    </row>
    <row r="1898" spans="7:7">
      <c r="G1898" s="220"/>
    </row>
    <row r="1899" spans="7:7">
      <c r="G1899" s="220"/>
    </row>
    <row r="1900" spans="7:7">
      <c r="G1900" s="220"/>
    </row>
    <row r="1901" spans="7:7">
      <c r="G1901" s="220"/>
    </row>
    <row r="1902" spans="7:7">
      <c r="G1902" s="220"/>
    </row>
    <row r="1903" spans="7:7">
      <c r="G1903" s="220"/>
    </row>
    <row r="1904" spans="7:7">
      <c r="G1904" s="220"/>
    </row>
    <row r="1905" spans="7:7">
      <c r="G1905" s="220"/>
    </row>
    <row r="1906" spans="7:7">
      <c r="G1906" s="220"/>
    </row>
    <row r="1907" spans="7:7">
      <c r="G1907" s="220"/>
    </row>
    <row r="1908" spans="7:7">
      <c r="G1908" s="220"/>
    </row>
    <row r="1909" spans="7:7">
      <c r="G1909" s="220"/>
    </row>
    <row r="1910" spans="7:7">
      <c r="G1910" s="220"/>
    </row>
    <row r="1911" spans="7:7">
      <c r="G1911" s="220"/>
    </row>
    <row r="1912" spans="7:7">
      <c r="G1912" s="220"/>
    </row>
    <row r="1913" spans="7:7">
      <c r="G1913" s="220"/>
    </row>
    <row r="1914" spans="7:7">
      <c r="G1914" s="220"/>
    </row>
    <row r="1915" spans="7:7">
      <c r="G1915" s="220"/>
    </row>
    <row r="1916" spans="7:7">
      <c r="G1916" s="220"/>
    </row>
    <row r="1917" spans="7:7">
      <c r="G1917" s="220"/>
    </row>
    <row r="1918" spans="7:7">
      <c r="G1918" s="220"/>
    </row>
    <row r="1919" spans="7:7">
      <c r="G1919" s="220"/>
    </row>
    <row r="1920" spans="7:7">
      <c r="G1920" s="220"/>
    </row>
    <row r="1921" spans="7:7">
      <c r="G1921" s="220"/>
    </row>
    <row r="1922" spans="7:7">
      <c r="G1922" s="220"/>
    </row>
    <row r="1923" spans="7:7">
      <c r="G1923" s="220"/>
    </row>
    <row r="1924" spans="7:7">
      <c r="G1924" s="220"/>
    </row>
    <row r="1925" spans="7:7">
      <c r="G1925" s="220"/>
    </row>
    <row r="1926" spans="7:7">
      <c r="G1926" s="220"/>
    </row>
    <row r="1927" spans="7:7">
      <c r="G1927" s="220"/>
    </row>
    <row r="1928" spans="7:7">
      <c r="G1928" s="220"/>
    </row>
    <row r="1929" spans="7:7">
      <c r="G1929" s="220"/>
    </row>
    <row r="1930" spans="7:7">
      <c r="G1930" s="220"/>
    </row>
    <row r="1931" spans="7:7">
      <c r="G1931" s="220"/>
    </row>
    <row r="1932" spans="7:7">
      <c r="G1932" s="220"/>
    </row>
    <row r="1933" spans="7:7">
      <c r="G1933" s="220"/>
    </row>
    <row r="1934" spans="7:7">
      <c r="G1934" s="220"/>
    </row>
    <row r="1935" spans="7:7">
      <c r="G1935" s="220"/>
    </row>
    <row r="1936" spans="7:7">
      <c r="G1936" s="220"/>
    </row>
    <row r="1937" spans="7:7">
      <c r="G1937" s="220"/>
    </row>
    <row r="1938" spans="7:7">
      <c r="G1938" s="220"/>
    </row>
    <row r="1939" spans="7:7">
      <c r="G1939" s="220"/>
    </row>
    <row r="1940" spans="7:7">
      <c r="G1940" s="220"/>
    </row>
    <row r="1941" spans="7:7">
      <c r="G1941" s="220"/>
    </row>
    <row r="1942" spans="7:7">
      <c r="G1942" s="220"/>
    </row>
    <row r="1943" spans="7:7">
      <c r="G1943" s="220"/>
    </row>
    <row r="1944" spans="7:7">
      <c r="G1944" s="220"/>
    </row>
    <row r="1945" spans="7:7">
      <c r="G1945" s="220"/>
    </row>
    <row r="1946" spans="7:7">
      <c r="G1946" s="220"/>
    </row>
    <row r="1947" spans="7:7">
      <c r="G1947" s="220"/>
    </row>
    <row r="1948" spans="7:7">
      <c r="G1948" s="220"/>
    </row>
    <row r="1949" spans="7:7">
      <c r="G1949" s="220"/>
    </row>
    <row r="1950" spans="7:7">
      <c r="G1950" s="220"/>
    </row>
    <row r="1951" spans="7:7">
      <c r="G1951" s="220"/>
    </row>
    <row r="1952" spans="7:7">
      <c r="G1952" s="220"/>
    </row>
    <row r="1953" spans="7:7">
      <c r="G1953" s="220"/>
    </row>
    <row r="1954" spans="7:7">
      <c r="G1954" s="220"/>
    </row>
    <row r="1955" spans="7:7">
      <c r="G1955" s="220"/>
    </row>
    <row r="1956" spans="7:7">
      <c r="G1956" s="220"/>
    </row>
    <row r="1957" spans="7:7">
      <c r="G1957" s="220"/>
    </row>
    <row r="1958" spans="7:7">
      <c r="G1958" s="220"/>
    </row>
    <row r="1959" spans="7:7">
      <c r="G1959" s="220"/>
    </row>
    <row r="1960" spans="7:7">
      <c r="G1960" s="220"/>
    </row>
    <row r="1961" spans="7:7">
      <c r="G1961" s="220"/>
    </row>
    <row r="1962" spans="7:7">
      <c r="G1962" s="220"/>
    </row>
    <row r="1963" spans="7:7">
      <c r="G1963" s="220"/>
    </row>
    <row r="1964" spans="7:7">
      <c r="G1964" s="220"/>
    </row>
    <row r="1965" spans="7:7">
      <c r="G1965" s="220"/>
    </row>
    <row r="1966" spans="7:7">
      <c r="G1966" s="220"/>
    </row>
    <row r="1967" spans="7:7">
      <c r="G1967" s="220"/>
    </row>
    <row r="1968" spans="7:7">
      <c r="G1968" s="220"/>
    </row>
    <row r="1969" spans="7:7">
      <c r="G1969" s="220"/>
    </row>
    <row r="1970" spans="7:7">
      <c r="G1970" s="220"/>
    </row>
    <row r="1971" spans="7:7">
      <c r="G1971" s="220"/>
    </row>
    <row r="1972" spans="7:7">
      <c r="G1972" s="220"/>
    </row>
    <row r="1973" spans="7:7">
      <c r="G1973" s="220"/>
    </row>
    <row r="1974" spans="7:7">
      <c r="G1974" s="220"/>
    </row>
    <row r="1975" spans="7:7">
      <c r="G1975" s="220"/>
    </row>
    <row r="1976" spans="7:7">
      <c r="G1976" s="220"/>
    </row>
    <row r="1977" spans="7:7">
      <c r="G1977" s="220"/>
    </row>
    <row r="1978" spans="7:7">
      <c r="G1978" s="220"/>
    </row>
    <row r="1979" spans="7:7">
      <c r="G1979" s="220"/>
    </row>
    <row r="1980" spans="7:7">
      <c r="G1980" s="220"/>
    </row>
    <row r="1981" spans="7:7">
      <c r="G1981" s="220"/>
    </row>
    <row r="1982" spans="7:7">
      <c r="G1982" s="220"/>
    </row>
    <row r="1983" spans="7:7">
      <c r="G1983" s="220"/>
    </row>
    <row r="1984" spans="7:7">
      <c r="G1984" s="220"/>
    </row>
    <row r="1985" spans="7:7">
      <c r="G1985" s="220"/>
    </row>
    <row r="1986" spans="7:7">
      <c r="G1986" s="220"/>
    </row>
    <row r="1987" spans="7:7">
      <c r="G1987" s="220"/>
    </row>
    <row r="1988" spans="7:7">
      <c r="G1988" s="220"/>
    </row>
    <row r="1989" spans="7:7">
      <c r="G1989" s="220"/>
    </row>
    <row r="1990" spans="7:7">
      <c r="G1990" s="220"/>
    </row>
    <row r="1991" spans="7:7">
      <c r="G1991" s="220"/>
    </row>
    <row r="1992" spans="7:7">
      <c r="G1992" s="220"/>
    </row>
    <row r="1993" spans="7:7">
      <c r="G1993" s="220"/>
    </row>
    <row r="1994" spans="7:7">
      <c r="G1994" s="220"/>
    </row>
    <row r="1995" spans="7:7">
      <c r="G1995" s="220"/>
    </row>
    <row r="1996" spans="7:7">
      <c r="G1996" s="220"/>
    </row>
    <row r="1997" spans="7:7">
      <c r="G1997" s="220"/>
    </row>
    <row r="1998" spans="7:7">
      <c r="G1998" s="220"/>
    </row>
    <row r="1999" spans="7:7">
      <c r="G1999" s="220"/>
    </row>
    <row r="2000" spans="7:7">
      <c r="G2000" s="220"/>
    </row>
    <row r="2001" spans="7:7">
      <c r="G2001" s="220"/>
    </row>
    <row r="2002" spans="7:7">
      <c r="G2002" s="220"/>
    </row>
    <row r="2003" spans="7:7">
      <c r="G2003" s="220"/>
    </row>
    <row r="2004" spans="7:7">
      <c r="G2004" s="220"/>
    </row>
    <row r="2005" spans="7:7">
      <c r="G2005" s="220"/>
    </row>
    <row r="2006" spans="7:7">
      <c r="G2006" s="220"/>
    </row>
    <row r="2007" spans="7:7">
      <c r="G2007" s="220"/>
    </row>
    <row r="2008" spans="7:7">
      <c r="G2008" s="220"/>
    </row>
    <row r="2009" spans="7:7">
      <c r="G2009" s="220"/>
    </row>
    <row r="2010" spans="7:7">
      <c r="G2010" s="220"/>
    </row>
    <row r="2011" spans="7:7">
      <c r="G2011" s="220"/>
    </row>
    <row r="2012" spans="7:7">
      <c r="G2012" s="220"/>
    </row>
    <row r="2013" spans="7:7">
      <c r="G2013" s="220"/>
    </row>
    <row r="2014" spans="7:7">
      <c r="G2014" s="220"/>
    </row>
    <row r="2015" spans="7:7">
      <c r="G2015" s="220"/>
    </row>
    <row r="2016" spans="7:7">
      <c r="G2016" s="220"/>
    </row>
    <row r="2017" spans="7:7">
      <c r="G2017" s="220"/>
    </row>
    <row r="2018" spans="7:7">
      <c r="G2018" s="220"/>
    </row>
    <row r="2019" spans="7:7">
      <c r="G2019" s="220"/>
    </row>
    <row r="2020" spans="7:7">
      <c r="G2020" s="220"/>
    </row>
    <row r="2021" spans="7:7">
      <c r="G2021" s="220"/>
    </row>
    <row r="2022" spans="7:7">
      <c r="G2022" s="220"/>
    </row>
    <row r="2023" spans="7:7">
      <c r="G2023" s="220"/>
    </row>
    <row r="2024" spans="7:7">
      <c r="G2024" s="220"/>
    </row>
    <row r="2025" spans="7:7">
      <c r="G2025" s="220"/>
    </row>
    <row r="2026" spans="7:7">
      <c r="G2026" s="220"/>
    </row>
    <row r="2027" spans="7:7">
      <c r="G2027" s="220"/>
    </row>
    <row r="2028" spans="7:7">
      <c r="G2028" s="220"/>
    </row>
    <row r="2029" spans="7:7">
      <c r="G2029" s="220"/>
    </row>
    <row r="2030" spans="7:7">
      <c r="G2030" s="220"/>
    </row>
    <row r="2031" spans="7:7">
      <c r="G2031" s="220"/>
    </row>
    <row r="2032" spans="7:7">
      <c r="G2032" s="220"/>
    </row>
    <row r="2033" spans="7:7">
      <c r="G2033" s="220"/>
    </row>
    <row r="2034" spans="7:7">
      <c r="G2034" s="220"/>
    </row>
    <row r="2035" spans="7:7">
      <c r="G2035" s="220"/>
    </row>
    <row r="2036" spans="7:7">
      <c r="G2036" s="220"/>
    </row>
    <row r="2037" spans="7:7">
      <c r="G2037" s="220"/>
    </row>
    <row r="2038" spans="7:7">
      <c r="G2038" s="220"/>
    </row>
    <row r="2039" spans="7:7">
      <c r="G2039" s="220"/>
    </row>
    <row r="2040" spans="7:7">
      <c r="G2040" s="220"/>
    </row>
    <row r="2041" spans="7:7">
      <c r="G2041" s="220"/>
    </row>
    <row r="2042" spans="7:7">
      <c r="G2042" s="220"/>
    </row>
    <row r="2043" spans="7:7">
      <c r="G2043" s="220"/>
    </row>
    <row r="2044" spans="7:7">
      <c r="G2044" s="220"/>
    </row>
    <row r="2045" spans="7:7">
      <c r="G2045" s="220"/>
    </row>
    <row r="2046" spans="7:7">
      <c r="G2046" s="220"/>
    </row>
    <row r="2047" spans="7:7">
      <c r="G2047" s="220"/>
    </row>
    <row r="2048" spans="7:7">
      <c r="G2048" s="220"/>
    </row>
    <row r="2049" spans="7:7">
      <c r="G2049" s="220"/>
    </row>
    <row r="2050" spans="7:7">
      <c r="G2050" s="220"/>
    </row>
    <row r="2051" spans="7:7">
      <c r="G2051" s="220"/>
    </row>
    <row r="2052" spans="7:7">
      <c r="G2052" s="220"/>
    </row>
    <row r="2053" spans="7:7">
      <c r="G2053" s="220"/>
    </row>
    <row r="2054" spans="7:7">
      <c r="G2054" s="220"/>
    </row>
    <row r="2055" spans="7:7">
      <c r="G2055" s="220"/>
    </row>
    <row r="2056" spans="7:7">
      <c r="G2056" s="220"/>
    </row>
    <row r="2057" spans="7:7">
      <c r="G2057" s="220"/>
    </row>
    <row r="2058" spans="7:7">
      <c r="G2058" s="220"/>
    </row>
    <row r="2059" spans="7:7">
      <c r="G2059" s="220"/>
    </row>
    <row r="2060" spans="7:7">
      <c r="G2060" s="220"/>
    </row>
    <row r="2061" spans="7:7">
      <c r="G2061" s="220"/>
    </row>
    <row r="2062" spans="7:7">
      <c r="G2062" s="220"/>
    </row>
    <row r="2063" spans="7:7">
      <c r="G2063" s="220"/>
    </row>
    <row r="2064" spans="7:7">
      <c r="G2064" s="220"/>
    </row>
    <row r="2065" spans="7:7">
      <c r="G2065" s="220"/>
    </row>
    <row r="2066" spans="7:7">
      <c r="G2066" s="220"/>
    </row>
    <row r="2067" spans="7:7">
      <c r="G2067" s="220"/>
    </row>
    <row r="2068" spans="7:7">
      <c r="G2068" s="220"/>
    </row>
    <row r="2069" spans="7:7">
      <c r="G2069" s="220"/>
    </row>
    <row r="2070" spans="7:7">
      <c r="G2070" s="220"/>
    </row>
    <row r="2071" spans="7:7">
      <c r="G2071" s="220"/>
    </row>
    <row r="2072" spans="7:7">
      <c r="G2072" s="220"/>
    </row>
    <row r="2073" spans="7:7">
      <c r="G2073" s="220"/>
    </row>
    <row r="2074" spans="7:7">
      <c r="G2074" s="220"/>
    </row>
    <row r="2075" spans="7:7">
      <c r="G2075" s="220"/>
    </row>
    <row r="2076" spans="7:7">
      <c r="G2076" s="220"/>
    </row>
    <row r="2077" spans="7:7">
      <c r="G2077" s="220"/>
    </row>
    <row r="2078" spans="7:7">
      <c r="G2078" s="220"/>
    </row>
    <row r="2079" spans="7:7">
      <c r="G2079" s="220"/>
    </row>
    <row r="2080" spans="7:7">
      <c r="G2080" s="220"/>
    </row>
    <row r="2081" spans="7:7">
      <c r="G2081" s="220"/>
    </row>
    <row r="2082" spans="7:7">
      <c r="G2082" s="220"/>
    </row>
    <row r="2083" spans="7:7">
      <c r="G2083" s="220"/>
    </row>
    <row r="2084" spans="7:7">
      <c r="G2084" s="220"/>
    </row>
    <row r="2085" spans="7:7">
      <c r="G2085" s="220"/>
    </row>
    <row r="2086" spans="7:7">
      <c r="G2086" s="220"/>
    </row>
    <row r="2087" spans="7:7">
      <c r="G2087" s="220"/>
    </row>
    <row r="2088" spans="7:7">
      <c r="G2088" s="220"/>
    </row>
    <row r="2089" spans="7:7">
      <c r="G2089" s="220"/>
    </row>
    <row r="2090" spans="7:7">
      <c r="G2090" s="220"/>
    </row>
    <row r="2091" spans="7:7">
      <c r="G2091" s="220"/>
    </row>
    <row r="2092" spans="7:7">
      <c r="G2092" s="220"/>
    </row>
    <row r="2093" spans="7:7">
      <c r="G2093" s="220"/>
    </row>
    <row r="2094" spans="7:7">
      <c r="G2094" s="220"/>
    </row>
    <row r="2095" spans="7:7">
      <c r="G2095" s="220"/>
    </row>
    <row r="2096" spans="7:7">
      <c r="G2096" s="220"/>
    </row>
    <row r="2097" spans="7:7">
      <c r="G2097" s="220"/>
    </row>
    <row r="2098" spans="7:7">
      <c r="G2098" s="220"/>
    </row>
    <row r="2099" spans="7:7">
      <c r="G2099" s="220"/>
    </row>
    <row r="2100" spans="7:7">
      <c r="G2100" s="220"/>
    </row>
    <row r="2101" spans="7:7">
      <c r="G2101" s="220"/>
    </row>
    <row r="2102" spans="7:7">
      <c r="G2102" s="220"/>
    </row>
    <row r="2103" spans="7:7">
      <c r="G2103" s="220"/>
    </row>
    <row r="2104" spans="7:7">
      <c r="G2104" s="220"/>
    </row>
    <row r="2105" spans="7:7">
      <c r="G2105" s="220"/>
    </row>
    <row r="2106" spans="7:7">
      <c r="G2106" s="220"/>
    </row>
    <row r="2107" spans="7:7">
      <c r="G2107" s="220"/>
    </row>
    <row r="2108" spans="7:7">
      <c r="G2108" s="220"/>
    </row>
    <row r="2109" spans="7:7">
      <c r="G2109" s="220"/>
    </row>
    <row r="2110" spans="7:7">
      <c r="G2110" s="220"/>
    </row>
    <row r="2111" spans="7:7">
      <c r="G2111" s="220"/>
    </row>
    <row r="2112" spans="7:7">
      <c r="G2112" s="220"/>
    </row>
    <row r="2113" spans="7:7">
      <c r="G2113" s="220"/>
    </row>
    <row r="2114" spans="7:7">
      <c r="G2114" s="220"/>
    </row>
    <row r="2115" spans="7:7">
      <c r="G2115" s="220"/>
    </row>
    <row r="2116" spans="7:7">
      <c r="G2116" s="220"/>
    </row>
    <row r="2117" spans="7:7">
      <c r="G2117" s="220"/>
    </row>
    <row r="2118" spans="7:7">
      <c r="G2118" s="220"/>
    </row>
    <row r="2119" spans="7:7">
      <c r="G2119" s="220"/>
    </row>
    <row r="2120" spans="7:7">
      <c r="G2120" s="220"/>
    </row>
    <row r="2121" spans="7:7">
      <c r="G2121" s="220"/>
    </row>
    <row r="2122" spans="7:7">
      <c r="G2122" s="220"/>
    </row>
    <row r="2123" spans="7:7">
      <c r="G2123" s="220"/>
    </row>
    <row r="2124" spans="7:7">
      <c r="G2124" s="220"/>
    </row>
    <row r="2125" spans="7:7">
      <c r="G2125" s="220"/>
    </row>
    <row r="2126" spans="7:7">
      <c r="G2126" s="220"/>
    </row>
    <row r="2127" spans="7:7">
      <c r="G2127" s="220"/>
    </row>
    <row r="2128" spans="7:7">
      <c r="G2128" s="220"/>
    </row>
    <row r="2129" spans="7:7">
      <c r="G2129" s="220"/>
    </row>
    <row r="2130" spans="7:7">
      <c r="G2130" s="220"/>
    </row>
    <row r="2131" spans="7:7">
      <c r="G2131" s="220"/>
    </row>
    <row r="2132" spans="7:7">
      <c r="G2132" s="220"/>
    </row>
    <row r="2133" spans="7:7">
      <c r="G2133" s="220"/>
    </row>
    <row r="2134" spans="7:7">
      <c r="G2134" s="220"/>
    </row>
    <row r="2135" spans="7:7">
      <c r="G2135" s="220"/>
    </row>
    <row r="2136" spans="7:7">
      <c r="G2136" s="220"/>
    </row>
    <row r="2137" spans="7:7">
      <c r="G2137" s="220"/>
    </row>
    <row r="2138" spans="7:7">
      <c r="G2138" s="220"/>
    </row>
    <row r="2139" spans="7:7">
      <c r="G2139" s="220"/>
    </row>
    <row r="2140" spans="7:7">
      <c r="G2140" s="220"/>
    </row>
    <row r="2141" spans="7:7">
      <c r="G2141" s="220"/>
    </row>
    <row r="2142" spans="7:7">
      <c r="G2142" s="220"/>
    </row>
    <row r="2143" spans="7:7">
      <c r="G2143" s="220"/>
    </row>
    <row r="2144" spans="7:7">
      <c r="G2144" s="220"/>
    </row>
    <row r="2145" spans="7:7">
      <c r="G2145" s="220"/>
    </row>
    <row r="2146" spans="7:7">
      <c r="G2146" s="220"/>
    </row>
    <row r="2147" spans="7:7">
      <c r="G2147" s="220"/>
    </row>
    <row r="2148" spans="7:7">
      <c r="G2148" s="220"/>
    </row>
    <row r="2149" spans="7:7">
      <c r="G2149" s="220"/>
    </row>
    <row r="2150" spans="7:7">
      <c r="G2150" s="220"/>
    </row>
    <row r="2151" spans="7:7">
      <c r="G2151" s="220"/>
    </row>
    <row r="2152" spans="7:7">
      <c r="G2152" s="220"/>
    </row>
    <row r="2153" spans="7:7">
      <c r="G2153" s="220"/>
    </row>
    <row r="2154" spans="7:7">
      <c r="G2154" s="220"/>
    </row>
    <row r="2155" spans="7:7">
      <c r="G2155" s="220"/>
    </row>
    <row r="2156" spans="7:7">
      <c r="G2156" s="220"/>
    </row>
    <row r="2157" spans="7:7">
      <c r="G2157" s="220"/>
    </row>
    <row r="2158" spans="7:7">
      <c r="G2158" s="220"/>
    </row>
    <row r="2159" spans="7:7">
      <c r="G2159" s="220"/>
    </row>
    <row r="2160" spans="7:7">
      <c r="G2160" s="220"/>
    </row>
    <row r="2161" spans="7:7">
      <c r="G2161" s="220"/>
    </row>
    <row r="2162" spans="7:7">
      <c r="G2162" s="220"/>
    </row>
    <row r="2163" spans="7:7">
      <c r="G2163" s="220"/>
    </row>
    <row r="2164" spans="7:7">
      <c r="G2164" s="220"/>
    </row>
    <row r="2165" spans="7:7">
      <c r="G2165" s="220"/>
    </row>
    <row r="2166" spans="7:7">
      <c r="G2166" s="220"/>
    </row>
    <row r="2167" spans="7:7">
      <c r="G2167" s="220"/>
    </row>
    <row r="2168" spans="7:7">
      <c r="G2168" s="220"/>
    </row>
    <row r="2169" spans="7:7">
      <c r="G2169" s="220"/>
    </row>
    <row r="2170" spans="7:7">
      <c r="G2170" s="220"/>
    </row>
    <row r="2171" spans="7:7">
      <c r="G2171" s="220"/>
    </row>
    <row r="2172" spans="7:7">
      <c r="G2172" s="220"/>
    </row>
    <row r="2173" spans="7:7">
      <c r="G2173" s="220"/>
    </row>
    <row r="2174" spans="7:7">
      <c r="G2174" s="220"/>
    </row>
    <row r="2175" spans="7:7">
      <c r="G2175" s="220"/>
    </row>
    <row r="2176" spans="7:7">
      <c r="G2176" s="220"/>
    </row>
    <row r="2177" spans="7:7">
      <c r="G2177" s="220"/>
    </row>
    <row r="2178" spans="7:7">
      <c r="G2178" s="220"/>
    </row>
    <row r="2179" spans="7:7">
      <c r="G2179" s="220"/>
    </row>
    <row r="2180" spans="7:7">
      <c r="G2180" s="220"/>
    </row>
    <row r="2181" spans="7:7">
      <c r="G2181" s="220"/>
    </row>
    <row r="2182" spans="7:7">
      <c r="G2182" s="220"/>
    </row>
    <row r="2183" spans="7:7">
      <c r="G2183" s="220"/>
    </row>
    <row r="2184" spans="7:7">
      <c r="G2184" s="220"/>
    </row>
    <row r="2185" spans="7:7">
      <c r="G2185" s="220"/>
    </row>
    <row r="2186" spans="7:7">
      <c r="G2186" s="220"/>
    </row>
    <row r="2187" spans="7:7">
      <c r="G2187" s="220"/>
    </row>
    <row r="2188" spans="7:7">
      <c r="G2188" s="220"/>
    </row>
    <row r="2189" spans="7:7">
      <c r="G2189" s="220"/>
    </row>
    <row r="2190" spans="7:7">
      <c r="G2190" s="220"/>
    </row>
    <row r="2191" spans="7:7">
      <c r="G2191" s="220"/>
    </row>
    <row r="2192" spans="7:7">
      <c r="G2192" s="220"/>
    </row>
    <row r="2193" spans="7:7">
      <c r="G2193" s="220"/>
    </row>
    <row r="2194" spans="7:7">
      <c r="G2194" s="220"/>
    </row>
    <row r="2195" spans="7:7">
      <c r="G2195" s="220"/>
    </row>
    <row r="2196" spans="7:7">
      <c r="G2196" s="220"/>
    </row>
    <row r="2197" spans="7:7">
      <c r="G2197" s="220"/>
    </row>
    <row r="2198" spans="7:7">
      <c r="G2198" s="220"/>
    </row>
    <row r="2199" spans="7:7">
      <c r="G2199" s="220"/>
    </row>
    <row r="2200" spans="7:7">
      <c r="G2200" s="220"/>
    </row>
    <row r="2201" spans="7:7">
      <c r="G2201" s="220"/>
    </row>
    <row r="2202" spans="7:7">
      <c r="G2202" s="220"/>
    </row>
    <row r="2203" spans="7:7">
      <c r="G2203" s="220"/>
    </row>
    <row r="2204" spans="7:7">
      <c r="G2204" s="220"/>
    </row>
    <row r="2205" spans="7:7">
      <c r="G2205" s="220"/>
    </row>
    <row r="2206" spans="7:7">
      <c r="G2206" s="220"/>
    </row>
    <row r="2207" spans="7:7">
      <c r="G2207" s="220"/>
    </row>
    <row r="2208" spans="7:7">
      <c r="G2208" s="220"/>
    </row>
    <row r="2209" spans="7:7">
      <c r="G2209" s="220"/>
    </row>
    <row r="2210" spans="7:7">
      <c r="G2210" s="220"/>
    </row>
    <row r="2211" spans="7:7">
      <c r="G2211" s="220"/>
    </row>
    <row r="2212" spans="7:7">
      <c r="G2212" s="220"/>
    </row>
    <row r="2213" spans="7:7">
      <c r="G2213" s="220"/>
    </row>
    <row r="2214" spans="7:7">
      <c r="G2214" s="220"/>
    </row>
    <row r="2215" spans="7:7">
      <c r="G2215" s="220"/>
    </row>
    <row r="2216" spans="7:7">
      <c r="G2216" s="220"/>
    </row>
    <row r="2217" spans="7:7">
      <c r="G2217" s="220"/>
    </row>
    <row r="2218" spans="7:7">
      <c r="G2218" s="220"/>
    </row>
    <row r="2219" spans="7:7">
      <c r="G2219" s="220"/>
    </row>
    <row r="2220" spans="7:7">
      <c r="G2220" s="220"/>
    </row>
    <row r="2221" spans="7:7">
      <c r="G2221" s="220"/>
    </row>
    <row r="2222" spans="7:7">
      <c r="G2222" s="220"/>
    </row>
    <row r="2223" spans="7:7">
      <c r="G2223" s="220"/>
    </row>
    <row r="2224" spans="7:7">
      <c r="G2224" s="220"/>
    </row>
    <row r="2225" spans="7:7">
      <c r="G2225" s="220"/>
    </row>
    <row r="2226" spans="7:7">
      <c r="G2226" s="220"/>
    </row>
    <row r="2227" spans="7:7">
      <c r="G2227" s="220"/>
    </row>
    <row r="2228" spans="7:7">
      <c r="G2228" s="220"/>
    </row>
    <row r="2229" spans="7:7">
      <c r="G2229" s="220"/>
    </row>
    <row r="2230" spans="7:7">
      <c r="G2230" s="220"/>
    </row>
    <row r="2231" spans="7:7">
      <c r="G2231" s="220"/>
    </row>
    <row r="2232" spans="7:7">
      <c r="G2232" s="220"/>
    </row>
    <row r="2233" spans="7:7">
      <c r="G2233" s="220"/>
    </row>
    <row r="2234" spans="7:7">
      <c r="G2234" s="220"/>
    </row>
    <row r="2235" spans="7:7">
      <c r="G2235" s="220"/>
    </row>
    <row r="2236" spans="7:7">
      <c r="G2236" s="220"/>
    </row>
    <row r="2237" spans="7:7">
      <c r="G2237" s="220"/>
    </row>
    <row r="2238" spans="7:7">
      <c r="G2238" s="220"/>
    </row>
    <row r="2239" spans="7:7">
      <c r="G2239" s="220"/>
    </row>
    <row r="2240" spans="7:7">
      <c r="G2240" s="220"/>
    </row>
    <row r="2241" spans="7:7">
      <c r="G2241" s="220"/>
    </row>
    <row r="2242" spans="7:7">
      <c r="G2242" s="220"/>
    </row>
    <row r="2243" spans="7:7">
      <c r="G2243" s="220"/>
    </row>
    <row r="2244" spans="7:7">
      <c r="G2244" s="220"/>
    </row>
    <row r="2245" spans="7:7">
      <c r="G2245" s="220"/>
    </row>
    <row r="2246" spans="7:7">
      <c r="G2246" s="220"/>
    </row>
    <row r="2247" spans="7:7">
      <c r="G2247" s="220"/>
    </row>
    <row r="2248" spans="7:7">
      <c r="G2248" s="220"/>
    </row>
    <row r="2249" spans="7:7">
      <c r="G2249" s="220"/>
    </row>
    <row r="2250" spans="7:7">
      <c r="G2250" s="220"/>
    </row>
    <row r="2251" spans="7:7">
      <c r="G2251" s="220"/>
    </row>
    <row r="2252" spans="7:7">
      <c r="G2252" s="220"/>
    </row>
    <row r="2253" spans="7:7">
      <c r="G2253" s="220"/>
    </row>
    <row r="2254" spans="7:7">
      <c r="G2254" s="220"/>
    </row>
    <row r="2255" spans="7:7">
      <c r="G2255" s="220"/>
    </row>
    <row r="2256" spans="7:7">
      <c r="G2256" s="220"/>
    </row>
    <row r="2257" spans="7:7">
      <c r="G2257" s="220"/>
    </row>
    <row r="2258" spans="7:7">
      <c r="G2258" s="220"/>
    </row>
    <row r="2259" spans="7:7">
      <c r="G2259" s="220"/>
    </row>
    <row r="2260" spans="7:7">
      <c r="G2260" s="220"/>
    </row>
    <row r="2261" spans="7:7">
      <c r="G2261" s="220"/>
    </row>
    <row r="2262" spans="7:7">
      <c r="G2262" s="220"/>
    </row>
    <row r="2263" spans="7:7">
      <c r="G2263" s="220"/>
    </row>
    <row r="2264" spans="7:7">
      <c r="G2264" s="220"/>
    </row>
    <row r="2265" spans="7:7">
      <c r="G2265" s="220"/>
    </row>
    <row r="2266" spans="7:7">
      <c r="G2266" s="220"/>
    </row>
    <row r="2267" spans="7:7">
      <c r="G2267" s="220"/>
    </row>
    <row r="2268" spans="7:7">
      <c r="G2268" s="220"/>
    </row>
    <row r="2269" spans="7:7">
      <c r="G2269" s="220"/>
    </row>
    <row r="2270" spans="7:7">
      <c r="G2270" s="220"/>
    </row>
    <row r="2271" spans="7:7">
      <c r="G2271" s="220"/>
    </row>
    <row r="2272" spans="7:7">
      <c r="G2272" s="220"/>
    </row>
    <row r="2273" spans="7:7">
      <c r="G2273" s="220"/>
    </row>
    <row r="2274" spans="7:7">
      <c r="G2274" s="220"/>
    </row>
    <row r="2275" spans="7:7">
      <c r="G2275" s="220"/>
    </row>
    <row r="2276" spans="7:7">
      <c r="G2276" s="220"/>
    </row>
    <row r="2277" spans="7:7">
      <c r="G2277" s="220"/>
    </row>
    <row r="2278" spans="7:7">
      <c r="G2278" s="220"/>
    </row>
    <row r="2279" spans="7:7">
      <c r="G2279" s="220"/>
    </row>
    <row r="2280" spans="7:7">
      <c r="G2280" s="220"/>
    </row>
    <row r="2281" spans="7:7">
      <c r="G2281" s="220"/>
    </row>
    <row r="2282" spans="7:7">
      <c r="G2282" s="220"/>
    </row>
    <row r="2283" spans="7:7">
      <c r="G2283" s="220"/>
    </row>
    <row r="2284" spans="7:7">
      <c r="G2284" s="220"/>
    </row>
    <row r="2285" spans="7:7">
      <c r="G2285" s="220"/>
    </row>
    <row r="2286" spans="7:7">
      <c r="G2286" s="220"/>
    </row>
    <row r="2287" spans="7:7">
      <c r="G2287" s="220"/>
    </row>
    <row r="2288" spans="7:7">
      <c r="G2288" s="220"/>
    </row>
    <row r="2289" spans="7:7">
      <c r="G2289" s="220"/>
    </row>
    <row r="2290" spans="7:7">
      <c r="G2290" s="220"/>
    </row>
    <row r="2291" spans="7:7">
      <c r="G2291" s="220"/>
    </row>
    <row r="2292" spans="7:7">
      <c r="G2292" s="220"/>
    </row>
    <row r="2293" spans="7:7">
      <c r="G2293" s="220"/>
    </row>
    <row r="2294" spans="7:7">
      <c r="G2294" s="220"/>
    </row>
    <row r="2295" spans="7:7">
      <c r="G2295" s="220"/>
    </row>
    <row r="2296" spans="7:7">
      <c r="G2296" s="220"/>
    </row>
    <row r="2297" spans="7:7">
      <c r="G2297" s="220"/>
    </row>
    <row r="2298" spans="7:7">
      <c r="G2298" s="220"/>
    </row>
    <row r="2299" spans="7:7">
      <c r="G2299" s="220"/>
    </row>
    <row r="2300" spans="7:7">
      <c r="G2300" s="220"/>
    </row>
    <row r="2301" spans="7:7">
      <c r="G2301" s="220"/>
    </row>
    <row r="2302" spans="7:7">
      <c r="G2302" s="220"/>
    </row>
    <row r="2303" spans="7:7">
      <c r="G2303" s="220"/>
    </row>
    <row r="2304" spans="7:7">
      <c r="G2304" s="220"/>
    </row>
    <row r="2305" spans="7:7">
      <c r="G2305" s="220"/>
    </row>
    <row r="2306" spans="7:7">
      <c r="G2306" s="220"/>
    </row>
    <row r="2307" spans="7:7">
      <c r="G2307" s="220"/>
    </row>
    <row r="2308" spans="7:7">
      <c r="G2308" s="220"/>
    </row>
    <row r="2309" spans="7:7">
      <c r="G2309" s="220"/>
    </row>
    <row r="2310" spans="7:7">
      <c r="G2310" s="220"/>
    </row>
    <row r="2311" spans="7:7">
      <c r="G2311" s="220"/>
    </row>
    <row r="2312" spans="7:7">
      <c r="G2312" s="220"/>
    </row>
    <row r="2313" spans="7:7">
      <c r="G2313" s="220"/>
    </row>
    <row r="2314" spans="7:7">
      <c r="G2314" s="220"/>
    </row>
    <row r="2315" spans="7:7">
      <c r="G2315" s="220"/>
    </row>
    <row r="2316" spans="7:7">
      <c r="G2316" s="220"/>
    </row>
    <row r="2317" spans="7:7">
      <c r="G2317" s="220"/>
    </row>
    <row r="2318" spans="7:7">
      <c r="G2318" s="220"/>
    </row>
    <row r="2319" spans="7:7">
      <c r="G2319" s="220"/>
    </row>
    <row r="2320" spans="7:7">
      <c r="G2320" s="220"/>
    </row>
    <row r="2321" spans="7:7">
      <c r="G2321" s="220"/>
    </row>
    <row r="2322" spans="7:7">
      <c r="G2322" s="220"/>
    </row>
    <row r="2323" spans="7:7">
      <c r="G2323" s="220"/>
    </row>
    <row r="2324" spans="7:7">
      <c r="G2324" s="220"/>
    </row>
    <row r="2325" spans="7:7">
      <c r="G2325" s="220"/>
    </row>
    <row r="2326" spans="7:7">
      <c r="G2326" s="220"/>
    </row>
    <row r="2327" spans="7:7">
      <c r="G2327" s="220"/>
    </row>
    <row r="2328" spans="7:7">
      <c r="G2328" s="220"/>
    </row>
    <row r="2329" spans="7:7">
      <c r="G2329" s="220"/>
    </row>
    <row r="2330" spans="7:7">
      <c r="G2330" s="220"/>
    </row>
    <row r="2331" spans="7:7">
      <c r="G2331" s="220"/>
    </row>
    <row r="2332" spans="7:7">
      <c r="G2332" s="220"/>
    </row>
    <row r="2333" spans="7:7">
      <c r="G2333" s="220"/>
    </row>
    <row r="2334" spans="7:7">
      <c r="G2334" s="220"/>
    </row>
    <row r="2335" spans="7:7">
      <c r="G2335" s="220"/>
    </row>
    <row r="2336" spans="7:7">
      <c r="G2336" s="220"/>
    </row>
    <row r="2337" spans="7:7">
      <c r="G2337" s="220"/>
    </row>
    <row r="2338" spans="7:7">
      <c r="G2338" s="220"/>
    </row>
    <row r="2339" spans="7:7">
      <c r="G2339" s="220"/>
    </row>
    <row r="2340" spans="7:7">
      <c r="G2340" s="220"/>
    </row>
    <row r="2341" spans="7:7">
      <c r="G2341" s="220"/>
    </row>
    <row r="2342" spans="7:7">
      <c r="G2342" s="220"/>
    </row>
    <row r="2343" spans="7:7">
      <c r="G2343" s="220"/>
    </row>
    <row r="2344" spans="7:7">
      <c r="G2344" s="220"/>
    </row>
    <row r="2345" spans="7:7">
      <c r="G2345" s="220"/>
    </row>
    <row r="2346" spans="7:7">
      <c r="G2346" s="220"/>
    </row>
    <row r="2347" spans="7:7">
      <c r="G2347" s="220"/>
    </row>
    <row r="2348" spans="7:7">
      <c r="G2348" s="220"/>
    </row>
    <row r="2349" spans="7:7">
      <c r="G2349" s="220"/>
    </row>
    <row r="2350" spans="7:7">
      <c r="G2350" s="220"/>
    </row>
    <row r="2351" spans="7:7">
      <c r="G2351" s="220"/>
    </row>
    <row r="2352" spans="7:7">
      <c r="G2352" s="220"/>
    </row>
    <row r="2353" spans="7:7">
      <c r="G2353" s="220"/>
    </row>
    <row r="2354" spans="7:7">
      <c r="G2354" s="220"/>
    </row>
    <row r="2355" spans="7:7">
      <c r="G2355" s="220"/>
    </row>
    <row r="2356" spans="7:7">
      <c r="G2356" s="220"/>
    </row>
    <row r="2357" spans="7:7">
      <c r="G2357" s="220"/>
    </row>
    <row r="2358" spans="7:7">
      <c r="G2358" s="220"/>
    </row>
    <row r="2359" spans="7:7">
      <c r="G2359" s="220"/>
    </row>
    <row r="2360" spans="7:7">
      <c r="G2360" s="220"/>
    </row>
    <row r="2361" spans="7:7">
      <c r="G2361" s="220"/>
    </row>
    <row r="2362" spans="7:7">
      <c r="G2362" s="220"/>
    </row>
    <row r="2363" spans="7:7">
      <c r="G2363" s="220"/>
    </row>
    <row r="2364" spans="7:7">
      <c r="G2364" s="220"/>
    </row>
    <row r="2365" spans="7:7">
      <c r="G2365" s="220"/>
    </row>
    <row r="2366" spans="7:7">
      <c r="G2366" s="220"/>
    </row>
    <row r="2367" spans="7:7">
      <c r="G2367" s="220"/>
    </row>
    <row r="2368" spans="7:7">
      <c r="G2368" s="220"/>
    </row>
    <row r="2369" spans="7:7">
      <c r="G2369" s="220"/>
    </row>
    <row r="2370" spans="7:7">
      <c r="G2370" s="220"/>
    </row>
    <row r="2371" spans="7:7">
      <c r="G2371" s="220"/>
    </row>
    <row r="2372" spans="7:7">
      <c r="G2372" s="220"/>
    </row>
    <row r="2373" spans="7:7">
      <c r="G2373" s="220"/>
    </row>
    <row r="2374" spans="7:7">
      <c r="G2374" s="220"/>
    </row>
    <row r="2375" spans="7:7">
      <c r="G2375" s="220"/>
    </row>
    <row r="2376" spans="7:7">
      <c r="G2376" s="220"/>
    </row>
    <row r="2377" spans="7:7">
      <c r="G2377" s="220"/>
    </row>
    <row r="2378" spans="7:7">
      <c r="G2378" s="220"/>
    </row>
    <row r="2379" spans="7:7">
      <c r="G2379" s="220"/>
    </row>
    <row r="2380" spans="7:7">
      <c r="G2380" s="220"/>
    </row>
    <row r="2381" spans="7:7">
      <c r="G2381" s="220"/>
    </row>
    <row r="2382" spans="7:7">
      <c r="G2382" s="220"/>
    </row>
    <row r="2383" spans="7:7">
      <c r="G2383" s="220"/>
    </row>
    <row r="2384" spans="7:7">
      <c r="G2384" s="220"/>
    </row>
    <row r="2385" spans="7:7">
      <c r="G2385" s="220"/>
    </row>
    <row r="2386" spans="7:7">
      <c r="G2386" s="220"/>
    </row>
    <row r="2387" spans="7:7">
      <c r="G2387" s="220"/>
    </row>
    <row r="2388" spans="7:7">
      <c r="G2388" s="220"/>
    </row>
    <row r="2389" spans="7:7">
      <c r="G2389" s="220"/>
    </row>
    <row r="2390" spans="7:7">
      <c r="G2390" s="220"/>
    </row>
    <row r="2391" spans="7:7">
      <c r="G2391" s="220"/>
    </row>
    <row r="2392" spans="7:7">
      <c r="G2392" s="220"/>
    </row>
    <row r="2393" spans="7:7">
      <c r="G2393" s="220"/>
    </row>
    <row r="2394" spans="7:7">
      <c r="G2394" s="220"/>
    </row>
    <row r="2395" spans="7:7">
      <c r="G2395" s="220"/>
    </row>
    <row r="2396" spans="7:7">
      <c r="G2396" s="220"/>
    </row>
    <row r="2397" spans="7:7">
      <c r="G2397" s="220"/>
    </row>
    <row r="2398" spans="7:7">
      <c r="G2398" s="220"/>
    </row>
    <row r="2399" spans="7:7">
      <c r="G2399" s="220"/>
    </row>
    <row r="2400" spans="7:7">
      <c r="G2400" s="220"/>
    </row>
    <row r="2401" spans="7:7">
      <c r="G2401" s="220"/>
    </row>
    <row r="2402" spans="7:7">
      <c r="G2402" s="220"/>
    </row>
    <row r="2403" spans="7:7">
      <c r="G2403" s="220"/>
    </row>
    <row r="2404" spans="7:7">
      <c r="G2404" s="220"/>
    </row>
    <row r="2405" spans="7:7">
      <c r="G2405" s="220"/>
    </row>
    <row r="2406" spans="7:7">
      <c r="G2406" s="220"/>
    </row>
    <row r="2407" spans="7:7">
      <c r="G2407" s="220"/>
    </row>
    <row r="2408" spans="7:7">
      <c r="G2408" s="220"/>
    </row>
    <row r="2409" spans="7:7">
      <c r="G2409" s="220"/>
    </row>
    <row r="2410" spans="7:7">
      <c r="G2410" s="220"/>
    </row>
    <row r="2411" spans="7:7">
      <c r="G2411" s="220"/>
    </row>
    <row r="2412" spans="7:7">
      <c r="G2412" s="220"/>
    </row>
    <row r="2413" spans="7:7">
      <c r="G2413" s="220"/>
    </row>
    <row r="2414" spans="7:7">
      <c r="G2414" s="220"/>
    </row>
    <row r="2415" spans="7:7">
      <c r="G2415" s="220"/>
    </row>
    <row r="2416" spans="7:7">
      <c r="G2416" s="220"/>
    </row>
    <row r="2417" spans="7:7">
      <c r="G2417" s="220"/>
    </row>
    <row r="2418" spans="7:7">
      <c r="G2418" s="220"/>
    </row>
    <row r="2419" spans="7:7">
      <c r="G2419" s="220"/>
    </row>
    <row r="2420" spans="7:7">
      <c r="G2420" s="220"/>
    </row>
    <row r="2421" spans="7:7">
      <c r="G2421" s="220"/>
    </row>
    <row r="2422" spans="7:7">
      <c r="G2422" s="220"/>
    </row>
    <row r="2423" spans="7:7">
      <c r="G2423" s="220"/>
    </row>
    <row r="2424" spans="7:7">
      <c r="G2424" s="220"/>
    </row>
    <row r="2425" spans="7:7">
      <c r="G2425" s="220"/>
    </row>
    <row r="2426" spans="7:7">
      <c r="G2426" s="220"/>
    </row>
    <row r="2427" spans="7:7">
      <c r="G2427" s="220"/>
    </row>
    <row r="2428" spans="7:7">
      <c r="G2428" s="220"/>
    </row>
    <row r="2429" spans="7:7">
      <c r="G2429" s="220"/>
    </row>
    <row r="2430" spans="7:7">
      <c r="G2430" s="220"/>
    </row>
    <row r="2431" spans="7:7">
      <c r="G2431" s="220"/>
    </row>
    <row r="2432" spans="7:7">
      <c r="G2432" s="220"/>
    </row>
    <row r="2433" spans="7:7">
      <c r="G2433" s="220"/>
    </row>
    <row r="2434" spans="7:7">
      <c r="G2434" s="220"/>
    </row>
    <row r="2435" spans="7:7">
      <c r="G2435" s="220"/>
    </row>
    <row r="2436" spans="7:7">
      <c r="G2436" s="220"/>
    </row>
    <row r="2437" spans="7:7">
      <c r="G2437" s="220"/>
    </row>
    <row r="2438" spans="7:7">
      <c r="G2438" s="220"/>
    </row>
    <row r="2439" spans="7:7">
      <c r="G2439" s="220"/>
    </row>
    <row r="2440" spans="7:7">
      <c r="G2440" s="220"/>
    </row>
    <row r="2441" spans="7:7">
      <c r="G2441" s="220"/>
    </row>
    <row r="2442" spans="7:7">
      <c r="G2442" s="220"/>
    </row>
    <row r="2443" spans="7:7">
      <c r="G2443" s="220"/>
    </row>
    <row r="2444" spans="7:7">
      <c r="G2444" s="220"/>
    </row>
    <row r="2445" spans="7:7">
      <c r="G2445" s="220"/>
    </row>
    <row r="2446" spans="7:7">
      <c r="G2446" s="220"/>
    </row>
    <row r="2447" spans="7:7">
      <c r="G2447" s="220"/>
    </row>
    <row r="2448" spans="7:7">
      <c r="G2448" s="220"/>
    </row>
    <row r="2449" spans="7:7">
      <c r="G2449" s="220"/>
    </row>
    <row r="2450" spans="7:7">
      <c r="G2450" s="220"/>
    </row>
    <row r="2451" spans="7:7">
      <c r="G2451" s="220"/>
    </row>
    <row r="2452" spans="7:7">
      <c r="G2452" s="220"/>
    </row>
    <row r="2453" spans="7:7">
      <c r="G2453" s="220"/>
    </row>
    <row r="2454" spans="7:7">
      <c r="G2454" s="220"/>
    </row>
    <row r="2455" spans="7:7">
      <c r="G2455" s="220"/>
    </row>
    <row r="2456" spans="7:7">
      <c r="G2456" s="220"/>
    </row>
    <row r="2457" spans="7:7">
      <c r="G2457" s="220"/>
    </row>
    <row r="2458" spans="7:7">
      <c r="G2458" s="220"/>
    </row>
    <row r="2459" spans="7:7">
      <c r="G2459" s="220"/>
    </row>
    <row r="2460" spans="7:7">
      <c r="G2460" s="220"/>
    </row>
    <row r="2461" spans="7:7">
      <c r="G2461" s="220"/>
    </row>
    <row r="2462" spans="7:7">
      <c r="G2462" s="220"/>
    </row>
    <row r="2463" spans="7:7">
      <c r="G2463" s="220"/>
    </row>
    <row r="2464" spans="7:7">
      <c r="G2464" s="220"/>
    </row>
    <row r="2465" spans="7:7">
      <c r="G2465" s="220"/>
    </row>
    <row r="2466" spans="7:7">
      <c r="G2466" s="220"/>
    </row>
    <row r="2467" spans="7:7">
      <c r="G2467" s="220"/>
    </row>
    <row r="2468" spans="7:7">
      <c r="G2468" s="220"/>
    </row>
    <row r="2469" spans="7:7">
      <c r="G2469" s="220"/>
    </row>
    <row r="2470" spans="7:7">
      <c r="G2470" s="220"/>
    </row>
    <row r="2471" spans="7:7">
      <c r="G2471" s="220"/>
    </row>
    <row r="2472" spans="7:7">
      <c r="G2472" s="220"/>
    </row>
    <row r="2473" spans="7:7">
      <c r="G2473" s="220"/>
    </row>
    <row r="2474" spans="7:7">
      <c r="G2474" s="220"/>
    </row>
    <row r="2475" spans="7:7">
      <c r="G2475" s="220"/>
    </row>
    <row r="2476" spans="7:7">
      <c r="G2476" s="220"/>
    </row>
    <row r="2477" spans="7:7">
      <c r="G2477" s="220"/>
    </row>
    <row r="2478" spans="7:7">
      <c r="G2478" s="220"/>
    </row>
    <row r="2479" spans="7:7">
      <c r="G2479" s="220"/>
    </row>
    <row r="2480" spans="7:7">
      <c r="G2480" s="220"/>
    </row>
    <row r="2481" spans="7:7">
      <c r="G2481" s="220"/>
    </row>
    <row r="2482" spans="7:7">
      <c r="G2482" s="220"/>
    </row>
    <row r="2483" spans="7:7">
      <c r="G2483" s="220"/>
    </row>
    <row r="2484" spans="7:7">
      <c r="G2484" s="220"/>
    </row>
    <row r="2485" spans="7:7">
      <c r="G2485" s="220"/>
    </row>
    <row r="2486" spans="7:7">
      <c r="G2486" s="220"/>
    </row>
    <row r="2487" spans="7:7">
      <c r="G2487" s="220"/>
    </row>
    <row r="2488" spans="7:7">
      <c r="G2488" s="220"/>
    </row>
    <row r="2489" spans="7:7">
      <c r="G2489" s="220"/>
    </row>
    <row r="2490" spans="7:7">
      <c r="G2490" s="220"/>
    </row>
    <row r="2491" spans="7:7">
      <c r="G2491" s="220"/>
    </row>
    <row r="2492" spans="7:7">
      <c r="G2492" s="220"/>
    </row>
    <row r="2493" spans="7:7">
      <c r="G2493" s="220"/>
    </row>
    <row r="2494" spans="7:7">
      <c r="G2494" s="220"/>
    </row>
    <row r="2495" spans="7:7">
      <c r="G2495" s="220"/>
    </row>
    <row r="2496" spans="7:7">
      <c r="G2496" s="220"/>
    </row>
    <row r="2497" spans="7:7">
      <c r="G2497" s="220"/>
    </row>
    <row r="2498" spans="7:7">
      <c r="G2498" s="220"/>
    </row>
    <row r="2499" spans="7:7">
      <c r="G2499" s="220"/>
    </row>
    <row r="2500" spans="7:7">
      <c r="G2500" s="220"/>
    </row>
    <row r="2501" spans="7:7">
      <c r="G2501" s="220"/>
    </row>
    <row r="2502" spans="7:7">
      <c r="G2502" s="220"/>
    </row>
    <row r="2503" spans="7:7">
      <c r="G2503" s="220"/>
    </row>
    <row r="2504" spans="7:7">
      <c r="G2504" s="220"/>
    </row>
    <row r="2505" spans="7:7">
      <c r="G2505" s="220"/>
    </row>
    <row r="2506" spans="7:7">
      <c r="G2506" s="220"/>
    </row>
    <row r="2507" spans="7:7">
      <c r="G2507" s="220"/>
    </row>
    <row r="2508" spans="7:7">
      <c r="G2508" s="220"/>
    </row>
    <row r="2509" spans="7:7">
      <c r="G2509" s="220"/>
    </row>
    <row r="2510" spans="7:7">
      <c r="G2510" s="220"/>
    </row>
    <row r="2511" spans="7:7">
      <c r="G2511" s="220"/>
    </row>
    <row r="2512" spans="7:7">
      <c r="G2512" s="220"/>
    </row>
    <row r="2513" spans="7:7">
      <c r="G2513" s="220"/>
    </row>
    <row r="2514" spans="7:7">
      <c r="G2514" s="220"/>
    </row>
    <row r="2515" spans="7:7">
      <c r="G2515" s="220"/>
    </row>
    <row r="2516" spans="7:7">
      <c r="G2516" s="220"/>
    </row>
    <row r="2517" spans="7:7">
      <c r="G2517" s="220"/>
    </row>
    <row r="2518" spans="7:7">
      <c r="G2518" s="220"/>
    </row>
    <row r="2519" spans="7:7">
      <c r="G2519" s="220"/>
    </row>
    <row r="2520" spans="7:7">
      <c r="G2520" s="220"/>
    </row>
    <row r="2521" spans="7:7">
      <c r="G2521" s="220"/>
    </row>
    <row r="2522" spans="7:7">
      <c r="G2522" s="220"/>
    </row>
    <row r="2523" spans="7:7">
      <c r="G2523" s="220"/>
    </row>
    <row r="2524" spans="7:7">
      <c r="G2524" s="220"/>
    </row>
    <row r="2525" spans="7:7">
      <c r="G2525" s="220"/>
    </row>
    <row r="2526" spans="7:7">
      <c r="G2526" s="220"/>
    </row>
    <row r="2527" spans="7:7">
      <c r="G2527" s="220"/>
    </row>
    <row r="2528" spans="7:7">
      <c r="G2528" s="220"/>
    </row>
    <row r="2529" spans="7:7">
      <c r="G2529" s="220"/>
    </row>
    <row r="2530" spans="7:7">
      <c r="G2530" s="220"/>
    </row>
    <row r="2531" spans="7:7">
      <c r="G2531" s="220"/>
    </row>
    <row r="2532" spans="7:7">
      <c r="G2532" s="220"/>
    </row>
    <row r="2533" spans="7:7">
      <c r="G2533" s="220"/>
    </row>
    <row r="2534" spans="7:7">
      <c r="G2534" s="220"/>
    </row>
    <row r="2535" spans="7:7">
      <c r="G2535" s="220"/>
    </row>
    <row r="2536" spans="7:7">
      <c r="G2536" s="220"/>
    </row>
    <row r="2537" spans="7:7">
      <c r="G2537" s="220"/>
    </row>
    <row r="2538" spans="7:7">
      <c r="G2538" s="220"/>
    </row>
    <row r="2539" spans="7:7">
      <c r="G2539" s="220"/>
    </row>
    <row r="2540" spans="7:7">
      <c r="G2540" s="220"/>
    </row>
    <row r="2541" spans="7:7">
      <c r="G2541" s="220"/>
    </row>
    <row r="2542" spans="7:7">
      <c r="G2542" s="220"/>
    </row>
    <row r="2543" spans="7:7">
      <c r="G2543" s="220"/>
    </row>
    <row r="2544" spans="7:7">
      <c r="G2544" s="220"/>
    </row>
    <row r="2545" spans="7:7">
      <c r="G2545" s="220"/>
    </row>
    <row r="2546" spans="7:7">
      <c r="G2546" s="220"/>
    </row>
    <row r="2547" spans="7:7">
      <c r="G2547" s="220"/>
    </row>
    <row r="2548" spans="7:7">
      <c r="G2548" s="220"/>
    </row>
    <row r="2549" spans="7:7">
      <c r="G2549" s="220"/>
    </row>
    <row r="2550" spans="7:7">
      <c r="G2550" s="220"/>
    </row>
    <row r="2551" spans="7:7">
      <c r="G2551" s="220"/>
    </row>
    <row r="2552" spans="7:7">
      <c r="G2552" s="220"/>
    </row>
    <row r="2553" spans="7:7">
      <c r="G2553" s="220"/>
    </row>
    <row r="2554" spans="7:7">
      <c r="G2554" s="220"/>
    </row>
    <row r="2555" spans="7:7">
      <c r="G2555" s="220"/>
    </row>
    <row r="2556" spans="7:7">
      <c r="G2556" s="220"/>
    </row>
    <row r="2557" spans="7:7">
      <c r="G2557" s="220"/>
    </row>
    <row r="2558" spans="7:7">
      <c r="G2558" s="220"/>
    </row>
    <row r="2559" spans="7:7">
      <c r="G2559" s="220"/>
    </row>
    <row r="2560" spans="7:7">
      <c r="G2560" s="220"/>
    </row>
    <row r="2561" spans="7:7">
      <c r="G2561" s="220"/>
    </row>
    <row r="2562" spans="7:7">
      <c r="G2562" s="220"/>
    </row>
    <row r="2563" spans="7:7">
      <c r="G2563" s="220"/>
    </row>
    <row r="2564" spans="7:7">
      <c r="G2564" s="220"/>
    </row>
    <row r="2565" spans="7:7">
      <c r="G2565" s="220"/>
    </row>
    <row r="2566" spans="7:7">
      <c r="G2566" s="220"/>
    </row>
    <row r="2567" spans="7:7">
      <c r="G2567" s="220"/>
    </row>
    <row r="2568" spans="7:7">
      <c r="G2568" s="220"/>
    </row>
    <row r="2569" spans="7:7">
      <c r="G2569" s="220"/>
    </row>
    <row r="2570" spans="7:7">
      <c r="G2570" s="220"/>
    </row>
    <row r="2571" spans="7:7">
      <c r="G2571" s="220"/>
    </row>
    <row r="2572" spans="7:7">
      <c r="G2572" s="220"/>
    </row>
    <row r="2573" spans="7:7">
      <c r="G2573" s="220"/>
    </row>
    <row r="2574" spans="7:7">
      <c r="G2574" s="220"/>
    </row>
    <row r="2575" spans="7:7">
      <c r="G2575" s="220"/>
    </row>
    <row r="2576" spans="7:7">
      <c r="G2576" s="220"/>
    </row>
    <row r="2577" spans="7:7">
      <c r="G2577" s="220"/>
    </row>
    <row r="2578" spans="7:7">
      <c r="G2578" s="220"/>
    </row>
    <row r="2579" spans="7:7">
      <c r="G2579" s="220"/>
    </row>
    <row r="2580" spans="7:7">
      <c r="G2580" s="220"/>
    </row>
    <row r="2581" spans="7:7">
      <c r="G2581" s="220"/>
    </row>
    <row r="2582" spans="7:7">
      <c r="G2582" s="220"/>
    </row>
    <row r="2583" spans="7:7">
      <c r="G2583" s="220"/>
    </row>
    <row r="2584" spans="7:7">
      <c r="G2584" s="220"/>
    </row>
    <row r="2585" spans="7:7">
      <c r="G2585" s="220"/>
    </row>
    <row r="2586" spans="7:7">
      <c r="G2586" s="220"/>
    </row>
    <row r="2587" spans="7:7">
      <c r="G2587" s="220"/>
    </row>
    <row r="2588" spans="7:7">
      <c r="G2588" s="220"/>
    </row>
    <row r="2589" spans="7:7">
      <c r="G2589" s="220"/>
    </row>
    <row r="2590" spans="7:7">
      <c r="G2590" s="220"/>
    </row>
    <row r="2591" spans="7:7">
      <c r="G2591" s="220"/>
    </row>
    <row r="2592" spans="7:7">
      <c r="G2592" s="220"/>
    </row>
    <row r="2593" spans="7:7">
      <c r="G2593" s="220"/>
    </row>
    <row r="2594" spans="7:7">
      <c r="G2594" s="220"/>
    </row>
    <row r="2595" spans="7:7">
      <c r="G2595" s="220"/>
    </row>
    <row r="2596" spans="7:7">
      <c r="G2596" s="220"/>
    </row>
    <row r="2597" spans="7:7">
      <c r="G2597" s="220"/>
    </row>
    <row r="2598" spans="7:7">
      <c r="G2598" s="220"/>
    </row>
    <row r="2599" spans="7:7">
      <c r="G2599" s="220"/>
    </row>
    <row r="2600" spans="7:7">
      <c r="G2600" s="220"/>
    </row>
    <row r="2601" spans="7:7">
      <c r="G2601" s="220"/>
    </row>
    <row r="2602" spans="7:7">
      <c r="G2602" s="220"/>
    </row>
    <row r="2603" spans="7:7">
      <c r="G2603" s="220"/>
    </row>
    <row r="2604" spans="7:7">
      <c r="G2604" s="220"/>
    </row>
    <row r="2605" spans="7:7">
      <c r="G2605" s="220"/>
    </row>
    <row r="2606" spans="7:7">
      <c r="G2606" s="220"/>
    </row>
    <row r="2607" spans="7:7">
      <c r="G2607" s="220"/>
    </row>
    <row r="2608" spans="7:7">
      <c r="G2608" s="220"/>
    </row>
    <row r="2609" spans="7:7">
      <c r="G2609" s="220"/>
    </row>
    <row r="2610" spans="7:7">
      <c r="G2610" s="220"/>
    </row>
    <row r="2611" spans="7:7">
      <c r="G2611" s="220"/>
    </row>
    <row r="2612" spans="7:7">
      <c r="G2612" s="220"/>
    </row>
    <row r="2613" spans="7:7">
      <c r="G2613" s="220"/>
    </row>
    <row r="2614" spans="7:7">
      <c r="G2614" s="220"/>
    </row>
    <row r="2615" spans="7:7">
      <c r="G2615" s="220"/>
    </row>
    <row r="2616" spans="7:7">
      <c r="G2616" s="220"/>
    </row>
    <row r="2617" spans="7:7">
      <c r="G2617" s="220"/>
    </row>
    <row r="2618" spans="7:7">
      <c r="G2618" s="220"/>
    </row>
    <row r="2619" spans="7:7">
      <c r="G2619" s="220"/>
    </row>
    <row r="2620" spans="7:7">
      <c r="G2620" s="220"/>
    </row>
    <row r="2621" spans="7:7">
      <c r="G2621" s="220"/>
    </row>
    <row r="2622" spans="7:7">
      <c r="G2622" s="220"/>
    </row>
    <row r="2623" spans="7:7">
      <c r="G2623" s="220"/>
    </row>
    <row r="2624" spans="7:7">
      <c r="G2624" s="220"/>
    </row>
    <row r="2625" spans="7:7">
      <c r="G2625" s="220"/>
    </row>
    <row r="2626" spans="7:7">
      <c r="G2626" s="220"/>
    </row>
    <row r="2627" spans="7:7">
      <c r="G2627" s="220"/>
    </row>
    <row r="2628" spans="7:7">
      <c r="G2628" s="220"/>
    </row>
    <row r="2629" spans="7:7">
      <c r="G2629" s="220"/>
    </row>
    <row r="2630" spans="7:7">
      <c r="G2630" s="220"/>
    </row>
    <row r="2631" spans="7:7">
      <c r="G2631" s="220"/>
    </row>
    <row r="2632" spans="7:7">
      <c r="G2632" s="220"/>
    </row>
    <row r="2633" spans="7:7">
      <c r="G2633" s="220"/>
    </row>
    <row r="2634" spans="7:7">
      <c r="G2634" s="220"/>
    </row>
    <row r="2635" spans="7:7">
      <c r="G2635" s="220"/>
    </row>
    <row r="2636" spans="7:7">
      <c r="G2636" s="220"/>
    </row>
    <row r="2637" spans="7:7">
      <c r="G2637" s="220"/>
    </row>
    <row r="2638" spans="7:7">
      <c r="G2638" s="220"/>
    </row>
    <row r="2639" spans="7:7">
      <c r="G2639" s="220"/>
    </row>
    <row r="2640" spans="7:7">
      <c r="G2640" s="220"/>
    </row>
    <row r="2641" spans="7:7">
      <c r="G2641" s="220"/>
    </row>
    <row r="2642" spans="7:7">
      <c r="G2642" s="220"/>
    </row>
    <row r="2643" spans="7:7">
      <c r="G2643" s="220"/>
    </row>
    <row r="2644" spans="7:7">
      <c r="G2644" s="220"/>
    </row>
    <row r="2645" spans="7:7">
      <c r="G2645" s="220"/>
    </row>
    <row r="2646" spans="7:7">
      <c r="G2646" s="220"/>
    </row>
    <row r="2647" spans="7:7">
      <c r="G2647" s="220"/>
    </row>
    <row r="2648" spans="7:7">
      <c r="G2648" s="220"/>
    </row>
    <row r="2649" spans="7:7">
      <c r="G2649" s="220"/>
    </row>
    <row r="2650" spans="7:7">
      <c r="G2650" s="220"/>
    </row>
    <row r="2651" spans="7:7">
      <c r="G2651" s="220"/>
    </row>
    <row r="2652" spans="7:7">
      <c r="G2652" s="220"/>
    </row>
    <row r="2653" spans="7:7">
      <c r="G2653" s="220"/>
    </row>
    <row r="2654" spans="7:7">
      <c r="G2654" s="220"/>
    </row>
    <row r="2655" spans="7:7">
      <c r="G2655" s="220"/>
    </row>
    <row r="2656" spans="7:7">
      <c r="G2656" s="220"/>
    </row>
    <row r="2657" spans="7:7">
      <c r="G2657" s="220"/>
    </row>
    <row r="2658" spans="7:7">
      <c r="G2658" s="220"/>
    </row>
    <row r="2659" spans="7:7">
      <c r="G2659" s="220"/>
    </row>
    <row r="2660" spans="7:7">
      <c r="G2660" s="220"/>
    </row>
    <row r="2661" spans="7:7">
      <c r="G2661" s="220"/>
    </row>
    <row r="2662" spans="7:7">
      <c r="G2662" s="220"/>
    </row>
    <row r="2663" spans="7:7">
      <c r="G2663" s="220"/>
    </row>
    <row r="2664" spans="7:7">
      <c r="G2664" s="220"/>
    </row>
    <row r="2665" spans="7:7">
      <c r="G2665" s="220"/>
    </row>
    <row r="2666" spans="7:7">
      <c r="G2666" s="220"/>
    </row>
    <row r="2667" spans="7:7">
      <c r="G2667" s="220"/>
    </row>
    <row r="2668" spans="7:7">
      <c r="G2668" s="220"/>
    </row>
    <row r="2669" spans="7:7">
      <c r="G2669" s="220"/>
    </row>
    <row r="2670" spans="7:7">
      <c r="G2670" s="220"/>
    </row>
    <row r="2671" spans="7:7">
      <c r="G2671" s="220"/>
    </row>
    <row r="2672" spans="7:7">
      <c r="G2672" s="220"/>
    </row>
    <row r="2673" spans="7:7">
      <c r="G2673" s="220"/>
    </row>
    <row r="2674" spans="7:7">
      <c r="G2674" s="220"/>
    </row>
    <row r="2675" spans="7:7">
      <c r="G2675" s="220"/>
    </row>
    <row r="2676" spans="7:7">
      <c r="G2676" s="220"/>
    </row>
    <row r="2677" spans="7:7">
      <c r="G2677" s="220"/>
    </row>
    <row r="2678" spans="7:7">
      <c r="G2678" s="220"/>
    </row>
    <row r="2679" spans="7:7">
      <c r="G2679" s="220"/>
    </row>
    <row r="2680" spans="7:7">
      <c r="G2680" s="220"/>
    </row>
    <row r="2681" spans="7:7">
      <c r="G2681" s="220"/>
    </row>
    <row r="2682" spans="7:7">
      <c r="G2682" s="220"/>
    </row>
    <row r="2683" spans="7:7">
      <c r="G2683" s="220"/>
    </row>
    <row r="2684" spans="7:7">
      <c r="G2684" s="220"/>
    </row>
    <row r="2685" spans="7:7">
      <c r="G2685" s="220"/>
    </row>
    <row r="2686" spans="7:7">
      <c r="G2686" s="220"/>
    </row>
    <row r="2687" spans="7:7">
      <c r="G2687" s="220"/>
    </row>
    <row r="2688" spans="7:7">
      <c r="G2688" s="220"/>
    </row>
    <row r="2689" spans="7:7">
      <c r="G2689" s="220"/>
    </row>
    <row r="2690" spans="7:7">
      <c r="G2690" s="220"/>
    </row>
    <row r="2691" spans="7:7">
      <c r="G2691" s="220"/>
    </row>
    <row r="2692" spans="7:7">
      <c r="G2692" s="220"/>
    </row>
    <row r="2693" spans="7:7">
      <c r="G2693" s="220"/>
    </row>
    <row r="2694" spans="7:7">
      <c r="G2694" s="220"/>
    </row>
    <row r="2695" spans="7:7">
      <c r="G2695" s="220"/>
    </row>
    <row r="2696" spans="7:7">
      <c r="G2696" s="220"/>
    </row>
    <row r="2697" spans="7:7">
      <c r="G2697" s="220"/>
    </row>
    <row r="2698" spans="7:7">
      <c r="G2698" s="220"/>
    </row>
    <row r="2699" spans="7:7">
      <c r="G2699" s="220"/>
    </row>
    <row r="2700" spans="7:7">
      <c r="G2700" s="220"/>
    </row>
    <row r="2701" spans="7:7">
      <c r="G2701" s="220"/>
    </row>
    <row r="2702" spans="7:7">
      <c r="G2702" s="220"/>
    </row>
    <row r="2703" spans="7:7">
      <c r="G2703" s="220"/>
    </row>
    <row r="2704" spans="7:7">
      <c r="G2704" s="220"/>
    </row>
    <row r="2705" spans="7:7">
      <c r="G2705" s="220"/>
    </row>
    <row r="2706" spans="7:7">
      <c r="G2706" s="220"/>
    </row>
    <row r="2707" spans="7:7">
      <c r="G2707" s="220"/>
    </row>
    <row r="2708" spans="7:7">
      <c r="G2708" s="220"/>
    </row>
    <row r="2709" spans="7:7">
      <c r="G2709" s="220"/>
    </row>
    <row r="2710" spans="7:7">
      <c r="G2710" s="220"/>
    </row>
    <row r="2711" spans="7:7">
      <c r="G2711" s="220"/>
    </row>
    <row r="2712" spans="7:7">
      <c r="G2712" s="220"/>
    </row>
    <row r="2713" spans="7:7">
      <c r="G2713" s="220"/>
    </row>
    <row r="2714" spans="7:7">
      <c r="G2714" s="220"/>
    </row>
    <row r="2715" spans="7:7">
      <c r="G2715" s="220"/>
    </row>
    <row r="2716" spans="7:7">
      <c r="G2716" s="220"/>
    </row>
    <row r="2717" spans="7:7">
      <c r="G2717" s="220"/>
    </row>
    <row r="2718" spans="7:7">
      <c r="G2718" s="220"/>
    </row>
    <row r="2719" spans="7:7">
      <c r="G2719" s="220"/>
    </row>
    <row r="2720" spans="7:7">
      <c r="G2720" s="220"/>
    </row>
    <row r="2721" spans="7:7">
      <c r="G2721" s="220"/>
    </row>
    <row r="2722" spans="7:7">
      <c r="G2722" s="220"/>
    </row>
    <row r="2723" spans="7:7">
      <c r="G2723" s="220"/>
    </row>
    <row r="2724" spans="7:7">
      <c r="G2724" s="220"/>
    </row>
    <row r="2725" spans="7:7">
      <c r="G2725" s="220"/>
    </row>
    <row r="2726" spans="7:7">
      <c r="G2726" s="220"/>
    </row>
    <row r="2727" spans="7:7">
      <c r="G2727" s="220"/>
    </row>
    <row r="2728" spans="7:7">
      <c r="G2728" s="220"/>
    </row>
    <row r="2729" spans="7:7">
      <c r="G2729" s="220"/>
    </row>
    <row r="2730" spans="7:7">
      <c r="G2730" s="220"/>
    </row>
    <row r="2731" spans="7:7">
      <c r="G2731" s="220"/>
    </row>
    <row r="2732" spans="7:7">
      <c r="G2732" s="220"/>
    </row>
    <row r="2733" spans="7:7">
      <c r="G2733" s="220"/>
    </row>
    <row r="2734" spans="7:7">
      <c r="G2734" s="220"/>
    </row>
    <row r="2735" spans="7:7">
      <c r="G2735" s="220"/>
    </row>
    <row r="2736" spans="7:7">
      <c r="G2736" s="220"/>
    </row>
    <row r="2737" spans="7:7">
      <c r="G2737" s="220"/>
    </row>
    <row r="2738" spans="7:7">
      <c r="G2738" s="220"/>
    </row>
    <row r="2739" spans="7:7">
      <c r="G2739" s="220"/>
    </row>
    <row r="2740" spans="7:7">
      <c r="G2740" s="220"/>
    </row>
    <row r="2741" spans="7:7">
      <c r="G2741" s="220"/>
    </row>
    <row r="2742" spans="7:7">
      <c r="G2742" s="220"/>
    </row>
    <row r="2743" spans="7:7">
      <c r="G2743" s="220"/>
    </row>
    <row r="2744" spans="7:7">
      <c r="G2744" s="220"/>
    </row>
    <row r="2745" spans="7:7">
      <c r="G2745" s="220"/>
    </row>
    <row r="2746" spans="7:7">
      <c r="G2746" s="220"/>
    </row>
    <row r="2747" spans="7:7">
      <c r="G2747" s="220"/>
    </row>
    <row r="2748" spans="7:7">
      <c r="G2748" s="220"/>
    </row>
    <row r="2749" spans="7:7">
      <c r="G2749" s="220"/>
    </row>
    <row r="2750" spans="7:7">
      <c r="G2750" s="220"/>
    </row>
    <row r="2751" spans="7:7">
      <c r="G2751" s="220"/>
    </row>
    <row r="2752" spans="7:7">
      <c r="G2752" s="220"/>
    </row>
    <row r="2753" spans="7:7">
      <c r="G2753" s="220"/>
    </row>
    <row r="2754" spans="7:7">
      <c r="G2754" s="220"/>
    </row>
    <row r="2755" spans="7:7">
      <c r="G2755" s="220"/>
    </row>
    <row r="2756" spans="7:7">
      <c r="G2756" s="220"/>
    </row>
    <row r="2757" spans="7:7">
      <c r="G2757" s="220"/>
    </row>
    <row r="2758" spans="7:7">
      <c r="G2758" s="220"/>
    </row>
    <row r="2759" spans="7:7">
      <c r="G2759" s="220"/>
    </row>
    <row r="2760" spans="7:7">
      <c r="G2760" s="220"/>
    </row>
    <row r="2761" spans="7:7">
      <c r="G2761" s="220"/>
    </row>
    <row r="2762" spans="7:7">
      <c r="G2762" s="220"/>
    </row>
    <row r="2763" spans="7:7">
      <c r="G2763" s="220"/>
    </row>
    <row r="2764" spans="7:7">
      <c r="G2764" s="220"/>
    </row>
    <row r="2765" spans="7:7">
      <c r="G2765" s="220"/>
    </row>
    <row r="2766" spans="7:7">
      <c r="G2766" s="220"/>
    </row>
    <row r="2767" spans="7:7">
      <c r="G2767" s="220"/>
    </row>
    <row r="2768" spans="7:7">
      <c r="G2768" s="220"/>
    </row>
    <row r="2769" spans="7:7">
      <c r="G2769" s="220"/>
    </row>
    <row r="2770" spans="7:7">
      <c r="G2770" s="220"/>
    </row>
    <row r="2771" spans="7:7">
      <c r="G2771" s="220"/>
    </row>
    <row r="2772" spans="7:7">
      <c r="G2772" s="220"/>
    </row>
    <row r="2773" spans="7:7">
      <c r="G2773" s="220"/>
    </row>
    <row r="2774" spans="7:7">
      <c r="G2774" s="220"/>
    </row>
    <row r="2775" spans="7:7">
      <c r="G2775" s="220"/>
    </row>
    <row r="2776" spans="7:7">
      <c r="G2776" s="220"/>
    </row>
    <row r="2777" spans="7:7">
      <c r="G2777" s="220"/>
    </row>
    <row r="2778" spans="7:7">
      <c r="G2778" s="220"/>
    </row>
    <row r="2779" spans="7:7">
      <c r="G2779" s="220"/>
    </row>
    <row r="2780" spans="7:7">
      <c r="G2780" s="220"/>
    </row>
    <row r="2781" spans="7:7">
      <c r="G2781" s="220"/>
    </row>
    <row r="2782" spans="7:7">
      <c r="G2782" s="220"/>
    </row>
    <row r="2783" spans="7:7">
      <c r="G2783" s="220"/>
    </row>
    <row r="2784" spans="7:7">
      <c r="G2784" s="220"/>
    </row>
    <row r="2785" spans="7:7">
      <c r="G2785" s="220"/>
    </row>
    <row r="2786" spans="7:7">
      <c r="G2786" s="220"/>
    </row>
    <row r="2787" spans="7:7">
      <c r="G2787" s="220"/>
    </row>
    <row r="2788" spans="7:7">
      <c r="G2788" s="220"/>
    </row>
    <row r="2789" spans="7:7">
      <c r="G2789" s="220"/>
    </row>
    <row r="2790" spans="7:7">
      <c r="G2790" s="220"/>
    </row>
    <row r="2791" spans="7:7">
      <c r="G2791" s="220"/>
    </row>
    <row r="2792" spans="7:7">
      <c r="G2792" s="220"/>
    </row>
    <row r="2793" spans="7:7">
      <c r="G2793" s="220"/>
    </row>
    <row r="2794" spans="7:7">
      <c r="G2794" s="220"/>
    </row>
    <row r="2795" spans="7:7">
      <c r="G2795" s="220"/>
    </row>
    <row r="2796" spans="7:7">
      <c r="G2796" s="220"/>
    </row>
    <row r="2797" spans="7:7">
      <c r="G2797" s="220"/>
    </row>
    <row r="2798" spans="7:7">
      <c r="G2798" s="220"/>
    </row>
    <row r="2799" spans="7:7">
      <c r="G2799" s="220"/>
    </row>
    <row r="2800" spans="7:7">
      <c r="G2800" s="220"/>
    </row>
    <row r="2801" spans="7:7">
      <c r="G2801" s="220"/>
    </row>
    <row r="2802" spans="7:7">
      <c r="G2802" s="220"/>
    </row>
    <row r="2803" spans="7:7">
      <c r="G2803" s="220"/>
    </row>
    <row r="2804" spans="7:7">
      <c r="G2804" s="220"/>
    </row>
    <row r="2805" spans="7:7">
      <c r="G2805" s="220"/>
    </row>
    <row r="2806" spans="7:7">
      <c r="G2806" s="220"/>
    </row>
    <row r="2807" spans="7:7">
      <c r="G2807" s="220"/>
    </row>
    <row r="2808" spans="7:7">
      <c r="G2808" s="220"/>
    </row>
    <row r="2809" spans="7:7">
      <c r="G2809" s="220"/>
    </row>
    <row r="2810" spans="7:7">
      <c r="G2810" s="220"/>
    </row>
    <row r="2811" spans="7:7">
      <c r="G2811" s="220"/>
    </row>
    <row r="2812" spans="7:7">
      <c r="G2812" s="220"/>
    </row>
    <row r="2813" spans="7:7">
      <c r="G2813" s="220"/>
    </row>
    <row r="2814" spans="7:7">
      <c r="G2814" s="220"/>
    </row>
    <row r="2815" spans="7:7">
      <c r="G2815" s="220"/>
    </row>
    <row r="2816" spans="7:7">
      <c r="G2816" s="220"/>
    </row>
    <row r="2817" spans="7:7">
      <c r="G2817" s="220"/>
    </row>
    <row r="2818" spans="7:7">
      <c r="G2818" s="220"/>
    </row>
    <row r="2819" spans="7:7">
      <c r="G2819" s="220"/>
    </row>
    <row r="2820" spans="7:7">
      <c r="G2820" s="220"/>
    </row>
    <row r="2821" spans="7:7">
      <c r="G2821" s="220"/>
    </row>
    <row r="2822" spans="7:7">
      <c r="G2822" s="220"/>
    </row>
    <row r="2823" spans="7:7">
      <c r="G2823" s="220"/>
    </row>
    <row r="2824" spans="7:7">
      <c r="G2824" s="220"/>
    </row>
    <row r="2825" spans="7:7">
      <c r="G2825" s="220"/>
    </row>
    <row r="2826" spans="7:7">
      <c r="G2826" s="220"/>
    </row>
    <row r="2827" spans="7:7">
      <c r="G2827" s="220"/>
    </row>
    <row r="2828" spans="7:7">
      <c r="G2828" s="220"/>
    </row>
    <row r="2829" spans="7:7">
      <c r="G2829" s="220"/>
    </row>
    <row r="2830" spans="7:7">
      <c r="G2830" s="220"/>
    </row>
    <row r="2831" spans="7:7">
      <c r="G2831" s="220"/>
    </row>
    <row r="2832" spans="7:7">
      <c r="G2832" s="220"/>
    </row>
    <row r="2833" spans="7:7">
      <c r="G2833" s="220"/>
    </row>
    <row r="2834" spans="7:7">
      <c r="G2834" s="220"/>
    </row>
    <row r="2835" spans="7:7">
      <c r="G2835" s="220"/>
    </row>
    <row r="2836" spans="7:7">
      <c r="G2836" s="220"/>
    </row>
    <row r="2837" spans="7:7">
      <c r="G2837" s="220"/>
    </row>
    <row r="2838" spans="7:7">
      <c r="G2838" s="220"/>
    </row>
    <row r="2839" spans="7:7">
      <c r="G2839" s="220"/>
    </row>
    <row r="2840" spans="7:7">
      <c r="G2840" s="220"/>
    </row>
    <row r="2841" spans="7:7">
      <c r="G2841" s="220"/>
    </row>
    <row r="2842" spans="7:7">
      <c r="G2842" s="220"/>
    </row>
    <row r="2843" spans="7:7">
      <c r="G2843" s="220"/>
    </row>
    <row r="2844" spans="7:7">
      <c r="G2844" s="220"/>
    </row>
    <row r="2845" spans="7:7">
      <c r="G2845" s="220"/>
    </row>
    <row r="2846" spans="7:7">
      <c r="G2846" s="220"/>
    </row>
    <row r="2847" spans="7:7">
      <c r="G2847" s="220"/>
    </row>
    <row r="2848" spans="7:7">
      <c r="G2848" s="220"/>
    </row>
    <row r="2849" spans="7:7">
      <c r="G2849" s="220"/>
    </row>
    <row r="2850" spans="7:7">
      <c r="G2850" s="220"/>
    </row>
    <row r="2851" spans="7:7">
      <c r="G2851" s="220"/>
    </row>
    <row r="2852" spans="7:7">
      <c r="G2852" s="220"/>
    </row>
    <row r="2853" spans="7:7">
      <c r="G2853" s="220"/>
    </row>
    <row r="2854" spans="7:7">
      <c r="G2854" s="220"/>
    </row>
    <row r="2855" spans="7:7">
      <c r="G2855" s="220"/>
    </row>
    <row r="2856" spans="7:7">
      <c r="G2856" s="220"/>
    </row>
    <row r="2857" spans="7:7">
      <c r="G2857" s="220"/>
    </row>
    <row r="2858" spans="7:7">
      <c r="G2858" s="220"/>
    </row>
    <row r="2859" spans="7:7">
      <c r="G2859" s="220"/>
    </row>
    <row r="2860" spans="7:7">
      <c r="G2860" s="220"/>
    </row>
    <row r="2861" spans="7:7">
      <c r="G2861" s="220"/>
    </row>
    <row r="2862" spans="7:7">
      <c r="G2862" s="220"/>
    </row>
    <row r="2863" spans="7:7">
      <c r="G2863" s="220"/>
    </row>
    <row r="2864" spans="7:7">
      <c r="G2864" s="220"/>
    </row>
    <row r="2865" spans="7:7">
      <c r="G2865" s="220"/>
    </row>
    <row r="2866" spans="7:7">
      <c r="G2866" s="220"/>
    </row>
    <row r="2867" spans="7:7">
      <c r="G2867" s="220"/>
    </row>
    <row r="2868" spans="7:7">
      <c r="G2868" s="220"/>
    </row>
    <row r="2869" spans="7:7">
      <c r="G2869" s="220"/>
    </row>
    <row r="2870" spans="7:7">
      <c r="G2870" s="220"/>
    </row>
    <row r="2871" spans="7:7">
      <c r="G2871" s="220"/>
    </row>
    <row r="2872" spans="7:7">
      <c r="G2872" s="220"/>
    </row>
    <row r="2873" spans="7:7">
      <c r="G2873" s="220"/>
    </row>
    <row r="2874" spans="7:7">
      <c r="G2874" s="220"/>
    </row>
    <row r="2875" spans="7:7">
      <c r="G2875" s="220"/>
    </row>
    <row r="2876" spans="7:7">
      <c r="G2876" s="220"/>
    </row>
    <row r="2877" spans="7:7">
      <c r="G2877" s="220"/>
    </row>
    <row r="2878" spans="7:7">
      <c r="G2878" s="220"/>
    </row>
    <row r="2879" spans="7:7">
      <c r="G2879" s="220"/>
    </row>
    <row r="2880" spans="7:7">
      <c r="G2880" s="220"/>
    </row>
    <row r="2881" spans="7:7">
      <c r="G2881" s="220"/>
    </row>
    <row r="2882" spans="7:7">
      <c r="G2882" s="220"/>
    </row>
    <row r="2883" spans="7:7">
      <c r="G2883" s="220"/>
    </row>
    <row r="2884" spans="7:7">
      <c r="G2884" s="220"/>
    </row>
    <row r="2885" spans="7:7">
      <c r="G2885" s="220"/>
    </row>
    <row r="2886" spans="7:7">
      <c r="G2886" s="220"/>
    </row>
    <row r="2887" spans="7:7">
      <c r="G2887" s="220"/>
    </row>
    <row r="2888" spans="7:7">
      <c r="G2888" s="220"/>
    </row>
    <row r="2889" spans="7:7">
      <c r="G2889" s="220"/>
    </row>
    <row r="2890" spans="7:7">
      <c r="G2890" s="220"/>
    </row>
    <row r="2891" spans="7:7">
      <c r="G2891" s="220"/>
    </row>
    <row r="2892" spans="7:7">
      <c r="G2892" s="220"/>
    </row>
    <row r="2893" spans="7:7">
      <c r="G2893" s="220"/>
    </row>
    <row r="2894" spans="7:7">
      <c r="G2894" s="220"/>
    </row>
    <row r="2895" spans="7:7">
      <c r="G2895" s="220"/>
    </row>
    <row r="2896" spans="7:7">
      <c r="G2896" s="220"/>
    </row>
    <row r="2897" spans="7:7">
      <c r="G2897" s="220"/>
    </row>
    <row r="2898" spans="7:7">
      <c r="G2898" s="220"/>
    </row>
    <row r="2899" spans="7:7">
      <c r="G2899" s="220"/>
    </row>
    <row r="2900" spans="7:7">
      <c r="G2900" s="220"/>
    </row>
    <row r="2901" spans="7:7">
      <c r="G2901" s="220"/>
    </row>
    <row r="2902" spans="7:7">
      <c r="G2902" s="220"/>
    </row>
    <row r="2903" spans="7:7">
      <c r="G2903" s="220"/>
    </row>
    <row r="2904" spans="7:7">
      <c r="G2904" s="220"/>
    </row>
    <row r="2905" spans="7:7">
      <c r="G2905" s="220"/>
    </row>
    <row r="2906" spans="7:7">
      <c r="G2906" s="220"/>
    </row>
    <row r="2907" spans="7:7">
      <c r="G2907" s="220"/>
    </row>
    <row r="2908" spans="7:7">
      <c r="G2908" s="220"/>
    </row>
    <row r="2909" spans="7:7">
      <c r="G2909" s="220"/>
    </row>
    <row r="2910" spans="7:7">
      <c r="G2910" s="220"/>
    </row>
    <row r="2911" spans="7:7">
      <c r="G2911" s="220"/>
    </row>
    <row r="2912" spans="7:7">
      <c r="G2912" s="220"/>
    </row>
    <row r="2913" spans="7:7">
      <c r="G2913" s="220"/>
    </row>
    <row r="2914" spans="7:7">
      <c r="G2914" s="220"/>
    </row>
    <row r="2915" spans="7:7">
      <c r="G2915" s="220"/>
    </row>
    <row r="2916" spans="7:7">
      <c r="G2916" s="220"/>
    </row>
    <row r="2917" spans="7:7">
      <c r="G2917" s="220"/>
    </row>
    <row r="2918" spans="7:7">
      <c r="G2918" s="220"/>
    </row>
    <row r="2919" spans="7:7">
      <c r="G2919" s="220"/>
    </row>
    <row r="2920" spans="7:7">
      <c r="G2920" s="220"/>
    </row>
    <row r="2921" spans="7:7">
      <c r="G2921" s="220"/>
    </row>
    <row r="2922" spans="7:7">
      <c r="G2922" s="220"/>
    </row>
    <row r="2923" spans="7:7">
      <c r="G2923" s="220"/>
    </row>
    <row r="2924" spans="7:7">
      <c r="G2924" s="220"/>
    </row>
    <row r="2925" spans="7:7">
      <c r="G2925" s="220"/>
    </row>
    <row r="2926" spans="7:7">
      <c r="G2926" s="220"/>
    </row>
    <row r="2927" spans="7:7">
      <c r="G2927" s="220"/>
    </row>
    <row r="2928" spans="7:7">
      <c r="G2928" s="220"/>
    </row>
    <row r="2929" spans="7:7">
      <c r="G2929" s="220"/>
    </row>
    <row r="2930" spans="7:7">
      <c r="G2930" s="220"/>
    </row>
    <row r="2931" spans="7:7">
      <c r="G2931" s="220"/>
    </row>
    <row r="2932" spans="7:7">
      <c r="G2932" s="220"/>
    </row>
    <row r="2933" spans="7:7">
      <c r="G2933" s="220"/>
    </row>
    <row r="2934" spans="7:7">
      <c r="G2934" s="220"/>
    </row>
    <row r="2935" spans="7:7">
      <c r="G2935" s="220"/>
    </row>
    <row r="2936" spans="7:7">
      <c r="G2936" s="220"/>
    </row>
    <row r="2937" spans="7:7">
      <c r="G2937" s="220"/>
    </row>
    <row r="2938" spans="7:7">
      <c r="G2938" s="220"/>
    </row>
    <row r="2939" spans="7:7">
      <c r="G2939" s="220"/>
    </row>
    <row r="2940" spans="7:7">
      <c r="G2940" s="220"/>
    </row>
    <row r="2941" spans="7:7">
      <c r="G2941" s="220"/>
    </row>
    <row r="2942" spans="7:7">
      <c r="G2942" s="220"/>
    </row>
    <row r="2943" spans="7:7">
      <c r="G2943" s="220"/>
    </row>
    <row r="2944" spans="7:7">
      <c r="G2944" s="220"/>
    </row>
    <row r="2945" spans="7:7">
      <c r="G2945" s="220"/>
    </row>
    <row r="2946" spans="7:7">
      <c r="G2946" s="220"/>
    </row>
    <row r="2947" spans="7:7">
      <c r="G2947" s="220"/>
    </row>
    <row r="2948" spans="7:7">
      <c r="G2948" s="220"/>
    </row>
    <row r="2949" spans="7:7">
      <c r="G2949" s="220"/>
    </row>
    <row r="2950" spans="7:7">
      <c r="G2950" s="220"/>
    </row>
    <row r="2951" spans="7:7">
      <c r="G2951" s="220"/>
    </row>
    <row r="2952" spans="7:7">
      <c r="G2952" s="220"/>
    </row>
    <row r="2953" spans="7:7">
      <c r="G2953" s="220"/>
    </row>
    <row r="2954" spans="7:7">
      <c r="G2954" s="220"/>
    </row>
    <row r="2955" spans="7:7">
      <c r="G2955" s="220"/>
    </row>
    <row r="2956" spans="7:7">
      <c r="G2956" s="220"/>
    </row>
    <row r="2957" spans="7:7">
      <c r="G2957" s="220"/>
    </row>
    <row r="2958" spans="7:7">
      <c r="G2958" s="220"/>
    </row>
    <row r="2959" spans="7:7">
      <c r="G2959" s="220"/>
    </row>
    <row r="2960" spans="7:7">
      <c r="G2960" s="220"/>
    </row>
    <row r="2961" spans="7:7">
      <c r="G2961" s="220"/>
    </row>
    <row r="2962" spans="7:7">
      <c r="G2962" s="220"/>
    </row>
    <row r="2963" spans="7:7">
      <c r="G2963" s="220"/>
    </row>
    <row r="2964" spans="7:7">
      <c r="G2964" s="220"/>
    </row>
    <row r="2965" spans="7:7">
      <c r="G2965" s="220"/>
    </row>
    <row r="2966" spans="7:7">
      <c r="G2966" s="220"/>
    </row>
    <row r="2967" spans="7:7">
      <c r="G2967" s="220"/>
    </row>
    <row r="2968" spans="7:7">
      <c r="G2968" s="220"/>
    </row>
    <row r="2969" spans="7:7">
      <c r="G2969" s="220"/>
    </row>
    <row r="2970" spans="7:7">
      <c r="G2970" s="220"/>
    </row>
    <row r="2971" spans="7:7">
      <c r="G2971" s="220"/>
    </row>
    <row r="2972" spans="7:7">
      <c r="G2972" s="220"/>
    </row>
    <row r="2973" spans="7:7">
      <c r="G2973" s="220"/>
    </row>
    <row r="2974" spans="7:7">
      <c r="G2974" s="220"/>
    </row>
    <row r="2975" spans="7:7">
      <c r="G2975" s="220"/>
    </row>
    <row r="2976" spans="7:7">
      <c r="G2976" s="220"/>
    </row>
    <row r="2977" spans="7:7">
      <c r="G2977" s="220"/>
    </row>
    <row r="2978" spans="7:7">
      <c r="G2978" s="220"/>
    </row>
    <row r="2979" spans="7:7">
      <c r="G2979" s="220"/>
    </row>
    <row r="2980" spans="7:7">
      <c r="G2980" s="220"/>
    </row>
    <row r="2981" spans="7:7">
      <c r="G2981" s="220"/>
    </row>
    <row r="2982" spans="7:7">
      <c r="G2982" s="220"/>
    </row>
    <row r="2983" spans="7:7">
      <c r="G2983" s="220"/>
    </row>
    <row r="2984" spans="7:7">
      <c r="G2984" s="220"/>
    </row>
    <row r="2985" spans="7:7">
      <c r="G2985" s="220"/>
    </row>
    <row r="2986" spans="7:7">
      <c r="G2986" s="220"/>
    </row>
    <row r="2987" spans="7:7">
      <c r="G2987" s="220"/>
    </row>
    <row r="2988" spans="7:7">
      <c r="G2988" s="220"/>
    </row>
    <row r="2989" spans="7:7">
      <c r="G2989" s="220"/>
    </row>
    <row r="2990" spans="7:7">
      <c r="G2990" s="220"/>
    </row>
    <row r="2991" spans="7:7">
      <c r="G2991" s="220"/>
    </row>
    <row r="2992" spans="7:7">
      <c r="G2992" s="220"/>
    </row>
    <row r="2993" spans="7:7">
      <c r="G2993" s="220"/>
    </row>
    <row r="2994" spans="7:7">
      <c r="G2994" s="220"/>
    </row>
    <row r="2995" spans="7:7">
      <c r="G2995" s="220"/>
    </row>
    <row r="2996" spans="7:7">
      <c r="G2996" s="220"/>
    </row>
    <row r="2997" spans="7:7">
      <c r="G2997" s="220"/>
    </row>
    <row r="2998" spans="7:7">
      <c r="G2998" s="220"/>
    </row>
    <row r="2999" spans="7:7">
      <c r="G2999" s="220"/>
    </row>
    <row r="3000" spans="7:7">
      <c r="G3000" s="220"/>
    </row>
    <row r="3001" spans="7:7">
      <c r="G3001" s="220"/>
    </row>
    <row r="3002" spans="7:7">
      <c r="G3002" s="220"/>
    </row>
    <row r="3003" spans="7:7">
      <c r="G3003" s="220"/>
    </row>
    <row r="3004" spans="7:7">
      <c r="G3004" s="220"/>
    </row>
    <row r="3005" spans="7:7">
      <c r="G3005" s="220"/>
    </row>
    <row r="3006" spans="7:7">
      <c r="G3006" s="220"/>
    </row>
    <row r="3007" spans="7:7">
      <c r="G3007" s="220"/>
    </row>
    <row r="3008" spans="7:7">
      <c r="G3008" s="220"/>
    </row>
    <row r="3009" spans="7:7">
      <c r="G3009" s="220"/>
    </row>
    <row r="3010" spans="7:7">
      <c r="G3010" s="220"/>
    </row>
    <row r="3011" spans="7:7">
      <c r="G3011" s="220"/>
    </row>
    <row r="3012" spans="7:7">
      <c r="G3012" s="220"/>
    </row>
    <row r="3013" spans="7:7">
      <c r="G3013" s="220"/>
    </row>
    <row r="3014" spans="7:7">
      <c r="G3014" s="220"/>
    </row>
    <row r="3015" spans="7:7">
      <c r="G3015" s="220"/>
    </row>
    <row r="3016" spans="7:7">
      <c r="G3016" s="220"/>
    </row>
    <row r="3017" spans="7:7">
      <c r="G3017" s="220"/>
    </row>
    <row r="3018" spans="7:7">
      <c r="G3018" s="220"/>
    </row>
    <row r="3019" spans="7:7">
      <c r="G3019" s="220"/>
    </row>
    <row r="3020" spans="7:7">
      <c r="G3020" s="220"/>
    </row>
    <row r="3021" spans="7:7">
      <c r="G3021" s="220"/>
    </row>
    <row r="3022" spans="7:7">
      <c r="G3022" s="220"/>
    </row>
    <row r="3023" spans="7:7">
      <c r="G3023" s="220"/>
    </row>
    <row r="3024" spans="7:7">
      <c r="G3024" s="220"/>
    </row>
    <row r="3025" spans="7:7">
      <c r="G3025" s="220"/>
    </row>
    <row r="3026" spans="7:7">
      <c r="G3026" s="220"/>
    </row>
    <row r="3027" spans="7:7">
      <c r="G3027" s="220"/>
    </row>
    <row r="3028" spans="7:7">
      <c r="G3028" s="220"/>
    </row>
    <row r="3029" spans="7:7">
      <c r="G3029" s="220"/>
    </row>
    <row r="3030" spans="7:7">
      <c r="G3030" s="220"/>
    </row>
    <row r="3031" spans="7:7">
      <c r="G3031" s="220"/>
    </row>
    <row r="3032" spans="7:7">
      <c r="G3032" s="220"/>
    </row>
    <row r="3033" spans="7:7">
      <c r="G3033" s="220"/>
    </row>
    <row r="3034" spans="7:7">
      <c r="G3034" s="220"/>
    </row>
    <row r="3035" spans="7:7">
      <c r="G3035" s="220"/>
    </row>
    <row r="3036" spans="7:7">
      <c r="G3036" s="220"/>
    </row>
    <row r="3037" spans="7:7">
      <c r="G3037" s="220"/>
    </row>
    <row r="3038" spans="7:7">
      <c r="G3038" s="220"/>
    </row>
    <row r="3039" spans="7:7">
      <c r="G3039" s="220"/>
    </row>
    <row r="3040" spans="7:7">
      <c r="G3040" s="220"/>
    </row>
    <row r="3041" spans="7:7">
      <c r="G3041" s="220"/>
    </row>
    <row r="3042" spans="7:7">
      <c r="G3042" s="220"/>
    </row>
    <row r="3043" spans="7:7">
      <c r="G3043" s="220"/>
    </row>
    <row r="3044" spans="7:7">
      <c r="G3044" s="220"/>
    </row>
    <row r="3045" spans="7:7">
      <c r="G3045" s="220"/>
    </row>
    <row r="3046" spans="7:7">
      <c r="G3046" s="220"/>
    </row>
    <row r="3047" spans="7:7">
      <c r="G3047" s="220"/>
    </row>
    <row r="3048" spans="7:7">
      <c r="G3048" s="220"/>
    </row>
    <row r="3049" spans="7:7">
      <c r="G3049" s="220"/>
    </row>
    <row r="3050" spans="7:7">
      <c r="G3050" s="220"/>
    </row>
    <row r="3051" spans="7:7">
      <c r="G3051" s="220"/>
    </row>
    <row r="3052" spans="7:7">
      <c r="G3052" s="220"/>
    </row>
    <row r="3053" spans="7:7">
      <c r="G3053" s="220"/>
    </row>
    <row r="3054" spans="7:7">
      <c r="G3054" s="220"/>
    </row>
    <row r="3055" spans="7:7">
      <c r="G3055" s="220"/>
    </row>
    <row r="3056" spans="7:7">
      <c r="G3056" s="220"/>
    </row>
    <row r="3057" spans="7:7">
      <c r="G3057" s="220"/>
    </row>
    <row r="3058" spans="7:7">
      <c r="G3058" s="220"/>
    </row>
    <row r="3059" spans="7:7">
      <c r="G3059" s="220"/>
    </row>
    <row r="3060" spans="7:7">
      <c r="G3060" s="220"/>
    </row>
    <row r="3061" spans="7:7">
      <c r="G3061" s="220"/>
    </row>
    <row r="3062" spans="7:7">
      <c r="G3062" s="220"/>
    </row>
    <row r="3063" spans="7:7">
      <c r="G3063" s="220"/>
    </row>
    <row r="3064" spans="7:7">
      <c r="G3064" s="220"/>
    </row>
    <row r="3065" spans="7:7">
      <c r="G3065" s="220"/>
    </row>
    <row r="3066" spans="7:7">
      <c r="G3066" s="220"/>
    </row>
    <row r="3067" spans="7:7">
      <c r="G3067" s="220"/>
    </row>
    <row r="3068" spans="7:7">
      <c r="G3068" s="220"/>
    </row>
    <row r="3069" spans="7:7">
      <c r="G3069" s="220"/>
    </row>
    <row r="3070" spans="7:7">
      <c r="G3070" s="220"/>
    </row>
    <row r="3071" spans="7:7">
      <c r="G3071" s="220"/>
    </row>
    <row r="3072" spans="7:7">
      <c r="G3072" s="220"/>
    </row>
    <row r="3073" spans="7:7">
      <c r="G3073" s="220"/>
    </row>
    <row r="3074" spans="7:7">
      <c r="G3074" s="220"/>
    </row>
    <row r="3075" spans="7:7">
      <c r="G3075" s="220"/>
    </row>
    <row r="3076" spans="7:7">
      <c r="G3076" s="220"/>
    </row>
    <row r="3077" spans="7:7">
      <c r="G3077" s="220"/>
    </row>
    <row r="3078" spans="7:7">
      <c r="G3078" s="220"/>
    </row>
    <row r="3079" spans="7:7">
      <c r="G3079" s="220"/>
    </row>
    <row r="3080" spans="7:7">
      <c r="G3080" s="220"/>
    </row>
    <row r="3081" spans="7:7">
      <c r="G3081" s="220"/>
    </row>
    <row r="3082" spans="7:7">
      <c r="G3082" s="220"/>
    </row>
    <row r="3083" spans="7:7">
      <c r="G3083" s="220"/>
    </row>
    <row r="3084" spans="7:7">
      <c r="G3084" s="220"/>
    </row>
    <row r="3085" spans="7:7">
      <c r="G3085" s="220"/>
    </row>
    <row r="3086" spans="7:7">
      <c r="G3086" s="220"/>
    </row>
    <row r="3087" spans="7:7">
      <c r="G3087" s="220"/>
    </row>
    <row r="3088" spans="7:7">
      <c r="G3088" s="220"/>
    </row>
    <row r="3089" spans="7:7">
      <c r="G3089" s="220"/>
    </row>
    <row r="3090" spans="7:7">
      <c r="G3090" s="220"/>
    </row>
    <row r="3091" spans="7:7">
      <c r="G3091" s="220"/>
    </row>
    <row r="3092" spans="7:7">
      <c r="G3092" s="220"/>
    </row>
    <row r="3093" spans="7:7">
      <c r="G3093" s="220"/>
    </row>
    <row r="3094" spans="7:7">
      <c r="G3094" s="220"/>
    </row>
    <row r="3095" spans="7:7">
      <c r="G3095" s="220"/>
    </row>
    <row r="3096" spans="7:7">
      <c r="G3096" s="220"/>
    </row>
    <row r="3097" spans="7:7">
      <c r="G3097" s="220"/>
    </row>
    <row r="3098" spans="7:7">
      <c r="G3098" s="220"/>
    </row>
    <row r="3099" spans="7:7">
      <c r="G3099" s="220"/>
    </row>
    <row r="3100" spans="7:7">
      <c r="G3100" s="220"/>
    </row>
    <row r="3101" spans="7:7">
      <c r="G3101" s="220"/>
    </row>
    <row r="3102" spans="7:7">
      <c r="G3102" s="220"/>
    </row>
    <row r="3103" spans="7:7">
      <c r="G3103" s="220"/>
    </row>
    <row r="3104" spans="7:7">
      <c r="G3104" s="220"/>
    </row>
    <row r="3105" spans="7:7">
      <c r="G3105" s="220"/>
    </row>
    <row r="3106" spans="7:7">
      <c r="G3106" s="220"/>
    </row>
    <row r="3107" spans="7:7">
      <c r="G3107" s="220"/>
    </row>
    <row r="3108" spans="7:7">
      <c r="G3108" s="220"/>
    </row>
    <row r="3109" spans="7:7">
      <c r="G3109" s="220"/>
    </row>
    <row r="3110" spans="7:7">
      <c r="G3110" s="220"/>
    </row>
    <row r="3111" spans="7:7">
      <c r="G3111" s="220"/>
    </row>
    <row r="3112" spans="7:7">
      <c r="G3112" s="220"/>
    </row>
    <row r="3113" spans="7:7">
      <c r="G3113" s="220"/>
    </row>
    <row r="3114" spans="7:7">
      <c r="G3114" s="220"/>
    </row>
    <row r="3115" spans="7:7">
      <c r="G3115" s="220"/>
    </row>
    <row r="3116" spans="7:7">
      <c r="G3116" s="220"/>
    </row>
    <row r="3117" spans="7:7">
      <c r="G3117" s="220"/>
    </row>
    <row r="3118" spans="7:7">
      <c r="G3118" s="220"/>
    </row>
    <row r="3119" spans="7:7">
      <c r="G3119" s="220"/>
    </row>
    <row r="3120" spans="7:7">
      <c r="G3120" s="220"/>
    </row>
    <row r="3121" spans="7:7">
      <c r="G3121" s="220"/>
    </row>
    <row r="3122" spans="7:7">
      <c r="G3122" s="220"/>
    </row>
    <row r="3123" spans="7:7">
      <c r="G3123" s="220"/>
    </row>
    <row r="3124" spans="7:7">
      <c r="G3124" s="220"/>
    </row>
    <row r="3125" spans="7:7">
      <c r="G3125" s="220"/>
    </row>
    <row r="3126" spans="7:7">
      <c r="G3126" s="220"/>
    </row>
    <row r="3127" spans="7:7">
      <c r="G3127" s="220"/>
    </row>
    <row r="3128" spans="7:7">
      <c r="G3128" s="220"/>
    </row>
    <row r="3129" spans="7:7">
      <c r="G3129" s="220"/>
    </row>
    <row r="3130" spans="7:7">
      <c r="G3130" s="220"/>
    </row>
    <row r="3131" spans="7:7">
      <c r="G3131" s="220"/>
    </row>
    <row r="3132" spans="7:7">
      <c r="G3132" s="220"/>
    </row>
    <row r="3133" spans="7:7">
      <c r="G3133" s="220"/>
    </row>
    <row r="3134" spans="7:7">
      <c r="G3134" s="220"/>
    </row>
    <row r="3135" spans="7:7">
      <c r="G3135" s="220"/>
    </row>
    <row r="3136" spans="7:7">
      <c r="G3136" s="220"/>
    </row>
    <row r="3137" spans="7:7">
      <c r="G3137" s="220"/>
    </row>
    <row r="3138" spans="7:7">
      <c r="G3138" s="220"/>
    </row>
    <row r="3139" spans="7:7">
      <c r="G3139" s="220"/>
    </row>
    <row r="3140" spans="7:7">
      <c r="G3140" s="220"/>
    </row>
    <row r="3141" spans="7:7">
      <c r="G3141" s="220"/>
    </row>
    <row r="3142" spans="7:7">
      <c r="G3142" s="220"/>
    </row>
    <row r="3143" spans="7:7">
      <c r="G3143" s="220"/>
    </row>
    <row r="3144" spans="7:7">
      <c r="G3144" s="220"/>
    </row>
    <row r="3145" spans="7:7">
      <c r="G3145" s="220"/>
    </row>
    <row r="3146" spans="7:7">
      <c r="G3146" s="220"/>
    </row>
    <row r="3147" spans="7:7">
      <c r="G3147" s="220"/>
    </row>
    <row r="3148" spans="7:7">
      <c r="G3148" s="220"/>
    </row>
    <row r="3149" spans="7:7">
      <c r="G3149" s="220"/>
    </row>
    <row r="3150" spans="7:7">
      <c r="G3150" s="220"/>
    </row>
    <row r="3151" spans="7:7">
      <c r="G3151" s="220"/>
    </row>
    <row r="3152" spans="7:7">
      <c r="G3152" s="220"/>
    </row>
    <row r="3153" spans="7:7">
      <c r="G3153" s="220"/>
    </row>
    <row r="3154" spans="7:7">
      <c r="G3154" s="220"/>
    </row>
    <row r="3155" spans="7:7">
      <c r="G3155" s="220"/>
    </row>
    <row r="3156" spans="7:7">
      <c r="G3156" s="220"/>
    </row>
    <row r="3157" spans="7:7">
      <c r="G3157" s="220"/>
    </row>
    <row r="3158" spans="7:7">
      <c r="G3158" s="220"/>
    </row>
    <row r="3159" spans="7:7">
      <c r="G3159" s="220"/>
    </row>
    <row r="3160" spans="7:7">
      <c r="G3160" s="220"/>
    </row>
    <row r="3161" spans="7:7">
      <c r="G3161" s="220"/>
    </row>
    <row r="3162" spans="7:7">
      <c r="G3162" s="220"/>
    </row>
    <row r="3163" spans="7:7">
      <c r="G3163" s="220"/>
    </row>
    <row r="3164" spans="7:7">
      <c r="G3164" s="220"/>
    </row>
    <row r="3165" spans="7:7">
      <c r="G3165" s="220"/>
    </row>
    <row r="3166" spans="7:7">
      <c r="G3166" s="220"/>
    </row>
    <row r="3167" spans="7:7">
      <c r="G3167" s="220"/>
    </row>
    <row r="3168" spans="7:7">
      <c r="G3168" s="220"/>
    </row>
    <row r="3169" spans="7:7">
      <c r="G3169" s="220"/>
    </row>
    <row r="3170" spans="7:7">
      <c r="G3170" s="220"/>
    </row>
    <row r="3171" spans="7:7">
      <c r="G3171" s="220"/>
    </row>
    <row r="3172" spans="7:7">
      <c r="G3172" s="220"/>
    </row>
    <row r="3173" spans="7:7">
      <c r="G3173" s="220"/>
    </row>
    <row r="3174" spans="7:7">
      <c r="G3174" s="220"/>
    </row>
    <row r="3175" spans="7:7">
      <c r="G3175" s="220"/>
    </row>
    <row r="3176" spans="7:7">
      <c r="G3176" s="220"/>
    </row>
    <row r="3177" spans="7:7">
      <c r="G3177" s="220"/>
    </row>
    <row r="3178" spans="7:7">
      <c r="G3178" s="220"/>
    </row>
    <row r="3179" spans="7:7">
      <c r="G3179" s="220"/>
    </row>
    <row r="3180" spans="7:7">
      <c r="G3180" s="220"/>
    </row>
    <row r="3181" spans="7:7">
      <c r="G3181" s="220"/>
    </row>
    <row r="3182" spans="7:7">
      <c r="G3182" s="220"/>
    </row>
    <row r="3183" spans="7:7">
      <c r="G3183" s="220"/>
    </row>
    <row r="3184" spans="7:7">
      <c r="G3184" s="220"/>
    </row>
    <row r="3185" spans="7:7">
      <c r="G3185" s="220"/>
    </row>
    <row r="3186" spans="7:7">
      <c r="G3186" s="220"/>
    </row>
    <row r="3187" spans="7:7">
      <c r="G3187" s="220"/>
    </row>
    <row r="3188" spans="7:7">
      <c r="G3188" s="220"/>
    </row>
    <row r="3189" spans="7:7">
      <c r="G3189" s="220"/>
    </row>
    <row r="3190" spans="7:7">
      <c r="G3190" s="220"/>
    </row>
    <row r="3191" spans="7:7">
      <c r="G3191" s="220"/>
    </row>
    <row r="3192" spans="7:7">
      <c r="G3192" s="220"/>
    </row>
    <row r="3193" spans="7:7">
      <c r="G3193" s="220"/>
    </row>
    <row r="3194" spans="7:7">
      <c r="G3194" s="220"/>
    </row>
    <row r="3195" spans="7:7">
      <c r="G3195" s="220"/>
    </row>
    <row r="3196" spans="7:7">
      <c r="G3196" s="220"/>
    </row>
    <row r="3197" spans="7:7">
      <c r="G3197" s="220"/>
    </row>
    <row r="3198" spans="7:7">
      <c r="G3198" s="220"/>
    </row>
    <row r="3199" spans="7:7">
      <c r="G3199" s="220"/>
    </row>
    <row r="3200" spans="7:7">
      <c r="G3200" s="220"/>
    </row>
    <row r="3201" spans="7:7">
      <c r="G3201" s="220"/>
    </row>
    <row r="3202" spans="7:7">
      <c r="G3202" s="220"/>
    </row>
    <row r="3203" spans="7:7">
      <c r="G3203" s="220"/>
    </row>
    <row r="3204" spans="7:7">
      <c r="G3204" s="220"/>
    </row>
    <row r="3205" spans="7:7">
      <c r="G3205" s="220"/>
    </row>
    <row r="3206" spans="7:7">
      <c r="G3206" s="220"/>
    </row>
    <row r="3207" spans="7:7">
      <c r="G3207" s="220"/>
    </row>
    <row r="3208" spans="7:7">
      <c r="G3208" s="220"/>
    </row>
    <row r="3209" spans="7:7">
      <c r="G3209" s="220"/>
    </row>
    <row r="3210" spans="7:7">
      <c r="G3210" s="220"/>
    </row>
    <row r="3211" spans="7:7">
      <c r="G3211" s="220"/>
    </row>
    <row r="3212" spans="7:7">
      <c r="G3212" s="220"/>
    </row>
    <row r="3213" spans="7:7">
      <c r="G3213" s="220"/>
    </row>
    <row r="3214" spans="7:7">
      <c r="G3214" s="220"/>
    </row>
    <row r="3215" spans="7:7">
      <c r="G3215" s="220"/>
    </row>
    <row r="3216" spans="7:7">
      <c r="G3216" s="220"/>
    </row>
    <row r="3217" spans="7:7">
      <c r="G3217" s="220"/>
    </row>
    <row r="3218" spans="7:7">
      <c r="G3218" s="220"/>
    </row>
    <row r="3219" spans="7:7">
      <c r="G3219" s="220"/>
    </row>
    <row r="3220" spans="7:7">
      <c r="G3220" s="220"/>
    </row>
    <row r="3221" spans="7:7">
      <c r="G3221" s="220"/>
    </row>
    <row r="3222" spans="7:7">
      <c r="G3222" s="220"/>
    </row>
    <row r="3223" spans="7:7">
      <c r="G3223" s="220"/>
    </row>
    <row r="3224" spans="7:7">
      <c r="G3224" s="220"/>
    </row>
    <row r="3225" spans="7:7">
      <c r="G3225" s="220"/>
    </row>
    <row r="3226" spans="7:7">
      <c r="G3226" s="220"/>
    </row>
    <row r="3227" spans="7:7">
      <c r="G3227" s="220"/>
    </row>
    <row r="3228" spans="7:7">
      <c r="G3228" s="220"/>
    </row>
    <row r="3229" spans="7:7">
      <c r="G3229" s="220"/>
    </row>
    <row r="3230" spans="7:7">
      <c r="G3230" s="220"/>
    </row>
    <row r="3231" spans="7:7">
      <c r="G3231" s="220"/>
    </row>
    <row r="3232" spans="7:7">
      <c r="G3232" s="220"/>
    </row>
    <row r="3233" spans="7:7">
      <c r="G3233" s="220"/>
    </row>
    <row r="3234" spans="7:7">
      <c r="G3234" s="220"/>
    </row>
    <row r="3235" spans="7:7">
      <c r="G3235" s="220"/>
    </row>
    <row r="3236" spans="7:7">
      <c r="G3236" s="220"/>
    </row>
    <row r="3237" spans="7:7">
      <c r="G3237" s="220"/>
    </row>
    <row r="3238" spans="7:7">
      <c r="G3238" s="220"/>
    </row>
    <row r="3239" spans="7:7">
      <c r="G3239" s="220"/>
    </row>
    <row r="3240" spans="7:7">
      <c r="G3240" s="220"/>
    </row>
    <row r="3241" spans="7:7">
      <c r="G3241" s="220"/>
    </row>
    <row r="3242" spans="7:7">
      <c r="G3242" s="220"/>
    </row>
    <row r="3243" spans="7:7">
      <c r="G3243" s="220"/>
    </row>
    <row r="3244" spans="7:7">
      <c r="G3244" s="220"/>
    </row>
    <row r="3245" spans="7:7">
      <c r="G3245" s="220"/>
    </row>
    <row r="3246" spans="7:7">
      <c r="G3246" s="220"/>
    </row>
    <row r="3247" spans="7:7">
      <c r="G3247" s="220"/>
    </row>
    <row r="3248" spans="7:7">
      <c r="G3248" s="220"/>
    </row>
    <row r="3249" spans="7:7">
      <c r="G3249" s="220"/>
    </row>
    <row r="3250" spans="7:7">
      <c r="G3250" s="220"/>
    </row>
    <row r="3251" spans="7:7">
      <c r="G3251" s="220"/>
    </row>
    <row r="3252" spans="7:7">
      <c r="G3252" s="220"/>
    </row>
    <row r="3253" spans="7:7">
      <c r="G3253" s="220"/>
    </row>
    <row r="3254" spans="7:7">
      <c r="G3254" s="220"/>
    </row>
    <row r="3255" spans="7:7">
      <c r="G3255" s="220"/>
    </row>
    <row r="3256" spans="7:7">
      <c r="G3256" s="220"/>
    </row>
    <row r="3257" spans="7:7">
      <c r="G3257" s="220"/>
    </row>
    <row r="3258" spans="7:7">
      <c r="G3258" s="220"/>
    </row>
    <row r="3259" spans="7:7">
      <c r="G3259" s="220"/>
    </row>
    <row r="3260" spans="7:7">
      <c r="G3260" s="220"/>
    </row>
    <row r="3261" spans="7:7">
      <c r="G3261" s="220"/>
    </row>
    <row r="3262" spans="7:7">
      <c r="G3262" s="220"/>
    </row>
    <row r="3263" spans="7:7">
      <c r="G3263" s="220"/>
    </row>
    <row r="3264" spans="7:7">
      <c r="G3264" s="220"/>
    </row>
    <row r="3265" spans="7:7">
      <c r="G3265" s="220"/>
    </row>
    <row r="3266" spans="7:7">
      <c r="G3266" s="220"/>
    </row>
    <row r="3267" spans="7:7">
      <c r="G3267" s="220"/>
    </row>
    <row r="3268" spans="7:7">
      <c r="G3268" s="220"/>
    </row>
    <row r="3269" spans="7:7">
      <c r="G3269" s="220"/>
    </row>
    <row r="3270" spans="7:7">
      <c r="G3270" s="220"/>
    </row>
    <row r="3271" spans="7:7">
      <c r="G3271" s="220"/>
    </row>
    <row r="3272" spans="7:7">
      <c r="G3272" s="220"/>
    </row>
    <row r="3273" spans="7:7">
      <c r="G3273" s="220"/>
    </row>
    <row r="3274" spans="7:7">
      <c r="G3274" s="220"/>
    </row>
    <row r="3275" spans="7:7">
      <c r="G3275" s="220"/>
    </row>
    <row r="3276" spans="7:7">
      <c r="G3276" s="220"/>
    </row>
    <row r="3277" spans="7:7">
      <c r="G3277" s="220"/>
    </row>
    <row r="3278" spans="7:7">
      <c r="G3278" s="220"/>
    </row>
    <row r="3279" spans="7:7">
      <c r="G3279" s="220"/>
    </row>
    <row r="3280" spans="7:7">
      <c r="G3280" s="220"/>
    </row>
    <row r="3281" spans="7:7">
      <c r="G3281" s="220"/>
    </row>
    <row r="3282" spans="7:7">
      <c r="G3282" s="220"/>
    </row>
    <row r="3283" spans="7:7">
      <c r="G3283" s="220"/>
    </row>
    <row r="3284" spans="7:7">
      <c r="G3284" s="220"/>
    </row>
    <row r="3285" spans="7:7">
      <c r="G3285" s="220"/>
    </row>
    <row r="3286" spans="7:7">
      <c r="G3286" s="220"/>
    </row>
    <row r="3287" spans="7:7">
      <c r="G3287" s="220"/>
    </row>
    <row r="3288" spans="7:7">
      <c r="G3288" s="220"/>
    </row>
    <row r="3289" spans="7:7">
      <c r="G3289" s="220"/>
    </row>
    <row r="3290" spans="7:7">
      <c r="G3290" s="220"/>
    </row>
    <row r="3291" spans="7:7">
      <c r="G3291" s="220"/>
    </row>
    <row r="3292" spans="7:7">
      <c r="G3292" s="220"/>
    </row>
    <row r="3293" spans="7:7">
      <c r="G3293" s="220"/>
    </row>
    <row r="3294" spans="7:7">
      <c r="G3294" s="220"/>
    </row>
    <row r="3295" spans="7:7">
      <c r="G3295" s="220"/>
    </row>
    <row r="3296" spans="7:7">
      <c r="G3296" s="220"/>
    </row>
    <row r="3297" spans="7:7">
      <c r="G3297" s="220"/>
    </row>
    <row r="3298" spans="7:7">
      <c r="G3298" s="220"/>
    </row>
    <row r="3299" spans="7:7">
      <c r="G3299" s="220"/>
    </row>
    <row r="3300" spans="7:7">
      <c r="G3300" s="220"/>
    </row>
    <row r="3301" spans="7:7">
      <c r="G3301" s="220"/>
    </row>
    <row r="3302" spans="7:7">
      <c r="G3302" s="220"/>
    </row>
    <row r="3303" spans="7:7">
      <c r="G3303" s="220"/>
    </row>
    <row r="3304" spans="7:7">
      <c r="G3304" s="220"/>
    </row>
    <row r="3305" spans="7:7">
      <c r="G3305" s="220"/>
    </row>
    <row r="3306" spans="7:7">
      <c r="G3306" s="220"/>
    </row>
    <row r="3307" spans="7:7">
      <c r="G3307" s="220"/>
    </row>
    <row r="3308" spans="7:7">
      <c r="G3308" s="220"/>
    </row>
    <row r="3309" spans="7:7">
      <c r="G3309" s="220"/>
    </row>
    <row r="3310" spans="7:7">
      <c r="G3310" s="220"/>
    </row>
    <row r="3311" spans="7:7">
      <c r="G3311" s="220"/>
    </row>
    <row r="3312" spans="7:7">
      <c r="G3312" s="220"/>
    </row>
    <row r="3313" spans="7:7">
      <c r="G3313" s="220"/>
    </row>
    <row r="3314" spans="7:7">
      <c r="G3314" s="220"/>
    </row>
    <row r="3315" spans="7:7">
      <c r="G3315" s="220"/>
    </row>
    <row r="3316" spans="7:7">
      <c r="G3316" s="220"/>
    </row>
    <row r="3317" spans="7:7">
      <c r="G3317" s="220"/>
    </row>
    <row r="3318" spans="7:7">
      <c r="G3318" s="220"/>
    </row>
    <row r="3319" spans="7:7">
      <c r="G3319" s="220"/>
    </row>
    <row r="3320" spans="7:7">
      <c r="G3320" s="220"/>
    </row>
    <row r="3321" spans="7:7">
      <c r="G3321" s="220"/>
    </row>
    <row r="3322" spans="7:7">
      <c r="G3322" s="220"/>
    </row>
    <row r="3323" spans="7:7">
      <c r="G3323" s="220"/>
    </row>
    <row r="3324" spans="7:7">
      <c r="G3324" s="220"/>
    </row>
    <row r="3325" spans="7:7">
      <c r="G3325" s="220"/>
    </row>
    <row r="3326" spans="7:7">
      <c r="G3326" s="220"/>
    </row>
    <row r="3327" spans="7:7">
      <c r="G3327" s="220"/>
    </row>
    <row r="3328" spans="7:7">
      <c r="G3328" s="220"/>
    </row>
    <row r="3329" spans="7:7">
      <c r="G3329" s="220"/>
    </row>
    <row r="3330" spans="7:7">
      <c r="G3330" s="220"/>
    </row>
    <row r="3331" spans="7:7">
      <c r="G3331" s="220"/>
    </row>
    <row r="3332" spans="7:7">
      <c r="G3332" s="220"/>
    </row>
    <row r="3333" spans="7:7">
      <c r="G3333" s="220"/>
    </row>
    <row r="3334" spans="7:7">
      <c r="G3334" s="220"/>
    </row>
    <row r="3335" spans="7:7">
      <c r="G3335" s="220"/>
    </row>
    <row r="3336" spans="7:7">
      <c r="G3336" s="220"/>
    </row>
    <row r="3337" spans="7:7">
      <c r="G3337" s="220"/>
    </row>
    <row r="3338" spans="7:7">
      <c r="G3338" s="220"/>
    </row>
    <row r="3339" spans="7:7">
      <c r="G3339" s="220"/>
    </row>
    <row r="3340" spans="7:7">
      <c r="G3340" s="220"/>
    </row>
    <row r="3341" spans="7:7">
      <c r="G3341" s="220"/>
    </row>
    <row r="3342" spans="7:7">
      <c r="G3342" s="220"/>
    </row>
    <row r="3343" spans="7:7">
      <c r="G3343" s="220"/>
    </row>
    <row r="3344" spans="7:7">
      <c r="G3344" s="220"/>
    </row>
    <row r="3345" spans="7:7">
      <c r="G3345" s="220"/>
    </row>
    <row r="3346" spans="7:7">
      <c r="G3346" s="220"/>
    </row>
    <row r="3347" spans="7:7">
      <c r="G3347" s="220"/>
    </row>
    <row r="3348" spans="7:7">
      <c r="G3348" s="220"/>
    </row>
    <row r="3349" spans="7:7">
      <c r="G3349" s="220"/>
    </row>
    <row r="3350" spans="7:7">
      <c r="G3350" s="220"/>
    </row>
    <row r="3351" spans="7:7">
      <c r="G3351" s="220"/>
    </row>
    <row r="3352" spans="7:7">
      <c r="G3352" s="220"/>
    </row>
    <row r="3353" spans="7:7">
      <c r="G3353" s="220"/>
    </row>
    <row r="3354" spans="7:7">
      <c r="G3354" s="220"/>
    </row>
    <row r="3355" spans="7:7">
      <c r="G3355" s="220"/>
    </row>
    <row r="3356" spans="7:7">
      <c r="G3356" s="220"/>
    </row>
    <row r="3357" spans="7:7">
      <c r="G3357" s="220"/>
    </row>
    <row r="3358" spans="7:7">
      <c r="G3358" s="220"/>
    </row>
    <row r="3359" spans="7:7">
      <c r="G3359" s="220"/>
    </row>
    <row r="3360" spans="7:7">
      <c r="G3360" s="220"/>
    </row>
    <row r="3361" spans="7:7">
      <c r="G3361" s="220"/>
    </row>
    <row r="3362" spans="7:7">
      <c r="G3362" s="220"/>
    </row>
    <row r="3363" spans="7:7">
      <c r="G3363" s="220"/>
    </row>
    <row r="3364" spans="7:7">
      <c r="G3364" s="220"/>
    </row>
    <row r="3365" spans="7:7">
      <c r="G3365" s="220"/>
    </row>
    <row r="3366" spans="7:7">
      <c r="G3366" s="220"/>
    </row>
    <row r="3367" spans="7:7">
      <c r="G3367" s="220"/>
    </row>
    <row r="3368" spans="7:7">
      <c r="G3368" s="220"/>
    </row>
    <row r="3369" spans="7:7">
      <c r="G3369" s="220"/>
    </row>
    <row r="3370" spans="7:7">
      <c r="G3370" s="220"/>
    </row>
    <row r="3371" spans="7:7">
      <c r="G3371" s="220"/>
    </row>
    <row r="3372" spans="7:7">
      <c r="G3372" s="220"/>
    </row>
    <row r="3373" spans="7:7">
      <c r="G3373" s="220"/>
    </row>
    <row r="3374" spans="7:7">
      <c r="G3374" s="220"/>
    </row>
    <row r="3375" spans="7:7">
      <c r="G3375" s="220"/>
    </row>
    <row r="3376" spans="7:7">
      <c r="G3376" s="220"/>
    </row>
    <row r="3377" spans="7:7">
      <c r="G3377" s="220"/>
    </row>
    <row r="3378" spans="7:7">
      <c r="G3378" s="220"/>
    </row>
    <row r="3379" spans="7:7">
      <c r="G3379" s="220"/>
    </row>
    <row r="3380" spans="7:7">
      <c r="G3380" s="220"/>
    </row>
    <row r="3381" spans="7:7">
      <c r="G3381" s="220"/>
    </row>
    <row r="3382" spans="7:7">
      <c r="G3382" s="220"/>
    </row>
    <row r="3383" spans="7:7">
      <c r="G3383" s="220"/>
    </row>
    <row r="3384" spans="7:7">
      <c r="G3384" s="220"/>
    </row>
    <row r="3385" spans="7:7">
      <c r="G3385" s="220"/>
    </row>
    <row r="3386" spans="7:7">
      <c r="G3386" s="220"/>
    </row>
    <row r="3387" spans="7:7">
      <c r="G3387" s="220"/>
    </row>
    <row r="3388" spans="7:7">
      <c r="G3388" s="220"/>
    </row>
    <row r="3389" spans="7:7">
      <c r="G3389" s="220"/>
    </row>
    <row r="3390" spans="7:7">
      <c r="G3390" s="220"/>
    </row>
    <row r="3391" spans="7:7">
      <c r="G3391" s="220"/>
    </row>
    <row r="3392" spans="7:7">
      <c r="G3392" s="220"/>
    </row>
    <row r="3393" spans="7:7">
      <c r="G3393" s="220"/>
    </row>
    <row r="3394" spans="7:7">
      <c r="G3394" s="220"/>
    </row>
    <row r="3395" spans="7:7">
      <c r="G3395" s="220"/>
    </row>
    <row r="3396" spans="7:7">
      <c r="G3396" s="220"/>
    </row>
    <row r="3397" spans="7:7">
      <c r="G3397" s="220"/>
    </row>
    <row r="3398" spans="7:7">
      <c r="G3398" s="220"/>
    </row>
    <row r="3399" spans="7:7">
      <c r="G3399" s="220"/>
    </row>
    <row r="3400" spans="7:7">
      <c r="G3400" s="220"/>
    </row>
    <row r="3401" spans="7:7">
      <c r="G3401" s="220"/>
    </row>
    <row r="3402" spans="7:7">
      <c r="G3402" s="220"/>
    </row>
    <row r="3403" spans="7:7">
      <c r="G3403" s="220"/>
    </row>
    <row r="3404" spans="7:7">
      <c r="G3404" s="220"/>
    </row>
    <row r="3405" spans="7:7">
      <c r="G3405" s="220"/>
    </row>
    <row r="3406" spans="7:7">
      <c r="G3406" s="220"/>
    </row>
    <row r="3407" spans="7:7">
      <c r="G3407" s="220"/>
    </row>
    <row r="3408" spans="7:7">
      <c r="G3408" s="220"/>
    </row>
    <row r="3409" spans="7:7">
      <c r="G3409" s="220"/>
    </row>
    <row r="3410" spans="7:7">
      <c r="G3410" s="220"/>
    </row>
    <row r="3411" spans="7:7">
      <c r="G3411" s="220"/>
    </row>
    <row r="3412" spans="7:7">
      <c r="G3412" s="220"/>
    </row>
    <row r="3413" spans="7:7">
      <c r="G3413" s="220"/>
    </row>
    <row r="3414" spans="7:7">
      <c r="G3414" s="220"/>
    </row>
    <row r="3415" spans="7:7">
      <c r="G3415" s="220"/>
    </row>
    <row r="3416" spans="7:7">
      <c r="G3416" s="220"/>
    </row>
    <row r="3417" spans="7:7">
      <c r="G3417" s="220"/>
    </row>
    <row r="3418" spans="7:7">
      <c r="G3418" s="220"/>
    </row>
    <row r="3419" spans="7:7">
      <c r="G3419" s="220"/>
    </row>
    <row r="3420" spans="7:7">
      <c r="G3420" s="220"/>
    </row>
    <row r="3421" spans="7:7">
      <c r="G3421" s="220"/>
    </row>
    <row r="3422" spans="7:7">
      <c r="G3422" s="220"/>
    </row>
    <row r="3423" spans="7:7">
      <c r="G3423" s="220"/>
    </row>
    <row r="3424" spans="7:7">
      <c r="G3424" s="220"/>
    </row>
    <row r="3425" spans="7:7">
      <c r="G3425" s="220"/>
    </row>
    <row r="3426" spans="7:7">
      <c r="G3426" s="220"/>
    </row>
    <row r="3427" spans="7:7">
      <c r="G3427" s="220"/>
    </row>
    <row r="3428" spans="7:7">
      <c r="G3428" s="220"/>
    </row>
    <row r="3429" spans="7:7">
      <c r="G3429" s="220"/>
    </row>
    <row r="3430" spans="7:7">
      <c r="G3430" s="220"/>
    </row>
    <row r="3431" spans="7:7">
      <c r="G3431" s="220"/>
    </row>
    <row r="3432" spans="7:7">
      <c r="G3432" s="220"/>
    </row>
    <row r="3433" spans="7:7">
      <c r="G3433" s="220"/>
    </row>
    <row r="3434" spans="7:7">
      <c r="G3434" s="220"/>
    </row>
    <row r="3435" spans="7:7">
      <c r="G3435" s="220"/>
    </row>
    <row r="3436" spans="7:7">
      <c r="G3436" s="220"/>
    </row>
    <row r="3437" spans="7:7">
      <c r="G3437" s="220"/>
    </row>
    <row r="3438" spans="7:7">
      <c r="G3438" s="220"/>
    </row>
    <row r="3439" spans="7:7">
      <c r="G3439" s="220"/>
    </row>
    <row r="3440" spans="7:7">
      <c r="G3440" s="220"/>
    </row>
    <row r="3441" spans="7:7">
      <c r="G3441" s="220"/>
    </row>
    <row r="3442" spans="7:7">
      <c r="G3442" s="220"/>
    </row>
    <row r="3443" spans="7:7">
      <c r="G3443" s="220"/>
    </row>
    <row r="3444" spans="7:7">
      <c r="G3444" s="220"/>
    </row>
    <row r="3445" spans="7:7">
      <c r="G3445" s="220"/>
    </row>
    <row r="3446" spans="7:7">
      <c r="G3446" s="220"/>
    </row>
    <row r="3447" spans="7:7">
      <c r="G3447" s="220"/>
    </row>
    <row r="3448" spans="7:7">
      <c r="G3448" s="220"/>
    </row>
    <row r="3449" spans="7:7">
      <c r="G3449" s="220"/>
    </row>
    <row r="3450" spans="7:7">
      <c r="G3450" s="220"/>
    </row>
    <row r="3451" spans="7:7">
      <c r="G3451" s="220"/>
    </row>
    <row r="3452" spans="7:7">
      <c r="G3452" s="220"/>
    </row>
    <row r="3453" spans="7:7">
      <c r="G3453" s="220"/>
    </row>
    <row r="3454" spans="7:7">
      <c r="G3454" s="220"/>
    </row>
    <row r="3455" spans="7:7">
      <c r="G3455" s="220"/>
    </row>
    <row r="3456" spans="7:7">
      <c r="G3456" s="220"/>
    </row>
    <row r="3457" spans="7:7">
      <c r="G3457" s="220"/>
    </row>
    <row r="3458" spans="7:7">
      <c r="G3458" s="220"/>
    </row>
    <row r="3459" spans="7:7">
      <c r="G3459" s="220"/>
    </row>
    <row r="3460" spans="7:7">
      <c r="G3460" s="220"/>
    </row>
    <row r="3461" spans="7:7">
      <c r="G3461" s="220"/>
    </row>
    <row r="3462" spans="7:7">
      <c r="G3462" s="220"/>
    </row>
    <row r="3463" spans="7:7">
      <c r="G3463" s="220"/>
    </row>
    <row r="3464" spans="7:7">
      <c r="G3464" s="220"/>
    </row>
    <row r="3465" spans="7:7">
      <c r="G3465" s="220"/>
    </row>
    <row r="3466" spans="7:7">
      <c r="G3466" s="220"/>
    </row>
    <row r="3467" spans="7:7">
      <c r="G3467" s="220"/>
    </row>
    <row r="3468" spans="7:7">
      <c r="G3468" s="220"/>
    </row>
    <row r="3469" spans="7:7">
      <c r="G3469" s="220"/>
    </row>
    <row r="3470" spans="7:7">
      <c r="G3470" s="220"/>
    </row>
    <row r="3471" spans="7:7">
      <c r="G3471" s="220"/>
    </row>
    <row r="3472" spans="7:7">
      <c r="G3472" s="220"/>
    </row>
    <row r="3473" spans="7:7">
      <c r="G3473" s="220"/>
    </row>
    <row r="3474" spans="7:7">
      <c r="G3474" s="220"/>
    </row>
    <row r="3475" spans="7:7">
      <c r="G3475" s="220"/>
    </row>
    <row r="3476" spans="7:7">
      <c r="G3476" s="220"/>
    </row>
    <row r="3477" spans="7:7">
      <c r="G3477" s="220"/>
    </row>
    <row r="3478" spans="7:7">
      <c r="G3478" s="220"/>
    </row>
    <row r="3479" spans="7:7">
      <c r="G3479" s="220"/>
    </row>
    <row r="3480" spans="7:7">
      <c r="G3480" s="220"/>
    </row>
    <row r="3481" spans="7:7">
      <c r="G3481" s="220"/>
    </row>
    <row r="3482" spans="7:7">
      <c r="G3482" s="220"/>
    </row>
    <row r="3483" spans="7:7">
      <c r="G3483" s="220"/>
    </row>
    <row r="3484" spans="7:7">
      <c r="G3484" s="220"/>
    </row>
    <row r="3485" spans="7:7">
      <c r="G3485" s="220"/>
    </row>
    <row r="3486" spans="7:7">
      <c r="G3486" s="220"/>
    </row>
    <row r="3487" spans="7:7">
      <c r="G3487" s="220"/>
    </row>
    <row r="3488" spans="7:7">
      <c r="G3488" s="220"/>
    </row>
    <row r="3489" spans="7:7">
      <c r="G3489" s="220"/>
    </row>
    <row r="3490" spans="7:7">
      <c r="G3490" s="220"/>
    </row>
    <row r="3491" spans="7:7">
      <c r="G3491" s="220"/>
    </row>
    <row r="3492" spans="7:7">
      <c r="G3492" s="220"/>
    </row>
    <row r="3493" spans="7:7">
      <c r="G3493" s="220"/>
    </row>
    <row r="3494" spans="7:7">
      <c r="G3494" s="220"/>
    </row>
    <row r="3495" spans="7:7">
      <c r="G3495" s="220"/>
    </row>
    <row r="3496" spans="7:7">
      <c r="G3496" s="220"/>
    </row>
    <row r="3497" spans="7:7">
      <c r="G3497" s="220"/>
    </row>
    <row r="3498" spans="7:7">
      <c r="G3498" s="220"/>
    </row>
    <row r="3499" spans="7:7">
      <c r="G3499" s="220"/>
    </row>
    <row r="3500" spans="7:7">
      <c r="G3500" s="220"/>
    </row>
    <row r="3501" spans="7:7">
      <c r="G3501" s="220"/>
    </row>
    <row r="3502" spans="7:7">
      <c r="G3502" s="220"/>
    </row>
    <row r="3503" spans="7:7">
      <c r="G3503" s="220"/>
    </row>
    <row r="3504" spans="7:7">
      <c r="G3504" s="220"/>
    </row>
    <row r="3505" spans="7:7">
      <c r="G3505" s="220"/>
    </row>
    <row r="3506" spans="7:7">
      <c r="G3506" s="220"/>
    </row>
    <row r="3507" spans="7:7">
      <c r="G3507" s="220"/>
    </row>
    <row r="3508" spans="7:7">
      <c r="G3508" s="220"/>
    </row>
    <row r="3509" spans="7:7">
      <c r="G3509" s="220"/>
    </row>
    <row r="3510" spans="7:7">
      <c r="G3510" s="220"/>
    </row>
    <row r="3511" spans="7:7">
      <c r="G3511" s="220"/>
    </row>
    <row r="3512" spans="7:7">
      <c r="G3512" s="220"/>
    </row>
    <row r="3513" spans="7:7">
      <c r="G3513" s="220"/>
    </row>
    <row r="3514" spans="7:7">
      <c r="G3514" s="220"/>
    </row>
    <row r="3515" spans="7:7">
      <c r="G3515" s="220"/>
    </row>
    <row r="3516" spans="7:7">
      <c r="G3516" s="220"/>
    </row>
    <row r="3517" spans="7:7">
      <c r="G3517" s="220"/>
    </row>
    <row r="3518" spans="7:7">
      <c r="G3518" s="220"/>
    </row>
    <row r="3519" spans="7:7">
      <c r="G3519" s="220"/>
    </row>
    <row r="3520" spans="7:7">
      <c r="G3520" s="220"/>
    </row>
    <row r="3521" spans="7:7">
      <c r="G3521" s="220"/>
    </row>
    <row r="3522" spans="7:7">
      <c r="G3522" s="220"/>
    </row>
    <row r="3523" spans="7:7">
      <c r="G3523" s="220"/>
    </row>
    <row r="3524" spans="7:7">
      <c r="G3524" s="220"/>
    </row>
    <row r="3525" spans="7:7">
      <c r="G3525" s="220"/>
    </row>
    <row r="3526" spans="7:7">
      <c r="G3526" s="220"/>
    </row>
    <row r="3527" spans="7:7">
      <c r="G3527" s="220"/>
    </row>
    <row r="3528" spans="7:7">
      <c r="G3528" s="220"/>
    </row>
    <row r="3529" spans="7:7">
      <c r="G3529" s="220"/>
    </row>
    <row r="3530" spans="7:7">
      <c r="G3530" s="220"/>
    </row>
    <row r="3531" spans="7:7">
      <c r="G3531" s="220"/>
    </row>
    <row r="3532" spans="7:7">
      <c r="G3532" s="220"/>
    </row>
    <row r="3533" spans="7:7">
      <c r="G3533" s="220"/>
    </row>
    <row r="3534" spans="7:7">
      <c r="G3534" s="220"/>
    </row>
    <row r="3535" spans="7:7">
      <c r="G3535" s="220"/>
    </row>
    <row r="3536" spans="7:7">
      <c r="G3536" s="220"/>
    </row>
    <row r="3537" spans="7:7">
      <c r="G3537" s="220"/>
    </row>
    <row r="3538" spans="7:7">
      <c r="G3538" s="220"/>
    </row>
    <row r="3539" spans="7:7">
      <c r="G3539" s="220"/>
    </row>
    <row r="3540" spans="7:7">
      <c r="G3540" s="220"/>
    </row>
    <row r="3541" spans="7:7">
      <c r="G3541" s="220"/>
    </row>
    <row r="3542" spans="7:7">
      <c r="G3542" s="220"/>
    </row>
    <row r="3543" spans="7:7">
      <c r="G3543" s="220"/>
    </row>
    <row r="3544" spans="7:7">
      <c r="G3544" s="220"/>
    </row>
    <row r="3545" spans="7:7">
      <c r="G3545" s="220"/>
    </row>
    <row r="3546" spans="7:7">
      <c r="G3546" s="220"/>
    </row>
    <row r="3547" spans="7:7">
      <c r="G3547" s="220"/>
    </row>
    <row r="3548" spans="7:7">
      <c r="G3548" s="220"/>
    </row>
    <row r="3549" spans="7:7">
      <c r="G3549" s="220"/>
    </row>
    <row r="3550" spans="7:7">
      <c r="G3550" s="220"/>
    </row>
    <row r="3551" spans="7:7">
      <c r="G3551" s="220"/>
    </row>
    <row r="3552" spans="7:7">
      <c r="G3552" s="220"/>
    </row>
    <row r="3553" spans="7:7">
      <c r="G3553" s="220"/>
    </row>
    <row r="3554" spans="7:7">
      <c r="G3554" s="220"/>
    </row>
    <row r="3555" spans="7:7">
      <c r="G3555" s="220"/>
    </row>
    <row r="3556" spans="7:7">
      <c r="G3556" s="220"/>
    </row>
    <row r="3557" spans="7:7">
      <c r="G3557" s="220"/>
    </row>
    <row r="3558" spans="7:7">
      <c r="G3558" s="220"/>
    </row>
    <row r="3559" spans="7:7">
      <c r="G3559" s="220"/>
    </row>
    <row r="3560" spans="7:7">
      <c r="G3560" s="220"/>
    </row>
    <row r="3561" spans="7:7">
      <c r="G3561" s="220"/>
    </row>
    <row r="3562" spans="7:7">
      <c r="G3562" s="220"/>
    </row>
    <row r="3563" spans="7:7">
      <c r="G3563" s="220"/>
    </row>
    <row r="3564" spans="7:7">
      <c r="G3564" s="220"/>
    </row>
    <row r="3565" spans="7:7">
      <c r="G3565" s="220"/>
    </row>
    <row r="3566" spans="7:7">
      <c r="G3566" s="220"/>
    </row>
    <row r="3567" spans="7:7">
      <c r="G3567" s="220"/>
    </row>
    <row r="3568" spans="7:7">
      <c r="G3568" s="220"/>
    </row>
    <row r="3569" spans="7:7">
      <c r="G3569" s="220"/>
    </row>
    <row r="3570" spans="7:7">
      <c r="G3570" s="220"/>
    </row>
    <row r="3571" spans="7:7">
      <c r="G3571" s="220"/>
    </row>
    <row r="3572" spans="7:7">
      <c r="G3572" s="220"/>
    </row>
    <row r="3573" spans="7:7">
      <c r="G3573" s="220"/>
    </row>
    <row r="3574" spans="7:7">
      <c r="G3574" s="220"/>
    </row>
    <row r="3575" spans="7:7">
      <c r="G3575" s="220"/>
    </row>
    <row r="3576" spans="7:7">
      <c r="G3576" s="220"/>
    </row>
    <row r="3577" spans="7:7">
      <c r="G3577" s="220"/>
    </row>
    <row r="3578" spans="7:7">
      <c r="G3578" s="220"/>
    </row>
    <row r="3579" spans="7:7">
      <c r="G3579" s="220"/>
    </row>
    <row r="3580" spans="7:7">
      <c r="G3580" s="220"/>
    </row>
    <row r="3581" spans="7:7">
      <c r="G3581" s="220"/>
    </row>
    <row r="3582" spans="7:7">
      <c r="G3582" s="220"/>
    </row>
    <row r="3583" spans="7:7">
      <c r="G3583" s="220"/>
    </row>
    <row r="3584" spans="7:7">
      <c r="G3584" s="220"/>
    </row>
    <row r="3585" spans="7:7">
      <c r="G3585" s="220"/>
    </row>
    <row r="3586" spans="7:7">
      <c r="G3586" s="220"/>
    </row>
    <row r="3587" spans="7:7">
      <c r="G3587" s="220"/>
    </row>
    <row r="3588" spans="7:7">
      <c r="G3588" s="220"/>
    </row>
    <row r="3589" spans="7:7">
      <c r="G3589" s="220"/>
    </row>
    <row r="3590" spans="7:7">
      <c r="G3590" s="220"/>
    </row>
    <row r="3591" spans="7:7">
      <c r="G3591" s="220"/>
    </row>
    <row r="3592" spans="7:7">
      <c r="G3592" s="220"/>
    </row>
    <row r="3593" spans="7:7">
      <c r="G3593" s="220"/>
    </row>
    <row r="3594" spans="7:7">
      <c r="G3594" s="220"/>
    </row>
    <row r="3595" spans="7:7">
      <c r="G3595" s="220"/>
    </row>
    <row r="3596" spans="7:7">
      <c r="G3596" s="220"/>
    </row>
    <row r="3597" spans="7:7">
      <c r="G3597" s="220"/>
    </row>
    <row r="3598" spans="7:7">
      <c r="G3598" s="220"/>
    </row>
    <row r="3599" spans="7:7">
      <c r="G3599" s="220"/>
    </row>
    <row r="3600" spans="7:7">
      <c r="G3600" s="220"/>
    </row>
    <row r="3601" spans="7:7">
      <c r="G3601" s="220"/>
    </row>
    <row r="3602" spans="7:7">
      <c r="G3602" s="220"/>
    </row>
    <row r="3603" spans="7:7">
      <c r="G3603" s="220"/>
    </row>
    <row r="3604" spans="7:7">
      <c r="G3604" s="220"/>
    </row>
    <row r="3605" spans="7:7">
      <c r="G3605" s="220"/>
    </row>
    <row r="3606" spans="7:7">
      <c r="G3606" s="220"/>
    </row>
    <row r="3607" spans="7:7">
      <c r="G3607" s="220"/>
    </row>
    <row r="3608" spans="7:7">
      <c r="G3608" s="220"/>
    </row>
    <row r="3609" spans="7:7">
      <c r="G3609" s="220"/>
    </row>
    <row r="3610" spans="7:7">
      <c r="G3610" s="220"/>
    </row>
    <row r="3611" spans="7:7">
      <c r="G3611" s="220"/>
    </row>
    <row r="3612" spans="7:7">
      <c r="G3612" s="220"/>
    </row>
    <row r="3613" spans="7:7">
      <c r="G3613" s="220"/>
    </row>
    <row r="3614" spans="7:7">
      <c r="G3614" s="220"/>
    </row>
    <row r="3615" spans="7:7">
      <c r="G3615" s="220"/>
    </row>
    <row r="3616" spans="7:7">
      <c r="G3616" s="220"/>
    </row>
    <row r="3617" spans="7:7">
      <c r="G3617" s="220"/>
    </row>
    <row r="3618" spans="7:7">
      <c r="G3618" s="220"/>
    </row>
    <row r="3619" spans="7:7">
      <c r="G3619" s="220"/>
    </row>
    <row r="3620" spans="7:7">
      <c r="G3620" s="220"/>
    </row>
    <row r="3621" spans="7:7">
      <c r="G3621" s="220"/>
    </row>
    <row r="3622" spans="7:7">
      <c r="G3622" s="220"/>
    </row>
    <row r="3623" spans="7:7">
      <c r="G3623" s="220"/>
    </row>
    <row r="3624" spans="7:7">
      <c r="G3624" s="220"/>
    </row>
    <row r="3625" spans="7:7">
      <c r="G3625" s="220"/>
    </row>
    <row r="3626" spans="7:7">
      <c r="G3626" s="220"/>
    </row>
    <row r="3627" spans="7:7">
      <c r="G3627" s="220"/>
    </row>
    <row r="3628" spans="7:7">
      <c r="G3628" s="220"/>
    </row>
    <row r="3629" spans="7:7">
      <c r="G3629" s="220"/>
    </row>
    <row r="3630" spans="7:7">
      <c r="G3630" s="220"/>
    </row>
    <row r="3631" spans="7:7">
      <c r="G3631" s="220"/>
    </row>
    <row r="3632" spans="7:7">
      <c r="G3632" s="220"/>
    </row>
    <row r="3633" spans="7:7">
      <c r="G3633" s="220"/>
    </row>
    <row r="3634" spans="7:7">
      <c r="G3634" s="220"/>
    </row>
    <row r="3635" spans="7:7">
      <c r="G3635" s="220"/>
    </row>
    <row r="3636" spans="7:7">
      <c r="G3636" s="220"/>
    </row>
    <row r="3637" spans="7:7">
      <c r="G3637" s="220"/>
    </row>
    <row r="3638" spans="7:7">
      <c r="G3638" s="220"/>
    </row>
    <row r="3639" spans="7:7">
      <c r="G3639" s="220"/>
    </row>
    <row r="3640" spans="7:7">
      <c r="G3640" s="220"/>
    </row>
    <row r="3641" spans="7:7">
      <c r="G3641" s="220"/>
    </row>
    <row r="3642" spans="7:7">
      <c r="G3642" s="220"/>
    </row>
    <row r="3643" spans="7:7">
      <c r="G3643" s="220"/>
    </row>
    <row r="3644" spans="7:7">
      <c r="G3644" s="220"/>
    </row>
    <row r="3645" spans="7:7">
      <c r="G3645" s="220"/>
    </row>
    <row r="3646" spans="7:7">
      <c r="G3646" s="220"/>
    </row>
    <row r="3647" spans="7:7">
      <c r="G3647" s="220"/>
    </row>
    <row r="3648" spans="7:7">
      <c r="G3648" s="220"/>
    </row>
    <row r="3649" spans="7:7">
      <c r="G3649" s="220"/>
    </row>
    <row r="3650" spans="7:7">
      <c r="G3650" s="220"/>
    </row>
    <row r="3651" spans="7:7">
      <c r="G3651" s="220"/>
    </row>
    <row r="3652" spans="7:7">
      <c r="G3652" s="220"/>
    </row>
    <row r="3653" spans="7:7">
      <c r="G3653" s="220"/>
    </row>
    <row r="3654" spans="7:7">
      <c r="G3654" s="220"/>
    </row>
    <row r="3655" spans="7:7">
      <c r="G3655" s="220"/>
    </row>
    <row r="3656" spans="7:7">
      <c r="G3656" s="220"/>
    </row>
    <row r="3657" spans="7:7">
      <c r="G3657" s="220"/>
    </row>
    <row r="3658" spans="7:7">
      <c r="G3658" s="220"/>
    </row>
    <row r="3659" spans="7:7">
      <c r="G3659" s="220"/>
    </row>
    <row r="3660" spans="7:7">
      <c r="G3660" s="220"/>
    </row>
    <row r="3661" spans="7:7">
      <c r="G3661" s="220"/>
    </row>
    <row r="3662" spans="7:7">
      <c r="G3662" s="220"/>
    </row>
    <row r="3663" spans="7:7">
      <c r="G3663" s="220"/>
    </row>
    <row r="3664" spans="7:7">
      <c r="G3664" s="220"/>
    </row>
    <row r="3665" spans="7:7">
      <c r="G3665" s="220"/>
    </row>
    <row r="3666" spans="7:7">
      <c r="G3666" s="220"/>
    </row>
    <row r="3667" spans="7:7">
      <c r="G3667" s="220"/>
    </row>
    <row r="3668" spans="7:7">
      <c r="G3668" s="220"/>
    </row>
    <row r="3669" spans="7:7">
      <c r="G3669" s="220"/>
    </row>
    <row r="3670" spans="7:7">
      <c r="G3670" s="220"/>
    </row>
    <row r="3671" spans="7:7">
      <c r="G3671" s="220"/>
    </row>
    <row r="3672" spans="7:7">
      <c r="G3672" s="220"/>
    </row>
    <row r="3673" spans="7:7">
      <c r="G3673" s="220"/>
    </row>
    <row r="3674" spans="7:7">
      <c r="G3674" s="220"/>
    </row>
    <row r="3675" spans="7:7">
      <c r="G3675" s="220"/>
    </row>
    <row r="3676" spans="7:7">
      <c r="G3676" s="220"/>
    </row>
    <row r="3677" spans="7:7">
      <c r="G3677" s="220"/>
    </row>
    <row r="3678" spans="7:7">
      <c r="G3678" s="220"/>
    </row>
    <row r="3679" spans="7:7">
      <c r="G3679" s="220"/>
    </row>
    <row r="3680" spans="7:7">
      <c r="G3680" s="220"/>
    </row>
    <row r="3681" spans="7:7">
      <c r="G3681" s="220"/>
    </row>
    <row r="3682" spans="7:7">
      <c r="G3682" s="220"/>
    </row>
    <row r="3683" spans="7:7">
      <c r="G3683" s="220"/>
    </row>
    <row r="3684" spans="7:7">
      <c r="G3684" s="220"/>
    </row>
    <row r="3685" spans="7:7">
      <c r="G3685" s="220"/>
    </row>
    <row r="3686" spans="7:7">
      <c r="G3686" s="220"/>
    </row>
    <row r="3687" spans="7:7">
      <c r="G3687" s="220"/>
    </row>
    <row r="3688" spans="7:7">
      <c r="G3688" s="220"/>
    </row>
    <row r="3689" spans="7:7">
      <c r="G3689" s="220"/>
    </row>
    <row r="3690" spans="7:7">
      <c r="G3690" s="220"/>
    </row>
    <row r="3691" spans="7:7">
      <c r="G3691" s="220"/>
    </row>
    <row r="3692" spans="7:7">
      <c r="G3692" s="220"/>
    </row>
    <row r="3693" spans="7:7">
      <c r="G3693" s="220"/>
    </row>
    <row r="3694" spans="7:7">
      <c r="G3694" s="220"/>
    </row>
    <row r="3695" spans="7:7">
      <c r="G3695" s="220"/>
    </row>
    <row r="3696" spans="7:7">
      <c r="G3696" s="220"/>
    </row>
    <row r="3697" spans="7:7">
      <c r="G3697" s="220"/>
    </row>
    <row r="3698" spans="7:7">
      <c r="G3698" s="220"/>
    </row>
    <row r="3699" spans="7:7">
      <c r="G3699" s="220"/>
    </row>
    <row r="3700" spans="7:7">
      <c r="G3700" s="220"/>
    </row>
    <row r="3701" spans="7:7">
      <c r="G3701" s="220"/>
    </row>
    <row r="3702" spans="7:7">
      <c r="G3702" s="220"/>
    </row>
    <row r="3703" spans="7:7">
      <c r="G3703" s="220"/>
    </row>
    <row r="3704" spans="7:7">
      <c r="G3704" s="220"/>
    </row>
    <row r="3705" spans="7:7">
      <c r="G3705" s="220"/>
    </row>
    <row r="3706" spans="7:7">
      <c r="G3706" s="220"/>
    </row>
    <row r="3707" spans="7:7">
      <c r="G3707" s="220"/>
    </row>
    <row r="3708" spans="7:7">
      <c r="G3708" s="220"/>
    </row>
    <row r="3709" spans="7:7">
      <c r="G3709" s="220"/>
    </row>
    <row r="3710" spans="7:7">
      <c r="G3710" s="220"/>
    </row>
    <row r="3711" spans="7:7">
      <c r="G3711" s="220"/>
    </row>
    <row r="3712" spans="7:7">
      <c r="G3712" s="220"/>
    </row>
    <row r="3713" spans="7:7">
      <c r="G3713" s="220"/>
    </row>
    <row r="3714" spans="7:7">
      <c r="G3714" s="220"/>
    </row>
    <row r="3715" spans="7:7">
      <c r="G3715" s="220"/>
    </row>
    <row r="3716" spans="7:7">
      <c r="G3716" s="220"/>
    </row>
    <row r="3717" spans="7:7">
      <c r="G3717" s="220"/>
    </row>
    <row r="3718" spans="7:7">
      <c r="G3718" s="220"/>
    </row>
    <row r="3719" spans="7:7">
      <c r="G3719" s="220"/>
    </row>
    <row r="3720" spans="7:7">
      <c r="G3720" s="220"/>
    </row>
    <row r="3721" spans="7:7">
      <c r="G3721" s="220"/>
    </row>
    <row r="3722" spans="7:7">
      <c r="G3722" s="220"/>
    </row>
    <row r="3723" spans="7:7">
      <c r="G3723" s="220"/>
    </row>
    <row r="3724" spans="7:7">
      <c r="G3724" s="220"/>
    </row>
    <row r="3725" spans="7:7">
      <c r="G3725" s="220"/>
    </row>
    <row r="3726" spans="7:7">
      <c r="G3726" s="220"/>
    </row>
    <row r="3727" spans="7:7">
      <c r="G3727" s="220"/>
    </row>
    <row r="3728" spans="7:7">
      <c r="G3728" s="220"/>
    </row>
    <row r="3729" spans="7:7">
      <c r="G3729" s="220"/>
    </row>
    <row r="3730" spans="7:7">
      <c r="G3730" s="220"/>
    </row>
    <row r="3731" spans="7:7">
      <c r="G3731" s="220"/>
    </row>
    <row r="3732" spans="7:7">
      <c r="G3732" s="220"/>
    </row>
    <row r="3733" spans="7:7">
      <c r="G3733" s="220"/>
    </row>
    <row r="3734" spans="7:7">
      <c r="G3734" s="220"/>
    </row>
    <row r="3735" spans="7:7">
      <c r="G3735" s="220"/>
    </row>
    <row r="3736" spans="7:7">
      <c r="G3736" s="220"/>
    </row>
    <row r="3737" spans="7:7">
      <c r="G3737" s="220"/>
    </row>
    <row r="3738" spans="7:7">
      <c r="G3738" s="220"/>
    </row>
    <row r="3739" spans="7:7">
      <c r="G3739" s="220"/>
    </row>
    <row r="3740" spans="7:7">
      <c r="G3740" s="220"/>
    </row>
    <row r="3741" spans="7:7">
      <c r="G3741" s="220"/>
    </row>
    <row r="3742" spans="7:7">
      <c r="G3742" s="220"/>
    </row>
    <row r="3743" spans="7:7">
      <c r="G3743" s="220"/>
    </row>
    <row r="3744" spans="7:7">
      <c r="G3744" s="220"/>
    </row>
    <row r="3745" spans="7:7">
      <c r="G3745" s="220"/>
    </row>
    <row r="3746" spans="7:7">
      <c r="G3746" s="220"/>
    </row>
    <row r="3747" spans="7:7">
      <c r="G3747" s="220"/>
    </row>
    <row r="3748" spans="7:7">
      <c r="G3748" s="220"/>
    </row>
    <row r="3749" spans="7:7">
      <c r="G3749" s="220"/>
    </row>
    <row r="3750" spans="7:7">
      <c r="G3750" s="220"/>
    </row>
    <row r="3751" spans="7:7">
      <c r="G3751" s="220"/>
    </row>
    <row r="3752" spans="7:7">
      <c r="G3752" s="220"/>
    </row>
    <row r="3753" spans="7:7">
      <c r="G3753" s="220"/>
    </row>
    <row r="3754" spans="7:7">
      <c r="G3754" s="220"/>
    </row>
    <row r="3755" spans="7:7">
      <c r="G3755" s="220"/>
    </row>
    <row r="3756" spans="7:7">
      <c r="G3756" s="220"/>
    </row>
    <row r="3757" spans="7:7">
      <c r="G3757" s="220"/>
    </row>
    <row r="3758" spans="7:7">
      <c r="G3758" s="220"/>
    </row>
    <row r="3759" spans="7:7">
      <c r="G3759" s="220"/>
    </row>
    <row r="3760" spans="7:7">
      <c r="G3760" s="220"/>
    </row>
    <row r="3761" spans="7:7">
      <c r="G3761" s="220"/>
    </row>
    <row r="3762" spans="7:7">
      <c r="G3762" s="220"/>
    </row>
    <row r="3763" spans="7:7">
      <c r="G3763" s="220"/>
    </row>
    <row r="3764" spans="7:7">
      <c r="G3764" s="220"/>
    </row>
    <row r="3765" spans="7:7">
      <c r="G3765" s="220"/>
    </row>
    <row r="3766" spans="7:7">
      <c r="G3766" s="220"/>
    </row>
    <row r="3767" spans="7:7">
      <c r="G3767" s="220"/>
    </row>
    <row r="3768" spans="7:7">
      <c r="G3768" s="220"/>
    </row>
    <row r="3769" spans="7:7">
      <c r="G3769" s="220"/>
    </row>
    <row r="3770" spans="7:7">
      <c r="G3770" s="220"/>
    </row>
    <row r="3771" spans="7:7">
      <c r="G3771" s="220"/>
    </row>
    <row r="3772" spans="7:7">
      <c r="G3772" s="220"/>
    </row>
    <row r="3773" spans="7:7">
      <c r="G3773" s="220"/>
    </row>
    <row r="3774" spans="7:7">
      <c r="G3774" s="220"/>
    </row>
    <row r="3775" spans="7:7">
      <c r="G3775" s="220"/>
    </row>
    <row r="3776" spans="7:7">
      <c r="G3776" s="220"/>
    </row>
    <row r="3777" spans="7:7">
      <c r="G3777" s="220"/>
    </row>
    <row r="3778" spans="7:7">
      <c r="G3778" s="220"/>
    </row>
    <row r="3779" spans="7:7">
      <c r="G3779" s="220"/>
    </row>
    <row r="3780" spans="7:7">
      <c r="G3780" s="220"/>
    </row>
    <row r="3781" spans="7:7">
      <c r="G3781" s="220"/>
    </row>
    <row r="3782" spans="7:7">
      <c r="G3782" s="220"/>
    </row>
    <row r="3783" spans="7:7">
      <c r="G3783" s="220"/>
    </row>
    <row r="3784" spans="7:7">
      <c r="G3784" s="220"/>
    </row>
    <row r="3785" spans="7:7">
      <c r="G3785" s="220"/>
    </row>
    <row r="3786" spans="7:7">
      <c r="G3786" s="220"/>
    </row>
    <row r="3787" spans="7:7">
      <c r="G3787" s="220"/>
    </row>
    <row r="3788" spans="7:7">
      <c r="G3788" s="220"/>
    </row>
    <row r="3789" spans="7:7">
      <c r="G3789" s="220"/>
    </row>
    <row r="3790" spans="7:7">
      <c r="G3790" s="220"/>
    </row>
    <row r="3791" spans="7:7">
      <c r="G3791" s="220"/>
    </row>
    <row r="3792" spans="7:7">
      <c r="G3792" s="220"/>
    </row>
    <row r="3793" spans="7:7">
      <c r="G3793" s="220"/>
    </row>
    <row r="3794" spans="7:7">
      <c r="G3794" s="220"/>
    </row>
    <row r="3795" spans="7:7">
      <c r="G3795" s="220"/>
    </row>
    <row r="3796" spans="7:7">
      <c r="G3796" s="220"/>
    </row>
    <row r="3797" spans="7:7">
      <c r="G3797" s="220"/>
    </row>
    <row r="3798" spans="7:7">
      <c r="G3798" s="220"/>
    </row>
    <row r="3799" spans="7:7">
      <c r="G3799" s="220"/>
    </row>
    <row r="3800" spans="7:7">
      <c r="G3800" s="220"/>
    </row>
    <row r="3801" spans="7:7">
      <c r="G3801" s="220"/>
    </row>
    <row r="3802" spans="7:7">
      <c r="G3802" s="220"/>
    </row>
    <row r="3803" spans="7:7">
      <c r="G3803" s="220"/>
    </row>
    <row r="3804" spans="7:7">
      <c r="G3804" s="220"/>
    </row>
    <row r="3805" spans="7:7">
      <c r="G3805" s="220"/>
    </row>
    <row r="3806" spans="7:7">
      <c r="G3806" s="220"/>
    </row>
    <row r="3807" spans="7:7">
      <c r="G3807" s="220"/>
    </row>
    <row r="3808" spans="7:7">
      <c r="G3808" s="220"/>
    </row>
    <row r="3809" spans="7:7">
      <c r="G3809" s="220"/>
    </row>
    <row r="3810" spans="7:7">
      <c r="G3810" s="220"/>
    </row>
    <row r="3811" spans="7:7">
      <c r="G3811" s="220"/>
    </row>
    <row r="3812" spans="7:7">
      <c r="G3812" s="220"/>
    </row>
    <row r="3813" spans="7:7">
      <c r="G3813" s="220"/>
    </row>
    <row r="3814" spans="7:7">
      <c r="G3814" s="220"/>
    </row>
    <row r="3815" spans="7:7">
      <c r="G3815" s="220"/>
    </row>
    <row r="3816" spans="7:7">
      <c r="G3816" s="220"/>
    </row>
    <row r="3817" spans="7:7">
      <c r="G3817" s="220"/>
    </row>
    <row r="3818" spans="7:7">
      <c r="G3818" s="220"/>
    </row>
    <row r="3819" spans="7:7">
      <c r="G3819" s="220"/>
    </row>
    <row r="3820" spans="7:7">
      <c r="G3820" s="220"/>
    </row>
    <row r="3821" spans="7:7">
      <c r="G3821" s="220"/>
    </row>
    <row r="3822" spans="7:7">
      <c r="G3822" s="220"/>
    </row>
    <row r="3823" spans="7:7">
      <c r="G3823" s="220"/>
    </row>
    <row r="3824" spans="7:7">
      <c r="G3824" s="220"/>
    </row>
    <row r="3825" spans="7:7">
      <c r="G3825" s="220"/>
    </row>
    <row r="3826" spans="7:7">
      <c r="G3826" s="220"/>
    </row>
    <row r="3827" spans="7:7">
      <c r="G3827" s="220"/>
    </row>
    <row r="3828" spans="7:7">
      <c r="G3828" s="220"/>
    </row>
    <row r="3829" spans="7:7">
      <c r="G3829" s="220"/>
    </row>
    <row r="3830" spans="7:7">
      <c r="G3830" s="220"/>
    </row>
    <row r="3831" spans="7:7">
      <c r="G3831" s="220"/>
    </row>
    <row r="3832" spans="7:7">
      <c r="G3832" s="220"/>
    </row>
    <row r="3833" spans="7:7">
      <c r="G3833" s="220"/>
    </row>
    <row r="3834" spans="7:7">
      <c r="G3834" s="220"/>
    </row>
    <row r="3835" spans="7:7">
      <c r="G3835" s="220"/>
    </row>
    <row r="3836" spans="7:7">
      <c r="G3836" s="220"/>
    </row>
    <row r="3837" spans="7:7">
      <c r="G3837" s="220"/>
    </row>
    <row r="3838" spans="7:7">
      <c r="G3838" s="220"/>
    </row>
    <row r="3839" spans="7:7">
      <c r="G3839" s="220"/>
    </row>
    <row r="3840" spans="7:7">
      <c r="G3840" s="220"/>
    </row>
    <row r="3841" spans="7:7">
      <c r="G3841" s="220"/>
    </row>
    <row r="3842" spans="7:7">
      <c r="G3842" s="220"/>
    </row>
    <row r="3843" spans="7:7">
      <c r="G3843" s="220"/>
    </row>
    <row r="3844" spans="7:7">
      <c r="G3844" s="220"/>
    </row>
    <row r="3845" spans="7:7">
      <c r="G3845" s="220"/>
    </row>
    <row r="3846" spans="7:7">
      <c r="G3846" s="220"/>
    </row>
    <row r="3847" spans="7:7">
      <c r="G3847" s="220"/>
    </row>
    <row r="3848" spans="7:7">
      <c r="G3848" s="220"/>
    </row>
    <row r="3849" spans="7:7">
      <c r="G3849" s="220"/>
    </row>
    <row r="3850" spans="7:7">
      <c r="G3850" s="220"/>
    </row>
    <row r="3851" spans="7:7">
      <c r="G3851" s="220"/>
    </row>
    <row r="3852" spans="7:7">
      <c r="G3852" s="220"/>
    </row>
    <row r="3853" spans="7:7">
      <c r="G3853" s="220"/>
    </row>
    <row r="3854" spans="7:7">
      <c r="G3854" s="220"/>
    </row>
    <row r="3855" spans="7:7">
      <c r="G3855" s="220"/>
    </row>
    <row r="3856" spans="7:7">
      <c r="G3856" s="220"/>
    </row>
    <row r="3857" spans="7:7">
      <c r="G3857" s="220"/>
    </row>
    <row r="3858" spans="7:7">
      <c r="G3858" s="220"/>
    </row>
    <row r="3859" spans="7:7">
      <c r="G3859" s="220"/>
    </row>
    <row r="3860" spans="7:7">
      <c r="G3860" s="220"/>
    </row>
    <row r="3861" spans="7:7">
      <c r="G3861" s="220"/>
    </row>
    <row r="3862" spans="7:7">
      <c r="G3862" s="220"/>
    </row>
    <row r="3863" spans="7:7">
      <c r="G3863" s="220"/>
    </row>
    <row r="3864" spans="7:7">
      <c r="G3864" s="220"/>
    </row>
    <row r="3865" spans="7:7">
      <c r="G3865" s="220"/>
    </row>
    <row r="3866" spans="7:7">
      <c r="G3866" s="220"/>
    </row>
    <row r="3867" spans="7:7">
      <c r="G3867" s="220"/>
    </row>
    <row r="3868" spans="7:7">
      <c r="G3868" s="220"/>
    </row>
    <row r="3869" spans="7:7">
      <c r="G3869" s="220"/>
    </row>
    <row r="3870" spans="7:7">
      <c r="G3870" s="220"/>
    </row>
    <row r="3871" spans="7:7">
      <c r="G3871" s="220"/>
    </row>
    <row r="3872" spans="7:7">
      <c r="G3872" s="220"/>
    </row>
    <row r="3873" spans="7:7">
      <c r="G3873" s="220"/>
    </row>
    <row r="3874" spans="7:7">
      <c r="G3874" s="220"/>
    </row>
    <row r="3875" spans="7:7">
      <c r="G3875" s="220"/>
    </row>
    <row r="3876" spans="7:7">
      <c r="G3876" s="220"/>
    </row>
    <row r="3877" spans="7:7">
      <c r="G3877" s="220"/>
    </row>
    <row r="3878" spans="7:7">
      <c r="G3878" s="220"/>
    </row>
    <row r="3879" spans="7:7">
      <c r="G3879" s="220"/>
    </row>
    <row r="3880" spans="7:7">
      <c r="G3880" s="220"/>
    </row>
    <row r="3881" spans="7:7">
      <c r="G3881" s="220"/>
    </row>
    <row r="3882" spans="7:7">
      <c r="G3882" s="220"/>
    </row>
    <row r="3883" spans="7:7">
      <c r="G3883" s="220"/>
    </row>
    <row r="3884" spans="7:7">
      <c r="G3884" s="220"/>
    </row>
    <row r="3885" spans="7:7">
      <c r="G3885" s="220"/>
    </row>
    <row r="3886" spans="7:7">
      <c r="G3886" s="220"/>
    </row>
    <row r="3887" spans="7:7">
      <c r="G3887" s="220"/>
    </row>
    <row r="3888" spans="7:7">
      <c r="G3888" s="220"/>
    </row>
    <row r="3889" spans="7:7">
      <c r="G3889" s="220"/>
    </row>
    <row r="3890" spans="7:7">
      <c r="G3890" s="220"/>
    </row>
    <row r="3891" spans="7:7">
      <c r="G3891" s="220"/>
    </row>
    <row r="3892" spans="7:7">
      <c r="G3892" s="220"/>
    </row>
    <row r="3893" spans="7:7">
      <c r="G3893" s="220"/>
    </row>
    <row r="3894" spans="7:7">
      <c r="G3894" s="220"/>
    </row>
    <row r="3895" spans="7:7">
      <c r="G3895" s="220"/>
    </row>
    <row r="3896" spans="7:7">
      <c r="G3896" s="220"/>
    </row>
    <row r="3897" spans="7:7">
      <c r="G3897" s="220"/>
    </row>
    <row r="3898" spans="7:7">
      <c r="G3898" s="220"/>
    </row>
    <row r="3899" spans="7:7">
      <c r="G3899" s="220"/>
    </row>
    <row r="3900" spans="7:7">
      <c r="G3900" s="220"/>
    </row>
    <row r="3901" spans="7:7">
      <c r="G3901" s="220"/>
    </row>
    <row r="3902" spans="7:7">
      <c r="G3902" s="220"/>
    </row>
    <row r="3903" spans="7:7">
      <c r="G3903" s="220"/>
    </row>
    <row r="3904" spans="7:7">
      <c r="G3904" s="220"/>
    </row>
    <row r="3905" spans="7:7">
      <c r="G3905" s="220"/>
    </row>
    <row r="3906" spans="7:7">
      <c r="G3906" s="220"/>
    </row>
    <row r="3907" spans="7:7">
      <c r="G3907" s="220"/>
    </row>
    <row r="3908" spans="7:7">
      <c r="G3908" s="220"/>
    </row>
    <row r="3909" spans="7:7">
      <c r="G3909" s="220"/>
    </row>
    <row r="3910" spans="7:7">
      <c r="G3910" s="220"/>
    </row>
    <row r="3911" spans="7:7">
      <c r="G3911" s="220"/>
    </row>
    <row r="3912" spans="7:7">
      <c r="G3912" s="220"/>
    </row>
    <row r="3913" spans="7:7">
      <c r="G3913" s="220"/>
    </row>
    <row r="3914" spans="7:7">
      <c r="G3914" s="220"/>
    </row>
    <row r="3915" spans="7:7">
      <c r="G3915" s="220"/>
    </row>
    <row r="3916" spans="7:7">
      <c r="G3916" s="220"/>
    </row>
    <row r="3917" spans="7:7">
      <c r="G3917" s="220"/>
    </row>
    <row r="3918" spans="7:7">
      <c r="G3918" s="220"/>
    </row>
    <row r="3919" spans="7:7">
      <c r="G3919" s="220"/>
    </row>
    <row r="3920" spans="7:7">
      <c r="G3920" s="220"/>
    </row>
    <row r="3921" spans="7:7">
      <c r="G3921" s="220"/>
    </row>
    <row r="3922" spans="7:7">
      <c r="G3922" s="220"/>
    </row>
    <row r="3923" spans="7:7">
      <c r="G3923" s="220"/>
    </row>
    <row r="3924" spans="7:7">
      <c r="G3924" s="220"/>
    </row>
    <row r="3925" spans="7:7">
      <c r="G3925" s="220"/>
    </row>
    <row r="3926" spans="7:7">
      <c r="G3926" s="220"/>
    </row>
    <row r="3927" spans="7:7">
      <c r="G3927" s="220"/>
    </row>
    <row r="3928" spans="7:7">
      <c r="G3928" s="220"/>
    </row>
    <row r="3929" spans="7:7">
      <c r="G3929" s="220"/>
    </row>
    <row r="3930" spans="7:7">
      <c r="G3930" s="220"/>
    </row>
    <row r="3931" spans="7:7">
      <c r="G3931" s="220"/>
    </row>
    <row r="3932" spans="7:7">
      <c r="G3932" s="220"/>
    </row>
    <row r="3933" spans="7:7">
      <c r="G3933" s="220"/>
    </row>
    <row r="3934" spans="7:7">
      <c r="G3934" s="220"/>
    </row>
    <row r="3935" spans="7:7">
      <c r="G3935" s="220"/>
    </row>
    <row r="3936" spans="7:7">
      <c r="G3936" s="220"/>
    </row>
    <row r="3937" spans="7:7">
      <c r="G3937" s="220"/>
    </row>
    <row r="3938" spans="7:7">
      <c r="G3938" s="220"/>
    </row>
    <row r="3939" spans="7:7">
      <c r="G3939" s="220"/>
    </row>
    <row r="3940" spans="7:7">
      <c r="G3940" s="220"/>
    </row>
    <row r="3941" spans="7:7">
      <c r="G3941" s="220"/>
    </row>
    <row r="3942" spans="7:7">
      <c r="G3942" s="220"/>
    </row>
    <row r="3943" spans="7:7">
      <c r="G3943" s="220"/>
    </row>
    <row r="3944" spans="7:7">
      <c r="G3944" s="220"/>
    </row>
    <row r="3945" spans="7:7">
      <c r="G3945" s="220"/>
    </row>
    <row r="3946" spans="7:7">
      <c r="G3946" s="220"/>
    </row>
    <row r="3947" spans="7:7">
      <c r="G3947" s="220"/>
    </row>
    <row r="3948" spans="7:7">
      <c r="G3948" s="220"/>
    </row>
    <row r="3949" spans="7:7">
      <c r="G3949" s="220"/>
    </row>
    <row r="3950" spans="7:7">
      <c r="G3950" s="220"/>
    </row>
    <row r="3951" spans="7:7">
      <c r="G3951" s="220"/>
    </row>
    <row r="3952" spans="7:7">
      <c r="G3952" s="220"/>
    </row>
    <row r="3953" spans="7:7">
      <c r="G3953" s="220"/>
    </row>
    <row r="3954" spans="7:7">
      <c r="G3954" s="220"/>
    </row>
    <row r="3955" spans="7:7">
      <c r="G3955" s="220"/>
    </row>
    <row r="3956" spans="7:7">
      <c r="G3956" s="220"/>
    </row>
    <row r="3957" spans="7:7">
      <c r="G3957" s="220"/>
    </row>
    <row r="3958" spans="7:7">
      <c r="G3958" s="220"/>
    </row>
    <row r="3959" spans="7:7">
      <c r="G3959" s="220"/>
    </row>
    <row r="3960" spans="7:7">
      <c r="G3960" s="220"/>
    </row>
    <row r="3961" spans="7:7">
      <c r="G3961" s="220"/>
    </row>
    <row r="3962" spans="7:7">
      <c r="G3962" s="220"/>
    </row>
    <row r="3963" spans="7:7">
      <c r="G3963" s="220"/>
    </row>
    <row r="3964" spans="7:7">
      <c r="G3964" s="220"/>
    </row>
    <row r="3965" spans="7:7">
      <c r="G3965" s="220"/>
    </row>
    <row r="3966" spans="7:7">
      <c r="G3966" s="220"/>
    </row>
    <row r="3967" spans="7:7">
      <c r="G3967" s="220"/>
    </row>
    <row r="3968" spans="7:7">
      <c r="G3968" s="220"/>
    </row>
    <row r="3969" spans="7:7">
      <c r="G3969" s="220"/>
    </row>
    <row r="3970" spans="7:7">
      <c r="G3970" s="220"/>
    </row>
    <row r="3971" spans="7:7">
      <c r="G3971" s="220"/>
    </row>
    <row r="3972" spans="7:7">
      <c r="G3972" s="220"/>
    </row>
    <row r="3973" spans="7:7">
      <c r="G3973" s="220"/>
    </row>
    <row r="3974" spans="7:7">
      <c r="G3974" s="220"/>
    </row>
    <row r="3975" spans="7:7">
      <c r="G3975" s="220"/>
    </row>
    <row r="3976" spans="7:7">
      <c r="G3976" s="220"/>
    </row>
    <row r="3977" spans="7:7">
      <c r="G3977" s="220"/>
    </row>
    <row r="3978" spans="7:7">
      <c r="G3978" s="220"/>
    </row>
    <row r="3979" spans="7:7">
      <c r="G3979" s="220"/>
    </row>
    <row r="3980" spans="7:7">
      <c r="G3980" s="220"/>
    </row>
    <row r="3981" spans="7:7">
      <c r="G3981" s="220"/>
    </row>
    <row r="3982" spans="7:7">
      <c r="G3982" s="220"/>
    </row>
    <row r="3983" spans="7:7">
      <c r="G3983" s="220"/>
    </row>
    <row r="3984" spans="7:7">
      <c r="G3984" s="220"/>
    </row>
    <row r="3985" spans="7:7">
      <c r="G3985" s="220"/>
    </row>
    <row r="3986" spans="7:7">
      <c r="G3986" s="220"/>
    </row>
    <row r="3987" spans="7:7">
      <c r="G3987" s="220"/>
    </row>
    <row r="3988" spans="7:7">
      <c r="G3988" s="220"/>
    </row>
    <row r="3989" spans="7:7">
      <c r="G3989" s="220"/>
    </row>
    <row r="3990" spans="7:7">
      <c r="G3990" s="220"/>
    </row>
    <row r="3991" spans="7:7">
      <c r="G3991" s="220"/>
    </row>
    <row r="3992" spans="7:7">
      <c r="G3992" s="220"/>
    </row>
    <row r="3993" spans="7:7">
      <c r="G3993" s="220"/>
    </row>
    <row r="3994" spans="7:7">
      <c r="G3994" s="220"/>
    </row>
    <row r="3995" spans="7:7">
      <c r="G3995" s="220"/>
    </row>
    <row r="3996" spans="7:7">
      <c r="G3996" s="220"/>
    </row>
    <row r="3997" spans="7:7">
      <c r="G3997" s="220"/>
    </row>
    <row r="3998" spans="7:7">
      <c r="G3998" s="220"/>
    </row>
    <row r="3999" spans="7:7">
      <c r="G3999" s="220"/>
    </row>
    <row r="4000" spans="7:7">
      <c r="G4000" s="220"/>
    </row>
    <row r="4001" spans="7:7">
      <c r="G4001" s="220"/>
    </row>
    <row r="4002" spans="7:7">
      <c r="G4002" s="220"/>
    </row>
    <row r="4003" spans="7:7">
      <c r="G4003" s="220"/>
    </row>
    <row r="4004" spans="7:7">
      <c r="G4004" s="220"/>
    </row>
    <row r="4005" spans="7:7">
      <c r="G4005" s="220"/>
    </row>
    <row r="4006" spans="7:7">
      <c r="G4006" s="220"/>
    </row>
    <row r="4007" spans="7:7">
      <c r="G4007" s="220"/>
    </row>
    <row r="4008" spans="7:7">
      <c r="G4008" s="220"/>
    </row>
    <row r="4009" spans="7:7">
      <c r="G4009" s="220"/>
    </row>
    <row r="4010" spans="7:7">
      <c r="G4010" s="220"/>
    </row>
    <row r="4011" spans="7:7">
      <c r="G4011" s="220"/>
    </row>
    <row r="4012" spans="7:7">
      <c r="G4012" s="220"/>
    </row>
    <row r="4013" spans="7:7">
      <c r="G4013" s="220"/>
    </row>
    <row r="4014" spans="7:7">
      <c r="G4014" s="220"/>
    </row>
    <row r="4015" spans="7:7">
      <c r="G4015" s="220"/>
    </row>
    <row r="4016" spans="7:7">
      <c r="G4016" s="220"/>
    </row>
    <row r="4017" spans="7:7">
      <c r="G4017" s="220"/>
    </row>
    <row r="4018" spans="7:7">
      <c r="G4018" s="220"/>
    </row>
    <row r="4019" spans="7:7">
      <c r="G4019" s="220"/>
    </row>
    <row r="4020" spans="7:7">
      <c r="G4020" s="220"/>
    </row>
    <row r="4021" spans="7:7">
      <c r="G4021" s="220"/>
    </row>
    <row r="4022" spans="7:7">
      <c r="G4022" s="220"/>
    </row>
    <row r="4023" spans="7:7">
      <c r="G4023" s="220"/>
    </row>
    <row r="4024" spans="7:7">
      <c r="G4024" s="220"/>
    </row>
    <row r="4025" spans="7:7">
      <c r="G4025" s="220"/>
    </row>
    <row r="4026" spans="7:7">
      <c r="G4026" s="220"/>
    </row>
    <row r="4027" spans="7:7">
      <c r="G4027" s="220"/>
    </row>
    <row r="4028" spans="7:7">
      <c r="G4028" s="220"/>
    </row>
    <row r="4029" spans="7:7">
      <c r="G4029" s="220"/>
    </row>
    <row r="4030" spans="7:7">
      <c r="G4030" s="220"/>
    </row>
    <row r="4031" spans="7:7">
      <c r="G4031" s="220"/>
    </row>
    <row r="4032" spans="7:7">
      <c r="G4032" s="220"/>
    </row>
    <row r="4033" spans="7:7">
      <c r="G4033" s="220"/>
    </row>
    <row r="4034" spans="7:7">
      <c r="G4034" s="220"/>
    </row>
    <row r="4035" spans="7:7">
      <c r="G4035" s="220"/>
    </row>
    <row r="4036" spans="7:7">
      <c r="G4036" s="220"/>
    </row>
    <row r="4037" spans="7:7">
      <c r="G4037" s="220"/>
    </row>
    <row r="4038" spans="7:7">
      <c r="G4038" s="220"/>
    </row>
    <row r="4039" spans="7:7">
      <c r="G4039" s="220"/>
    </row>
    <row r="4040" spans="7:7">
      <c r="G4040" s="220"/>
    </row>
    <row r="4041" spans="7:7">
      <c r="G4041" s="220"/>
    </row>
    <row r="4042" spans="7:7">
      <c r="G4042" s="220"/>
    </row>
    <row r="4043" spans="7:7">
      <c r="G4043" s="220"/>
    </row>
    <row r="4044" spans="7:7">
      <c r="G4044" s="220"/>
    </row>
    <row r="4045" spans="7:7">
      <c r="G4045" s="220"/>
    </row>
    <row r="4046" spans="7:7">
      <c r="G4046" s="220"/>
    </row>
    <row r="4047" spans="7:7">
      <c r="G4047" s="220"/>
    </row>
    <row r="4048" spans="7:7">
      <c r="G4048" s="220"/>
    </row>
    <row r="4049" spans="7:7">
      <c r="G4049" s="220"/>
    </row>
    <row r="4050" spans="7:7">
      <c r="G4050" s="220"/>
    </row>
    <row r="4051" spans="7:7">
      <c r="G4051" s="220"/>
    </row>
    <row r="4052" spans="7:7">
      <c r="G4052" s="220"/>
    </row>
    <row r="4053" spans="7:7">
      <c r="G4053" s="220"/>
    </row>
    <row r="4054" spans="7:7">
      <c r="G4054" s="220"/>
    </row>
    <row r="4055" spans="7:7">
      <c r="G4055" s="220"/>
    </row>
    <row r="4056" spans="7:7">
      <c r="G4056" s="220"/>
    </row>
    <row r="4057" spans="7:7">
      <c r="G4057" s="220"/>
    </row>
    <row r="4058" spans="7:7">
      <c r="G4058" s="220"/>
    </row>
    <row r="4059" spans="7:7">
      <c r="G4059" s="220"/>
    </row>
    <row r="4060" spans="7:7">
      <c r="G4060" s="220"/>
    </row>
    <row r="4061" spans="7:7">
      <c r="G4061" s="220"/>
    </row>
    <row r="4062" spans="7:7">
      <c r="G4062" s="220"/>
    </row>
    <row r="4063" spans="7:7">
      <c r="G4063" s="220"/>
    </row>
    <row r="4064" spans="7:7">
      <c r="G4064" s="220"/>
    </row>
    <row r="4065" spans="7:7">
      <c r="G4065" s="220"/>
    </row>
    <row r="4066" spans="7:7">
      <c r="G4066" s="220"/>
    </row>
    <row r="4067" spans="7:7">
      <c r="G4067" s="220"/>
    </row>
    <row r="4068" spans="7:7">
      <c r="G4068" s="220"/>
    </row>
    <row r="4069" spans="7:7">
      <c r="G4069" s="220"/>
    </row>
    <row r="4070" spans="7:7">
      <c r="G4070" s="220"/>
    </row>
    <row r="4071" spans="7:7">
      <c r="G4071" s="220"/>
    </row>
    <row r="4072" spans="7:7">
      <c r="G4072" s="220"/>
    </row>
    <row r="4073" spans="7:7">
      <c r="G4073" s="220"/>
    </row>
    <row r="4074" spans="7:7">
      <c r="G4074" s="220"/>
    </row>
    <row r="4075" spans="7:7">
      <c r="G4075" s="220"/>
    </row>
    <row r="4076" spans="7:7">
      <c r="G4076" s="220"/>
    </row>
    <row r="4077" spans="7:7">
      <c r="G4077" s="220"/>
    </row>
    <row r="4078" spans="7:7">
      <c r="G4078" s="220"/>
    </row>
    <row r="4079" spans="7:7">
      <c r="G4079" s="220"/>
    </row>
    <row r="4080" spans="7:7">
      <c r="G4080" s="220"/>
    </row>
    <row r="4081" spans="7:7">
      <c r="G4081" s="220"/>
    </row>
    <row r="4082" spans="7:7">
      <c r="G4082" s="220"/>
    </row>
    <row r="4083" spans="7:7">
      <c r="G4083" s="220"/>
    </row>
    <row r="4084" spans="7:7">
      <c r="G4084" s="220"/>
    </row>
    <row r="4085" spans="7:7">
      <c r="G4085" s="220"/>
    </row>
    <row r="4086" spans="7:7">
      <c r="G4086" s="220"/>
    </row>
    <row r="4087" spans="7:7">
      <c r="G4087" s="220"/>
    </row>
    <row r="4088" spans="7:7">
      <c r="G4088" s="220"/>
    </row>
    <row r="4089" spans="7:7">
      <c r="G4089" s="220"/>
    </row>
    <row r="4090" spans="7:7">
      <c r="G4090" s="220"/>
    </row>
    <row r="4091" spans="7:7">
      <c r="G4091" s="220"/>
    </row>
    <row r="4092" spans="7:7">
      <c r="G4092" s="220"/>
    </row>
    <row r="4093" spans="7:7">
      <c r="G4093" s="220"/>
    </row>
    <row r="4094" spans="7:7">
      <c r="G4094" s="220"/>
    </row>
    <row r="4095" spans="7:7">
      <c r="G4095" s="220"/>
    </row>
    <row r="4096" spans="7:7">
      <c r="G4096" s="220"/>
    </row>
    <row r="4097" spans="7:7">
      <c r="G4097" s="220"/>
    </row>
    <row r="4098" spans="7:7">
      <c r="G4098" s="220"/>
    </row>
    <row r="4099" spans="7:7">
      <c r="G4099" s="220"/>
    </row>
    <row r="4100" spans="7:7">
      <c r="G4100" s="220"/>
    </row>
    <row r="4101" spans="7:7">
      <c r="G4101" s="220"/>
    </row>
    <row r="4102" spans="7:7">
      <c r="G4102" s="220"/>
    </row>
    <row r="4103" spans="7:7">
      <c r="G4103" s="220"/>
    </row>
    <row r="4104" spans="7:7">
      <c r="G4104" s="220"/>
    </row>
    <row r="4105" spans="7:7">
      <c r="G4105" s="220"/>
    </row>
    <row r="4106" spans="7:7">
      <c r="G4106" s="220"/>
    </row>
    <row r="4107" spans="7:7">
      <c r="G4107" s="220"/>
    </row>
    <row r="4108" spans="7:7">
      <c r="G4108" s="220"/>
    </row>
    <row r="4109" spans="7:7">
      <c r="G4109" s="220"/>
    </row>
    <row r="4110" spans="7:7">
      <c r="G4110" s="220"/>
    </row>
    <row r="4111" spans="7:7">
      <c r="G4111" s="220"/>
    </row>
    <row r="4112" spans="7:7">
      <c r="G4112" s="220"/>
    </row>
    <row r="4113" spans="7:7">
      <c r="G4113" s="220"/>
    </row>
    <row r="4114" spans="7:7">
      <c r="G4114" s="220"/>
    </row>
    <row r="4115" spans="7:7">
      <c r="G4115" s="220"/>
    </row>
    <row r="4116" spans="7:7">
      <c r="G4116" s="220"/>
    </row>
    <row r="4117" spans="7:7">
      <c r="G4117" s="220"/>
    </row>
    <row r="4118" spans="7:7">
      <c r="G4118" s="220"/>
    </row>
    <row r="4119" spans="7:7">
      <c r="G4119" s="220"/>
    </row>
    <row r="4120" spans="7:7">
      <c r="G4120" s="220"/>
    </row>
    <row r="4121" spans="7:7">
      <c r="G4121" s="220"/>
    </row>
    <row r="4122" spans="7:7">
      <c r="G4122" s="220"/>
    </row>
    <row r="4123" spans="7:7">
      <c r="G4123" s="220"/>
    </row>
    <row r="4124" spans="7:7">
      <c r="G4124" s="220"/>
    </row>
    <row r="4125" spans="7:7">
      <c r="G4125" s="220"/>
    </row>
    <row r="4126" spans="7:7">
      <c r="G4126" s="220"/>
    </row>
    <row r="4127" spans="7:7">
      <c r="G4127" s="220"/>
    </row>
    <row r="4128" spans="7:7">
      <c r="G4128" s="220"/>
    </row>
    <row r="4129" spans="7:7">
      <c r="G4129" s="220"/>
    </row>
    <row r="4130" spans="7:7">
      <c r="G4130" s="220"/>
    </row>
    <row r="4131" spans="7:7">
      <c r="G4131" s="220"/>
    </row>
    <row r="4132" spans="7:7">
      <c r="G4132" s="220"/>
    </row>
    <row r="4133" spans="7:7">
      <c r="G4133" s="220"/>
    </row>
    <row r="4134" spans="7:7">
      <c r="G4134" s="220"/>
    </row>
    <row r="4135" spans="7:7">
      <c r="G4135" s="220"/>
    </row>
    <row r="4136" spans="7:7">
      <c r="G4136" s="220"/>
    </row>
    <row r="4137" spans="7:7">
      <c r="G4137" s="220"/>
    </row>
    <row r="4138" spans="7:7">
      <c r="G4138" s="220"/>
    </row>
    <row r="4139" spans="7:7">
      <c r="G4139" s="220"/>
    </row>
    <row r="4140" spans="7:7">
      <c r="G4140" s="220"/>
    </row>
    <row r="4141" spans="7:7">
      <c r="G4141" s="220"/>
    </row>
    <row r="4142" spans="7:7">
      <c r="G4142" s="220"/>
    </row>
    <row r="4143" spans="7:7">
      <c r="G4143" s="220"/>
    </row>
    <row r="4144" spans="7:7">
      <c r="G4144" s="220"/>
    </row>
    <row r="4145" spans="7:7">
      <c r="G4145" s="220"/>
    </row>
    <row r="4146" spans="7:7">
      <c r="G4146" s="220"/>
    </row>
    <row r="4147" spans="7:7">
      <c r="G4147" s="220"/>
    </row>
    <row r="4148" spans="7:7">
      <c r="G4148" s="220"/>
    </row>
    <row r="4149" spans="7:7">
      <c r="G4149" s="220"/>
    </row>
    <row r="4150" spans="7:7">
      <c r="G4150" s="220"/>
    </row>
    <row r="4151" spans="7:7">
      <c r="G4151" s="220"/>
    </row>
    <row r="4152" spans="7:7">
      <c r="G4152" s="220"/>
    </row>
    <row r="4153" spans="7:7">
      <c r="G4153" s="220"/>
    </row>
    <row r="4154" spans="7:7">
      <c r="G4154" s="220"/>
    </row>
    <row r="4155" spans="7:7">
      <c r="G4155" s="220"/>
    </row>
    <row r="4156" spans="7:7">
      <c r="G4156" s="220"/>
    </row>
    <row r="4157" spans="7:7">
      <c r="G4157" s="220"/>
    </row>
    <row r="4158" spans="7:7">
      <c r="G4158" s="220"/>
    </row>
    <row r="4159" spans="7:7">
      <c r="G4159" s="220"/>
    </row>
    <row r="4160" spans="7:7">
      <c r="G4160" s="220"/>
    </row>
    <row r="4161" spans="7:7">
      <c r="G4161" s="220"/>
    </row>
    <row r="4162" spans="7:7">
      <c r="G4162" s="220"/>
    </row>
    <row r="4163" spans="7:7">
      <c r="G4163" s="220"/>
    </row>
    <row r="4164" spans="7:7">
      <c r="G4164" s="220"/>
    </row>
    <row r="4165" spans="7:7">
      <c r="G4165" s="220"/>
    </row>
    <row r="4166" spans="7:7">
      <c r="G4166" s="220"/>
    </row>
    <row r="4167" spans="7:7">
      <c r="G4167" s="220"/>
    </row>
    <row r="4168" spans="7:7">
      <c r="G4168" s="220"/>
    </row>
    <row r="4169" spans="7:7">
      <c r="G4169" s="220"/>
    </row>
    <row r="4170" spans="7:7">
      <c r="G4170" s="220"/>
    </row>
    <row r="4171" spans="7:7">
      <c r="G4171" s="220"/>
    </row>
    <row r="4172" spans="7:7">
      <c r="G4172" s="220"/>
    </row>
    <row r="4173" spans="7:7">
      <c r="G4173" s="220"/>
    </row>
    <row r="4174" spans="7:7">
      <c r="G4174" s="220"/>
    </row>
    <row r="4175" spans="7:7">
      <c r="G4175" s="220"/>
    </row>
    <row r="4176" spans="7:7">
      <c r="G4176" s="220"/>
    </row>
    <row r="4177" spans="7:7">
      <c r="G4177" s="220"/>
    </row>
    <row r="4178" spans="7:7">
      <c r="G4178" s="220"/>
    </row>
    <row r="4179" spans="7:7">
      <c r="G4179" s="220"/>
    </row>
    <row r="4180" spans="7:7">
      <c r="G4180" s="220"/>
    </row>
    <row r="4181" spans="7:7">
      <c r="G4181" s="220"/>
    </row>
    <row r="4182" spans="7:7">
      <c r="G4182" s="220"/>
    </row>
    <row r="4183" spans="7:7">
      <c r="G4183" s="220"/>
    </row>
    <row r="4184" spans="7:7">
      <c r="G4184" s="220"/>
    </row>
    <row r="4185" spans="7:7">
      <c r="G4185" s="220"/>
    </row>
    <row r="4186" spans="7:7">
      <c r="G4186" s="220"/>
    </row>
    <row r="4187" spans="7:7">
      <c r="G4187" s="220"/>
    </row>
    <row r="4188" spans="7:7">
      <c r="G4188" s="220"/>
    </row>
    <row r="4189" spans="7:7">
      <c r="G4189" s="220"/>
    </row>
    <row r="4190" spans="7:7">
      <c r="G4190" s="220"/>
    </row>
    <row r="4191" spans="7:7">
      <c r="G4191" s="220"/>
    </row>
    <row r="4192" spans="7:7">
      <c r="G4192" s="220"/>
    </row>
    <row r="4193" spans="7:7">
      <c r="G4193" s="220"/>
    </row>
    <row r="4194" spans="7:7">
      <c r="G4194" s="220"/>
    </row>
    <row r="4195" spans="7:7">
      <c r="G4195" s="220"/>
    </row>
    <row r="4196" spans="7:7">
      <c r="G4196" s="220"/>
    </row>
    <row r="4197" spans="7:7">
      <c r="G4197" s="220"/>
    </row>
    <row r="4198" spans="7:7">
      <c r="G4198" s="220"/>
    </row>
    <row r="4199" spans="7:7">
      <c r="G4199" s="220"/>
    </row>
    <row r="4200" spans="7:7">
      <c r="G4200" s="220"/>
    </row>
    <row r="4201" spans="7:7">
      <c r="G4201" s="220"/>
    </row>
    <row r="4202" spans="7:7">
      <c r="G4202" s="220"/>
    </row>
    <row r="4203" spans="7:7">
      <c r="G4203" s="220"/>
    </row>
    <row r="4204" spans="7:7">
      <c r="G4204" s="220"/>
    </row>
    <row r="4205" spans="7:7">
      <c r="G4205" s="220"/>
    </row>
    <row r="4206" spans="7:7">
      <c r="G4206" s="220"/>
    </row>
    <row r="4207" spans="7:7">
      <c r="G4207" s="220"/>
    </row>
    <row r="4208" spans="7:7">
      <c r="G4208" s="220"/>
    </row>
    <row r="4209" spans="7:7">
      <c r="G4209" s="220"/>
    </row>
    <row r="4210" spans="7:7">
      <c r="G4210" s="220"/>
    </row>
    <row r="4211" spans="7:7">
      <c r="G4211" s="220"/>
    </row>
    <row r="4212" spans="7:7">
      <c r="G4212" s="220"/>
    </row>
    <row r="4213" spans="7:7">
      <c r="G4213" s="220"/>
    </row>
    <row r="4214" spans="7:7">
      <c r="G4214" s="220"/>
    </row>
    <row r="4215" spans="7:7">
      <c r="G4215" s="220"/>
    </row>
    <row r="4216" spans="7:7">
      <c r="G4216" s="220"/>
    </row>
    <row r="4217" spans="7:7">
      <c r="G4217" s="220"/>
    </row>
    <row r="4218" spans="7:7">
      <c r="G4218" s="220"/>
    </row>
    <row r="4219" spans="7:7">
      <c r="G4219" s="220"/>
    </row>
    <row r="4220" spans="7:7">
      <c r="G4220" s="220"/>
    </row>
    <row r="4221" spans="7:7">
      <c r="G4221" s="220"/>
    </row>
    <row r="4222" spans="7:7">
      <c r="G4222" s="220"/>
    </row>
    <row r="4223" spans="7:7">
      <c r="G4223" s="220"/>
    </row>
    <row r="4224" spans="7:7">
      <c r="G4224" s="220"/>
    </row>
    <row r="4225" spans="7:7">
      <c r="G4225" s="220"/>
    </row>
    <row r="4226" spans="7:7">
      <c r="G4226" s="220"/>
    </row>
    <row r="4227" spans="7:7">
      <c r="G4227" s="220"/>
    </row>
    <row r="4228" spans="7:7">
      <c r="G4228" s="220"/>
    </row>
    <row r="4229" spans="7:7">
      <c r="G4229" s="220"/>
    </row>
    <row r="4230" spans="7:7">
      <c r="G4230" s="220"/>
    </row>
    <row r="4231" spans="7:7">
      <c r="G4231" s="220"/>
    </row>
    <row r="4232" spans="7:7">
      <c r="G4232" s="220"/>
    </row>
    <row r="4233" spans="7:7">
      <c r="G4233" s="220"/>
    </row>
    <row r="4234" spans="7:7">
      <c r="G4234" s="220"/>
    </row>
    <row r="4235" spans="7:7">
      <c r="G4235" s="220"/>
    </row>
    <row r="4236" spans="7:7">
      <c r="G4236" s="220"/>
    </row>
    <row r="4237" spans="7:7">
      <c r="G4237" s="220"/>
    </row>
    <row r="4238" spans="7:7">
      <c r="G4238" s="220"/>
    </row>
    <row r="4239" spans="7:7">
      <c r="G4239" s="220"/>
    </row>
    <row r="4240" spans="7:7">
      <c r="G4240" s="220"/>
    </row>
    <row r="4241" spans="7:7">
      <c r="G4241" s="220"/>
    </row>
    <row r="4242" spans="7:7">
      <c r="G4242" s="220"/>
    </row>
    <row r="4243" spans="7:7">
      <c r="G4243" s="220"/>
    </row>
    <row r="4244" spans="7:7">
      <c r="G4244" s="220"/>
    </row>
    <row r="4245" spans="7:7">
      <c r="G4245" s="220"/>
    </row>
    <row r="4246" spans="7:7">
      <c r="G4246" s="220"/>
    </row>
    <row r="4247" spans="7:7">
      <c r="G4247" s="220"/>
    </row>
    <row r="4248" spans="7:7">
      <c r="G4248" s="220"/>
    </row>
    <row r="4249" spans="7:7">
      <c r="G4249" s="220"/>
    </row>
    <row r="4250" spans="7:7">
      <c r="G4250" s="220"/>
    </row>
    <row r="4251" spans="7:7">
      <c r="G4251" s="220"/>
    </row>
    <row r="4252" spans="7:7">
      <c r="G4252" s="220"/>
    </row>
    <row r="4253" spans="7:7">
      <c r="G4253" s="220"/>
    </row>
    <row r="4254" spans="7:7">
      <c r="G4254" s="220"/>
    </row>
    <row r="4255" spans="7:7">
      <c r="G4255" s="220"/>
    </row>
    <row r="4256" spans="7:7">
      <c r="G4256" s="220"/>
    </row>
    <row r="4257" spans="7:7">
      <c r="G4257" s="220"/>
    </row>
    <row r="4258" spans="7:7">
      <c r="G4258" s="220"/>
    </row>
    <row r="4259" spans="7:7">
      <c r="G4259" s="220"/>
    </row>
    <row r="4260" spans="7:7">
      <c r="G4260" s="220"/>
    </row>
    <row r="4261" spans="7:7">
      <c r="G4261" s="220"/>
    </row>
    <row r="4262" spans="7:7">
      <c r="G4262" s="220"/>
    </row>
    <row r="4263" spans="7:7">
      <c r="G4263" s="220"/>
    </row>
    <row r="4264" spans="7:7">
      <c r="G4264" s="220"/>
    </row>
    <row r="4265" spans="7:7">
      <c r="G4265" s="220"/>
    </row>
    <row r="4266" spans="7:7">
      <c r="G4266" s="220"/>
    </row>
    <row r="4267" spans="7:7">
      <c r="G4267" s="220"/>
    </row>
    <row r="4268" spans="7:7">
      <c r="G4268" s="220"/>
    </row>
    <row r="4269" spans="7:7">
      <c r="G4269" s="220"/>
    </row>
    <row r="4270" spans="7:7">
      <c r="G4270" s="220"/>
    </row>
    <row r="4271" spans="7:7">
      <c r="G4271" s="220"/>
    </row>
    <row r="4272" spans="7:7">
      <c r="G4272" s="220"/>
    </row>
    <row r="4273" spans="7:7">
      <c r="G4273" s="220"/>
    </row>
    <row r="4274" spans="7:7">
      <c r="G4274" s="220"/>
    </row>
    <row r="4275" spans="7:7">
      <c r="G4275" s="220"/>
    </row>
    <row r="4276" spans="7:7">
      <c r="G4276" s="220"/>
    </row>
    <row r="4277" spans="7:7">
      <c r="G4277" s="220"/>
    </row>
    <row r="4278" spans="7:7">
      <c r="G4278" s="220"/>
    </row>
    <row r="4279" spans="7:7">
      <c r="G4279" s="220"/>
    </row>
    <row r="4280" spans="7:7">
      <c r="G4280" s="220"/>
    </row>
    <row r="4281" spans="7:7">
      <c r="G4281" s="220"/>
    </row>
    <row r="4282" spans="7:7">
      <c r="G4282" s="220"/>
    </row>
    <row r="4283" spans="7:7">
      <c r="G4283" s="220"/>
    </row>
    <row r="4284" spans="7:7">
      <c r="G4284" s="220"/>
    </row>
    <row r="4285" spans="7:7">
      <c r="G4285" s="220"/>
    </row>
    <row r="4286" spans="7:7">
      <c r="G4286" s="220"/>
    </row>
    <row r="4287" spans="7:7">
      <c r="G4287" s="220"/>
    </row>
    <row r="4288" spans="7:7">
      <c r="G4288" s="220"/>
    </row>
    <row r="4289" spans="7:7">
      <c r="G4289" s="220"/>
    </row>
    <row r="4290" spans="7:7">
      <c r="G4290" s="220"/>
    </row>
    <row r="4291" spans="7:7">
      <c r="G4291" s="220"/>
    </row>
    <row r="4292" spans="7:7">
      <c r="G4292" s="220"/>
    </row>
    <row r="4293" spans="7:7">
      <c r="G4293" s="220"/>
    </row>
    <row r="4294" spans="7:7">
      <c r="G4294" s="220"/>
    </row>
    <row r="4295" spans="7:7">
      <c r="G4295" s="220"/>
    </row>
    <row r="4296" spans="7:7">
      <c r="G4296" s="220"/>
    </row>
    <row r="4297" spans="7:7">
      <c r="G4297" s="220"/>
    </row>
    <row r="4298" spans="7:7">
      <c r="G4298" s="220"/>
    </row>
    <row r="4299" spans="7:7">
      <c r="G4299" s="220"/>
    </row>
    <row r="4300" spans="7:7">
      <c r="G4300" s="220"/>
    </row>
    <row r="4301" spans="7:7">
      <c r="G4301" s="220"/>
    </row>
    <row r="4302" spans="7:7">
      <c r="G4302" s="220"/>
    </row>
    <row r="4303" spans="7:7">
      <c r="G4303" s="220"/>
    </row>
    <row r="4304" spans="7:7">
      <c r="G4304" s="220"/>
    </row>
    <row r="4305" spans="7:7">
      <c r="G4305" s="220"/>
    </row>
    <row r="4306" spans="7:7">
      <c r="G4306" s="220"/>
    </row>
    <row r="4307" spans="7:7">
      <c r="G4307" s="220"/>
    </row>
    <row r="4308" spans="7:7">
      <c r="G4308" s="220"/>
    </row>
    <row r="4309" spans="7:7">
      <c r="G4309" s="220"/>
    </row>
    <row r="4310" spans="7:7">
      <c r="G4310" s="220"/>
    </row>
    <row r="4311" spans="7:7">
      <c r="G4311" s="220"/>
    </row>
    <row r="4312" spans="7:7">
      <c r="G4312" s="220"/>
    </row>
    <row r="4313" spans="7:7">
      <c r="G4313" s="220"/>
    </row>
    <row r="4314" spans="7:7">
      <c r="G4314" s="220"/>
    </row>
    <row r="4315" spans="7:7">
      <c r="G4315" s="220"/>
    </row>
    <row r="4316" spans="7:7">
      <c r="G4316" s="220"/>
    </row>
    <row r="4317" spans="7:7">
      <c r="G4317" s="220"/>
    </row>
    <row r="4318" spans="7:7">
      <c r="G4318" s="220"/>
    </row>
    <row r="4319" spans="7:7">
      <c r="G4319" s="220"/>
    </row>
    <row r="4320" spans="7:7">
      <c r="G4320" s="220"/>
    </row>
    <row r="4321" spans="7:7">
      <c r="G4321" s="220"/>
    </row>
    <row r="4322" spans="7:7">
      <c r="G4322" s="220"/>
    </row>
    <row r="4323" spans="7:7">
      <c r="G4323" s="220"/>
    </row>
    <row r="4324" spans="7:7">
      <c r="G4324" s="220"/>
    </row>
    <row r="4325" spans="7:7">
      <c r="G4325" s="220"/>
    </row>
    <row r="4326" spans="7:7">
      <c r="G4326" s="220"/>
    </row>
    <row r="4327" spans="7:7">
      <c r="G4327" s="220"/>
    </row>
    <row r="4328" spans="7:7">
      <c r="G4328" s="220"/>
    </row>
    <row r="4329" spans="7:7">
      <c r="G4329" s="220"/>
    </row>
    <row r="4330" spans="7:7">
      <c r="G4330" s="220"/>
    </row>
    <row r="4331" spans="7:7">
      <c r="G4331" s="220"/>
    </row>
    <row r="4332" spans="7:7">
      <c r="G4332" s="220"/>
    </row>
    <row r="4333" spans="7:7">
      <c r="G4333" s="220"/>
    </row>
    <row r="4334" spans="7:7">
      <c r="G4334" s="220"/>
    </row>
    <row r="4335" spans="7:7">
      <c r="G4335" s="220"/>
    </row>
    <row r="4336" spans="7:7">
      <c r="G4336" s="220"/>
    </row>
    <row r="4337" spans="7:7">
      <c r="G4337" s="220"/>
    </row>
    <row r="4338" spans="7:7">
      <c r="G4338" s="220"/>
    </row>
    <row r="4339" spans="7:7">
      <c r="G4339" s="220"/>
    </row>
    <row r="4340" spans="7:7">
      <c r="G4340" s="220"/>
    </row>
    <row r="4341" spans="7:7">
      <c r="G4341" s="220"/>
    </row>
    <row r="4342" spans="7:7">
      <c r="G4342" s="220"/>
    </row>
    <row r="4343" spans="7:7">
      <c r="G4343" s="220"/>
    </row>
    <row r="4344" spans="7:7">
      <c r="G4344" s="220"/>
    </row>
    <row r="4345" spans="7:7">
      <c r="G4345" s="220"/>
    </row>
    <row r="4346" spans="7:7">
      <c r="G4346" s="220"/>
    </row>
    <row r="4347" spans="7:7">
      <c r="G4347" s="220"/>
    </row>
    <row r="4348" spans="7:7">
      <c r="G4348" s="220"/>
    </row>
    <row r="4349" spans="7:7">
      <c r="G4349" s="220"/>
    </row>
    <row r="4350" spans="7:7">
      <c r="G4350" s="220"/>
    </row>
    <row r="4351" spans="7:7">
      <c r="G4351" s="220"/>
    </row>
    <row r="4352" spans="7:7">
      <c r="G4352" s="220"/>
    </row>
    <row r="4353" spans="7:7">
      <c r="G4353" s="220"/>
    </row>
    <row r="4354" spans="7:7">
      <c r="G4354" s="220"/>
    </row>
    <row r="4355" spans="7:7">
      <c r="G4355" s="220"/>
    </row>
    <row r="4356" spans="7:7">
      <c r="G4356" s="220"/>
    </row>
    <row r="4357" spans="7:7">
      <c r="G4357" s="220"/>
    </row>
    <row r="4358" spans="7:7">
      <c r="G4358" s="220"/>
    </row>
    <row r="4359" spans="7:7">
      <c r="G4359" s="220"/>
    </row>
    <row r="4360" spans="7:7">
      <c r="G4360" s="220"/>
    </row>
    <row r="4361" spans="7:7">
      <c r="G4361" s="220"/>
    </row>
    <row r="4362" spans="7:7">
      <c r="G4362" s="220"/>
    </row>
    <row r="4363" spans="7:7">
      <c r="G4363" s="220"/>
    </row>
    <row r="4364" spans="7:7">
      <c r="G4364" s="220"/>
    </row>
    <row r="4365" spans="7:7">
      <c r="G4365" s="220"/>
    </row>
    <row r="4366" spans="7:7">
      <c r="G4366" s="220"/>
    </row>
    <row r="4367" spans="7:7">
      <c r="G4367" s="220"/>
    </row>
    <row r="4368" spans="7:7">
      <c r="G4368" s="220"/>
    </row>
    <row r="4369" spans="7:7">
      <c r="G4369" s="220"/>
    </row>
    <row r="4370" spans="7:7">
      <c r="G4370" s="220"/>
    </row>
    <row r="4371" spans="7:7">
      <c r="G4371" s="220"/>
    </row>
    <row r="4372" spans="7:7">
      <c r="G4372" s="220"/>
    </row>
    <row r="4373" spans="7:7">
      <c r="G4373" s="220"/>
    </row>
    <row r="4374" spans="7:7">
      <c r="G4374" s="220"/>
    </row>
    <row r="4375" spans="7:7">
      <c r="G4375" s="220"/>
    </row>
    <row r="4376" spans="7:7">
      <c r="G4376" s="220"/>
    </row>
    <row r="4377" spans="7:7">
      <c r="G4377" s="220"/>
    </row>
    <row r="4378" spans="7:7">
      <c r="G4378" s="220"/>
    </row>
    <row r="4379" spans="7:7">
      <c r="G4379" s="220"/>
    </row>
    <row r="4380" spans="7:7">
      <c r="G4380" s="220"/>
    </row>
    <row r="4381" spans="7:7">
      <c r="G4381" s="220"/>
    </row>
    <row r="4382" spans="7:7">
      <c r="G4382" s="220"/>
    </row>
    <row r="4383" spans="7:7">
      <c r="G4383" s="220"/>
    </row>
    <row r="4384" spans="7:7">
      <c r="G4384" s="220"/>
    </row>
    <row r="4385" spans="7:7">
      <c r="G4385" s="220"/>
    </row>
    <row r="4386" spans="7:7">
      <c r="G4386" s="220"/>
    </row>
    <row r="4387" spans="7:7">
      <c r="G4387" s="220"/>
    </row>
    <row r="4388" spans="7:7">
      <c r="G4388" s="220"/>
    </row>
    <row r="4389" spans="7:7">
      <c r="G4389" s="220"/>
    </row>
    <row r="4390" spans="7:7">
      <c r="G4390" s="220"/>
    </row>
    <row r="4391" spans="7:7">
      <c r="G4391" s="220"/>
    </row>
    <row r="4392" spans="7:7">
      <c r="G4392" s="220"/>
    </row>
    <row r="4393" spans="7:7">
      <c r="G4393" s="220"/>
    </row>
    <row r="4394" spans="7:7">
      <c r="G4394" s="220"/>
    </row>
    <row r="4395" spans="7:7">
      <c r="G4395" s="220"/>
    </row>
    <row r="4396" spans="7:7">
      <c r="G4396" s="220"/>
    </row>
    <row r="4397" spans="7:7">
      <c r="G4397" s="220"/>
    </row>
    <row r="4398" spans="7:7">
      <c r="G4398" s="220"/>
    </row>
    <row r="4399" spans="7:7">
      <c r="G4399" s="220"/>
    </row>
    <row r="4400" spans="7:7">
      <c r="G4400" s="220"/>
    </row>
    <row r="4401" spans="7:7">
      <c r="G4401" s="220"/>
    </row>
    <row r="4402" spans="7:7">
      <c r="G4402" s="220"/>
    </row>
    <row r="4403" spans="7:7">
      <c r="G4403" s="220"/>
    </row>
    <row r="4404" spans="7:7">
      <c r="G4404" s="220"/>
    </row>
    <row r="4405" spans="7:7">
      <c r="G4405" s="220"/>
    </row>
    <row r="4406" spans="7:7">
      <c r="G4406" s="220"/>
    </row>
    <row r="4407" spans="7:7">
      <c r="G4407" s="220"/>
    </row>
    <row r="4408" spans="7:7">
      <c r="G4408" s="220"/>
    </row>
    <row r="4409" spans="7:7">
      <c r="G4409" s="220"/>
    </row>
    <row r="4410" spans="7:7">
      <c r="G4410" s="220"/>
    </row>
    <row r="4411" spans="7:7">
      <c r="G4411" s="220"/>
    </row>
    <row r="4412" spans="7:7">
      <c r="G4412" s="220"/>
    </row>
    <row r="4413" spans="7:7">
      <c r="G4413" s="220"/>
    </row>
    <row r="4414" spans="7:7">
      <c r="G4414" s="220"/>
    </row>
    <row r="4415" spans="7:7">
      <c r="G4415" s="220"/>
    </row>
    <row r="4416" spans="7:7">
      <c r="G4416" s="220"/>
    </row>
    <row r="4417" spans="7:7">
      <c r="G4417" s="220"/>
    </row>
    <row r="4418" spans="7:7">
      <c r="G4418" s="220"/>
    </row>
    <row r="4419" spans="7:7">
      <c r="G4419" s="220"/>
    </row>
    <row r="4420" spans="7:7">
      <c r="G4420" s="220"/>
    </row>
    <row r="4421" spans="7:7">
      <c r="G4421" s="220"/>
    </row>
    <row r="4422" spans="7:7">
      <c r="G4422" s="220"/>
    </row>
    <row r="4423" spans="7:7">
      <c r="G4423" s="220"/>
    </row>
    <row r="4424" spans="7:7">
      <c r="G4424" s="220"/>
    </row>
    <row r="4425" spans="7:7">
      <c r="G4425" s="220"/>
    </row>
    <row r="4426" spans="7:7">
      <c r="G4426" s="220"/>
    </row>
    <row r="4427" spans="7:7">
      <c r="G4427" s="220"/>
    </row>
    <row r="4428" spans="7:7">
      <c r="G4428" s="220"/>
    </row>
    <row r="4429" spans="7:7">
      <c r="G4429" s="220"/>
    </row>
    <row r="4430" spans="7:7">
      <c r="G4430" s="220"/>
    </row>
    <row r="4431" spans="7:7">
      <c r="G4431" s="220"/>
    </row>
    <row r="4432" spans="7:7">
      <c r="G4432" s="220"/>
    </row>
    <row r="4433" spans="7:7">
      <c r="G4433" s="220"/>
    </row>
    <row r="4434" spans="7:7">
      <c r="G4434" s="220"/>
    </row>
    <row r="4435" spans="7:7">
      <c r="G4435" s="220"/>
    </row>
    <row r="4436" spans="7:7">
      <c r="G4436" s="220"/>
    </row>
    <row r="4437" spans="7:7">
      <c r="G4437" s="220"/>
    </row>
    <row r="4438" spans="7:7">
      <c r="G4438" s="220"/>
    </row>
    <row r="4439" spans="7:7">
      <c r="G4439" s="220"/>
    </row>
    <row r="4440" spans="7:7">
      <c r="G4440" s="220"/>
    </row>
    <row r="4441" spans="7:7">
      <c r="G4441" s="220"/>
    </row>
    <row r="4442" spans="7:7">
      <c r="G4442" s="220"/>
    </row>
    <row r="4443" spans="7:7">
      <c r="G4443" s="220"/>
    </row>
    <row r="4444" spans="7:7">
      <c r="G4444" s="220"/>
    </row>
    <row r="4445" spans="7:7">
      <c r="G4445" s="220"/>
    </row>
    <row r="4446" spans="7:7">
      <c r="G4446" s="220"/>
    </row>
    <row r="4447" spans="7:7">
      <c r="G4447" s="220"/>
    </row>
    <row r="4448" spans="7:7">
      <c r="G4448" s="220"/>
    </row>
    <row r="4449" spans="7:7">
      <c r="G4449" s="220"/>
    </row>
    <row r="4450" spans="7:7">
      <c r="G4450" s="220"/>
    </row>
    <row r="4451" spans="7:7">
      <c r="G4451" s="220"/>
    </row>
    <row r="4452" spans="7:7">
      <c r="G4452" s="220"/>
    </row>
    <row r="4453" spans="7:7">
      <c r="G4453" s="220"/>
    </row>
    <row r="4454" spans="7:7">
      <c r="G4454" s="220"/>
    </row>
    <row r="4455" spans="7:7">
      <c r="G4455" s="220"/>
    </row>
    <row r="4456" spans="7:7">
      <c r="G4456" s="220"/>
    </row>
    <row r="4457" spans="7:7">
      <c r="G4457" s="220"/>
    </row>
    <row r="4458" spans="7:7">
      <c r="G4458" s="220"/>
    </row>
    <row r="4459" spans="7:7">
      <c r="G4459" s="220"/>
    </row>
    <row r="4460" spans="7:7">
      <c r="G4460" s="220"/>
    </row>
    <row r="4461" spans="7:7">
      <c r="G4461" s="220"/>
    </row>
    <row r="4462" spans="7:7">
      <c r="G4462" s="220"/>
    </row>
    <row r="4463" spans="7:7">
      <c r="G4463" s="220"/>
    </row>
    <row r="4464" spans="7:7">
      <c r="G4464" s="220"/>
    </row>
    <row r="4465" spans="7:7">
      <c r="G4465" s="220"/>
    </row>
    <row r="4466" spans="7:7">
      <c r="G4466" s="220"/>
    </row>
    <row r="4467" spans="7:7">
      <c r="G4467" s="220"/>
    </row>
    <row r="4468" spans="7:7">
      <c r="G4468" s="220"/>
    </row>
    <row r="4469" spans="7:7">
      <c r="G4469" s="220"/>
    </row>
    <row r="4470" spans="7:7">
      <c r="G4470" s="220"/>
    </row>
    <row r="4471" spans="7:7">
      <c r="G4471" s="220"/>
    </row>
    <row r="4472" spans="7:7">
      <c r="G4472" s="220"/>
    </row>
    <row r="4473" spans="7:7">
      <c r="G4473" s="220"/>
    </row>
    <row r="4474" spans="7:7">
      <c r="G4474" s="220"/>
    </row>
    <row r="4475" spans="7:7">
      <c r="G4475" s="220"/>
    </row>
    <row r="4476" spans="7:7">
      <c r="G4476" s="220"/>
    </row>
    <row r="4477" spans="7:7">
      <c r="G4477" s="220"/>
    </row>
    <row r="4478" spans="7:7">
      <c r="G4478" s="220"/>
    </row>
    <row r="4479" spans="7:7">
      <c r="G4479" s="220"/>
    </row>
    <row r="4480" spans="7:7">
      <c r="G4480" s="220"/>
    </row>
    <row r="4481" spans="7:7">
      <c r="G4481" s="220"/>
    </row>
    <row r="4482" spans="7:7">
      <c r="G4482" s="220"/>
    </row>
    <row r="4483" spans="7:7">
      <c r="G4483" s="220"/>
    </row>
    <row r="4484" spans="7:7">
      <c r="G4484" s="220"/>
    </row>
    <row r="4485" spans="7:7">
      <c r="G4485" s="220"/>
    </row>
    <row r="4486" spans="7:7">
      <c r="G4486" s="220"/>
    </row>
    <row r="4487" spans="7:7">
      <c r="G4487" s="220"/>
    </row>
    <row r="4488" spans="7:7">
      <c r="G4488" s="220"/>
    </row>
    <row r="4489" spans="7:7">
      <c r="G4489" s="220"/>
    </row>
    <row r="4490" spans="7:7">
      <c r="G4490" s="220"/>
    </row>
    <row r="4491" spans="7:7">
      <c r="G4491" s="220"/>
    </row>
    <row r="4492" spans="7:7">
      <c r="G4492" s="220"/>
    </row>
    <row r="4493" spans="7:7">
      <c r="G4493" s="220"/>
    </row>
    <row r="4494" spans="7:7">
      <c r="G4494" s="220"/>
    </row>
    <row r="4495" spans="7:7">
      <c r="G4495" s="220"/>
    </row>
    <row r="4496" spans="7:7">
      <c r="G4496" s="220"/>
    </row>
    <row r="4497" spans="7:7">
      <c r="G4497" s="220"/>
    </row>
    <row r="4498" spans="7:7">
      <c r="G4498" s="220"/>
    </row>
    <row r="4499" spans="7:7">
      <c r="G4499" s="220"/>
    </row>
    <row r="4500" spans="7:7">
      <c r="G4500" s="220"/>
    </row>
    <row r="4501" spans="7:7">
      <c r="G4501" s="220"/>
    </row>
    <row r="4502" spans="7:7">
      <c r="G4502" s="220"/>
    </row>
    <row r="4503" spans="7:7">
      <c r="G4503" s="220"/>
    </row>
    <row r="4504" spans="7:7">
      <c r="G4504" s="220"/>
    </row>
    <row r="4505" spans="7:7">
      <c r="G4505" s="220"/>
    </row>
    <row r="4506" spans="7:7">
      <c r="G4506" s="220"/>
    </row>
    <row r="4507" spans="7:7">
      <c r="G4507" s="220"/>
    </row>
    <row r="4508" spans="7:7">
      <c r="G4508" s="220"/>
    </row>
    <row r="4509" spans="7:7">
      <c r="G4509" s="220"/>
    </row>
    <row r="4510" spans="7:7">
      <c r="G4510" s="220"/>
    </row>
    <row r="4511" spans="7:7">
      <c r="G4511" s="220"/>
    </row>
    <row r="4512" spans="7:7">
      <c r="G4512" s="220"/>
    </row>
    <row r="4513" spans="7:7">
      <c r="G4513" s="220"/>
    </row>
    <row r="4514" spans="7:7">
      <c r="G4514" s="220"/>
    </row>
    <row r="4515" spans="7:7">
      <c r="G4515" s="220"/>
    </row>
    <row r="4516" spans="7:7">
      <c r="G4516" s="220"/>
    </row>
    <row r="4517" spans="7:7">
      <c r="G4517" s="220"/>
    </row>
    <row r="4518" spans="7:7">
      <c r="G4518" s="220"/>
    </row>
    <row r="4519" spans="7:7">
      <c r="G4519" s="220"/>
    </row>
    <row r="4520" spans="7:7">
      <c r="G4520" s="220"/>
    </row>
    <row r="4521" spans="7:7">
      <c r="G4521" s="220"/>
    </row>
    <row r="4522" spans="7:7">
      <c r="G4522" s="220"/>
    </row>
    <row r="4523" spans="7:7">
      <c r="G4523" s="220"/>
    </row>
    <row r="4524" spans="7:7">
      <c r="G4524" s="220"/>
    </row>
    <row r="4525" spans="7:7">
      <c r="G4525" s="220"/>
    </row>
    <row r="4526" spans="7:7">
      <c r="G4526" s="220"/>
    </row>
    <row r="4527" spans="7:7">
      <c r="G4527" s="220"/>
    </row>
    <row r="4528" spans="7:7">
      <c r="G4528" s="220"/>
    </row>
    <row r="4529" spans="7:7">
      <c r="G4529" s="220"/>
    </row>
    <row r="4530" spans="7:7">
      <c r="G4530" s="220"/>
    </row>
    <row r="4531" spans="7:7">
      <c r="G4531" s="220"/>
    </row>
    <row r="4532" spans="7:7">
      <c r="G4532" s="220"/>
    </row>
    <row r="4533" spans="7:7">
      <c r="G4533" s="220"/>
    </row>
    <row r="4534" spans="7:7">
      <c r="G4534" s="220"/>
    </row>
    <row r="4535" spans="7:7">
      <c r="G4535" s="220"/>
    </row>
    <row r="4536" spans="7:7">
      <c r="G4536" s="220"/>
    </row>
    <row r="4537" spans="7:7">
      <c r="G4537" s="220"/>
    </row>
    <row r="4538" spans="7:7">
      <c r="G4538" s="220"/>
    </row>
    <row r="4539" spans="7:7">
      <c r="G4539" s="220"/>
    </row>
    <row r="4540" spans="7:7">
      <c r="G4540" s="220"/>
    </row>
    <row r="4541" spans="7:7">
      <c r="G4541" s="220"/>
    </row>
    <row r="4542" spans="7:7">
      <c r="G4542" s="220"/>
    </row>
    <row r="4543" spans="7:7">
      <c r="G4543" s="220"/>
    </row>
    <row r="4544" spans="7:7">
      <c r="G4544" s="220"/>
    </row>
    <row r="4545" spans="7:7">
      <c r="G4545" s="220"/>
    </row>
    <row r="4546" spans="7:7">
      <c r="G4546" s="220"/>
    </row>
    <row r="4547" spans="7:7">
      <c r="G4547" s="220"/>
    </row>
    <row r="4548" spans="7:7">
      <c r="G4548" s="220"/>
    </row>
    <row r="4549" spans="7:7">
      <c r="G4549" s="220"/>
    </row>
    <row r="4550" spans="7:7">
      <c r="G4550" s="220"/>
    </row>
    <row r="4551" spans="7:7">
      <c r="G4551" s="220"/>
    </row>
    <row r="4552" spans="7:7">
      <c r="G4552" s="220"/>
    </row>
    <row r="4553" spans="7:7">
      <c r="G4553" s="220"/>
    </row>
    <row r="4554" spans="7:7">
      <c r="G4554" s="220"/>
    </row>
    <row r="4555" spans="7:7">
      <c r="G4555" s="220"/>
    </row>
    <row r="4556" spans="7:7">
      <c r="G4556" s="220"/>
    </row>
    <row r="4557" spans="7:7">
      <c r="G4557" s="220"/>
    </row>
    <row r="4558" spans="7:7">
      <c r="G4558" s="220"/>
    </row>
    <row r="4559" spans="7:7">
      <c r="G4559" s="220"/>
    </row>
    <row r="4560" spans="7:7">
      <c r="G4560" s="220"/>
    </row>
    <row r="4561" spans="7:7">
      <c r="G4561" s="220"/>
    </row>
    <row r="4562" spans="7:7">
      <c r="G4562" s="220"/>
    </row>
    <row r="4563" spans="7:7">
      <c r="G4563" s="220"/>
    </row>
    <row r="4564" spans="7:7">
      <c r="G4564" s="220"/>
    </row>
    <row r="4565" spans="7:7">
      <c r="G4565" s="220"/>
    </row>
    <row r="4566" spans="7:7">
      <c r="G4566" s="220"/>
    </row>
    <row r="4567" spans="7:7">
      <c r="G4567" s="220"/>
    </row>
    <row r="4568" spans="7:7">
      <c r="G4568" s="220"/>
    </row>
    <row r="4569" spans="7:7">
      <c r="G4569" s="220"/>
    </row>
    <row r="4570" spans="7:7">
      <c r="G4570" s="220"/>
    </row>
    <row r="4571" spans="7:7">
      <c r="G4571" s="220"/>
    </row>
    <row r="4572" spans="7:7">
      <c r="G4572" s="220"/>
    </row>
    <row r="4573" spans="7:7">
      <c r="G4573" s="220"/>
    </row>
    <row r="4574" spans="7:7">
      <c r="G4574" s="220"/>
    </row>
    <row r="4575" spans="7:7">
      <c r="G4575" s="220"/>
    </row>
    <row r="4576" spans="7:7">
      <c r="G4576" s="220"/>
    </row>
    <row r="4577" spans="7:7">
      <c r="G4577" s="220"/>
    </row>
    <row r="4578" spans="7:7">
      <c r="G4578" s="220"/>
    </row>
    <row r="4579" spans="7:7">
      <c r="G4579" s="220"/>
    </row>
    <row r="4580" spans="7:7">
      <c r="G4580" s="220"/>
    </row>
    <row r="4581" spans="7:7">
      <c r="G4581" s="220"/>
    </row>
    <row r="4582" spans="7:7">
      <c r="G4582" s="220"/>
    </row>
    <row r="4583" spans="7:7">
      <c r="G4583" s="220"/>
    </row>
    <row r="4584" spans="7:7">
      <c r="G4584" s="220"/>
    </row>
    <row r="4585" spans="7:7">
      <c r="G4585" s="220"/>
    </row>
    <row r="4586" spans="7:7">
      <c r="G4586" s="220"/>
    </row>
    <row r="4587" spans="7:7">
      <c r="G4587" s="220"/>
    </row>
    <row r="4588" spans="7:7">
      <c r="G4588" s="220"/>
    </row>
    <row r="4589" spans="7:7">
      <c r="G4589" s="220"/>
    </row>
    <row r="4590" spans="7:7">
      <c r="G4590" s="220"/>
    </row>
    <row r="4591" spans="7:7">
      <c r="G4591" s="220"/>
    </row>
    <row r="4592" spans="7:7">
      <c r="G4592" s="220"/>
    </row>
    <row r="4593" spans="7:7">
      <c r="G4593" s="220"/>
    </row>
    <row r="4594" spans="7:7">
      <c r="G4594" s="220"/>
    </row>
    <row r="4595" spans="7:7">
      <c r="G4595" s="220"/>
    </row>
    <row r="4596" spans="7:7">
      <c r="G4596" s="220"/>
    </row>
    <row r="4597" spans="7:7">
      <c r="G4597" s="220"/>
    </row>
    <row r="4598" spans="7:7">
      <c r="G4598" s="220"/>
    </row>
    <row r="4599" spans="7:7">
      <c r="G4599" s="220"/>
    </row>
    <row r="4600" spans="7:7">
      <c r="G4600" s="220"/>
    </row>
    <row r="4601" spans="7:7">
      <c r="G4601" s="220"/>
    </row>
    <row r="4602" spans="7:7">
      <c r="G4602" s="220"/>
    </row>
    <row r="4603" spans="7:7">
      <c r="G4603" s="220"/>
    </row>
    <row r="4604" spans="7:7">
      <c r="G4604" s="220"/>
    </row>
    <row r="4605" spans="7:7">
      <c r="G4605" s="220"/>
    </row>
    <row r="4606" spans="7:7">
      <c r="G4606" s="220"/>
    </row>
    <row r="4607" spans="7:7">
      <c r="G4607" s="220"/>
    </row>
    <row r="4608" spans="7:7">
      <c r="G4608" s="220"/>
    </row>
    <row r="4609" spans="7:7">
      <c r="G4609" s="220"/>
    </row>
    <row r="4610" spans="7:7">
      <c r="G4610" s="220"/>
    </row>
    <row r="4611" spans="7:7">
      <c r="G4611" s="220"/>
    </row>
    <row r="4612" spans="7:7">
      <c r="G4612" s="220"/>
    </row>
    <row r="4613" spans="7:7">
      <c r="G4613" s="220"/>
    </row>
    <row r="4614" spans="7:7">
      <c r="G4614" s="220"/>
    </row>
    <row r="4615" spans="7:7">
      <c r="G4615" s="220"/>
    </row>
    <row r="4616" spans="7:7">
      <c r="G4616" s="220"/>
    </row>
    <row r="4617" spans="7:7">
      <c r="G4617" s="220"/>
    </row>
    <row r="4618" spans="7:7">
      <c r="G4618" s="220"/>
    </row>
    <row r="4619" spans="7:7">
      <c r="G4619" s="220"/>
    </row>
    <row r="4620" spans="7:7">
      <c r="G4620" s="220"/>
    </row>
    <row r="4621" spans="7:7">
      <c r="G4621" s="220"/>
    </row>
    <row r="4622" spans="7:7">
      <c r="G4622" s="220"/>
    </row>
    <row r="4623" spans="7:7">
      <c r="G4623" s="220"/>
    </row>
    <row r="4624" spans="7:7">
      <c r="G4624" s="220"/>
    </row>
    <row r="4625" spans="7:7">
      <c r="G4625" s="220"/>
    </row>
    <row r="4626" spans="7:7">
      <c r="G4626" s="220"/>
    </row>
    <row r="4627" spans="7:7">
      <c r="G4627" s="220"/>
    </row>
    <row r="4628" spans="7:7">
      <c r="G4628" s="220"/>
    </row>
    <row r="4629" spans="7:7">
      <c r="G4629" s="220"/>
    </row>
    <row r="4630" spans="7:7">
      <c r="G4630" s="220"/>
    </row>
    <row r="4631" spans="7:7">
      <c r="G4631" s="220"/>
    </row>
    <row r="4632" spans="7:7">
      <c r="G4632" s="220"/>
    </row>
    <row r="4633" spans="7:7">
      <c r="G4633" s="220"/>
    </row>
    <row r="4634" spans="7:7">
      <c r="G4634" s="220"/>
    </row>
    <row r="4635" spans="7:7">
      <c r="G4635" s="220"/>
    </row>
    <row r="4636" spans="7:7">
      <c r="G4636" s="220"/>
    </row>
    <row r="4637" spans="7:7">
      <c r="G4637" s="220"/>
    </row>
    <row r="4638" spans="7:7">
      <c r="G4638" s="220"/>
    </row>
    <row r="4639" spans="7:7">
      <c r="G4639" s="220"/>
    </row>
    <row r="4640" spans="7:7">
      <c r="G4640" s="220"/>
    </row>
    <row r="4641" spans="7:7">
      <c r="G4641" s="220"/>
    </row>
    <row r="4642" spans="7:7">
      <c r="G4642" s="220"/>
    </row>
    <row r="4643" spans="7:7">
      <c r="G4643" s="220"/>
    </row>
    <row r="4644" spans="7:7">
      <c r="G4644" s="220"/>
    </row>
    <row r="4645" spans="7:7">
      <c r="G4645" s="220"/>
    </row>
    <row r="4646" spans="7:7">
      <c r="G4646" s="220"/>
    </row>
    <row r="4647" spans="7:7">
      <c r="G4647" s="220"/>
    </row>
    <row r="4648" spans="7:7">
      <c r="G4648" s="220"/>
    </row>
    <row r="4649" spans="7:7">
      <c r="G4649" s="220"/>
    </row>
    <row r="4650" spans="7:7">
      <c r="G4650" s="220"/>
    </row>
    <row r="4651" spans="7:7">
      <c r="G4651" s="220"/>
    </row>
    <row r="4652" spans="7:7">
      <c r="G4652" s="220"/>
    </row>
    <row r="4653" spans="7:7">
      <c r="G4653" s="220"/>
    </row>
    <row r="4654" spans="7:7">
      <c r="G4654" s="220"/>
    </row>
    <row r="4655" spans="7:7">
      <c r="G4655" s="220"/>
    </row>
    <row r="4656" spans="7:7">
      <c r="G4656" s="220"/>
    </row>
    <row r="4657" spans="7:7">
      <c r="G4657" s="220"/>
    </row>
    <row r="4658" spans="7:7">
      <c r="G4658" s="220"/>
    </row>
    <row r="4659" spans="7:7">
      <c r="G4659" s="220"/>
    </row>
    <row r="4660" spans="7:7">
      <c r="G4660" s="220"/>
    </row>
    <row r="4661" spans="7:7">
      <c r="G4661" s="220"/>
    </row>
    <row r="4662" spans="7:7">
      <c r="G4662" s="220"/>
    </row>
    <row r="4663" spans="7:7">
      <c r="G4663" s="220"/>
    </row>
    <row r="4664" spans="7:7">
      <c r="G4664" s="220"/>
    </row>
    <row r="4665" spans="7:7">
      <c r="G4665" s="220"/>
    </row>
    <row r="4666" spans="7:7">
      <c r="G4666" s="220"/>
    </row>
    <row r="4667" spans="7:7">
      <c r="G4667" s="220"/>
    </row>
    <row r="4668" spans="7:7">
      <c r="G4668" s="220"/>
    </row>
    <row r="4669" spans="7:7">
      <c r="G4669" s="220"/>
    </row>
    <row r="4670" spans="7:7">
      <c r="G4670" s="220"/>
    </row>
    <row r="4671" spans="7:7">
      <c r="G4671" s="220"/>
    </row>
    <row r="4672" spans="7:7">
      <c r="G4672" s="220"/>
    </row>
    <row r="4673" spans="7:7">
      <c r="G4673" s="220"/>
    </row>
    <row r="4674" spans="7:7">
      <c r="G4674" s="220"/>
    </row>
    <row r="4675" spans="7:7">
      <c r="G4675" s="220"/>
    </row>
    <row r="4676" spans="7:7">
      <c r="G4676" s="220"/>
    </row>
    <row r="4677" spans="7:7">
      <c r="G4677" s="220"/>
    </row>
    <row r="4678" spans="7:7">
      <c r="G4678" s="220"/>
    </row>
    <row r="4679" spans="7:7">
      <c r="G4679" s="220"/>
    </row>
    <row r="4680" spans="7:7">
      <c r="G4680" s="220"/>
    </row>
    <row r="4681" spans="7:7">
      <c r="G4681" s="220"/>
    </row>
    <row r="4682" spans="7:7">
      <c r="G4682" s="220"/>
    </row>
    <row r="4683" spans="7:7">
      <c r="G4683" s="220"/>
    </row>
    <row r="4684" spans="7:7">
      <c r="G4684" s="220"/>
    </row>
    <row r="4685" spans="7:7">
      <c r="G4685" s="220"/>
    </row>
    <row r="4686" spans="7:7">
      <c r="G4686" s="220"/>
    </row>
    <row r="4687" spans="7:7">
      <c r="G4687" s="220"/>
    </row>
    <row r="4688" spans="7:7">
      <c r="G4688" s="220"/>
    </row>
    <row r="4689" spans="7:7">
      <c r="G4689" s="220"/>
    </row>
    <row r="4690" spans="7:7">
      <c r="G4690" s="220"/>
    </row>
    <row r="4691" spans="7:7">
      <c r="G4691" s="220"/>
    </row>
    <row r="4692" spans="7:7">
      <c r="G4692" s="220"/>
    </row>
    <row r="4693" spans="7:7">
      <c r="G4693" s="220"/>
    </row>
    <row r="4694" spans="7:7">
      <c r="G4694" s="220"/>
    </row>
    <row r="4695" spans="7:7">
      <c r="G4695" s="220"/>
    </row>
    <row r="4696" spans="7:7">
      <c r="G4696" s="220"/>
    </row>
    <row r="4697" spans="7:7">
      <c r="G4697" s="220"/>
    </row>
    <row r="4698" spans="7:7">
      <c r="G4698" s="220"/>
    </row>
    <row r="4699" spans="7:7">
      <c r="G4699" s="220"/>
    </row>
    <row r="4700" spans="7:7">
      <c r="G4700" s="220"/>
    </row>
    <row r="4701" spans="7:7">
      <c r="G4701" s="220"/>
    </row>
    <row r="4702" spans="7:7">
      <c r="G4702" s="220"/>
    </row>
    <row r="4703" spans="7:7">
      <c r="G4703" s="220"/>
    </row>
    <row r="4704" spans="7:7">
      <c r="G4704" s="220"/>
    </row>
    <row r="4705" spans="7:7">
      <c r="G4705" s="220"/>
    </row>
    <row r="4706" spans="7:7">
      <c r="G4706" s="220"/>
    </row>
    <row r="4707" spans="7:7">
      <c r="G4707" s="220"/>
    </row>
    <row r="4708" spans="7:7">
      <c r="G4708" s="220"/>
    </row>
    <row r="4709" spans="7:7">
      <c r="G4709" s="220"/>
    </row>
    <row r="4710" spans="7:7">
      <c r="G4710" s="220"/>
    </row>
    <row r="4711" spans="7:7">
      <c r="G4711" s="220"/>
    </row>
    <row r="4712" spans="7:7">
      <c r="G4712" s="220"/>
    </row>
    <row r="4713" spans="7:7">
      <c r="G4713" s="220"/>
    </row>
    <row r="4714" spans="7:7">
      <c r="G4714" s="220"/>
    </row>
    <row r="4715" spans="7:7">
      <c r="G4715" s="220"/>
    </row>
    <row r="4716" spans="7:7">
      <c r="G4716" s="220"/>
    </row>
    <row r="4717" spans="7:7">
      <c r="G4717" s="220"/>
    </row>
    <row r="4718" spans="7:7">
      <c r="G4718" s="220"/>
    </row>
    <row r="4719" spans="7:7">
      <c r="G4719" s="220"/>
    </row>
    <row r="4720" spans="7:7">
      <c r="G4720" s="220"/>
    </row>
    <row r="4721" spans="7:7">
      <c r="G4721" s="220"/>
    </row>
    <row r="4722" spans="7:7">
      <c r="G4722" s="220"/>
    </row>
    <row r="4723" spans="7:7">
      <c r="G4723" s="220"/>
    </row>
    <row r="4724" spans="7:7">
      <c r="G4724" s="220"/>
    </row>
    <row r="4725" spans="7:7">
      <c r="G4725" s="220"/>
    </row>
    <row r="4726" spans="7:7">
      <c r="G4726" s="220"/>
    </row>
    <row r="4727" spans="7:7">
      <c r="G4727" s="220"/>
    </row>
    <row r="4728" spans="7:7">
      <c r="G4728" s="220"/>
    </row>
    <row r="4729" spans="7:7">
      <c r="G4729" s="220"/>
    </row>
    <row r="4730" spans="7:7">
      <c r="G4730" s="220"/>
    </row>
    <row r="4731" spans="7:7">
      <c r="G4731" s="220"/>
    </row>
    <row r="4732" spans="7:7">
      <c r="G4732" s="220"/>
    </row>
    <row r="4733" spans="7:7">
      <c r="G4733" s="220"/>
    </row>
    <row r="4734" spans="7:7">
      <c r="G4734" s="220"/>
    </row>
    <row r="4735" spans="7:7">
      <c r="G4735" s="220"/>
    </row>
    <row r="4736" spans="7:7">
      <c r="G4736" s="220"/>
    </row>
    <row r="4737" spans="7:7">
      <c r="G4737" s="220"/>
    </row>
    <row r="4738" spans="7:7">
      <c r="G4738" s="220"/>
    </row>
    <row r="4739" spans="7:7">
      <c r="G4739" s="220"/>
    </row>
    <row r="4740" spans="7:7">
      <c r="G4740" s="220"/>
    </row>
    <row r="4741" spans="7:7">
      <c r="G4741" s="220"/>
    </row>
    <row r="4742" spans="7:7">
      <c r="G4742" s="220"/>
    </row>
    <row r="4743" spans="7:7">
      <c r="G4743" s="220"/>
    </row>
    <row r="4744" spans="7:7">
      <c r="G4744" s="220"/>
    </row>
    <row r="4745" spans="7:7">
      <c r="G4745" s="220"/>
    </row>
    <row r="4746" spans="7:7">
      <c r="G4746" s="220"/>
    </row>
    <row r="4747" spans="7:7">
      <c r="G4747" s="220"/>
    </row>
    <row r="4748" spans="7:7">
      <c r="G4748" s="220"/>
    </row>
    <row r="4749" spans="7:7">
      <c r="G4749" s="220"/>
    </row>
    <row r="4750" spans="7:7">
      <c r="G4750" s="220"/>
    </row>
    <row r="4751" spans="7:7">
      <c r="G4751" s="220"/>
    </row>
    <row r="4752" spans="7:7">
      <c r="G4752" s="220"/>
    </row>
    <row r="4753" spans="7:7">
      <c r="G4753" s="220"/>
    </row>
    <row r="4754" spans="7:7">
      <c r="G4754" s="220"/>
    </row>
    <row r="4755" spans="7:7">
      <c r="G4755" s="220"/>
    </row>
    <row r="4756" spans="7:7">
      <c r="G4756" s="220"/>
    </row>
    <row r="4757" spans="7:7">
      <c r="G4757" s="220"/>
    </row>
    <row r="4758" spans="7:7">
      <c r="G4758" s="220"/>
    </row>
    <row r="4759" spans="7:7">
      <c r="G4759" s="220"/>
    </row>
    <row r="4760" spans="7:7">
      <c r="G4760" s="220"/>
    </row>
    <row r="4761" spans="7:7">
      <c r="G4761" s="220"/>
    </row>
    <row r="4762" spans="7:7">
      <c r="G4762" s="220"/>
    </row>
    <row r="4763" spans="7:7">
      <c r="G4763" s="220"/>
    </row>
    <row r="4764" spans="7:7">
      <c r="G4764" s="220"/>
    </row>
    <row r="4765" spans="7:7">
      <c r="G4765" s="220"/>
    </row>
    <row r="4766" spans="7:7">
      <c r="G4766" s="220"/>
    </row>
    <row r="4767" spans="7:7">
      <c r="G4767" s="220"/>
    </row>
    <row r="4768" spans="7:7">
      <c r="G4768" s="220"/>
    </row>
    <row r="4769" spans="7:7">
      <c r="G4769" s="220"/>
    </row>
    <row r="4770" spans="7:7">
      <c r="G4770" s="220"/>
    </row>
    <row r="4771" spans="7:7">
      <c r="G4771" s="220"/>
    </row>
    <row r="4772" spans="7:7">
      <c r="G4772" s="220"/>
    </row>
    <row r="4773" spans="7:7">
      <c r="G4773" s="220"/>
    </row>
    <row r="4774" spans="7:7">
      <c r="G4774" s="220"/>
    </row>
    <row r="4775" spans="7:7">
      <c r="G4775" s="220"/>
    </row>
    <row r="4776" spans="7:7">
      <c r="G4776" s="220"/>
    </row>
    <row r="4777" spans="7:7">
      <c r="G4777" s="220"/>
    </row>
    <row r="4778" spans="7:7">
      <c r="G4778" s="220"/>
    </row>
    <row r="4779" spans="7:7">
      <c r="G4779" s="220"/>
    </row>
    <row r="4780" spans="7:7">
      <c r="G4780" s="220"/>
    </row>
    <row r="4781" spans="7:7">
      <c r="G4781" s="220"/>
    </row>
    <row r="4782" spans="7:7">
      <c r="G4782" s="220"/>
    </row>
    <row r="4783" spans="7:7">
      <c r="G4783" s="220"/>
    </row>
    <row r="4784" spans="7:7">
      <c r="G4784" s="220"/>
    </row>
    <row r="4785" spans="7:7">
      <c r="G4785" s="220"/>
    </row>
    <row r="4786" spans="7:7">
      <c r="G4786" s="220"/>
    </row>
    <row r="4787" spans="7:7">
      <c r="G4787" s="220"/>
    </row>
    <row r="4788" spans="7:7">
      <c r="G4788" s="220"/>
    </row>
    <row r="4789" spans="7:7">
      <c r="G4789" s="220"/>
    </row>
    <row r="4790" spans="7:7">
      <c r="G4790" s="220"/>
    </row>
    <row r="4791" spans="7:7">
      <c r="G4791" s="220"/>
    </row>
    <row r="4792" spans="7:7">
      <c r="G4792" s="220"/>
    </row>
    <row r="4793" spans="7:7">
      <c r="G4793" s="220"/>
    </row>
    <row r="4794" spans="7:7">
      <c r="G4794" s="220"/>
    </row>
    <row r="4795" spans="7:7">
      <c r="G4795" s="220"/>
    </row>
    <row r="4796" spans="7:7">
      <c r="G4796" s="220"/>
    </row>
    <row r="4797" spans="7:7">
      <c r="G4797" s="220"/>
    </row>
    <row r="4798" spans="7:7">
      <c r="G4798" s="220"/>
    </row>
    <row r="4799" spans="7:7">
      <c r="G4799" s="220"/>
    </row>
    <row r="4800" spans="7:7">
      <c r="G4800" s="220"/>
    </row>
    <row r="4801" spans="7:7">
      <c r="G4801" s="220"/>
    </row>
    <row r="4802" spans="7:7">
      <c r="G4802" s="220"/>
    </row>
    <row r="4803" spans="7:7">
      <c r="G4803" s="220"/>
    </row>
    <row r="4804" spans="7:7">
      <c r="G4804" s="220"/>
    </row>
    <row r="4805" spans="7:7">
      <c r="G4805" s="220"/>
    </row>
    <row r="4806" spans="7:7">
      <c r="G4806" s="220"/>
    </row>
    <row r="4807" spans="7:7">
      <c r="G4807" s="220"/>
    </row>
    <row r="4808" spans="7:7">
      <c r="G4808" s="220"/>
    </row>
    <row r="4809" spans="7:7">
      <c r="G4809" s="220"/>
    </row>
    <row r="4810" spans="7:7">
      <c r="G4810" s="220"/>
    </row>
    <row r="4811" spans="7:7">
      <c r="G4811" s="220"/>
    </row>
    <row r="4812" spans="7:7">
      <c r="G4812" s="220"/>
    </row>
    <row r="4813" spans="7:7">
      <c r="G4813" s="220"/>
    </row>
    <row r="4814" spans="7:7">
      <c r="G4814" s="220"/>
    </row>
    <row r="4815" spans="7:7">
      <c r="G4815" s="220"/>
    </row>
    <row r="4816" spans="7:7">
      <c r="G4816" s="220"/>
    </row>
    <row r="4817" spans="7:7">
      <c r="G4817" s="220"/>
    </row>
    <row r="4818" spans="7:7">
      <c r="G4818" s="220"/>
    </row>
    <row r="4819" spans="7:7">
      <c r="G4819" s="220"/>
    </row>
    <row r="4820" spans="7:7">
      <c r="G4820" s="220"/>
    </row>
    <row r="4821" spans="7:7">
      <c r="G4821" s="220"/>
    </row>
    <row r="4822" spans="7:7">
      <c r="G4822" s="220"/>
    </row>
    <row r="4823" spans="7:7">
      <c r="G4823" s="220"/>
    </row>
    <row r="4824" spans="7:7">
      <c r="G4824" s="220"/>
    </row>
    <row r="4825" spans="7:7">
      <c r="G4825" s="220"/>
    </row>
    <row r="4826" spans="7:7">
      <c r="G4826" s="220"/>
    </row>
    <row r="4827" spans="7:7">
      <c r="G4827" s="220"/>
    </row>
    <row r="4828" spans="7:7">
      <c r="G4828" s="220"/>
    </row>
    <row r="4829" spans="7:7">
      <c r="G4829" s="220"/>
    </row>
    <row r="4830" spans="7:7">
      <c r="G4830" s="220"/>
    </row>
    <row r="4831" spans="7:7">
      <c r="G4831" s="220"/>
    </row>
    <row r="4832" spans="7:7">
      <c r="G4832" s="220"/>
    </row>
    <row r="4833" spans="7:7">
      <c r="G4833" s="220"/>
    </row>
    <row r="4834" spans="7:7">
      <c r="G4834" s="220"/>
    </row>
    <row r="4835" spans="7:7">
      <c r="G4835" s="220"/>
    </row>
    <row r="4836" spans="7:7">
      <c r="G4836" s="220"/>
    </row>
    <row r="4837" spans="7:7">
      <c r="G4837" s="220"/>
    </row>
    <row r="4838" spans="7:7">
      <c r="G4838" s="220"/>
    </row>
    <row r="4839" spans="7:7">
      <c r="G4839" s="220"/>
    </row>
    <row r="4840" spans="7:7">
      <c r="G4840" s="220"/>
    </row>
    <row r="4841" spans="7:7">
      <c r="G4841" s="220"/>
    </row>
    <row r="4842" spans="7:7">
      <c r="G4842" s="220"/>
    </row>
    <row r="4843" spans="7:7">
      <c r="G4843" s="220"/>
    </row>
    <row r="4844" spans="7:7">
      <c r="G4844" s="220"/>
    </row>
    <row r="4845" spans="7:7">
      <c r="G4845" s="220"/>
    </row>
    <row r="4846" spans="7:7">
      <c r="G4846" s="220"/>
    </row>
    <row r="4847" spans="7:7">
      <c r="G4847" s="220"/>
    </row>
    <row r="4848" spans="7:7">
      <c r="G4848" s="220"/>
    </row>
    <row r="4849" spans="7:7">
      <c r="G4849" s="220"/>
    </row>
    <row r="4850" spans="7:7">
      <c r="G4850" s="220"/>
    </row>
    <row r="4851" spans="7:7">
      <c r="G4851" s="220"/>
    </row>
    <row r="4852" spans="7:7">
      <c r="G4852" s="220"/>
    </row>
    <row r="4853" spans="7:7">
      <c r="G4853" s="220"/>
    </row>
    <row r="4854" spans="7:7">
      <c r="G4854" s="220"/>
    </row>
    <row r="4855" spans="7:7">
      <c r="G4855" s="220"/>
    </row>
    <row r="4856" spans="7:7">
      <c r="G4856" s="220"/>
    </row>
    <row r="4857" spans="7:7">
      <c r="G4857" s="220"/>
    </row>
    <row r="4858" spans="7:7">
      <c r="G4858" s="220"/>
    </row>
    <row r="4859" spans="7:7">
      <c r="G4859" s="220"/>
    </row>
    <row r="4860" spans="7:7">
      <c r="G4860" s="220"/>
    </row>
    <row r="4861" spans="7:7">
      <c r="G4861" s="220"/>
    </row>
    <row r="4862" spans="7:7">
      <c r="G4862" s="220"/>
    </row>
    <row r="4863" spans="7:7">
      <c r="G4863" s="220"/>
    </row>
    <row r="4864" spans="7:7">
      <c r="G4864" s="220"/>
    </row>
    <row r="4865" spans="7:7">
      <c r="G4865" s="220"/>
    </row>
    <row r="4866" spans="7:7">
      <c r="G4866" s="220"/>
    </row>
    <row r="4867" spans="7:7">
      <c r="G4867" s="220"/>
    </row>
    <row r="4868" spans="7:7">
      <c r="G4868" s="220"/>
    </row>
    <row r="4869" spans="7:7">
      <c r="G4869" s="220"/>
    </row>
    <row r="4870" spans="7:7">
      <c r="G4870" s="220"/>
    </row>
    <row r="4871" spans="7:7">
      <c r="G4871" s="220"/>
    </row>
    <row r="4872" spans="7:7">
      <c r="G4872" s="220"/>
    </row>
    <row r="4873" spans="7:7">
      <c r="G4873" s="220"/>
    </row>
    <row r="4874" spans="7:7">
      <c r="G4874" s="220"/>
    </row>
    <row r="4875" spans="7:7">
      <c r="G4875" s="220"/>
    </row>
    <row r="4876" spans="7:7">
      <c r="G4876" s="220"/>
    </row>
    <row r="4877" spans="7:7">
      <c r="G4877" s="220"/>
    </row>
    <row r="4878" spans="7:7">
      <c r="G4878" s="220"/>
    </row>
    <row r="4879" spans="7:7">
      <c r="G4879" s="220"/>
    </row>
    <row r="4880" spans="7:7">
      <c r="G4880" s="220"/>
    </row>
    <row r="4881" spans="7:7">
      <c r="G4881" s="220"/>
    </row>
    <row r="4882" spans="7:7">
      <c r="G4882" s="220"/>
    </row>
    <row r="4883" spans="7:7">
      <c r="G4883" s="220"/>
    </row>
    <row r="4884" spans="7:7">
      <c r="G4884" s="220"/>
    </row>
    <row r="4885" spans="7:7">
      <c r="G4885" s="220"/>
    </row>
    <row r="4886" spans="7:7">
      <c r="G4886" s="220"/>
    </row>
    <row r="4887" spans="7:7">
      <c r="G4887" s="220"/>
    </row>
    <row r="4888" spans="7:7">
      <c r="G4888" s="220"/>
    </row>
    <row r="4889" spans="7:7">
      <c r="G4889" s="220"/>
    </row>
    <row r="4890" spans="7:7">
      <c r="G4890" s="220"/>
    </row>
    <row r="4891" spans="7:7">
      <c r="G4891" s="220"/>
    </row>
    <row r="4892" spans="7:7">
      <c r="G4892" s="220"/>
    </row>
    <row r="4893" spans="7:7">
      <c r="G4893" s="220"/>
    </row>
    <row r="4894" spans="7:7">
      <c r="G4894" s="220"/>
    </row>
    <row r="4895" spans="7:7">
      <c r="G4895" s="220"/>
    </row>
    <row r="4896" spans="7:7">
      <c r="G4896" s="220"/>
    </row>
    <row r="4897" spans="7:7">
      <c r="G4897" s="220"/>
    </row>
    <row r="4898" spans="7:7">
      <c r="G4898" s="220"/>
    </row>
    <row r="4899" spans="7:7">
      <c r="G4899" s="220"/>
    </row>
    <row r="4900" spans="7:7">
      <c r="G4900" s="220"/>
    </row>
    <row r="4901" spans="7:7">
      <c r="G4901" s="220"/>
    </row>
    <row r="4902" spans="7:7">
      <c r="G4902" s="220"/>
    </row>
    <row r="4903" spans="7:7">
      <c r="G4903" s="220"/>
    </row>
    <row r="4904" spans="7:7">
      <c r="G4904" s="220"/>
    </row>
    <row r="4905" spans="7:7">
      <c r="G4905" s="220"/>
    </row>
    <row r="4906" spans="7:7">
      <c r="G4906" s="220"/>
    </row>
    <row r="4907" spans="7:7">
      <c r="G4907" s="220"/>
    </row>
    <row r="4908" spans="7:7">
      <c r="G4908" s="220"/>
    </row>
    <row r="4909" spans="7:7">
      <c r="G4909" s="220"/>
    </row>
    <row r="4910" spans="7:7">
      <c r="G4910" s="220"/>
    </row>
    <row r="4911" spans="7:7">
      <c r="G4911" s="220"/>
    </row>
    <row r="4912" spans="7:7">
      <c r="G4912" s="220"/>
    </row>
    <row r="4913" spans="7:7">
      <c r="G4913" s="220"/>
    </row>
    <row r="4914" spans="7:7">
      <c r="G4914" s="220"/>
    </row>
    <row r="4915" spans="7:7">
      <c r="G4915" s="220"/>
    </row>
    <row r="4916" spans="7:7">
      <c r="G4916" s="220"/>
    </row>
    <row r="4917" spans="7:7">
      <c r="G4917" s="220"/>
    </row>
    <row r="4918" spans="7:7">
      <c r="G4918" s="220"/>
    </row>
    <row r="4919" spans="7:7">
      <c r="G4919" s="220"/>
    </row>
    <row r="4920" spans="7:7">
      <c r="G4920" s="220"/>
    </row>
    <row r="4921" spans="7:7">
      <c r="G4921" s="220"/>
    </row>
    <row r="4922" spans="7:7">
      <c r="G4922" s="220"/>
    </row>
    <row r="4923" spans="7:7">
      <c r="G4923" s="220"/>
    </row>
    <row r="4924" spans="7:7">
      <c r="G4924" s="220"/>
    </row>
    <row r="4925" spans="7:7">
      <c r="G4925" s="220"/>
    </row>
    <row r="4926" spans="7:7">
      <c r="G4926" s="220"/>
    </row>
    <row r="4927" spans="7:7">
      <c r="G4927" s="220"/>
    </row>
    <row r="4928" spans="7:7">
      <c r="G4928" s="220"/>
    </row>
    <row r="4929" spans="7:7">
      <c r="G4929" s="220"/>
    </row>
    <row r="4930" spans="7:7">
      <c r="G4930" s="220"/>
    </row>
    <row r="4931" spans="7:7">
      <c r="G4931" s="220"/>
    </row>
    <row r="4932" spans="7:7">
      <c r="G4932" s="220"/>
    </row>
    <row r="4933" spans="7:7">
      <c r="G4933" s="220"/>
    </row>
    <row r="4934" spans="7:7">
      <c r="G4934" s="220"/>
    </row>
    <row r="4935" spans="7:7">
      <c r="G4935" s="220"/>
    </row>
    <row r="4936" spans="7:7">
      <c r="G4936" s="220"/>
    </row>
    <row r="4937" spans="7:7">
      <c r="G4937" s="220"/>
    </row>
    <row r="4938" spans="7:7">
      <c r="G4938" s="220"/>
    </row>
    <row r="4939" spans="7:7">
      <c r="G4939" s="220"/>
    </row>
    <row r="4940" spans="7:7">
      <c r="G4940" s="220"/>
    </row>
    <row r="4941" spans="7:7">
      <c r="G4941" s="220"/>
    </row>
    <row r="4942" spans="7:7">
      <c r="G4942" s="220"/>
    </row>
    <row r="4943" spans="7:7">
      <c r="G4943" s="220"/>
    </row>
    <row r="4944" spans="7:7">
      <c r="G4944" s="220"/>
    </row>
    <row r="4945" spans="7:7">
      <c r="G4945" s="220"/>
    </row>
    <row r="4946" spans="7:7">
      <c r="G4946" s="220"/>
    </row>
    <row r="4947" spans="7:7">
      <c r="G4947" s="220"/>
    </row>
    <row r="4948" spans="7:7">
      <c r="G4948" s="220"/>
    </row>
    <row r="4949" spans="7:7">
      <c r="G4949" s="220"/>
    </row>
    <row r="4950" spans="7:7">
      <c r="G4950" s="220"/>
    </row>
    <row r="4951" spans="7:7">
      <c r="G4951" s="220"/>
    </row>
    <row r="4952" spans="7:7">
      <c r="G4952" s="220"/>
    </row>
    <row r="4953" spans="7:7">
      <c r="G4953" s="220"/>
    </row>
    <row r="4954" spans="7:7">
      <c r="G4954" s="220"/>
    </row>
    <row r="4955" spans="7:7">
      <c r="G4955" s="220"/>
    </row>
    <row r="4956" spans="7:7">
      <c r="G4956" s="220"/>
    </row>
    <row r="4957" spans="7:7">
      <c r="G4957" s="220"/>
    </row>
    <row r="4958" spans="7:7">
      <c r="G4958" s="220"/>
    </row>
    <row r="4959" spans="7:7">
      <c r="G4959" s="220"/>
    </row>
    <row r="4960" spans="7:7">
      <c r="G4960" s="220"/>
    </row>
    <row r="4961" spans="7:7">
      <c r="G4961" s="220"/>
    </row>
    <row r="4962" spans="7:7">
      <c r="G4962" s="220"/>
    </row>
    <row r="4963" spans="7:7">
      <c r="G4963" s="220"/>
    </row>
    <row r="4964" spans="7:7">
      <c r="G4964" s="220"/>
    </row>
    <row r="4965" spans="7:7">
      <c r="G4965" s="220"/>
    </row>
    <row r="4966" spans="7:7">
      <c r="G4966" s="220"/>
    </row>
    <row r="4967" spans="7:7">
      <c r="G4967" s="220"/>
    </row>
    <row r="4968" spans="7:7">
      <c r="G4968" s="220"/>
    </row>
    <row r="4969" spans="7:7">
      <c r="G4969" s="220"/>
    </row>
    <row r="4970" spans="7:7">
      <c r="G4970" s="220"/>
    </row>
    <row r="4971" spans="7:7">
      <c r="G4971" s="220"/>
    </row>
    <row r="4972" spans="7:7">
      <c r="G4972" s="220"/>
    </row>
    <row r="4973" spans="7:7">
      <c r="G4973" s="220"/>
    </row>
    <row r="4974" spans="7:7">
      <c r="G4974" s="220"/>
    </row>
    <row r="4975" spans="7:7">
      <c r="G4975" s="220"/>
    </row>
    <row r="4976" spans="7:7">
      <c r="G4976" s="220"/>
    </row>
    <row r="4977" spans="7:7">
      <c r="G4977" s="220"/>
    </row>
    <row r="4978" spans="7:7">
      <c r="G4978" s="220"/>
    </row>
    <row r="4979" spans="7:7">
      <c r="G4979" s="220"/>
    </row>
    <row r="4980" spans="7:7">
      <c r="G4980" s="220"/>
    </row>
    <row r="4981" spans="7:7">
      <c r="G4981" s="220"/>
    </row>
    <row r="4982" spans="7:7">
      <c r="G4982" s="220"/>
    </row>
    <row r="4983" spans="7:7">
      <c r="G4983" s="220"/>
    </row>
    <row r="4984" spans="7:7">
      <c r="G4984" s="220"/>
    </row>
    <row r="4985" spans="7:7">
      <c r="G4985" s="220"/>
    </row>
    <row r="4986" spans="7:7">
      <c r="G4986" s="220"/>
    </row>
    <row r="4987" spans="7:7">
      <c r="G4987" s="220"/>
    </row>
    <row r="4988" spans="7:7">
      <c r="G4988" s="220"/>
    </row>
    <row r="4989" spans="7:7">
      <c r="G4989" s="220"/>
    </row>
    <row r="4990" spans="7:7">
      <c r="G4990" s="220"/>
    </row>
    <row r="4991" spans="7:7">
      <c r="G4991" s="220"/>
    </row>
    <row r="4992" spans="7:7">
      <c r="G4992" s="220"/>
    </row>
    <row r="4993" spans="7:7">
      <c r="G4993" s="220"/>
    </row>
    <row r="4994" spans="7:7">
      <c r="G4994" s="220"/>
    </row>
    <row r="4995" spans="7:7">
      <c r="G4995" s="220"/>
    </row>
    <row r="4996" spans="7:7">
      <c r="G4996" s="220"/>
    </row>
    <row r="4997" spans="7:7">
      <c r="G4997" s="220"/>
    </row>
    <row r="4998" spans="7:7">
      <c r="G4998" s="220"/>
    </row>
    <row r="4999" spans="7:7">
      <c r="G4999" s="220"/>
    </row>
    <row r="5000" spans="7:7">
      <c r="G5000" s="220"/>
    </row>
    <row r="5001" spans="7:7">
      <c r="G5001" s="220"/>
    </row>
    <row r="5002" spans="7:7">
      <c r="G5002" s="220"/>
    </row>
    <row r="5003" spans="7:7">
      <c r="G5003" s="220"/>
    </row>
    <row r="5004" spans="7:7">
      <c r="G5004" s="220"/>
    </row>
    <row r="5005" spans="7:7">
      <c r="G5005" s="220"/>
    </row>
    <row r="5006" spans="7:7">
      <c r="G5006" s="220"/>
    </row>
    <row r="5007" spans="7:7">
      <c r="G5007" s="220"/>
    </row>
    <row r="5008" spans="7:7">
      <c r="G5008" s="220"/>
    </row>
    <row r="5009" spans="7:7">
      <c r="G5009" s="220"/>
    </row>
    <row r="5010" spans="7:7">
      <c r="G5010" s="220"/>
    </row>
    <row r="5011" spans="7:7">
      <c r="G5011" s="220"/>
    </row>
    <row r="5012" spans="7:7">
      <c r="G5012" s="220"/>
    </row>
    <row r="5013" spans="7:7">
      <c r="G5013" s="220"/>
    </row>
    <row r="5014" spans="7:7">
      <c r="G5014" s="220"/>
    </row>
    <row r="5015" spans="7:7">
      <c r="G5015" s="220"/>
    </row>
    <row r="5016" spans="7:7">
      <c r="G5016" s="220"/>
    </row>
    <row r="5017" spans="7:7">
      <c r="G5017" s="220"/>
    </row>
    <row r="5018" spans="7:7">
      <c r="G5018" s="220"/>
    </row>
    <row r="5019" spans="7:7">
      <c r="G5019" s="220"/>
    </row>
    <row r="5020" spans="7:7">
      <c r="G5020" s="220"/>
    </row>
    <row r="5021" spans="7:7">
      <c r="G5021" s="220"/>
    </row>
    <row r="5022" spans="7:7">
      <c r="G5022" s="220"/>
    </row>
    <row r="5023" spans="7:7">
      <c r="G5023" s="220"/>
    </row>
    <row r="5024" spans="7:7">
      <c r="G5024" s="220"/>
    </row>
    <row r="5025" spans="7:7">
      <c r="G5025" s="220"/>
    </row>
    <row r="5026" spans="7:7">
      <c r="G5026" s="220"/>
    </row>
    <row r="5027" spans="7:7">
      <c r="G5027" s="220"/>
    </row>
    <row r="5028" spans="7:7">
      <c r="G5028" s="220"/>
    </row>
    <row r="5029" spans="7:7">
      <c r="G5029" s="220"/>
    </row>
    <row r="5030" spans="7:7">
      <c r="G5030" s="220"/>
    </row>
    <row r="5031" spans="7:7">
      <c r="G5031" s="220"/>
    </row>
    <row r="5032" spans="7:7">
      <c r="G5032" s="220"/>
    </row>
    <row r="5033" spans="7:7">
      <c r="G5033" s="220"/>
    </row>
    <row r="5034" spans="7:7">
      <c r="G5034" s="220"/>
    </row>
    <row r="5035" spans="7:7">
      <c r="G5035" s="220"/>
    </row>
    <row r="5036" spans="7:7">
      <c r="G5036" s="220"/>
    </row>
    <row r="5037" spans="7:7">
      <c r="G5037" s="220"/>
    </row>
    <row r="5038" spans="7:7">
      <c r="G5038" s="220"/>
    </row>
    <row r="5039" spans="7:7">
      <c r="G5039" s="220"/>
    </row>
    <row r="5040" spans="7:7">
      <c r="G5040" s="220"/>
    </row>
    <row r="5041" spans="7:7">
      <c r="G5041" s="220"/>
    </row>
    <row r="5042" spans="7:7">
      <c r="G5042" s="220"/>
    </row>
    <row r="5043" spans="7:7">
      <c r="G5043" s="220"/>
    </row>
    <row r="5044" spans="7:7">
      <c r="G5044" s="220"/>
    </row>
    <row r="5045" spans="7:7">
      <c r="G5045" s="220"/>
    </row>
    <row r="5046" spans="7:7">
      <c r="G5046" s="220"/>
    </row>
    <row r="5047" spans="7:7">
      <c r="G5047" s="220"/>
    </row>
    <row r="5048" spans="7:7">
      <c r="G5048" s="220"/>
    </row>
    <row r="5049" spans="7:7">
      <c r="G5049" s="220"/>
    </row>
    <row r="5050" spans="7:7">
      <c r="G5050" s="220"/>
    </row>
    <row r="5051" spans="7:7">
      <c r="G5051" s="220"/>
    </row>
    <row r="5052" spans="7:7">
      <c r="G5052" s="220"/>
    </row>
    <row r="5053" spans="7:7">
      <c r="G5053" s="220"/>
    </row>
    <row r="5054" spans="7:7">
      <c r="G5054" s="220"/>
    </row>
    <row r="5055" spans="7:7">
      <c r="G5055" s="220"/>
    </row>
    <row r="5056" spans="7:7">
      <c r="G5056" s="220"/>
    </row>
    <row r="5057" spans="7:7">
      <c r="G5057" s="220"/>
    </row>
    <row r="5058" spans="7:7">
      <c r="G5058" s="220"/>
    </row>
    <row r="5059" spans="7:7">
      <c r="G5059" s="220"/>
    </row>
    <row r="5060" spans="7:7">
      <c r="G5060" s="220"/>
    </row>
    <row r="5061" spans="7:7">
      <c r="G5061" s="220"/>
    </row>
    <row r="5062" spans="7:7">
      <c r="G5062" s="220"/>
    </row>
    <row r="5063" spans="7:7">
      <c r="G5063" s="220"/>
    </row>
    <row r="5064" spans="7:7">
      <c r="G5064" s="220"/>
    </row>
    <row r="5065" spans="7:7">
      <c r="G5065" s="220"/>
    </row>
    <row r="5066" spans="7:7">
      <c r="G5066" s="220"/>
    </row>
    <row r="5067" spans="7:7">
      <c r="G5067" s="220"/>
    </row>
    <row r="5068" spans="7:7">
      <c r="G5068" s="220"/>
    </row>
    <row r="5069" spans="7:7">
      <c r="G5069" s="220"/>
    </row>
    <row r="5070" spans="7:7">
      <c r="G5070" s="220"/>
    </row>
    <row r="5071" spans="7:7">
      <c r="G5071" s="220"/>
    </row>
    <row r="5072" spans="7:7">
      <c r="G5072" s="220"/>
    </row>
    <row r="5073" spans="7:7">
      <c r="G5073" s="220"/>
    </row>
    <row r="5074" spans="7:7">
      <c r="G5074" s="220"/>
    </row>
    <row r="5075" spans="7:7">
      <c r="G5075" s="220"/>
    </row>
    <row r="5076" spans="7:7">
      <c r="G5076" s="220"/>
    </row>
    <row r="5077" spans="7:7">
      <c r="G5077" s="220"/>
    </row>
    <row r="5078" spans="7:7">
      <c r="G5078" s="220"/>
    </row>
    <row r="5079" spans="7:7">
      <c r="G5079" s="220"/>
    </row>
    <row r="5080" spans="7:7">
      <c r="G5080" s="220"/>
    </row>
    <row r="5081" spans="7:7">
      <c r="G5081" s="220"/>
    </row>
    <row r="5082" spans="7:7">
      <c r="G5082" s="220"/>
    </row>
    <row r="5083" spans="7:7">
      <c r="G5083" s="220"/>
    </row>
    <row r="5084" spans="7:7">
      <c r="G5084" s="220"/>
    </row>
    <row r="5085" spans="7:7">
      <c r="G5085" s="220"/>
    </row>
    <row r="5086" spans="7:7">
      <c r="G5086" s="220"/>
    </row>
    <row r="5087" spans="7:7">
      <c r="G5087" s="220"/>
    </row>
    <row r="5088" spans="7:7">
      <c r="G5088" s="220"/>
    </row>
    <row r="5089" spans="7:7">
      <c r="G5089" s="220"/>
    </row>
    <row r="5090" spans="7:7">
      <c r="G5090" s="220"/>
    </row>
    <row r="5091" spans="7:7">
      <c r="G5091" s="220"/>
    </row>
    <row r="5092" spans="7:7">
      <c r="G5092" s="220"/>
    </row>
    <row r="5093" spans="7:7">
      <c r="G5093" s="220"/>
    </row>
    <row r="5094" spans="7:7">
      <c r="G5094" s="220"/>
    </row>
    <row r="5095" spans="7:7">
      <c r="G5095" s="220"/>
    </row>
    <row r="5096" spans="7:7">
      <c r="G5096" s="220"/>
    </row>
    <row r="5097" spans="7:7">
      <c r="G5097" s="220"/>
    </row>
    <row r="5098" spans="7:7">
      <c r="G5098" s="220"/>
    </row>
    <row r="5099" spans="7:7">
      <c r="G5099" s="220"/>
    </row>
    <row r="5100" spans="7:7">
      <c r="G5100" s="220"/>
    </row>
    <row r="5101" spans="7:7">
      <c r="G5101" s="220"/>
    </row>
    <row r="5102" spans="7:7">
      <c r="G5102" s="220"/>
    </row>
    <row r="5103" spans="7:7">
      <c r="G5103" s="220"/>
    </row>
    <row r="5104" spans="7:7">
      <c r="G5104" s="220"/>
    </row>
    <row r="5105" spans="7:7">
      <c r="G5105" s="220"/>
    </row>
    <row r="5106" spans="7:7">
      <c r="G5106" s="220"/>
    </row>
    <row r="5107" spans="7:7">
      <c r="G5107" s="220"/>
    </row>
    <row r="5108" spans="7:7">
      <c r="G5108" s="220"/>
    </row>
    <row r="5109" spans="7:7">
      <c r="G5109" s="220"/>
    </row>
    <row r="5110" spans="7:7">
      <c r="G5110" s="220"/>
    </row>
    <row r="5111" spans="7:7">
      <c r="G5111" s="220"/>
    </row>
    <row r="5112" spans="7:7">
      <c r="G5112" s="220"/>
    </row>
    <row r="5113" spans="7:7">
      <c r="G5113" s="220"/>
    </row>
    <row r="5114" spans="7:7">
      <c r="G5114" s="220"/>
    </row>
    <row r="5115" spans="7:7">
      <c r="G5115" s="220"/>
    </row>
    <row r="5116" spans="7:7">
      <c r="G5116" s="220"/>
    </row>
    <row r="5117" spans="7:7">
      <c r="G5117" s="220"/>
    </row>
    <row r="5118" spans="7:7">
      <c r="G5118" s="220"/>
    </row>
    <row r="5119" spans="7:7">
      <c r="G5119" s="220"/>
    </row>
    <row r="5120" spans="7:7">
      <c r="G5120" s="220"/>
    </row>
    <row r="5121" spans="7:7">
      <c r="G5121" s="220"/>
    </row>
    <row r="5122" spans="7:7">
      <c r="G5122" s="220"/>
    </row>
    <row r="5123" spans="7:7">
      <c r="G5123" s="220"/>
    </row>
    <row r="5124" spans="7:7">
      <c r="G5124" s="220"/>
    </row>
    <row r="5125" spans="7:7">
      <c r="G5125" s="220"/>
    </row>
    <row r="5126" spans="7:7">
      <c r="G5126" s="220"/>
    </row>
    <row r="5127" spans="7:7">
      <c r="G5127" s="220"/>
    </row>
    <row r="5128" spans="7:7">
      <c r="G5128" s="220"/>
    </row>
    <row r="5129" spans="7:7">
      <c r="G5129" s="220"/>
    </row>
    <row r="5130" spans="7:7">
      <c r="G5130" s="220"/>
    </row>
    <row r="5131" spans="7:7">
      <c r="G5131" s="220"/>
    </row>
    <row r="5132" spans="7:7">
      <c r="G5132" s="220"/>
    </row>
    <row r="5133" spans="7:7">
      <c r="G5133" s="220"/>
    </row>
    <row r="5134" spans="7:7">
      <c r="G5134" s="220"/>
    </row>
    <row r="5135" spans="7:7">
      <c r="G5135" s="220"/>
    </row>
    <row r="5136" spans="7:7">
      <c r="G5136" s="220"/>
    </row>
    <row r="5137" spans="7:7">
      <c r="G5137" s="220"/>
    </row>
    <row r="5138" spans="7:7">
      <c r="G5138" s="220"/>
    </row>
    <row r="5139" spans="7:7">
      <c r="G5139" s="220"/>
    </row>
    <row r="5140" spans="7:7">
      <c r="G5140" s="220"/>
    </row>
    <row r="5141" spans="7:7">
      <c r="G5141" s="220"/>
    </row>
    <row r="5142" spans="7:7">
      <c r="G5142" s="220"/>
    </row>
    <row r="5143" spans="7:7">
      <c r="G5143" s="220"/>
    </row>
    <row r="5144" spans="7:7">
      <c r="G5144" s="220"/>
    </row>
    <row r="5145" spans="7:7">
      <c r="G5145" s="220"/>
    </row>
    <row r="5146" spans="7:7">
      <c r="G5146" s="220"/>
    </row>
    <row r="5147" spans="7:7">
      <c r="G5147" s="220"/>
    </row>
    <row r="5148" spans="7:7">
      <c r="G5148" s="220"/>
    </row>
    <row r="5149" spans="7:7">
      <c r="G5149" s="220"/>
    </row>
    <row r="5150" spans="7:7">
      <c r="G5150" s="220"/>
    </row>
    <row r="5151" spans="7:7">
      <c r="G5151" s="220"/>
    </row>
    <row r="5152" spans="7:7">
      <c r="G5152" s="220"/>
    </row>
    <row r="5153" spans="7:7">
      <c r="G5153" s="220"/>
    </row>
    <row r="5154" spans="7:7">
      <c r="G5154" s="220"/>
    </row>
    <row r="5155" spans="7:7">
      <c r="G5155" s="220"/>
    </row>
    <row r="5156" spans="7:7">
      <c r="G5156" s="220"/>
    </row>
    <row r="5157" spans="7:7">
      <c r="G5157" s="220"/>
    </row>
    <row r="5158" spans="7:7">
      <c r="G5158" s="220"/>
    </row>
    <row r="5159" spans="7:7">
      <c r="G5159" s="220"/>
    </row>
    <row r="5160" spans="7:7">
      <c r="G5160" s="220"/>
    </row>
    <row r="5161" spans="7:7">
      <c r="G5161" s="220"/>
    </row>
    <row r="5162" spans="7:7">
      <c r="G5162" s="220"/>
    </row>
    <row r="5163" spans="7:7">
      <c r="G5163" s="220"/>
    </row>
    <row r="5164" spans="7:7">
      <c r="G5164" s="220"/>
    </row>
    <row r="5165" spans="7:7">
      <c r="G5165" s="220"/>
    </row>
    <row r="5166" spans="7:7">
      <c r="G5166" s="220"/>
    </row>
    <row r="5167" spans="7:7">
      <c r="G5167" s="220"/>
    </row>
    <row r="5168" spans="7:7">
      <c r="G5168" s="220"/>
    </row>
    <row r="5169" spans="7:7">
      <c r="G5169" s="220"/>
    </row>
    <row r="5170" spans="7:7">
      <c r="G5170" s="220"/>
    </row>
    <row r="5171" spans="7:7">
      <c r="G5171" s="220"/>
    </row>
    <row r="5172" spans="7:7">
      <c r="G5172" s="220"/>
    </row>
    <row r="5173" spans="7:7">
      <c r="G5173" s="220"/>
    </row>
    <row r="5174" spans="7:7">
      <c r="G5174" s="220"/>
    </row>
    <row r="5175" spans="7:7">
      <c r="G5175" s="220"/>
    </row>
    <row r="5176" spans="7:7">
      <c r="G5176" s="220"/>
    </row>
    <row r="5177" spans="7:7">
      <c r="G5177" s="220"/>
    </row>
    <row r="5178" spans="7:7">
      <c r="G5178" s="220"/>
    </row>
    <row r="5179" spans="7:7">
      <c r="G5179" s="220"/>
    </row>
    <row r="5180" spans="7:7">
      <c r="G5180" s="220"/>
    </row>
    <row r="5181" spans="7:7">
      <c r="G5181" s="220"/>
    </row>
    <row r="5182" spans="7:7">
      <c r="G5182" s="220"/>
    </row>
    <row r="5183" spans="7:7">
      <c r="G5183" s="220"/>
    </row>
    <row r="5184" spans="7:7">
      <c r="G5184" s="220"/>
    </row>
    <row r="5185" spans="7:7">
      <c r="G5185" s="220"/>
    </row>
    <row r="5186" spans="7:7">
      <c r="G5186" s="220"/>
    </row>
    <row r="5187" spans="7:7">
      <c r="G5187" s="220"/>
    </row>
    <row r="5188" spans="7:7">
      <c r="G5188" s="220"/>
    </row>
    <row r="5189" spans="7:7">
      <c r="G5189" s="220"/>
    </row>
    <row r="5190" spans="7:7">
      <c r="G5190" s="220"/>
    </row>
    <row r="5191" spans="7:7">
      <c r="G5191" s="220"/>
    </row>
    <row r="5192" spans="7:7">
      <c r="G5192" s="220"/>
    </row>
    <row r="5193" spans="7:7">
      <c r="G5193" s="220"/>
    </row>
    <row r="5194" spans="7:7">
      <c r="G5194" s="220"/>
    </row>
    <row r="5195" spans="7:7">
      <c r="G5195" s="220"/>
    </row>
    <row r="5196" spans="7:7">
      <c r="G5196" s="220"/>
    </row>
    <row r="5197" spans="7:7">
      <c r="G5197" s="220"/>
    </row>
    <row r="5198" spans="7:7">
      <c r="G5198" s="220"/>
    </row>
    <row r="5199" spans="7:7">
      <c r="G5199" s="220"/>
    </row>
    <row r="5200" spans="7:7">
      <c r="G5200" s="220"/>
    </row>
    <row r="5201" spans="7:7">
      <c r="G5201" s="220"/>
    </row>
    <row r="5202" spans="7:7">
      <c r="G5202" s="220"/>
    </row>
    <row r="5203" spans="7:7">
      <c r="G5203" s="220"/>
    </row>
    <row r="5204" spans="7:7">
      <c r="G5204" s="220"/>
    </row>
    <row r="5205" spans="7:7">
      <c r="G5205" s="220"/>
    </row>
    <row r="5206" spans="7:7">
      <c r="G5206" s="220"/>
    </row>
    <row r="5207" spans="7:7">
      <c r="G5207" s="220"/>
    </row>
    <row r="5208" spans="7:7">
      <c r="G5208" s="220"/>
    </row>
    <row r="5209" spans="7:7">
      <c r="G5209" s="220"/>
    </row>
    <row r="5210" spans="7:7">
      <c r="G5210" s="220"/>
    </row>
    <row r="5211" spans="7:7">
      <c r="G5211" s="220"/>
    </row>
    <row r="5212" spans="7:7">
      <c r="G5212" s="220"/>
    </row>
    <row r="5213" spans="7:7">
      <c r="G5213" s="220"/>
    </row>
    <row r="5214" spans="7:7">
      <c r="G5214" s="220"/>
    </row>
    <row r="5215" spans="7:7">
      <c r="G5215" s="220"/>
    </row>
    <row r="5216" spans="7:7">
      <c r="G5216" s="220"/>
    </row>
    <row r="5217" spans="7:7">
      <c r="G5217" s="220"/>
    </row>
    <row r="5218" spans="7:7">
      <c r="G5218" s="220"/>
    </row>
    <row r="5219" spans="7:7">
      <c r="G5219" s="220"/>
    </row>
    <row r="5220" spans="7:7">
      <c r="G5220" s="220"/>
    </row>
    <row r="5221" spans="7:7">
      <c r="G5221" s="220"/>
    </row>
    <row r="5222" spans="7:7">
      <c r="G5222" s="220"/>
    </row>
    <row r="5223" spans="7:7">
      <c r="G5223" s="220"/>
    </row>
    <row r="5224" spans="7:7">
      <c r="G5224" s="220"/>
    </row>
    <row r="5225" spans="7:7">
      <c r="G5225" s="220"/>
    </row>
    <row r="5226" spans="7:7">
      <c r="G5226" s="220"/>
    </row>
    <row r="5227" spans="7:7">
      <c r="G5227" s="220"/>
    </row>
    <row r="5228" spans="7:7">
      <c r="G5228" s="220"/>
    </row>
    <row r="5229" spans="7:7">
      <c r="G5229" s="220"/>
    </row>
    <row r="5230" spans="7:7">
      <c r="G5230" s="220"/>
    </row>
    <row r="5231" spans="7:7">
      <c r="G5231" s="220"/>
    </row>
    <row r="5232" spans="7:7">
      <c r="G5232" s="220"/>
    </row>
    <row r="5233" spans="7:7">
      <c r="G5233" s="220"/>
    </row>
    <row r="5234" spans="7:7">
      <c r="G5234" s="220"/>
    </row>
    <row r="5235" spans="7:7">
      <c r="G5235" s="220"/>
    </row>
    <row r="5236" spans="7:7">
      <c r="G5236" s="220"/>
    </row>
    <row r="5237" spans="7:7">
      <c r="G5237" s="220"/>
    </row>
    <row r="5238" spans="7:7">
      <c r="G5238" s="220"/>
    </row>
    <row r="5239" spans="7:7">
      <c r="G5239" s="220"/>
    </row>
    <row r="5240" spans="7:7">
      <c r="G5240" s="220"/>
    </row>
    <row r="5241" spans="7:7">
      <c r="G5241" s="220"/>
    </row>
    <row r="5242" spans="7:7">
      <c r="G5242" s="220"/>
    </row>
    <row r="5243" spans="7:7">
      <c r="G5243" s="220"/>
    </row>
    <row r="5244" spans="7:7">
      <c r="G5244" s="220"/>
    </row>
    <row r="5245" spans="7:7">
      <c r="G5245" s="220"/>
    </row>
    <row r="5246" spans="7:7">
      <c r="G5246" s="220"/>
    </row>
    <row r="5247" spans="7:7">
      <c r="G5247" s="220"/>
    </row>
    <row r="5248" spans="7:7">
      <c r="G5248" s="220"/>
    </row>
    <row r="5249" spans="7:7">
      <c r="G5249" s="220"/>
    </row>
    <row r="5250" spans="7:7">
      <c r="G5250" s="220"/>
    </row>
    <row r="5251" spans="7:7">
      <c r="G5251" s="220"/>
    </row>
    <row r="5252" spans="7:7">
      <c r="G5252" s="220"/>
    </row>
    <row r="5253" spans="7:7">
      <c r="G5253" s="220"/>
    </row>
    <row r="5254" spans="7:7">
      <c r="G5254" s="220"/>
    </row>
    <row r="5255" spans="7:7">
      <c r="G5255" s="220"/>
    </row>
    <row r="5256" spans="7:7">
      <c r="G5256" s="220"/>
    </row>
    <row r="5257" spans="7:7">
      <c r="G5257" s="220"/>
    </row>
    <row r="5258" spans="7:7">
      <c r="G5258" s="220"/>
    </row>
    <row r="5259" spans="7:7">
      <c r="G5259" s="220"/>
    </row>
    <row r="5260" spans="7:7">
      <c r="G5260" s="220"/>
    </row>
    <row r="5261" spans="7:7">
      <c r="G5261" s="220"/>
    </row>
    <row r="5262" spans="7:7">
      <c r="G5262" s="220"/>
    </row>
    <row r="5263" spans="7:7">
      <c r="G5263" s="220"/>
    </row>
    <row r="5264" spans="7:7">
      <c r="G5264" s="220"/>
    </row>
    <row r="5265" spans="7:7">
      <c r="G5265" s="220"/>
    </row>
    <row r="5266" spans="7:7">
      <c r="G5266" s="220"/>
    </row>
    <row r="5267" spans="7:7">
      <c r="G5267" s="220"/>
    </row>
    <row r="5268" spans="7:7">
      <c r="G5268" s="220"/>
    </row>
    <row r="5269" spans="7:7">
      <c r="G5269" s="220"/>
    </row>
    <row r="5270" spans="7:7">
      <c r="G5270" s="220"/>
    </row>
    <row r="5271" spans="7:7">
      <c r="G5271" s="220"/>
    </row>
    <row r="5272" spans="7:7">
      <c r="G5272" s="220"/>
    </row>
    <row r="5273" spans="7:7">
      <c r="G5273" s="220"/>
    </row>
    <row r="5274" spans="7:7">
      <c r="G5274" s="220"/>
    </row>
    <row r="5275" spans="7:7">
      <c r="G5275" s="220"/>
    </row>
    <row r="5276" spans="7:7">
      <c r="G5276" s="220"/>
    </row>
    <row r="5277" spans="7:7">
      <c r="G5277" s="220"/>
    </row>
    <row r="5278" spans="7:7">
      <c r="G5278" s="220"/>
    </row>
    <row r="5279" spans="7:7">
      <c r="G5279" s="220"/>
    </row>
    <row r="5280" spans="7:7">
      <c r="G5280" s="220"/>
    </row>
    <row r="5281" spans="7:7">
      <c r="G5281" s="220"/>
    </row>
    <row r="5282" spans="7:7">
      <c r="G5282" s="220"/>
    </row>
    <row r="5283" spans="7:7">
      <c r="G5283" s="220"/>
    </row>
    <row r="5284" spans="7:7">
      <c r="G5284" s="220"/>
    </row>
    <row r="5285" spans="7:7">
      <c r="G5285" s="220"/>
    </row>
    <row r="5286" spans="7:7">
      <c r="G5286" s="220"/>
    </row>
    <row r="5287" spans="7:7">
      <c r="G5287" s="220"/>
    </row>
    <row r="5288" spans="7:7">
      <c r="G5288" s="220"/>
    </row>
    <row r="5289" spans="7:7">
      <c r="G5289" s="220"/>
    </row>
    <row r="5290" spans="7:7">
      <c r="G5290" s="220"/>
    </row>
    <row r="5291" spans="7:7">
      <c r="G5291" s="220"/>
    </row>
    <row r="5292" spans="7:7">
      <c r="G5292" s="220"/>
    </row>
    <row r="5293" spans="7:7">
      <c r="G5293" s="220"/>
    </row>
    <row r="5294" spans="7:7">
      <c r="G5294" s="220"/>
    </row>
    <row r="5295" spans="7:7">
      <c r="G5295" s="220"/>
    </row>
    <row r="5296" spans="7:7">
      <c r="G5296" s="220"/>
    </row>
    <row r="5297" spans="7:7">
      <c r="G5297" s="220"/>
    </row>
    <row r="5298" spans="7:7">
      <c r="G5298" s="220"/>
    </row>
    <row r="5299" spans="7:7">
      <c r="G5299" s="220"/>
    </row>
    <row r="5300" spans="7:7">
      <c r="G5300" s="220"/>
    </row>
    <row r="5301" spans="7:7">
      <c r="G5301" s="220"/>
    </row>
    <row r="5302" spans="7:7">
      <c r="G5302" s="220"/>
    </row>
    <row r="5303" spans="7:7">
      <c r="G5303" s="220"/>
    </row>
    <row r="5304" spans="7:7">
      <c r="G5304" s="220"/>
    </row>
    <row r="5305" spans="7:7">
      <c r="G5305" s="220"/>
    </row>
    <row r="5306" spans="7:7">
      <c r="G5306" s="220"/>
    </row>
    <row r="5307" spans="7:7">
      <c r="G5307" s="220"/>
    </row>
    <row r="5308" spans="7:7">
      <c r="G5308" s="220"/>
    </row>
    <row r="5309" spans="7:7">
      <c r="G5309" s="220"/>
    </row>
    <row r="5310" spans="7:7">
      <c r="G5310" s="220"/>
    </row>
    <row r="5311" spans="7:7">
      <c r="G5311" s="220"/>
    </row>
    <row r="5312" spans="7:7">
      <c r="G5312" s="220"/>
    </row>
    <row r="5313" spans="7:7">
      <c r="G5313" s="220"/>
    </row>
    <row r="5314" spans="7:7">
      <c r="G5314" s="220"/>
    </row>
    <row r="5315" spans="7:7">
      <c r="G5315" s="220"/>
    </row>
    <row r="5316" spans="7:7">
      <c r="G5316" s="220"/>
    </row>
    <row r="5317" spans="7:7">
      <c r="G5317" s="220"/>
    </row>
    <row r="5318" spans="7:7">
      <c r="G5318" s="220"/>
    </row>
    <row r="5319" spans="7:7">
      <c r="G5319" s="220"/>
    </row>
    <row r="5320" spans="7:7">
      <c r="G5320" s="220"/>
    </row>
    <row r="5321" spans="7:7">
      <c r="G5321" s="220"/>
    </row>
    <row r="5322" spans="7:7">
      <c r="G5322" s="220"/>
    </row>
    <row r="5323" spans="7:7">
      <c r="G5323" s="220"/>
    </row>
    <row r="5324" spans="7:7">
      <c r="G5324" s="220"/>
    </row>
    <row r="5325" spans="7:7">
      <c r="G5325" s="220"/>
    </row>
    <row r="5326" spans="7:7">
      <c r="G5326" s="220"/>
    </row>
    <row r="5327" spans="7:7">
      <c r="G5327" s="220"/>
    </row>
    <row r="5328" spans="7:7">
      <c r="G5328" s="220"/>
    </row>
    <row r="5329" spans="7:7">
      <c r="G5329" s="220"/>
    </row>
    <row r="5330" spans="7:7">
      <c r="G5330" s="220"/>
    </row>
    <row r="5331" spans="7:7">
      <c r="G5331" s="220"/>
    </row>
    <row r="5332" spans="7:7">
      <c r="G5332" s="220"/>
    </row>
    <row r="5333" spans="7:7">
      <c r="G5333" s="220"/>
    </row>
    <row r="5334" spans="7:7">
      <c r="G5334" s="220"/>
    </row>
    <row r="5335" spans="7:7">
      <c r="G5335" s="220"/>
    </row>
    <row r="5336" spans="7:7">
      <c r="G5336" s="220"/>
    </row>
    <row r="5337" spans="7:7">
      <c r="G5337" s="220"/>
    </row>
    <row r="5338" spans="7:7">
      <c r="G5338" s="220"/>
    </row>
    <row r="5339" spans="7:7">
      <c r="G5339" s="220"/>
    </row>
    <row r="5340" spans="7:7">
      <c r="G5340" s="220"/>
    </row>
    <row r="5341" spans="7:7">
      <c r="G5341" s="220"/>
    </row>
    <row r="5342" spans="7:7">
      <c r="G5342" s="220"/>
    </row>
    <row r="5343" spans="7:7">
      <c r="G5343" s="220"/>
    </row>
    <row r="5344" spans="7:7">
      <c r="G5344" s="220"/>
    </row>
    <row r="5345" spans="7:7">
      <c r="G5345" s="220"/>
    </row>
    <row r="5346" spans="7:7">
      <c r="G5346" s="220"/>
    </row>
    <row r="5347" spans="7:7">
      <c r="G5347" s="220"/>
    </row>
    <row r="5348" spans="7:7">
      <c r="G5348" s="220"/>
    </row>
    <row r="5349" spans="7:7">
      <c r="G5349" s="220"/>
    </row>
    <row r="5350" spans="7:7">
      <c r="G5350" s="220"/>
    </row>
    <row r="5351" spans="7:7">
      <c r="G5351" s="220"/>
    </row>
    <row r="5352" spans="7:7">
      <c r="G5352" s="220"/>
    </row>
    <row r="5353" spans="7:7">
      <c r="G5353" s="220"/>
    </row>
    <row r="5354" spans="7:7">
      <c r="G5354" s="220"/>
    </row>
    <row r="5355" spans="7:7">
      <c r="G5355" s="220"/>
    </row>
    <row r="5356" spans="7:7">
      <c r="G5356" s="220"/>
    </row>
    <row r="5357" spans="7:7">
      <c r="G5357" s="220"/>
    </row>
    <row r="5358" spans="7:7">
      <c r="G5358" s="220"/>
    </row>
    <row r="5359" spans="7:7">
      <c r="G5359" s="220"/>
    </row>
    <row r="5360" spans="7:7">
      <c r="G5360" s="220"/>
    </row>
    <row r="5361" spans="7:7">
      <c r="G5361" s="220"/>
    </row>
    <row r="5362" spans="7:7">
      <c r="G5362" s="220"/>
    </row>
    <row r="5363" spans="7:7">
      <c r="G5363" s="220"/>
    </row>
    <row r="5364" spans="7:7">
      <c r="G5364" s="220"/>
    </row>
    <row r="5365" spans="7:7">
      <c r="G5365" s="220"/>
    </row>
    <row r="5366" spans="7:7">
      <c r="G5366" s="220"/>
    </row>
    <row r="5367" spans="7:7">
      <c r="G5367" s="220"/>
    </row>
    <row r="5368" spans="7:7">
      <c r="G5368" s="220"/>
    </row>
    <row r="5369" spans="7:7">
      <c r="G5369" s="220"/>
    </row>
    <row r="5370" spans="7:7">
      <c r="G5370" s="220"/>
    </row>
    <row r="5371" spans="7:7">
      <c r="G5371" s="220"/>
    </row>
    <row r="5372" spans="7:7">
      <c r="G5372" s="220"/>
    </row>
    <row r="5373" spans="7:7">
      <c r="G5373" s="220"/>
    </row>
    <row r="5374" spans="7:7">
      <c r="G5374" s="220"/>
    </row>
    <row r="5375" spans="7:7">
      <c r="G5375" s="220"/>
    </row>
    <row r="5376" spans="7:7">
      <c r="G5376" s="220"/>
    </row>
    <row r="5377" spans="7:7">
      <c r="G5377" s="220"/>
    </row>
    <row r="5378" spans="7:7">
      <c r="G5378" s="220"/>
    </row>
    <row r="5379" spans="7:7">
      <c r="G5379" s="220"/>
    </row>
    <row r="5380" spans="7:7">
      <c r="G5380" s="220"/>
    </row>
    <row r="5381" spans="7:7">
      <c r="G5381" s="220"/>
    </row>
    <row r="5382" spans="7:7">
      <c r="G5382" s="220"/>
    </row>
    <row r="5383" spans="7:7">
      <c r="G5383" s="220"/>
    </row>
    <row r="5384" spans="7:7">
      <c r="G5384" s="220"/>
    </row>
    <row r="5385" spans="7:7">
      <c r="G5385" s="220"/>
    </row>
    <row r="5386" spans="7:7">
      <c r="G5386" s="220"/>
    </row>
    <row r="5387" spans="7:7">
      <c r="G5387" s="220"/>
    </row>
    <row r="5388" spans="7:7">
      <c r="G5388" s="220"/>
    </row>
    <row r="5389" spans="7:7">
      <c r="G5389" s="220"/>
    </row>
    <row r="5390" spans="7:7">
      <c r="G5390" s="220"/>
    </row>
    <row r="5391" spans="7:7">
      <c r="G5391" s="220"/>
    </row>
    <row r="5392" spans="7:7">
      <c r="G5392" s="220"/>
    </row>
    <row r="5393" spans="7:7">
      <c r="G5393" s="220"/>
    </row>
    <row r="5394" spans="7:7">
      <c r="G5394" s="220"/>
    </row>
    <row r="5395" spans="7:7">
      <c r="G5395" s="220"/>
    </row>
    <row r="5396" spans="7:7">
      <c r="G5396" s="220"/>
    </row>
    <row r="5397" spans="7:7">
      <c r="G5397" s="220"/>
    </row>
    <row r="5398" spans="7:7">
      <c r="G5398" s="220"/>
    </row>
    <row r="5399" spans="7:7">
      <c r="G5399" s="220"/>
    </row>
    <row r="5400" spans="7:7">
      <c r="G5400" s="220"/>
    </row>
    <row r="5401" spans="7:7">
      <c r="G5401" s="220"/>
    </row>
    <row r="5402" spans="7:7">
      <c r="G5402" s="220"/>
    </row>
    <row r="5403" spans="7:7">
      <c r="G5403" s="220"/>
    </row>
    <row r="5404" spans="7:7">
      <c r="G5404" s="220"/>
    </row>
    <row r="5405" spans="7:7">
      <c r="G5405" s="220"/>
    </row>
    <row r="5406" spans="7:7">
      <c r="G5406" s="220"/>
    </row>
    <row r="5407" spans="7:7">
      <c r="G5407" s="220"/>
    </row>
    <row r="5408" spans="7:7">
      <c r="G5408" s="220"/>
    </row>
    <row r="5409" spans="7:7">
      <c r="G5409" s="220"/>
    </row>
    <row r="5410" spans="7:7">
      <c r="G5410" s="220"/>
    </row>
    <row r="5411" spans="7:7">
      <c r="G5411" s="220"/>
    </row>
    <row r="5412" spans="7:7">
      <c r="G5412" s="220"/>
    </row>
    <row r="5413" spans="7:7">
      <c r="G5413" s="220"/>
    </row>
    <row r="5414" spans="7:7">
      <c r="G5414" s="220"/>
    </row>
    <row r="5415" spans="7:7">
      <c r="G5415" s="220"/>
    </row>
    <row r="5416" spans="7:7">
      <c r="G5416" s="220"/>
    </row>
    <row r="5417" spans="7:7">
      <c r="G5417" s="220"/>
    </row>
    <row r="5418" spans="7:7">
      <c r="G5418" s="220"/>
    </row>
    <row r="5419" spans="7:7">
      <c r="G5419" s="220"/>
    </row>
    <row r="5420" spans="7:7">
      <c r="G5420" s="220"/>
    </row>
    <row r="5421" spans="7:7">
      <c r="G5421" s="220"/>
    </row>
    <row r="5422" spans="7:7">
      <c r="G5422" s="220"/>
    </row>
    <row r="5423" spans="7:7">
      <c r="G5423" s="220"/>
    </row>
    <row r="5424" spans="7:7">
      <c r="G5424" s="220"/>
    </row>
    <row r="5425" spans="7:7">
      <c r="G5425" s="220"/>
    </row>
    <row r="5426" spans="7:7">
      <c r="G5426" s="220"/>
    </row>
    <row r="5427" spans="7:7">
      <c r="G5427" s="220"/>
    </row>
    <row r="5428" spans="7:7">
      <c r="G5428" s="220"/>
    </row>
    <row r="5429" spans="7:7">
      <c r="G5429" s="220"/>
    </row>
    <row r="5430" spans="7:7">
      <c r="G5430" s="220"/>
    </row>
    <row r="5431" spans="7:7">
      <c r="G5431" s="220"/>
    </row>
    <row r="5432" spans="7:7">
      <c r="G5432" s="220"/>
    </row>
    <row r="5433" spans="7:7">
      <c r="G5433" s="220"/>
    </row>
    <row r="5434" spans="7:7">
      <c r="G5434" s="220"/>
    </row>
    <row r="5435" spans="7:7">
      <c r="G5435" s="220"/>
    </row>
    <row r="5436" spans="7:7">
      <c r="G5436" s="220"/>
    </row>
    <row r="5437" spans="7:7">
      <c r="G5437" s="220"/>
    </row>
    <row r="5438" spans="7:7">
      <c r="G5438" s="220"/>
    </row>
    <row r="5439" spans="7:7">
      <c r="G5439" s="220"/>
    </row>
    <row r="5440" spans="7:7">
      <c r="G5440" s="220"/>
    </row>
    <row r="5441" spans="7:7">
      <c r="G5441" s="220"/>
    </row>
    <row r="5442" spans="7:7">
      <c r="G5442" s="220"/>
    </row>
    <row r="5443" spans="7:7">
      <c r="G5443" s="220"/>
    </row>
    <row r="5444" spans="7:7">
      <c r="G5444" s="220"/>
    </row>
    <row r="5445" spans="7:7">
      <c r="G5445" s="220"/>
    </row>
    <row r="5446" spans="7:7">
      <c r="G5446" s="220"/>
    </row>
    <row r="5447" spans="7:7">
      <c r="G5447" s="220"/>
    </row>
    <row r="5448" spans="7:7">
      <c r="G5448" s="220"/>
    </row>
    <row r="5449" spans="7:7">
      <c r="G5449" s="220"/>
    </row>
    <row r="5450" spans="7:7">
      <c r="G5450" s="220"/>
    </row>
    <row r="5451" spans="7:7">
      <c r="G5451" s="220"/>
    </row>
    <row r="5452" spans="7:7">
      <c r="G5452" s="220"/>
    </row>
    <row r="5453" spans="7:7">
      <c r="G5453" s="220"/>
    </row>
    <row r="5454" spans="7:7">
      <c r="G5454" s="220"/>
    </row>
    <row r="5455" spans="7:7">
      <c r="G5455" s="220"/>
    </row>
    <row r="5456" spans="7:7">
      <c r="G5456" s="220"/>
    </row>
    <row r="5457" spans="7:7">
      <c r="G5457" s="220"/>
    </row>
    <row r="5458" spans="7:7">
      <c r="G5458" s="220"/>
    </row>
    <row r="5459" spans="7:7">
      <c r="G5459" s="220"/>
    </row>
    <row r="5460" spans="7:7">
      <c r="G5460" s="220"/>
    </row>
    <row r="5461" spans="7:7">
      <c r="G5461" s="220"/>
    </row>
    <row r="5462" spans="7:7">
      <c r="G5462" s="220"/>
    </row>
    <row r="5463" spans="7:7">
      <c r="G5463" s="220"/>
    </row>
    <row r="5464" spans="7:7">
      <c r="G5464" s="220"/>
    </row>
    <row r="5465" spans="7:7">
      <c r="G5465" s="220"/>
    </row>
    <row r="5466" spans="7:7">
      <c r="G5466" s="220"/>
    </row>
    <row r="5467" spans="7:7">
      <c r="G5467" s="220"/>
    </row>
    <row r="5468" spans="7:7">
      <c r="G5468" s="220"/>
    </row>
    <row r="5469" spans="7:7">
      <c r="G5469" s="220"/>
    </row>
    <row r="5470" spans="7:7">
      <c r="G5470" s="220"/>
    </row>
    <row r="5471" spans="7:7">
      <c r="G5471" s="220"/>
    </row>
    <row r="5472" spans="7:7">
      <c r="G5472" s="220"/>
    </row>
    <row r="5473" spans="7:7">
      <c r="G5473" s="220"/>
    </row>
    <row r="5474" spans="7:7">
      <c r="G5474" s="220"/>
    </row>
    <row r="5475" spans="7:7">
      <c r="G5475" s="220"/>
    </row>
    <row r="5476" spans="7:7">
      <c r="G5476" s="220"/>
    </row>
    <row r="5477" spans="7:7">
      <c r="G5477" s="220"/>
    </row>
    <row r="5478" spans="7:7">
      <c r="G5478" s="220"/>
    </row>
    <row r="5479" spans="7:7">
      <c r="G5479" s="220"/>
    </row>
    <row r="5480" spans="7:7">
      <c r="G5480" s="220"/>
    </row>
    <row r="5481" spans="7:7">
      <c r="G5481" s="220"/>
    </row>
    <row r="5482" spans="7:7">
      <c r="G5482" s="220"/>
    </row>
    <row r="5483" spans="7:7">
      <c r="G5483" s="220"/>
    </row>
    <row r="5484" spans="7:7">
      <c r="G5484" s="220"/>
    </row>
    <row r="5485" spans="7:7">
      <c r="G5485" s="220"/>
    </row>
    <row r="5486" spans="7:7">
      <c r="G5486" s="220"/>
    </row>
    <row r="5487" spans="7:7">
      <c r="G5487" s="220"/>
    </row>
    <row r="5488" spans="7:7">
      <c r="G5488" s="220"/>
    </row>
    <row r="5489" spans="7:7">
      <c r="G5489" s="220"/>
    </row>
    <row r="5490" spans="7:7">
      <c r="G5490" s="220"/>
    </row>
    <row r="5491" spans="7:7">
      <c r="G5491" s="220"/>
    </row>
    <row r="5492" spans="7:7">
      <c r="G5492" s="220"/>
    </row>
    <row r="5493" spans="7:7">
      <c r="G5493" s="220"/>
    </row>
    <row r="5494" spans="7:7">
      <c r="G5494" s="220"/>
    </row>
    <row r="5495" spans="7:7">
      <c r="G5495" s="220"/>
    </row>
    <row r="5496" spans="7:7">
      <c r="G5496" s="220"/>
    </row>
    <row r="5497" spans="7:7">
      <c r="G5497" s="220"/>
    </row>
    <row r="5498" spans="7:7">
      <c r="G5498" s="220"/>
    </row>
    <row r="5499" spans="7:7">
      <c r="G5499" s="220"/>
    </row>
    <row r="5500" spans="7:7">
      <c r="G5500" s="220"/>
    </row>
    <row r="5501" spans="7:7">
      <c r="G5501" s="220"/>
    </row>
    <row r="5502" spans="7:7">
      <c r="G5502" s="220"/>
    </row>
    <row r="5503" spans="7:7">
      <c r="G5503" s="220"/>
    </row>
    <row r="5504" spans="7:7">
      <c r="G5504" s="220"/>
    </row>
    <row r="5505" spans="7:7">
      <c r="G5505" s="220"/>
    </row>
    <row r="5506" spans="7:7">
      <c r="G5506" s="220"/>
    </row>
    <row r="5507" spans="7:7">
      <c r="G5507" s="220"/>
    </row>
    <row r="5508" spans="7:7">
      <c r="G5508" s="220"/>
    </row>
    <row r="5509" spans="7:7">
      <c r="G5509" s="220"/>
    </row>
    <row r="5510" spans="7:7">
      <c r="G5510" s="220"/>
    </row>
    <row r="5511" spans="7:7">
      <c r="G5511" s="220"/>
    </row>
    <row r="5512" spans="7:7">
      <c r="G5512" s="220"/>
    </row>
    <row r="5513" spans="7:7">
      <c r="G5513" s="220"/>
    </row>
    <row r="5514" spans="7:7">
      <c r="G5514" s="220"/>
    </row>
    <row r="5515" spans="7:7">
      <c r="G5515" s="220"/>
    </row>
    <row r="5516" spans="7:7">
      <c r="G5516" s="220"/>
    </row>
    <row r="5517" spans="7:7">
      <c r="G5517" s="220"/>
    </row>
    <row r="5518" spans="7:7">
      <c r="G5518" s="220"/>
    </row>
    <row r="5519" spans="7:7">
      <c r="G5519" s="220"/>
    </row>
    <row r="5520" spans="7:7">
      <c r="G5520" s="220"/>
    </row>
    <row r="5521" spans="7:7">
      <c r="G5521" s="220"/>
    </row>
    <row r="5522" spans="7:7">
      <c r="G5522" s="220"/>
    </row>
    <row r="5523" spans="7:7">
      <c r="G5523" s="220"/>
    </row>
    <row r="5524" spans="7:7">
      <c r="G5524" s="220"/>
    </row>
    <row r="5525" spans="7:7">
      <c r="G5525" s="220"/>
    </row>
    <row r="5526" spans="7:7">
      <c r="G5526" s="220"/>
    </row>
    <row r="5527" spans="7:7">
      <c r="G5527" s="220"/>
    </row>
    <row r="5528" spans="7:7">
      <c r="G5528" s="220"/>
    </row>
    <row r="5529" spans="7:7">
      <c r="G5529" s="220"/>
    </row>
    <row r="5530" spans="7:7">
      <c r="G5530" s="220"/>
    </row>
    <row r="5531" spans="7:7">
      <c r="G5531" s="220"/>
    </row>
    <row r="5532" spans="7:7">
      <c r="G5532" s="220"/>
    </row>
    <row r="5533" spans="7:7">
      <c r="G5533" s="220"/>
    </row>
    <row r="5534" spans="7:7">
      <c r="G5534" s="220"/>
    </row>
    <row r="5535" spans="7:7">
      <c r="G5535" s="220"/>
    </row>
    <row r="5536" spans="7:7">
      <c r="G5536" s="220"/>
    </row>
    <row r="5537" spans="7:7">
      <c r="G5537" s="220"/>
    </row>
    <row r="5538" spans="7:7">
      <c r="G5538" s="220"/>
    </row>
    <row r="5539" spans="7:7">
      <c r="G5539" s="220"/>
    </row>
    <row r="5540" spans="7:7">
      <c r="G5540" s="220"/>
    </row>
    <row r="5541" spans="7:7">
      <c r="G5541" s="220"/>
    </row>
    <row r="5542" spans="7:7">
      <c r="G5542" s="220"/>
    </row>
    <row r="5543" spans="7:7">
      <c r="G5543" s="220"/>
    </row>
    <row r="5544" spans="7:7">
      <c r="G5544" s="220"/>
    </row>
    <row r="5545" spans="7:7">
      <c r="G5545" s="220"/>
    </row>
    <row r="5546" spans="7:7">
      <c r="G5546" s="220"/>
    </row>
    <row r="5547" spans="7:7">
      <c r="G5547" s="220"/>
    </row>
    <row r="5548" spans="7:7">
      <c r="G5548" s="220"/>
    </row>
    <row r="5549" spans="7:7">
      <c r="G5549" s="220"/>
    </row>
    <row r="5550" spans="7:7">
      <c r="G5550" s="220"/>
    </row>
    <row r="5551" spans="7:7">
      <c r="G5551" s="220"/>
    </row>
    <row r="5552" spans="7:7">
      <c r="G5552" s="220"/>
    </row>
    <row r="5553" spans="7:7">
      <c r="G5553" s="220"/>
    </row>
    <row r="5554" spans="7:7">
      <c r="G5554" s="220"/>
    </row>
    <row r="5555" spans="7:7">
      <c r="G5555" s="220"/>
    </row>
    <row r="5556" spans="7:7">
      <c r="G5556" s="220"/>
    </row>
    <row r="5557" spans="7:7">
      <c r="G5557" s="220"/>
    </row>
    <row r="5558" spans="7:7">
      <c r="G5558" s="220"/>
    </row>
    <row r="5559" spans="7:7">
      <c r="G5559" s="220"/>
    </row>
    <row r="5560" spans="7:7">
      <c r="G5560" s="220"/>
    </row>
    <row r="5561" spans="7:7">
      <c r="G5561" s="220"/>
    </row>
    <row r="5562" spans="7:7">
      <c r="G5562" s="220"/>
    </row>
    <row r="5563" spans="7:7">
      <c r="G5563" s="220"/>
    </row>
    <row r="5564" spans="7:7">
      <c r="G5564" s="220"/>
    </row>
    <row r="5565" spans="7:7">
      <c r="G5565" s="220"/>
    </row>
    <row r="5566" spans="7:7">
      <c r="G5566" s="220"/>
    </row>
    <row r="5567" spans="7:7">
      <c r="G5567" s="220"/>
    </row>
    <row r="5568" spans="7:7">
      <c r="G5568" s="220"/>
    </row>
    <row r="5569" spans="7:7">
      <c r="G5569" s="220"/>
    </row>
    <row r="5570" spans="7:7">
      <c r="G5570" s="220"/>
    </row>
    <row r="5571" spans="7:7">
      <c r="G5571" s="220"/>
    </row>
    <row r="5572" spans="7:7">
      <c r="G5572" s="220"/>
    </row>
    <row r="5573" spans="7:7">
      <c r="G5573" s="220"/>
    </row>
    <row r="5574" spans="7:7">
      <c r="G5574" s="220"/>
    </row>
    <row r="5575" spans="7:7">
      <c r="G5575" s="220"/>
    </row>
    <row r="5576" spans="7:7">
      <c r="G5576" s="220"/>
    </row>
    <row r="5577" spans="7:7">
      <c r="G5577" s="220"/>
    </row>
    <row r="5578" spans="7:7">
      <c r="G5578" s="220"/>
    </row>
    <row r="5579" spans="7:7">
      <c r="G5579" s="220"/>
    </row>
    <row r="5580" spans="7:7">
      <c r="G5580" s="220"/>
    </row>
    <row r="5581" spans="7:7">
      <c r="G5581" s="220"/>
    </row>
    <row r="5582" spans="7:7">
      <c r="G5582" s="220"/>
    </row>
    <row r="5583" spans="7:7">
      <c r="G5583" s="220"/>
    </row>
    <row r="5584" spans="7:7">
      <c r="G5584" s="220"/>
    </row>
    <row r="5585" spans="7:7">
      <c r="G5585" s="220"/>
    </row>
    <row r="5586" spans="7:7">
      <c r="G5586" s="220"/>
    </row>
    <row r="5587" spans="7:7">
      <c r="G5587" s="220"/>
    </row>
    <row r="5588" spans="7:7">
      <c r="G5588" s="220"/>
    </row>
    <row r="5589" spans="7:7">
      <c r="G5589" s="220"/>
    </row>
    <row r="5590" spans="7:7">
      <c r="G5590" s="220"/>
    </row>
    <row r="5591" spans="7:7">
      <c r="G5591" s="220"/>
    </row>
    <row r="5592" spans="7:7">
      <c r="G5592" s="220"/>
    </row>
    <row r="5593" spans="7:7">
      <c r="G5593" s="220"/>
    </row>
    <row r="5594" spans="7:7">
      <c r="G5594" s="220"/>
    </row>
    <row r="5595" spans="7:7">
      <c r="G5595" s="220"/>
    </row>
    <row r="5596" spans="7:7">
      <c r="G5596" s="220"/>
    </row>
    <row r="5597" spans="7:7">
      <c r="G5597" s="220"/>
    </row>
    <row r="5598" spans="7:7">
      <c r="G5598" s="220"/>
    </row>
    <row r="5599" spans="7:7">
      <c r="G5599" s="220"/>
    </row>
    <row r="5600" spans="7:7">
      <c r="G5600" s="220"/>
    </row>
    <row r="5601" spans="7:7">
      <c r="G5601" s="220"/>
    </row>
    <row r="5602" spans="7:7">
      <c r="G5602" s="220"/>
    </row>
    <row r="5603" spans="7:7">
      <c r="G5603" s="220"/>
    </row>
    <row r="5604" spans="7:7">
      <c r="G5604" s="220"/>
    </row>
    <row r="5605" spans="7:7">
      <c r="G5605" s="220"/>
    </row>
    <row r="5606" spans="7:7">
      <c r="G5606" s="220"/>
    </row>
    <row r="5607" spans="7:7">
      <c r="G5607" s="220"/>
    </row>
    <row r="5608" spans="7:7">
      <c r="G5608" s="220"/>
    </row>
    <row r="5609" spans="7:7">
      <c r="G5609" s="220"/>
    </row>
    <row r="5610" spans="7:7">
      <c r="G5610" s="220"/>
    </row>
    <row r="5611" spans="7:7">
      <c r="G5611" s="220"/>
    </row>
    <row r="5612" spans="7:7">
      <c r="G5612" s="220"/>
    </row>
    <row r="5613" spans="7:7">
      <c r="G5613" s="220"/>
    </row>
    <row r="5614" spans="7:7">
      <c r="G5614" s="220"/>
    </row>
    <row r="5615" spans="7:7">
      <c r="G5615" s="220"/>
    </row>
    <row r="5616" spans="7:7">
      <c r="G5616" s="220"/>
    </row>
    <row r="5617" spans="7:7">
      <c r="G5617" s="220"/>
    </row>
    <row r="5618" spans="7:7">
      <c r="G5618" s="220"/>
    </row>
    <row r="5619" spans="7:7">
      <c r="G5619" s="220"/>
    </row>
    <row r="5620" spans="7:7">
      <c r="G5620" s="220"/>
    </row>
    <row r="5621" spans="7:7">
      <c r="G5621" s="220"/>
    </row>
    <row r="5622" spans="7:7">
      <c r="G5622" s="220"/>
    </row>
    <row r="5623" spans="7:7">
      <c r="G5623" s="220"/>
    </row>
    <row r="5624" spans="7:7">
      <c r="G5624" s="220"/>
    </row>
    <row r="5625" spans="7:7">
      <c r="G5625" s="220"/>
    </row>
    <row r="5626" spans="7:7">
      <c r="G5626" s="220"/>
    </row>
    <row r="5627" spans="7:7">
      <c r="G5627" s="220"/>
    </row>
    <row r="5628" spans="7:7">
      <c r="G5628" s="220"/>
    </row>
    <row r="5629" spans="7:7">
      <c r="G5629" s="220"/>
    </row>
    <row r="5630" spans="7:7">
      <c r="G5630" s="220"/>
    </row>
    <row r="5631" spans="7:7">
      <c r="G5631" s="220"/>
    </row>
    <row r="5632" spans="7:7">
      <c r="G5632" s="220"/>
    </row>
    <row r="5633" spans="7:7">
      <c r="G5633" s="220"/>
    </row>
    <row r="5634" spans="7:7">
      <c r="G5634" s="220"/>
    </row>
    <row r="5635" spans="7:7">
      <c r="G5635" s="220"/>
    </row>
    <row r="5636" spans="7:7">
      <c r="G5636" s="220"/>
    </row>
    <row r="5637" spans="7:7">
      <c r="G5637" s="220"/>
    </row>
    <row r="5638" spans="7:7">
      <c r="G5638" s="220"/>
    </row>
    <row r="5639" spans="7:7">
      <c r="G5639" s="220"/>
    </row>
    <row r="5640" spans="7:7">
      <c r="G5640" s="220"/>
    </row>
    <row r="5641" spans="7:7">
      <c r="G5641" s="220"/>
    </row>
    <row r="5642" spans="7:7">
      <c r="G5642" s="220"/>
    </row>
    <row r="5643" spans="7:7">
      <c r="G5643" s="220"/>
    </row>
    <row r="5644" spans="7:7">
      <c r="G5644" s="220"/>
    </row>
    <row r="5645" spans="7:7">
      <c r="G5645" s="220"/>
    </row>
    <row r="5646" spans="7:7">
      <c r="G5646" s="220"/>
    </row>
    <row r="5647" spans="7:7">
      <c r="G5647" s="220"/>
    </row>
    <row r="5648" spans="7:7">
      <c r="G5648" s="220"/>
    </row>
    <row r="5649" spans="7:7">
      <c r="G5649" s="220"/>
    </row>
    <row r="5650" spans="7:7">
      <c r="G5650" s="220"/>
    </row>
    <row r="5651" spans="7:7">
      <c r="G5651" s="220"/>
    </row>
    <row r="5652" spans="7:7">
      <c r="G5652" s="220"/>
    </row>
    <row r="5653" spans="7:7">
      <c r="G5653" s="220"/>
    </row>
    <row r="5654" spans="7:7">
      <c r="G5654" s="220"/>
    </row>
    <row r="5655" spans="7:7">
      <c r="G5655" s="220"/>
    </row>
    <row r="5656" spans="7:7">
      <c r="G5656" s="220"/>
    </row>
    <row r="5657" spans="7:7">
      <c r="G5657" s="220"/>
    </row>
    <row r="5658" spans="7:7">
      <c r="G5658" s="220"/>
    </row>
    <row r="5659" spans="7:7">
      <c r="G5659" s="220"/>
    </row>
    <row r="5660" spans="7:7">
      <c r="G5660" s="220"/>
    </row>
    <row r="5661" spans="7:7">
      <c r="G5661" s="220"/>
    </row>
    <row r="5662" spans="7:7">
      <c r="G5662" s="220"/>
    </row>
    <row r="5663" spans="7:7">
      <c r="G5663" s="220"/>
    </row>
    <row r="5664" spans="7:7">
      <c r="G5664" s="220"/>
    </row>
    <row r="5665" spans="7:7">
      <c r="G5665" s="220"/>
    </row>
    <row r="5666" spans="7:7">
      <c r="G5666" s="220"/>
    </row>
    <row r="5667" spans="7:7">
      <c r="G5667" s="220"/>
    </row>
    <row r="5668" spans="7:7">
      <c r="G5668" s="220"/>
    </row>
    <row r="5669" spans="7:7">
      <c r="G5669" s="220"/>
    </row>
    <row r="5670" spans="7:7">
      <c r="G5670" s="220"/>
    </row>
    <row r="5671" spans="7:7">
      <c r="G5671" s="220"/>
    </row>
    <row r="5672" spans="7:7">
      <c r="G5672" s="220"/>
    </row>
    <row r="5673" spans="7:7">
      <c r="G5673" s="220"/>
    </row>
    <row r="5674" spans="7:7">
      <c r="G5674" s="220"/>
    </row>
    <row r="5675" spans="7:7">
      <c r="G5675" s="220"/>
    </row>
    <row r="5676" spans="7:7">
      <c r="G5676" s="220"/>
    </row>
    <row r="5677" spans="7:7">
      <c r="G5677" s="220"/>
    </row>
    <row r="5678" spans="7:7">
      <c r="G5678" s="220"/>
    </row>
    <row r="5679" spans="7:7">
      <c r="G5679" s="220"/>
    </row>
    <row r="5680" spans="7:7">
      <c r="G5680" s="220"/>
    </row>
    <row r="5681" spans="7:7">
      <c r="G5681" s="220"/>
    </row>
    <row r="5682" spans="7:7">
      <c r="G5682" s="220"/>
    </row>
    <row r="5683" spans="7:7">
      <c r="G5683" s="220"/>
    </row>
    <row r="5684" spans="7:7">
      <c r="G5684" s="220"/>
    </row>
    <row r="5685" spans="7:7">
      <c r="G5685" s="220"/>
    </row>
    <row r="5686" spans="7:7">
      <c r="G5686" s="220"/>
    </row>
    <row r="5687" spans="7:7">
      <c r="G5687" s="220"/>
    </row>
    <row r="5688" spans="7:7">
      <c r="G5688" s="220"/>
    </row>
    <row r="5689" spans="7:7">
      <c r="G5689" s="220"/>
    </row>
    <row r="5690" spans="7:7">
      <c r="G5690" s="220"/>
    </row>
    <row r="5691" spans="7:7">
      <c r="G5691" s="220"/>
    </row>
    <row r="5692" spans="7:7">
      <c r="G5692" s="220"/>
    </row>
    <row r="5693" spans="7:7">
      <c r="G5693" s="220"/>
    </row>
    <row r="5694" spans="7:7">
      <c r="G5694" s="220"/>
    </row>
    <row r="5695" spans="7:7">
      <c r="G5695" s="220"/>
    </row>
    <row r="5696" spans="7:7">
      <c r="G5696" s="220"/>
    </row>
    <row r="5697" spans="7:7">
      <c r="G5697" s="220"/>
    </row>
    <row r="5698" spans="7:7">
      <c r="G5698" s="220"/>
    </row>
    <row r="5699" spans="7:7">
      <c r="G5699" s="220"/>
    </row>
    <row r="5700" spans="7:7">
      <c r="G5700" s="220"/>
    </row>
    <row r="5701" spans="7:7">
      <c r="G5701" s="220"/>
    </row>
    <row r="5702" spans="7:7">
      <c r="G5702" s="220"/>
    </row>
    <row r="5703" spans="7:7">
      <c r="G5703" s="220"/>
    </row>
    <row r="5704" spans="7:7">
      <c r="G5704" s="220"/>
    </row>
    <row r="5705" spans="7:7">
      <c r="G5705" s="220"/>
    </row>
    <row r="5706" spans="7:7">
      <c r="G5706" s="220"/>
    </row>
    <row r="5707" spans="7:7">
      <c r="G5707" s="220"/>
    </row>
    <row r="5708" spans="7:7">
      <c r="G5708" s="220"/>
    </row>
    <row r="5709" spans="7:7">
      <c r="G5709" s="220"/>
    </row>
    <row r="5710" spans="7:7">
      <c r="G5710" s="220"/>
    </row>
    <row r="5711" spans="7:7">
      <c r="G5711" s="220"/>
    </row>
    <row r="5712" spans="7:7">
      <c r="G5712" s="220"/>
    </row>
    <row r="5713" spans="7:7">
      <c r="G5713" s="220"/>
    </row>
    <row r="5714" spans="7:7">
      <c r="G5714" s="220"/>
    </row>
    <row r="5715" spans="7:7">
      <c r="G5715" s="220"/>
    </row>
    <row r="5716" spans="7:7">
      <c r="G5716" s="220"/>
    </row>
    <row r="5717" spans="7:7">
      <c r="G5717" s="220"/>
    </row>
    <row r="5718" spans="7:7">
      <c r="G5718" s="220"/>
    </row>
    <row r="5719" spans="7:7">
      <c r="G5719" s="220"/>
    </row>
    <row r="5720" spans="7:7">
      <c r="G5720" s="220"/>
    </row>
    <row r="5721" spans="7:7">
      <c r="G5721" s="220"/>
    </row>
    <row r="5722" spans="7:7">
      <c r="G5722" s="220"/>
    </row>
    <row r="5723" spans="7:7">
      <c r="G5723" s="220"/>
    </row>
    <row r="5724" spans="7:7">
      <c r="G5724" s="220"/>
    </row>
    <row r="5725" spans="7:7">
      <c r="G5725" s="220"/>
    </row>
    <row r="5726" spans="7:7">
      <c r="G5726" s="220"/>
    </row>
    <row r="5727" spans="7:7">
      <c r="G5727" s="220"/>
    </row>
    <row r="5728" spans="7:7">
      <c r="G5728" s="220"/>
    </row>
    <row r="5729" spans="7:7">
      <c r="G5729" s="220"/>
    </row>
    <row r="5730" spans="7:7">
      <c r="G5730" s="220"/>
    </row>
    <row r="5731" spans="7:7">
      <c r="G5731" s="220"/>
    </row>
    <row r="5732" spans="7:7">
      <c r="G5732" s="220"/>
    </row>
    <row r="5733" spans="7:7">
      <c r="G5733" s="220"/>
    </row>
    <row r="5734" spans="7:7">
      <c r="G5734" s="220"/>
    </row>
    <row r="5735" spans="7:7">
      <c r="G5735" s="220"/>
    </row>
    <row r="5736" spans="7:7">
      <c r="G5736" s="220"/>
    </row>
    <row r="5737" spans="7:7">
      <c r="G5737" s="220"/>
    </row>
    <row r="5738" spans="7:7">
      <c r="G5738" s="220"/>
    </row>
    <row r="5739" spans="7:7">
      <c r="G5739" s="220"/>
    </row>
    <row r="5740" spans="7:7">
      <c r="G5740" s="220"/>
    </row>
    <row r="5741" spans="7:7">
      <c r="G5741" s="220"/>
    </row>
    <row r="5742" spans="7:7">
      <c r="G5742" s="220"/>
    </row>
    <row r="5743" spans="7:7">
      <c r="G5743" s="220"/>
    </row>
    <row r="5744" spans="7:7">
      <c r="G5744" s="220"/>
    </row>
    <row r="5745" spans="7:7">
      <c r="G5745" s="220"/>
    </row>
    <row r="5746" spans="7:7">
      <c r="G5746" s="220"/>
    </row>
    <row r="5747" spans="7:7">
      <c r="G5747" s="220"/>
    </row>
    <row r="5748" spans="7:7">
      <c r="G5748" s="220"/>
    </row>
    <row r="5749" spans="7:7">
      <c r="G5749" s="220"/>
    </row>
    <row r="5750" spans="7:7">
      <c r="G5750" s="220"/>
    </row>
    <row r="5751" spans="7:7">
      <c r="G5751" s="220"/>
    </row>
    <row r="5752" spans="7:7">
      <c r="G5752" s="220"/>
    </row>
    <row r="5753" spans="7:7">
      <c r="G5753" s="220"/>
    </row>
    <row r="5754" spans="7:7">
      <c r="G5754" s="220"/>
    </row>
    <row r="5755" spans="7:7">
      <c r="G5755" s="220"/>
    </row>
    <row r="5756" spans="7:7">
      <c r="G5756" s="220"/>
    </row>
    <row r="5757" spans="7:7">
      <c r="G5757" s="220"/>
    </row>
    <row r="5758" spans="7:7">
      <c r="G5758" s="220"/>
    </row>
    <row r="5759" spans="7:7">
      <c r="G5759" s="220"/>
    </row>
    <row r="5760" spans="7:7">
      <c r="G5760" s="220"/>
    </row>
    <row r="5761" spans="7:7">
      <c r="G5761" s="220"/>
    </row>
    <row r="5762" spans="7:7">
      <c r="G5762" s="220"/>
    </row>
    <row r="5763" spans="7:7">
      <c r="G5763" s="220"/>
    </row>
    <row r="5764" spans="7:7">
      <c r="G5764" s="220"/>
    </row>
    <row r="5765" spans="7:7">
      <c r="G5765" s="220"/>
    </row>
    <row r="5766" spans="7:7">
      <c r="G5766" s="220"/>
    </row>
    <row r="5767" spans="7:7">
      <c r="G5767" s="220"/>
    </row>
    <row r="5768" spans="7:7">
      <c r="G5768" s="220"/>
    </row>
    <row r="5769" spans="7:7">
      <c r="G5769" s="220"/>
    </row>
    <row r="5770" spans="7:7">
      <c r="G5770" s="220"/>
    </row>
    <row r="5771" spans="7:7">
      <c r="G5771" s="220"/>
    </row>
    <row r="5772" spans="7:7">
      <c r="G5772" s="220"/>
    </row>
    <row r="5773" spans="7:7">
      <c r="G5773" s="220"/>
    </row>
    <row r="5774" spans="7:7">
      <c r="G5774" s="220"/>
    </row>
    <row r="5775" spans="7:7">
      <c r="G5775" s="220"/>
    </row>
    <row r="5776" spans="7:7">
      <c r="G5776" s="220"/>
    </row>
    <row r="5777" spans="7:7">
      <c r="G5777" s="220"/>
    </row>
    <row r="5778" spans="7:7">
      <c r="G5778" s="220"/>
    </row>
    <row r="5779" spans="7:7">
      <c r="G5779" s="220"/>
    </row>
    <row r="5780" spans="7:7">
      <c r="G5780" s="220"/>
    </row>
    <row r="5781" spans="7:7">
      <c r="G5781" s="220"/>
    </row>
    <row r="5782" spans="7:7">
      <c r="G5782" s="220"/>
    </row>
    <row r="5783" spans="7:7">
      <c r="G5783" s="220"/>
    </row>
    <row r="5784" spans="7:7">
      <c r="G5784" s="220"/>
    </row>
    <row r="5785" spans="7:7">
      <c r="G5785" s="220"/>
    </row>
    <row r="5786" spans="7:7">
      <c r="G5786" s="220"/>
    </row>
    <row r="5787" spans="7:7">
      <c r="G5787" s="220"/>
    </row>
    <row r="5788" spans="7:7">
      <c r="G5788" s="220"/>
    </row>
    <row r="5789" spans="7:7">
      <c r="G5789" s="220"/>
    </row>
    <row r="5790" spans="7:7">
      <c r="G5790" s="220"/>
    </row>
    <row r="5791" spans="7:7">
      <c r="G5791" s="220"/>
    </row>
    <row r="5792" spans="7:7">
      <c r="G5792" s="220"/>
    </row>
    <row r="5793" spans="7:7">
      <c r="G5793" s="220"/>
    </row>
    <row r="5794" spans="7:7">
      <c r="G5794" s="220"/>
    </row>
    <row r="5795" spans="7:7">
      <c r="G5795" s="220"/>
    </row>
    <row r="5796" spans="7:7">
      <c r="G5796" s="220"/>
    </row>
    <row r="5797" spans="7:7">
      <c r="G5797" s="220"/>
    </row>
    <row r="5798" spans="7:7">
      <c r="G5798" s="220"/>
    </row>
    <row r="5799" spans="7:7">
      <c r="G5799" s="220"/>
    </row>
    <row r="5800" spans="7:7">
      <c r="G5800" s="220"/>
    </row>
    <row r="5801" spans="7:7">
      <c r="G5801" s="220"/>
    </row>
    <row r="5802" spans="7:7">
      <c r="G5802" s="220"/>
    </row>
    <row r="5803" spans="7:7">
      <c r="G5803" s="220"/>
    </row>
    <row r="5804" spans="7:7">
      <c r="G5804" s="220"/>
    </row>
    <row r="5805" spans="7:7">
      <c r="G5805" s="220"/>
    </row>
    <row r="5806" spans="7:7">
      <c r="G5806" s="220"/>
    </row>
    <row r="5807" spans="7:7">
      <c r="G5807" s="220"/>
    </row>
    <row r="5808" spans="7:7">
      <c r="G5808" s="220"/>
    </row>
    <row r="5809" spans="7:7">
      <c r="G5809" s="220"/>
    </row>
    <row r="5810" spans="7:7">
      <c r="G5810" s="220"/>
    </row>
    <row r="5811" spans="7:7">
      <c r="G5811" s="220"/>
    </row>
    <row r="5812" spans="7:7">
      <c r="G5812" s="220"/>
    </row>
    <row r="5813" spans="7:7">
      <c r="G5813" s="220"/>
    </row>
    <row r="5814" spans="7:7">
      <c r="G5814" s="220"/>
    </row>
    <row r="5815" spans="7:7">
      <c r="G5815" s="220"/>
    </row>
    <row r="5816" spans="7:7">
      <c r="G5816" s="220"/>
    </row>
    <row r="5817" spans="7:7">
      <c r="G5817" s="220"/>
    </row>
    <row r="5818" spans="7:7">
      <c r="G5818" s="220"/>
    </row>
    <row r="5819" spans="7:7">
      <c r="G5819" s="220"/>
    </row>
    <row r="5820" spans="7:7">
      <c r="G5820" s="220"/>
    </row>
    <row r="5821" spans="7:7">
      <c r="G5821" s="220"/>
    </row>
    <row r="5822" spans="7:7">
      <c r="G5822" s="220"/>
    </row>
    <row r="5823" spans="7:7">
      <c r="G5823" s="220"/>
    </row>
    <row r="5824" spans="7:7">
      <c r="G5824" s="220"/>
    </row>
    <row r="5825" spans="7:7">
      <c r="G5825" s="220"/>
    </row>
    <row r="5826" spans="7:7">
      <c r="G5826" s="220"/>
    </row>
    <row r="5827" spans="7:7">
      <c r="G5827" s="220"/>
    </row>
    <row r="5828" spans="7:7">
      <c r="G5828" s="220"/>
    </row>
    <row r="5829" spans="7:7">
      <c r="G5829" s="220"/>
    </row>
    <row r="5830" spans="7:7">
      <c r="G5830" s="220"/>
    </row>
    <row r="5831" spans="7:7">
      <c r="G5831" s="220"/>
    </row>
    <row r="5832" spans="7:7">
      <c r="G5832" s="220"/>
    </row>
    <row r="5833" spans="7:7">
      <c r="G5833" s="220"/>
    </row>
    <row r="5834" spans="7:7">
      <c r="G5834" s="220"/>
    </row>
    <row r="5835" spans="7:7">
      <c r="G5835" s="220"/>
    </row>
    <row r="5836" spans="7:7">
      <c r="G5836" s="220"/>
    </row>
    <row r="5837" spans="7:7">
      <c r="G5837" s="220"/>
    </row>
    <row r="5838" spans="7:7">
      <c r="G5838" s="220"/>
    </row>
    <row r="5839" spans="7:7">
      <c r="G5839" s="220"/>
    </row>
    <row r="5840" spans="7:7">
      <c r="G5840" s="220"/>
    </row>
    <row r="5841" spans="7:7">
      <c r="G5841" s="220"/>
    </row>
    <row r="5842" spans="7:7">
      <c r="G5842" s="220"/>
    </row>
    <row r="5843" spans="7:7">
      <c r="G5843" s="220"/>
    </row>
    <row r="5844" spans="7:7">
      <c r="G5844" s="220"/>
    </row>
    <row r="5845" spans="7:7">
      <c r="G5845" s="220"/>
    </row>
    <row r="5846" spans="7:7">
      <c r="G5846" s="220"/>
    </row>
    <row r="5847" spans="7:7">
      <c r="G5847" s="220"/>
    </row>
    <row r="5848" spans="7:7">
      <c r="G5848" s="220"/>
    </row>
    <row r="5849" spans="7:7">
      <c r="G5849" s="220"/>
    </row>
    <row r="5850" spans="7:7">
      <c r="G5850" s="220"/>
    </row>
    <row r="5851" spans="7:7">
      <c r="G5851" s="220"/>
    </row>
    <row r="5852" spans="7:7">
      <c r="G5852" s="220"/>
    </row>
    <row r="5853" spans="7:7">
      <c r="G5853" s="220"/>
    </row>
    <row r="5854" spans="7:7">
      <c r="G5854" s="220"/>
    </row>
    <row r="5855" spans="7:7">
      <c r="G5855" s="220"/>
    </row>
    <row r="5856" spans="7:7">
      <c r="G5856" s="220"/>
    </row>
    <row r="5857" spans="7:7">
      <c r="G5857" s="220"/>
    </row>
    <row r="5858" spans="7:7">
      <c r="G5858" s="220"/>
    </row>
    <row r="5859" spans="7:7">
      <c r="G5859" s="220"/>
    </row>
    <row r="5860" spans="7:7">
      <c r="G5860" s="220"/>
    </row>
    <row r="5861" spans="7:7">
      <c r="G5861" s="220"/>
    </row>
    <row r="5862" spans="7:7">
      <c r="G5862" s="220"/>
    </row>
    <row r="5863" spans="7:7">
      <c r="G5863" s="220"/>
    </row>
    <row r="5864" spans="7:7">
      <c r="G5864" s="220"/>
    </row>
    <row r="5865" spans="7:7">
      <c r="G5865" s="220"/>
    </row>
    <row r="5866" spans="7:7">
      <c r="G5866" s="220"/>
    </row>
    <row r="5867" spans="7:7">
      <c r="G5867" s="220"/>
    </row>
    <row r="5868" spans="7:7">
      <c r="G5868" s="220"/>
    </row>
    <row r="5869" spans="7:7">
      <c r="G5869" s="220"/>
    </row>
    <row r="5870" spans="7:7">
      <c r="G5870" s="220"/>
    </row>
    <row r="5871" spans="7:7">
      <c r="G5871" s="220"/>
    </row>
    <row r="5872" spans="7:7">
      <c r="G5872" s="220"/>
    </row>
    <row r="5873" spans="7:7">
      <c r="G5873" s="220"/>
    </row>
    <row r="5874" spans="7:7">
      <c r="G5874" s="220"/>
    </row>
    <row r="5875" spans="7:7">
      <c r="G5875" s="220"/>
    </row>
    <row r="5876" spans="7:7">
      <c r="G5876" s="220"/>
    </row>
    <row r="5877" spans="7:7">
      <c r="G5877" s="220"/>
    </row>
    <row r="5878" spans="7:7">
      <c r="G5878" s="220"/>
    </row>
    <row r="5879" spans="7:7">
      <c r="G5879" s="220"/>
    </row>
    <row r="5880" spans="7:7">
      <c r="G5880" s="220"/>
    </row>
    <row r="5881" spans="7:7">
      <c r="G5881" s="220"/>
    </row>
    <row r="5882" spans="7:7">
      <c r="G5882" s="220"/>
    </row>
    <row r="5883" spans="7:7">
      <c r="G5883" s="220"/>
    </row>
    <row r="5884" spans="7:7">
      <c r="G5884" s="220"/>
    </row>
    <row r="5885" spans="7:7">
      <c r="G5885" s="220"/>
    </row>
    <row r="5886" spans="7:7">
      <c r="G5886" s="220"/>
    </row>
    <row r="5887" spans="7:7">
      <c r="G5887" s="220"/>
    </row>
    <row r="5888" spans="7:7">
      <c r="G5888" s="220"/>
    </row>
    <row r="5889" spans="7:7">
      <c r="G5889" s="220"/>
    </row>
    <row r="5890" spans="7:7">
      <c r="G5890" s="220"/>
    </row>
    <row r="5891" spans="7:7">
      <c r="G5891" s="220"/>
    </row>
    <row r="5892" spans="7:7">
      <c r="G5892" s="220"/>
    </row>
    <row r="5893" spans="7:7">
      <c r="G5893" s="220"/>
    </row>
    <row r="5894" spans="7:7">
      <c r="G5894" s="220"/>
    </row>
    <row r="5895" spans="7:7">
      <c r="G5895" s="220"/>
    </row>
    <row r="5896" spans="7:7">
      <c r="G5896" s="220"/>
    </row>
    <row r="5897" spans="7:7">
      <c r="G5897" s="220"/>
    </row>
    <row r="5898" spans="7:7">
      <c r="G5898" s="220"/>
    </row>
    <row r="5899" spans="7:7">
      <c r="G5899" s="220"/>
    </row>
    <row r="5900" spans="7:7">
      <c r="G5900" s="220"/>
    </row>
    <row r="5901" spans="7:7">
      <c r="G5901" s="220"/>
    </row>
    <row r="5902" spans="7:7">
      <c r="G5902" s="220"/>
    </row>
    <row r="5903" spans="7:7">
      <c r="G5903" s="220"/>
    </row>
    <row r="5904" spans="7:7">
      <c r="G5904" s="220"/>
    </row>
    <row r="5905" spans="7:7">
      <c r="G5905" s="220"/>
    </row>
    <row r="5906" spans="7:7">
      <c r="G5906" s="220"/>
    </row>
    <row r="5907" spans="7:7">
      <c r="G5907" s="220"/>
    </row>
    <row r="5908" spans="7:7">
      <c r="G5908" s="220"/>
    </row>
    <row r="5909" spans="7:7">
      <c r="G5909" s="220"/>
    </row>
    <row r="5910" spans="7:7">
      <c r="G5910" s="220"/>
    </row>
    <row r="5911" spans="7:7">
      <c r="G5911" s="220"/>
    </row>
    <row r="5912" spans="7:7">
      <c r="G5912" s="220"/>
    </row>
    <row r="5913" spans="7:7">
      <c r="G5913" s="220"/>
    </row>
    <row r="5914" spans="7:7">
      <c r="G5914" s="220"/>
    </row>
    <row r="5915" spans="7:7">
      <c r="G5915" s="220"/>
    </row>
    <row r="5916" spans="7:7">
      <c r="G5916" s="220"/>
    </row>
    <row r="5917" spans="7:7">
      <c r="G5917" s="220"/>
    </row>
    <row r="5918" spans="7:7">
      <c r="G5918" s="220"/>
    </row>
    <row r="5919" spans="7:7">
      <c r="G5919" s="220"/>
    </row>
    <row r="5920" spans="7:7">
      <c r="G5920" s="220"/>
    </row>
    <row r="5921" spans="7:7">
      <c r="G5921" s="220"/>
    </row>
    <row r="5922" spans="7:7">
      <c r="G5922" s="220"/>
    </row>
    <row r="5923" spans="7:7">
      <c r="G5923" s="220"/>
    </row>
    <row r="5924" spans="7:7">
      <c r="G5924" s="220"/>
    </row>
    <row r="5925" spans="7:7">
      <c r="G5925" s="220"/>
    </row>
    <row r="5926" spans="7:7">
      <c r="G5926" s="220"/>
    </row>
    <row r="5927" spans="7:7">
      <c r="G5927" s="220"/>
    </row>
    <row r="5928" spans="7:7">
      <c r="G5928" s="220"/>
    </row>
    <row r="5929" spans="7:7">
      <c r="G5929" s="220"/>
    </row>
    <row r="5930" spans="7:7">
      <c r="G5930" s="220"/>
    </row>
    <row r="5931" spans="7:7">
      <c r="G5931" s="220"/>
    </row>
    <row r="5932" spans="7:7">
      <c r="G5932" s="220"/>
    </row>
    <row r="5933" spans="7:7">
      <c r="G5933" s="220"/>
    </row>
    <row r="5934" spans="7:7">
      <c r="G5934" s="220"/>
    </row>
    <row r="5935" spans="7:7">
      <c r="G5935" s="220"/>
    </row>
    <row r="5936" spans="7:7">
      <c r="G5936" s="220"/>
    </row>
    <row r="5937" spans="7:7">
      <c r="G5937" s="220"/>
    </row>
    <row r="5938" spans="7:7">
      <c r="G5938" s="220"/>
    </row>
    <row r="5939" spans="7:7">
      <c r="G5939" s="220"/>
    </row>
    <row r="5940" spans="7:7">
      <c r="G5940" s="220"/>
    </row>
    <row r="5941" spans="7:7">
      <c r="G5941" s="220"/>
    </row>
    <row r="5942" spans="7:7">
      <c r="G5942" s="220"/>
    </row>
    <row r="5943" spans="7:7">
      <c r="G5943" s="220"/>
    </row>
    <row r="5944" spans="7:7">
      <c r="G5944" s="220"/>
    </row>
    <row r="5945" spans="7:7">
      <c r="G5945" s="220"/>
    </row>
    <row r="5946" spans="7:7">
      <c r="G5946" s="220"/>
    </row>
    <row r="5947" spans="7:7">
      <c r="G5947" s="220"/>
    </row>
    <row r="5948" spans="7:7">
      <c r="G5948" s="220"/>
    </row>
    <row r="5949" spans="7:7">
      <c r="G5949" s="220"/>
    </row>
    <row r="5950" spans="7:7">
      <c r="G5950" s="220"/>
    </row>
    <row r="5951" spans="7:7">
      <c r="G5951" s="220"/>
    </row>
    <row r="5952" spans="7:7">
      <c r="G5952" s="220"/>
    </row>
    <row r="5953" spans="7:7">
      <c r="G5953" s="220"/>
    </row>
    <row r="5954" spans="7:7">
      <c r="G5954" s="220"/>
    </row>
    <row r="5955" spans="7:7">
      <c r="G5955" s="220"/>
    </row>
    <row r="5956" spans="7:7">
      <c r="G5956" s="220"/>
    </row>
    <row r="5957" spans="7:7">
      <c r="G5957" s="220"/>
    </row>
    <row r="5958" spans="7:7">
      <c r="G5958" s="220"/>
    </row>
    <row r="5959" spans="7:7">
      <c r="G5959" s="220"/>
    </row>
    <row r="5960" spans="7:7">
      <c r="G5960" s="220"/>
    </row>
    <row r="5961" spans="7:7">
      <c r="G5961" s="220"/>
    </row>
    <row r="5962" spans="7:7">
      <c r="G5962" s="220"/>
    </row>
    <row r="5963" spans="7:7">
      <c r="G5963" s="220"/>
    </row>
    <row r="5964" spans="7:7">
      <c r="G5964" s="220"/>
    </row>
    <row r="5965" spans="7:7">
      <c r="G5965" s="220"/>
    </row>
    <row r="5966" spans="7:7">
      <c r="G5966" s="220"/>
    </row>
    <row r="5967" spans="7:7">
      <c r="G5967" s="220"/>
    </row>
    <row r="5968" spans="7:7">
      <c r="G5968" s="220"/>
    </row>
    <row r="5969" spans="7:7">
      <c r="G5969" s="220"/>
    </row>
    <row r="5970" spans="7:7">
      <c r="G5970" s="220"/>
    </row>
    <row r="5971" spans="7:7">
      <c r="G5971" s="220"/>
    </row>
    <row r="5972" spans="7:7">
      <c r="G5972" s="220"/>
    </row>
    <row r="5973" spans="7:7">
      <c r="G5973" s="220"/>
    </row>
    <row r="5974" spans="7:7">
      <c r="G5974" s="220"/>
    </row>
    <row r="5975" spans="7:7">
      <c r="G5975" s="220"/>
    </row>
    <row r="5976" spans="7:7">
      <c r="G5976" s="220"/>
    </row>
    <row r="5977" spans="7:7">
      <c r="G5977" s="220"/>
    </row>
    <row r="5978" spans="7:7">
      <c r="G5978" s="220"/>
    </row>
    <row r="5979" spans="7:7">
      <c r="G5979" s="220"/>
    </row>
    <row r="5980" spans="7:7">
      <c r="G5980" s="220"/>
    </row>
    <row r="5981" spans="7:7">
      <c r="G5981" s="220"/>
    </row>
    <row r="5982" spans="7:7">
      <c r="G5982" s="220"/>
    </row>
    <row r="5983" spans="7:7">
      <c r="G5983" s="220"/>
    </row>
    <row r="5984" spans="7:7">
      <c r="G5984" s="220"/>
    </row>
    <row r="5985" spans="7:7">
      <c r="G5985" s="220"/>
    </row>
    <row r="5986" spans="7:7">
      <c r="G5986" s="220"/>
    </row>
    <row r="5987" spans="7:7">
      <c r="G5987" s="220"/>
    </row>
    <row r="5988" spans="7:7">
      <c r="G5988" s="220"/>
    </row>
    <row r="5989" spans="7:7">
      <c r="G5989" s="220"/>
    </row>
    <row r="5990" spans="7:7">
      <c r="G5990" s="220"/>
    </row>
    <row r="5991" spans="7:7">
      <c r="G5991" s="220"/>
    </row>
    <row r="5992" spans="7:7">
      <c r="G5992" s="220"/>
    </row>
    <row r="5993" spans="7:7">
      <c r="G5993" s="220"/>
    </row>
    <row r="5994" spans="7:7">
      <c r="G5994" s="220"/>
    </row>
    <row r="5995" spans="7:7">
      <c r="G5995" s="220"/>
    </row>
    <row r="5996" spans="7:7">
      <c r="G5996" s="220"/>
    </row>
    <row r="5997" spans="7:7">
      <c r="G5997" s="220"/>
    </row>
    <row r="5998" spans="7:7">
      <c r="G5998" s="220"/>
    </row>
    <row r="5999" spans="7:7">
      <c r="G5999" s="220"/>
    </row>
    <row r="6000" spans="7:7">
      <c r="G6000" s="220"/>
    </row>
    <row r="6001" spans="7:7">
      <c r="G6001" s="220"/>
    </row>
    <row r="6002" spans="7:7">
      <c r="G6002" s="220"/>
    </row>
    <row r="6003" spans="7:7">
      <c r="G6003" s="220"/>
    </row>
    <row r="6004" spans="7:7">
      <c r="G6004" s="220"/>
    </row>
    <row r="6005" spans="7:7">
      <c r="G6005" s="220"/>
    </row>
    <row r="6006" spans="7:7">
      <c r="G6006" s="220"/>
    </row>
    <row r="6007" spans="7:7">
      <c r="G6007" s="220"/>
    </row>
    <row r="6008" spans="7:7">
      <c r="G6008" s="220"/>
    </row>
    <row r="6009" spans="7:7">
      <c r="G6009" s="220"/>
    </row>
    <row r="6010" spans="7:7">
      <c r="G6010" s="220"/>
    </row>
    <row r="6011" spans="7:7">
      <c r="G6011" s="220"/>
    </row>
    <row r="6012" spans="7:7">
      <c r="G6012" s="220"/>
    </row>
    <row r="6013" spans="7:7">
      <c r="G6013" s="220"/>
    </row>
    <row r="6014" spans="7:7">
      <c r="G6014" s="220"/>
    </row>
    <row r="6015" spans="7:7">
      <c r="G6015" s="220"/>
    </row>
    <row r="6016" spans="7:7">
      <c r="G6016" s="220"/>
    </row>
    <row r="6017" spans="7:7">
      <c r="G6017" s="220"/>
    </row>
    <row r="6018" spans="7:7">
      <c r="G6018" s="220"/>
    </row>
    <row r="6019" spans="7:7">
      <c r="G6019" s="220"/>
    </row>
    <row r="6020" spans="7:7">
      <c r="G6020" s="220"/>
    </row>
    <row r="6021" spans="7:7">
      <c r="G6021" s="220"/>
    </row>
    <row r="6022" spans="7:7">
      <c r="G6022" s="220"/>
    </row>
    <row r="6023" spans="7:7">
      <c r="G6023" s="220"/>
    </row>
    <row r="6024" spans="7:7">
      <c r="G6024" s="220"/>
    </row>
    <row r="6025" spans="7:7">
      <c r="G6025" s="220"/>
    </row>
    <row r="6026" spans="7:7">
      <c r="G6026" s="220"/>
    </row>
    <row r="6027" spans="7:7">
      <c r="G6027" s="220"/>
    </row>
    <row r="6028" spans="7:7">
      <c r="G6028" s="220"/>
    </row>
    <row r="6029" spans="7:7">
      <c r="G6029" s="220"/>
    </row>
    <row r="6030" spans="7:7">
      <c r="G6030" s="220"/>
    </row>
    <row r="6031" spans="7:7">
      <c r="G6031" s="220"/>
    </row>
    <row r="6032" spans="7:7">
      <c r="G6032" s="220"/>
    </row>
    <row r="6033" spans="7:7">
      <c r="G6033" s="220"/>
    </row>
    <row r="6034" spans="7:7">
      <c r="G6034" s="220"/>
    </row>
    <row r="6035" spans="7:7">
      <c r="G6035" s="220"/>
    </row>
    <row r="6036" spans="7:7">
      <c r="G6036" s="220"/>
    </row>
    <row r="6037" spans="7:7">
      <c r="G6037" s="220"/>
    </row>
    <row r="6038" spans="7:7">
      <c r="G6038" s="220"/>
    </row>
    <row r="6039" spans="7:7">
      <c r="G6039" s="220"/>
    </row>
    <row r="6040" spans="7:7">
      <c r="G6040" s="220"/>
    </row>
    <row r="6041" spans="7:7">
      <c r="G6041" s="220"/>
    </row>
    <row r="6042" spans="7:7">
      <c r="G6042" s="220"/>
    </row>
    <row r="6043" spans="7:7">
      <c r="G6043" s="220"/>
    </row>
    <row r="6044" spans="7:7">
      <c r="G6044" s="220"/>
    </row>
    <row r="6045" spans="7:7">
      <c r="G6045" s="220"/>
    </row>
    <row r="6046" spans="7:7">
      <c r="G6046" s="220"/>
    </row>
    <row r="6047" spans="7:7">
      <c r="G6047" s="220"/>
    </row>
    <row r="6048" spans="7:7">
      <c r="G6048" s="220"/>
    </row>
    <row r="6049" spans="7:7">
      <c r="G6049" s="220"/>
    </row>
    <row r="6050" spans="7:7">
      <c r="G6050" s="220"/>
    </row>
    <row r="6051" spans="7:7">
      <c r="G6051" s="220"/>
    </row>
    <row r="6052" spans="7:7">
      <c r="G6052" s="220"/>
    </row>
    <row r="6053" spans="7:7">
      <c r="G6053" s="220"/>
    </row>
    <row r="6054" spans="7:7">
      <c r="G6054" s="220"/>
    </row>
    <row r="6055" spans="7:7">
      <c r="G6055" s="220"/>
    </row>
    <row r="6056" spans="7:7">
      <c r="G6056" s="220"/>
    </row>
    <row r="6057" spans="7:7">
      <c r="G6057" s="220"/>
    </row>
    <row r="6058" spans="7:7">
      <c r="G6058" s="220"/>
    </row>
    <row r="6059" spans="7:7">
      <c r="G6059" s="220"/>
    </row>
    <row r="6060" spans="7:7">
      <c r="G6060" s="220"/>
    </row>
    <row r="6061" spans="7:7">
      <c r="G6061" s="220"/>
    </row>
    <row r="6062" spans="7:7">
      <c r="G6062" s="220"/>
    </row>
    <row r="6063" spans="7:7">
      <c r="G6063" s="220"/>
    </row>
    <row r="6064" spans="7:7">
      <c r="G6064" s="220"/>
    </row>
    <row r="6065" spans="7:7">
      <c r="G6065" s="220"/>
    </row>
    <row r="6066" spans="7:7">
      <c r="G6066" s="220"/>
    </row>
    <row r="6067" spans="7:7">
      <c r="G6067" s="220"/>
    </row>
    <row r="6068" spans="7:7">
      <c r="G6068" s="220"/>
    </row>
    <row r="6069" spans="7:7">
      <c r="G6069" s="220"/>
    </row>
    <row r="6070" spans="7:7">
      <c r="G6070" s="220"/>
    </row>
    <row r="6071" spans="7:7">
      <c r="G6071" s="220"/>
    </row>
    <row r="6072" spans="7:7">
      <c r="G6072" s="220"/>
    </row>
    <row r="6073" spans="7:7">
      <c r="G6073" s="220"/>
    </row>
    <row r="6074" spans="7:7">
      <c r="G6074" s="220"/>
    </row>
    <row r="6075" spans="7:7">
      <c r="G6075" s="220"/>
    </row>
    <row r="6076" spans="7:7">
      <c r="G6076" s="220"/>
    </row>
    <row r="6077" spans="7:7">
      <c r="G6077" s="220"/>
    </row>
    <row r="6078" spans="7:7">
      <c r="G6078" s="220"/>
    </row>
    <row r="6079" spans="7:7">
      <c r="G6079" s="220"/>
    </row>
    <row r="6080" spans="7:7">
      <c r="G6080" s="220"/>
    </row>
    <row r="6081" spans="7:7">
      <c r="G6081" s="220"/>
    </row>
    <row r="6082" spans="7:7">
      <c r="G6082" s="220"/>
    </row>
    <row r="6083" spans="7:7">
      <c r="G6083" s="220"/>
    </row>
    <row r="6084" spans="7:7">
      <c r="G6084" s="220"/>
    </row>
    <row r="6085" spans="7:7">
      <c r="G6085" s="220"/>
    </row>
    <row r="6086" spans="7:7">
      <c r="G6086" s="220"/>
    </row>
    <row r="6087" spans="7:7">
      <c r="G6087" s="220"/>
    </row>
    <row r="6088" spans="7:7">
      <c r="G6088" s="220"/>
    </row>
    <row r="6089" spans="7:7">
      <c r="G6089" s="220"/>
    </row>
    <row r="6090" spans="7:7">
      <c r="G6090" s="220"/>
    </row>
    <row r="6091" spans="7:7">
      <c r="G6091" s="220"/>
    </row>
    <row r="6092" spans="7:7">
      <c r="G6092" s="220"/>
    </row>
    <row r="6093" spans="7:7">
      <c r="G6093" s="220"/>
    </row>
    <row r="6094" spans="7:7">
      <c r="G6094" s="220"/>
    </row>
    <row r="6095" spans="7:7">
      <c r="G6095" s="220"/>
    </row>
    <row r="6096" spans="7:7">
      <c r="G6096" s="220"/>
    </row>
    <row r="6097" spans="7:7">
      <c r="G6097" s="220"/>
    </row>
    <row r="6098" spans="7:7">
      <c r="G6098" s="220"/>
    </row>
    <row r="6099" spans="7:7">
      <c r="G6099" s="220"/>
    </row>
    <row r="6100" spans="7:7">
      <c r="G6100" s="220"/>
    </row>
    <row r="6101" spans="7:7">
      <c r="G6101" s="220"/>
    </row>
    <row r="6102" spans="7:7">
      <c r="G6102" s="220"/>
    </row>
    <row r="6103" spans="7:7">
      <c r="G6103" s="220"/>
    </row>
    <row r="6104" spans="7:7">
      <c r="G6104" s="220"/>
    </row>
    <row r="6105" spans="7:7">
      <c r="G6105" s="220"/>
    </row>
    <row r="6106" spans="7:7">
      <c r="G6106" s="220"/>
    </row>
    <row r="6107" spans="7:7">
      <c r="G6107" s="220"/>
    </row>
    <row r="6108" spans="7:7">
      <c r="G6108" s="220"/>
    </row>
    <row r="6109" spans="7:7">
      <c r="G6109" s="220"/>
    </row>
    <row r="6110" spans="7:7">
      <c r="G6110" s="220"/>
    </row>
    <row r="6111" spans="7:7">
      <c r="G6111" s="220"/>
    </row>
    <row r="6112" spans="7:7">
      <c r="G6112" s="220"/>
    </row>
    <row r="6113" spans="7:7">
      <c r="G6113" s="220"/>
    </row>
    <row r="6114" spans="7:7">
      <c r="G6114" s="220"/>
    </row>
    <row r="6115" spans="7:7">
      <c r="G6115" s="220"/>
    </row>
    <row r="6116" spans="7:7">
      <c r="G6116" s="220"/>
    </row>
    <row r="6117" spans="7:7">
      <c r="G6117" s="220"/>
    </row>
    <row r="6118" spans="7:7">
      <c r="G6118" s="220"/>
    </row>
    <row r="6119" spans="7:7">
      <c r="G6119" s="220"/>
    </row>
    <row r="6120" spans="7:7">
      <c r="G6120" s="220"/>
    </row>
    <row r="6121" spans="7:7">
      <c r="G6121" s="220"/>
    </row>
    <row r="6122" spans="7:7">
      <c r="G6122" s="220"/>
    </row>
    <row r="6123" spans="7:7">
      <c r="G6123" s="220"/>
    </row>
    <row r="6124" spans="7:7">
      <c r="G6124" s="220"/>
    </row>
    <row r="6125" spans="7:7">
      <c r="G6125" s="220"/>
    </row>
    <row r="6126" spans="7:7">
      <c r="G6126" s="220"/>
    </row>
    <row r="6127" spans="7:7">
      <c r="G6127" s="220"/>
    </row>
    <row r="6128" spans="7:7">
      <c r="G6128" s="220"/>
    </row>
    <row r="6129" spans="7:7">
      <c r="G6129" s="220"/>
    </row>
    <row r="6130" spans="7:7">
      <c r="G6130" s="220"/>
    </row>
    <row r="6131" spans="7:7">
      <c r="G6131" s="220"/>
    </row>
    <row r="6132" spans="7:7">
      <c r="G6132" s="220"/>
    </row>
    <row r="6133" spans="7:7">
      <c r="G6133" s="220"/>
    </row>
    <row r="6134" spans="7:7">
      <c r="G6134" s="220"/>
    </row>
    <row r="6135" spans="7:7">
      <c r="G6135" s="220"/>
    </row>
    <row r="6136" spans="7:7">
      <c r="G6136" s="220"/>
    </row>
    <row r="6137" spans="7:7">
      <c r="G6137" s="220"/>
    </row>
    <row r="6138" spans="7:7">
      <c r="G6138" s="220"/>
    </row>
    <row r="6139" spans="7:7">
      <c r="G6139" s="220"/>
    </row>
    <row r="6140" spans="7:7">
      <c r="G6140" s="220"/>
    </row>
    <row r="6141" spans="7:7">
      <c r="G6141" s="220"/>
    </row>
    <row r="6142" spans="7:7">
      <c r="G6142" s="220"/>
    </row>
    <row r="6143" spans="7:7">
      <c r="G6143" s="220"/>
    </row>
    <row r="6144" spans="7:7">
      <c r="G6144" s="220"/>
    </row>
    <row r="6145" spans="7:7">
      <c r="G6145" s="220"/>
    </row>
    <row r="6146" spans="7:7">
      <c r="G6146" s="220"/>
    </row>
    <row r="6147" spans="7:7">
      <c r="G6147" s="220"/>
    </row>
    <row r="6148" spans="7:7">
      <c r="G6148" s="220"/>
    </row>
    <row r="6149" spans="7:7">
      <c r="G6149" s="220"/>
    </row>
    <row r="6150" spans="7:7">
      <c r="G6150" s="220"/>
    </row>
    <row r="6151" spans="7:7">
      <c r="G6151" s="220"/>
    </row>
    <row r="6152" spans="7:7">
      <c r="G6152" s="220"/>
    </row>
    <row r="6153" spans="7:7">
      <c r="G6153" s="220"/>
    </row>
    <row r="6154" spans="7:7">
      <c r="G6154" s="220"/>
    </row>
    <row r="6155" spans="7:7">
      <c r="G6155" s="220"/>
    </row>
    <row r="6156" spans="7:7">
      <c r="G6156" s="220"/>
    </row>
    <row r="6157" spans="7:7">
      <c r="G6157" s="220"/>
    </row>
    <row r="6158" spans="7:7">
      <c r="G6158" s="220"/>
    </row>
    <row r="6159" spans="7:7">
      <c r="G6159" s="220"/>
    </row>
    <row r="6160" spans="7:7">
      <c r="G6160" s="220"/>
    </row>
    <row r="6161" spans="7:7">
      <c r="G6161" s="220"/>
    </row>
    <row r="6162" spans="7:7">
      <c r="G6162" s="220"/>
    </row>
    <row r="6163" spans="7:7">
      <c r="G6163" s="220"/>
    </row>
    <row r="6164" spans="7:7">
      <c r="G6164" s="220"/>
    </row>
    <row r="6165" spans="7:7">
      <c r="G6165" s="220"/>
    </row>
    <row r="6166" spans="7:7">
      <c r="G6166" s="220"/>
    </row>
    <row r="6167" spans="7:7">
      <c r="G6167" s="220"/>
    </row>
    <row r="6168" spans="7:7">
      <c r="G6168" s="220"/>
    </row>
    <row r="6169" spans="7:7">
      <c r="G6169" s="220"/>
    </row>
    <row r="6170" spans="7:7">
      <c r="G6170" s="220"/>
    </row>
    <row r="6171" spans="7:7">
      <c r="G6171" s="220"/>
    </row>
    <row r="6172" spans="7:7">
      <c r="G6172" s="220"/>
    </row>
    <row r="6173" spans="7:7">
      <c r="G6173" s="220"/>
    </row>
    <row r="6174" spans="7:7">
      <c r="G6174" s="220"/>
    </row>
    <row r="6175" spans="7:7">
      <c r="G6175" s="220"/>
    </row>
    <row r="6176" spans="7:7">
      <c r="G6176" s="220"/>
    </row>
    <row r="6177" spans="7:7">
      <c r="G6177" s="220"/>
    </row>
    <row r="6178" spans="7:7">
      <c r="G6178" s="220"/>
    </row>
    <row r="6179" spans="7:7">
      <c r="G6179" s="220"/>
    </row>
    <row r="6180" spans="7:7">
      <c r="G6180" s="220"/>
    </row>
    <row r="6181" spans="7:7">
      <c r="G6181" s="220"/>
    </row>
    <row r="6182" spans="7:7">
      <c r="G6182" s="220"/>
    </row>
    <row r="6183" spans="7:7">
      <c r="G6183" s="220"/>
    </row>
    <row r="6184" spans="7:7">
      <c r="G6184" s="220"/>
    </row>
    <row r="6185" spans="7:7">
      <c r="G6185" s="220"/>
    </row>
    <row r="6186" spans="7:7">
      <c r="G6186" s="220"/>
    </row>
    <row r="6187" spans="7:7">
      <c r="G6187" s="220"/>
    </row>
    <row r="6188" spans="7:7">
      <c r="G6188" s="220"/>
    </row>
    <row r="6189" spans="7:7">
      <c r="G6189" s="220"/>
    </row>
    <row r="6190" spans="7:7">
      <c r="G6190" s="220"/>
    </row>
    <row r="6191" spans="7:7">
      <c r="G6191" s="220"/>
    </row>
    <row r="6192" spans="7:7">
      <c r="G6192" s="220"/>
    </row>
    <row r="6193" spans="7:7">
      <c r="G6193" s="220"/>
    </row>
    <row r="6194" spans="7:7">
      <c r="G6194" s="220"/>
    </row>
    <row r="6195" spans="7:7">
      <c r="G6195" s="220"/>
    </row>
    <row r="6196" spans="7:7">
      <c r="G6196" s="220"/>
    </row>
    <row r="6197" spans="7:7">
      <c r="G6197" s="220"/>
    </row>
    <row r="6198" spans="7:7">
      <c r="G6198" s="220"/>
    </row>
    <row r="6199" spans="7:7">
      <c r="G6199" s="220"/>
    </row>
    <row r="6200" spans="7:7">
      <c r="G6200" s="220"/>
    </row>
    <row r="6201" spans="7:7">
      <c r="G6201" s="220"/>
    </row>
    <row r="6202" spans="7:7">
      <c r="G6202" s="220"/>
    </row>
    <row r="6203" spans="7:7">
      <c r="G6203" s="220"/>
    </row>
    <row r="6204" spans="7:7">
      <c r="G6204" s="220"/>
    </row>
    <row r="6205" spans="7:7">
      <c r="G6205" s="220"/>
    </row>
    <row r="6206" spans="7:7">
      <c r="G6206" s="220"/>
    </row>
    <row r="6207" spans="7:7">
      <c r="G6207" s="220"/>
    </row>
    <row r="6208" spans="7:7">
      <c r="G6208" s="220"/>
    </row>
    <row r="6209" spans="7:7">
      <c r="G6209" s="220"/>
    </row>
    <row r="6210" spans="7:7">
      <c r="G6210" s="220"/>
    </row>
    <row r="6211" spans="7:7">
      <c r="G6211" s="220"/>
    </row>
    <row r="6212" spans="7:7">
      <c r="G6212" s="220"/>
    </row>
    <row r="6213" spans="7:7">
      <c r="G6213" s="220"/>
    </row>
    <row r="6214" spans="7:7">
      <c r="G6214" s="220"/>
    </row>
    <row r="6215" spans="7:7">
      <c r="G6215" s="220"/>
    </row>
    <row r="6216" spans="7:7">
      <c r="G6216" s="220"/>
    </row>
    <row r="6217" spans="7:7">
      <c r="G6217" s="220"/>
    </row>
    <row r="6218" spans="7:7">
      <c r="G6218" s="220"/>
    </row>
    <row r="6219" spans="7:7">
      <c r="G6219" s="220"/>
    </row>
    <row r="6220" spans="7:7">
      <c r="G6220" s="220"/>
    </row>
    <row r="6221" spans="7:7">
      <c r="G6221" s="220"/>
    </row>
    <row r="6222" spans="7:7">
      <c r="G6222" s="220"/>
    </row>
    <row r="6223" spans="7:7">
      <c r="G6223" s="220"/>
    </row>
    <row r="6224" spans="7:7">
      <c r="G6224" s="220"/>
    </row>
    <row r="6225" spans="7:7">
      <c r="G6225" s="220"/>
    </row>
    <row r="6226" spans="7:7">
      <c r="G6226" s="220"/>
    </row>
    <row r="6227" spans="7:7">
      <c r="G6227" s="220"/>
    </row>
    <row r="6228" spans="7:7">
      <c r="G6228" s="220"/>
    </row>
    <row r="6229" spans="7:7">
      <c r="G6229" s="220"/>
    </row>
    <row r="6230" spans="7:7">
      <c r="G6230" s="220"/>
    </row>
    <row r="6231" spans="7:7">
      <c r="G6231" s="220"/>
    </row>
    <row r="6232" spans="7:7">
      <c r="G6232" s="220"/>
    </row>
    <row r="6233" spans="7:7">
      <c r="G6233" s="220"/>
    </row>
    <row r="6234" spans="7:7">
      <c r="G6234" s="220"/>
    </row>
    <row r="6235" spans="7:7">
      <c r="G6235" s="220"/>
    </row>
    <row r="6236" spans="7:7">
      <c r="G6236" s="220"/>
    </row>
    <row r="6237" spans="7:7">
      <c r="G6237" s="220"/>
    </row>
    <row r="6238" spans="7:7">
      <c r="G6238" s="220"/>
    </row>
    <row r="6239" spans="7:7">
      <c r="G6239" s="220"/>
    </row>
    <row r="6240" spans="7:7">
      <c r="G6240" s="220"/>
    </row>
    <row r="6241" spans="7:7">
      <c r="G6241" s="220"/>
    </row>
    <row r="6242" spans="7:7">
      <c r="G6242" s="220"/>
    </row>
    <row r="6243" spans="7:7">
      <c r="G6243" s="220"/>
    </row>
    <row r="6244" spans="7:7">
      <c r="G6244" s="220"/>
    </row>
    <row r="6245" spans="7:7">
      <c r="G6245" s="220"/>
    </row>
    <row r="6246" spans="7:7">
      <c r="G6246" s="220"/>
    </row>
    <row r="6247" spans="7:7">
      <c r="G6247" s="220"/>
    </row>
    <row r="6248" spans="7:7">
      <c r="G6248" s="220"/>
    </row>
    <row r="6249" spans="7:7">
      <c r="G6249" s="220"/>
    </row>
    <row r="6250" spans="7:7">
      <c r="G6250" s="220"/>
    </row>
    <row r="6251" spans="7:7">
      <c r="G6251" s="220"/>
    </row>
    <row r="6252" spans="7:7">
      <c r="G6252" s="220"/>
    </row>
    <row r="6253" spans="7:7">
      <c r="G6253" s="220"/>
    </row>
    <row r="6254" spans="7:7">
      <c r="G6254" s="220"/>
    </row>
    <row r="6255" spans="7:7">
      <c r="G6255" s="220"/>
    </row>
    <row r="6256" spans="7:7">
      <c r="G6256" s="220"/>
    </row>
    <row r="6257" spans="7:7">
      <c r="G6257" s="220"/>
    </row>
    <row r="6258" spans="7:7">
      <c r="G6258" s="220"/>
    </row>
    <row r="6259" spans="7:7">
      <c r="G6259" s="220"/>
    </row>
    <row r="6260" spans="7:7">
      <c r="G6260" s="220"/>
    </row>
    <row r="6261" spans="7:7">
      <c r="G6261" s="220"/>
    </row>
    <row r="6262" spans="7:7">
      <c r="G6262" s="220"/>
    </row>
    <row r="6263" spans="7:7">
      <c r="G6263" s="220"/>
    </row>
    <row r="6264" spans="7:7">
      <c r="G6264" s="220"/>
    </row>
    <row r="6265" spans="7:7">
      <c r="G6265" s="220"/>
    </row>
    <row r="6266" spans="7:7">
      <c r="G6266" s="220"/>
    </row>
    <row r="6267" spans="7:7">
      <c r="G6267" s="220"/>
    </row>
    <row r="6268" spans="7:7">
      <c r="G6268" s="220"/>
    </row>
    <row r="6269" spans="7:7">
      <c r="G6269" s="220"/>
    </row>
    <row r="6270" spans="7:7">
      <c r="G6270" s="220"/>
    </row>
    <row r="6271" spans="7:7">
      <c r="G6271" s="220"/>
    </row>
    <row r="6272" spans="7:7">
      <c r="G6272" s="220"/>
    </row>
    <row r="6273" spans="7:7">
      <c r="G6273" s="220"/>
    </row>
    <row r="6274" spans="7:7">
      <c r="G6274" s="220"/>
    </row>
    <row r="6275" spans="7:7">
      <c r="G6275" s="220"/>
    </row>
    <row r="6276" spans="7:7">
      <c r="G6276" s="220"/>
    </row>
    <row r="6277" spans="7:7">
      <c r="G6277" s="220"/>
    </row>
    <row r="6278" spans="7:7">
      <c r="G6278" s="220"/>
    </row>
    <row r="6279" spans="7:7">
      <c r="G6279" s="220"/>
    </row>
    <row r="6280" spans="7:7">
      <c r="G6280" s="220"/>
    </row>
    <row r="6281" spans="7:7">
      <c r="G6281" s="220"/>
    </row>
    <row r="6282" spans="7:7">
      <c r="G6282" s="220"/>
    </row>
    <row r="6283" spans="7:7">
      <c r="G6283" s="220"/>
    </row>
    <row r="6284" spans="7:7">
      <c r="G6284" s="220"/>
    </row>
    <row r="6285" spans="7:7">
      <c r="G6285" s="220"/>
    </row>
    <row r="6286" spans="7:7">
      <c r="G6286" s="220"/>
    </row>
    <row r="6287" spans="7:7">
      <c r="G6287" s="220"/>
    </row>
    <row r="6288" spans="7:7">
      <c r="G6288" s="220"/>
    </row>
    <row r="6289" spans="7:7">
      <c r="G6289" s="220"/>
    </row>
    <row r="6290" spans="7:7">
      <c r="G6290" s="220"/>
    </row>
    <row r="6291" spans="7:7">
      <c r="G6291" s="220"/>
    </row>
    <row r="6292" spans="7:7">
      <c r="G6292" s="220"/>
    </row>
    <row r="6293" spans="7:7">
      <c r="G6293" s="220"/>
    </row>
    <row r="6294" spans="7:7">
      <c r="G6294" s="220"/>
    </row>
    <row r="6295" spans="7:7">
      <c r="G6295" s="220"/>
    </row>
    <row r="6296" spans="7:7">
      <c r="G6296" s="220"/>
    </row>
    <row r="6297" spans="7:7">
      <c r="G6297" s="220"/>
    </row>
    <row r="6298" spans="7:7">
      <c r="G6298" s="220"/>
    </row>
    <row r="6299" spans="7:7">
      <c r="G6299" s="220"/>
    </row>
    <row r="6300" spans="7:7">
      <c r="G6300" s="220"/>
    </row>
    <row r="6301" spans="7:7">
      <c r="G6301" s="220"/>
    </row>
    <row r="6302" spans="7:7">
      <c r="G6302" s="220"/>
    </row>
    <row r="6303" spans="7:7">
      <c r="G6303" s="220"/>
    </row>
    <row r="6304" spans="7:7">
      <c r="G6304" s="220"/>
    </row>
    <row r="6305" spans="7:7">
      <c r="G6305" s="220"/>
    </row>
    <row r="6306" spans="7:7">
      <c r="G6306" s="220"/>
    </row>
    <row r="6307" spans="7:7">
      <c r="G6307" s="220"/>
    </row>
    <row r="6308" spans="7:7">
      <c r="G6308" s="220"/>
    </row>
    <row r="6309" spans="7:7">
      <c r="G6309" s="220"/>
    </row>
    <row r="6310" spans="7:7">
      <c r="G6310" s="220"/>
    </row>
    <row r="6311" spans="7:7">
      <c r="G6311" s="220"/>
    </row>
    <row r="6312" spans="7:7">
      <c r="G6312" s="220"/>
    </row>
    <row r="6313" spans="7:7">
      <c r="G6313" s="220"/>
    </row>
    <row r="6314" spans="7:7">
      <c r="G6314" s="220"/>
    </row>
    <row r="6315" spans="7:7">
      <c r="G6315" s="220"/>
    </row>
    <row r="6316" spans="7:7">
      <c r="G6316" s="220"/>
    </row>
    <row r="6317" spans="7:7">
      <c r="G6317" s="220"/>
    </row>
    <row r="6318" spans="7:7">
      <c r="G6318" s="220"/>
    </row>
    <row r="6319" spans="7:7">
      <c r="G6319" s="220"/>
    </row>
    <row r="6320" spans="7:7">
      <c r="G6320" s="220"/>
    </row>
    <row r="6321" spans="7:7">
      <c r="G6321" s="220"/>
    </row>
    <row r="6322" spans="7:7">
      <c r="G6322" s="220"/>
    </row>
    <row r="6323" spans="7:7">
      <c r="G6323" s="220"/>
    </row>
    <row r="6324" spans="7:7">
      <c r="G6324" s="220"/>
    </row>
    <row r="6325" spans="7:7">
      <c r="G6325" s="220"/>
    </row>
    <row r="6326" spans="7:7">
      <c r="G6326" s="220"/>
    </row>
    <row r="6327" spans="7:7">
      <c r="G6327" s="220"/>
    </row>
    <row r="6328" spans="7:7">
      <c r="G6328" s="220"/>
    </row>
    <row r="6329" spans="7:7">
      <c r="G6329" s="220"/>
    </row>
    <row r="6330" spans="7:7">
      <c r="G6330" s="220"/>
    </row>
    <row r="6331" spans="7:7">
      <c r="G6331" s="220"/>
    </row>
    <row r="6332" spans="7:7">
      <c r="G6332" s="220"/>
    </row>
    <row r="6333" spans="7:7">
      <c r="G6333" s="220"/>
    </row>
    <row r="6334" spans="7:7">
      <c r="G6334" s="220"/>
    </row>
    <row r="6335" spans="7:7">
      <c r="G6335" s="220"/>
    </row>
    <row r="6336" spans="7:7">
      <c r="G6336" s="220"/>
    </row>
    <row r="6337" spans="7:7">
      <c r="G6337" s="220"/>
    </row>
    <row r="6338" spans="7:7">
      <c r="G6338" s="220"/>
    </row>
    <row r="6339" spans="7:7">
      <c r="G6339" s="220"/>
    </row>
    <row r="6340" spans="7:7">
      <c r="G6340" s="220"/>
    </row>
    <row r="6341" spans="7:7">
      <c r="G6341" s="220"/>
    </row>
    <row r="6342" spans="7:7">
      <c r="G6342" s="220"/>
    </row>
    <row r="6343" spans="7:7">
      <c r="G6343" s="220"/>
    </row>
    <row r="6344" spans="7:7">
      <c r="G6344" s="220"/>
    </row>
    <row r="6345" spans="7:7">
      <c r="G6345" s="220"/>
    </row>
    <row r="6346" spans="7:7">
      <c r="G6346" s="220"/>
    </row>
    <row r="6347" spans="7:7">
      <c r="G6347" s="220"/>
    </row>
    <row r="6348" spans="7:7">
      <c r="G6348" s="220"/>
    </row>
    <row r="6349" spans="7:7">
      <c r="G6349" s="220"/>
    </row>
    <row r="6350" spans="7:7">
      <c r="G6350" s="220"/>
    </row>
    <row r="6351" spans="7:7">
      <c r="G6351" s="220"/>
    </row>
    <row r="6352" spans="7:7">
      <c r="G6352" s="220"/>
    </row>
    <row r="6353" spans="7:7">
      <c r="G6353" s="220"/>
    </row>
    <row r="6354" spans="7:7">
      <c r="G6354" s="220"/>
    </row>
    <row r="6355" spans="7:7">
      <c r="G6355" s="220"/>
    </row>
    <row r="6356" spans="7:7">
      <c r="G6356" s="220"/>
    </row>
    <row r="6357" spans="7:7">
      <c r="G6357" s="220"/>
    </row>
    <row r="6358" spans="7:7">
      <c r="G6358" s="220"/>
    </row>
    <row r="6359" spans="7:7">
      <c r="G6359" s="220"/>
    </row>
    <row r="6360" spans="7:7">
      <c r="G6360" s="220"/>
    </row>
    <row r="6361" spans="7:7">
      <c r="G6361" s="220"/>
    </row>
    <row r="6362" spans="7:7">
      <c r="G6362" s="220"/>
    </row>
    <row r="6363" spans="7:7">
      <c r="G6363" s="220"/>
    </row>
    <row r="6364" spans="7:7">
      <c r="G6364" s="220"/>
    </row>
    <row r="6365" spans="7:7">
      <c r="G6365" s="220"/>
    </row>
    <row r="6366" spans="7:7">
      <c r="G6366" s="220"/>
    </row>
    <row r="6367" spans="7:7">
      <c r="G6367" s="220"/>
    </row>
    <row r="6368" spans="7:7">
      <c r="G6368" s="220"/>
    </row>
    <row r="6369" spans="7:7">
      <c r="G6369" s="220"/>
    </row>
    <row r="6370" spans="7:7">
      <c r="G6370" s="220"/>
    </row>
    <row r="6371" spans="7:7">
      <c r="G6371" s="220"/>
    </row>
    <row r="6372" spans="7:7">
      <c r="G6372" s="220"/>
    </row>
    <row r="6373" spans="7:7">
      <c r="G6373" s="220"/>
    </row>
    <row r="6374" spans="7:7">
      <c r="G6374" s="220"/>
    </row>
    <row r="6375" spans="7:7">
      <c r="G6375" s="220"/>
    </row>
    <row r="6376" spans="7:7">
      <c r="G6376" s="220"/>
    </row>
    <row r="6377" spans="7:7">
      <c r="G6377" s="220"/>
    </row>
    <row r="6378" spans="7:7">
      <c r="G6378" s="220"/>
    </row>
    <row r="6379" spans="7:7">
      <c r="G6379" s="220"/>
    </row>
    <row r="6380" spans="7:7">
      <c r="G6380" s="220"/>
    </row>
    <row r="6381" spans="7:7">
      <c r="G6381" s="220"/>
    </row>
    <row r="6382" spans="7:7">
      <c r="G6382" s="220"/>
    </row>
    <row r="6383" spans="7:7">
      <c r="G6383" s="220"/>
    </row>
    <row r="6384" spans="7:7">
      <c r="G6384" s="220"/>
    </row>
    <row r="6385" spans="7:7">
      <c r="G6385" s="220"/>
    </row>
    <row r="6386" spans="7:7">
      <c r="G6386" s="220"/>
    </row>
    <row r="6387" spans="7:7">
      <c r="G6387" s="220"/>
    </row>
    <row r="6388" spans="7:7">
      <c r="G6388" s="220"/>
    </row>
    <row r="6389" spans="7:7">
      <c r="G6389" s="220"/>
    </row>
    <row r="6390" spans="7:7">
      <c r="G6390" s="220"/>
    </row>
    <row r="6391" spans="7:7">
      <c r="G6391" s="220"/>
    </row>
    <row r="6392" spans="7:7">
      <c r="G6392" s="220"/>
    </row>
    <row r="6393" spans="7:7">
      <c r="G6393" s="220"/>
    </row>
    <row r="6394" spans="7:7">
      <c r="G6394" s="220"/>
    </row>
    <row r="6395" spans="7:7">
      <c r="G6395" s="220"/>
    </row>
    <row r="6396" spans="7:7">
      <c r="G6396" s="220"/>
    </row>
    <row r="6397" spans="7:7">
      <c r="G6397" s="220"/>
    </row>
    <row r="6398" spans="7:7">
      <c r="G6398" s="220"/>
    </row>
    <row r="6399" spans="7:7">
      <c r="G6399" s="220"/>
    </row>
    <row r="6400" spans="7:7">
      <c r="G6400" s="220"/>
    </row>
    <row r="6401" spans="7:7">
      <c r="G6401" s="220"/>
    </row>
    <row r="6402" spans="7:7">
      <c r="G6402" s="220"/>
    </row>
    <row r="6403" spans="7:7">
      <c r="G6403" s="220"/>
    </row>
    <row r="6404" spans="7:7">
      <c r="G6404" s="220"/>
    </row>
    <row r="6405" spans="7:7">
      <c r="G6405" s="220"/>
    </row>
    <row r="6406" spans="7:7">
      <c r="G6406" s="220"/>
    </row>
    <row r="6407" spans="7:7">
      <c r="G6407" s="220"/>
    </row>
    <row r="6408" spans="7:7">
      <c r="G6408" s="220"/>
    </row>
    <row r="6409" spans="7:7">
      <c r="G6409" s="220"/>
    </row>
    <row r="6410" spans="7:7">
      <c r="G6410" s="220"/>
    </row>
    <row r="6411" spans="7:7">
      <c r="G6411" s="220"/>
    </row>
    <row r="6412" spans="7:7">
      <c r="G6412" s="220"/>
    </row>
    <row r="6413" spans="7:7">
      <c r="G6413" s="220"/>
    </row>
    <row r="6414" spans="7:7">
      <c r="G6414" s="220"/>
    </row>
    <row r="6415" spans="7:7">
      <c r="G6415" s="220"/>
    </row>
    <row r="6416" spans="7:7">
      <c r="G6416" s="220"/>
    </row>
    <row r="6417" spans="7:7">
      <c r="G6417" s="220"/>
    </row>
    <row r="6418" spans="7:7">
      <c r="G6418" s="220"/>
    </row>
    <row r="6419" spans="7:7">
      <c r="G6419" s="220"/>
    </row>
    <row r="6420" spans="7:7">
      <c r="G6420" s="220"/>
    </row>
    <row r="6421" spans="7:7">
      <c r="G6421" s="220"/>
    </row>
    <row r="6422" spans="7:7">
      <c r="G6422" s="220"/>
    </row>
    <row r="6423" spans="7:7">
      <c r="G6423" s="220"/>
    </row>
    <row r="6424" spans="7:7">
      <c r="G6424" s="220"/>
    </row>
    <row r="6425" spans="7:7">
      <c r="G6425" s="220"/>
    </row>
    <row r="6426" spans="7:7">
      <c r="G6426" s="220"/>
    </row>
    <row r="6427" spans="7:7">
      <c r="G6427" s="220"/>
    </row>
    <row r="6428" spans="7:7">
      <c r="G6428" s="220"/>
    </row>
    <row r="6429" spans="7:7">
      <c r="G6429" s="220"/>
    </row>
    <row r="6430" spans="7:7">
      <c r="G6430" s="220"/>
    </row>
    <row r="6431" spans="7:7">
      <c r="G6431" s="220"/>
    </row>
    <row r="6432" spans="7:7">
      <c r="G6432" s="220"/>
    </row>
    <row r="6433" spans="7:7">
      <c r="G6433" s="220"/>
    </row>
    <row r="6434" spans="7:7">
      <c r="G6434" s="220"/>
    </row>
    <row r="6435" spans="7:7">
      <c r="G6435" s="220"/>
    </row>
    <row r="6436" spans="7:7">
      <c r="G6436" s="220"/>
    </row>
    <row r="6437" spans="7:7">
      <c r="G6437" s="220"/>
    </row>
    <row r="6438" spans="7:7">
      <c r="G6438" s="220"/>
    </row>
    <row r="6439" spans="7:7">
      <c r="G6439" s="220"/>
    </row>
    <row r="6440" spans="7:7">
      <c r="G6440" s="220"/>
    </row>
    <row r="6441" spans="7:7">
      <c r="G6441" s="220"/>
    </row>
    <row r="6442" spans="7:7">
      <c r="G6442" s="220"/>
    </row>
    <row r="6443" spans="7:7">
      <c r="G6443" s="220"/>
    </row>
    <row r="6444" spans="7:7">
      <c r="G6444" s="220"/>
    </row>
    <row r="6445" spans="7:7">
      <c r="G6445" s="220"/>
    </row>
    <row r="6446" spans="7:7">
      <c r="G6446" s="220"/>
    </row>
    <row r="6447" spans="7:7">
      <c r="G6447" s="220"/>
    </row>
    <row r="6448" spans="7:7">
      <c r="G6448" s="220"/>
    </row>
    <row r="6449" spans="7:7">
      <c r="G6449" s="220"/>
    </row>
    <row r="6450" spans="7:7">
      <c r="G6450" s="220"/>
    </row>
    <row r="6451" spans="7:7">
      <c r="G6451" s="220"/>
    </row>
    <row r="6452" spans="7:7">
      <c r="G6452" s="220"/>
    </row>
    <row r="6453" spans="7:7">
      <c r="G6453" s="220"/>
    </row>
    <row r="6454" spans="7:7">
      <c r="G6454" s="220"/>
    </row>
    <row r="6455" spans="7:7">
      <c r="G6455" s="220"/>
    </row>
    <row r="6456" spans="7:7">
      <c r="G6456" s="220"/>
    </row>
    <row r="6457" spans="7:7">
      <c r="G6457" s="220"/>
    </row>
    <row r="6458" spans="7:7">
      <c r="G6458" s="220"/>
    </row>
    <row r="6459" spans="7:7">
      <c r="G6459" s="220"/>
    </row>
    <row r="6460" spans="7:7">
      <c r="G6460" s="220"/>
    </row>
    <row r="6461" spans="7:7">
      <c r="G6461" s="220"/>
    </row>
    <row r="6462" spans="7:7">
      <c r="G6462" s="220"/>
    </row>
    <row r="6463" spans="7:7">
      <c r="G6463" s="220"/>
    </row>
    <row r="6464" spans="7:7">
      <c r="G6464" s="220"/>
    </row>
    <row r="6465" spans="7:7">
      <c r="G6465" s="220"/>
    </row>
    <row r="6466" spans="7:7">
      <c r="G6466" s="220"/>
    </row>
    <row r="6467" spans="7:7">
      <c r="G6467" s="220"/>
    </row>
    <row r="6468" spans="7:7">
      <c r="G6468" s="220"/>
    </row>
    <row r="6469" spans="7:7">
      <c r="G6469" s="220"/>
    </row>
    <row r="6470" spans="7:7">
      <c r="G6470" s="220"/>
    </row>
    <row r="6471" spans="7:7">
      <c r="G6471" s="220"/>
    </row>
    <row r="6472" spans="7:7">
      <c r="G6472" s="220"/>
    </row>
    <row r="6473" spans="7:7">
      <c r="G6473" s="220"/>
    </row>
    <row r="6474" spans="7:7">
      <c r="G6474" s="220"/>
    </row>
    <row r="6475" spans="7:7">
      <c r="G6475" s="220"/>
    </row>
    <row r="6476" spans="7:7">
      <c r="G6476" s="220"/>
    </row>
    <row r="6477" spans="7:7">
      <c r="G6477" s="220"/>
    </row>
    <row r="6478" spans="7:7">
      <c r="G6478" s="220"/>
    </row>
    <row r="6479" spans="7:7">
      <c r="G6479" s="220"/>
    </row>
    <row r="6480" spans="7:7">
      <c r="G6480" s="220"/>
    </row>
    <row r="6481" spans="7:7">
      <c r="G6481" s="220"/>
    </row>
    <row r="6482" spans="7:7">
      <c r="G6482" s="220"/>
    </row>
    <row r="6483" spans="7:7">
      <c r="G6483" s="220"/>
    </row>
    <row r="6484" spans="7:7">
      <c r="G6484" s="220"/>
    </row>
    <row r="6485" spans="7:7">
      <c r="G6485" s="220"/>
    </row>
    <row r="6486" spans="7:7">
      <c r="G6486" s="220"/>
    </row>
    <row r="6487" spans="7:7">
      <c r="G6487" s="220"/>
    </row>
    <row r="6488" spans="7:7">
      <c r="G6488" s="220"/>
    </row>
    <row r="6489" spans="7:7">
      <c r="G6489" s="220"/>
    </row>
    <row r="6490" spans="7:7">
      <c r="G6490" s="220"/>
    </row>
    <row r="6491" spans="7:7">
      <c r="G6491" s="220"/>
    </row>
    <row r="6492" spans="7:7">
      <c r="G6492" s="220"/>
    </row>
    <row r="6493" spans="7:7">
      <c r="G6493" s="220"/>
    </row>
    <row r="6494" spans="7:7">
      <c r="G6494" s="220"/>
    </row>
    <row r="6495" spans="7:7">
      <c r="G6495" s="220"/>
    </row>
    <row r="6496" spans="7:7">
      <c r="G6496" s="220"/>
    </row>
    <row r="6497" spans="7:7">
      <c r="G6497" s="220"/>
    </row>
    <row r="6498" spans="7:7">
      <c r="G6498" s="220"/>
    </row>
    <row r="6499" spans="7:7">
      <c r="G6499" s="220"/>
    </row>
    <row r="6500" spans="7:7">
      <c r="G6500" s="220"/>
    </row>
    <row r="6501" spans="7:7">
      <c r="G6501" s="220"/>
    </row>
    <row r="6502" spans="7:7">
      <c r="G6502" s="220"/>
    </row>
    <row r="6503" spans="7:7">
      <c r="G6503" s="220"/>
    </row>
    <row r="6504" spans="7:7">
      <c r="G6504" s="220"/>
    </row>
    <row r="6505" spans="7:7">
      <c r="G6505" s="220"/>
    </row>
    <row r="6506" spans="7:7">
      <c r="G6506" s="220"/>
    </row>
    <row r="6507" spans="7:7">
      <c r="G6507" s="220"/>
    </row>
    <row r="6508" spans="7:7">
      <c r="G6508" s="220"/>
    </row>
    <row r="6509" spans="7:7">
      <c r="G6509" s="220"/>
    </row>
    <row r="6510" spans="7:7">
      <c r="G6510" s="220"/>
    </row>
    <row r="6511" spans="7:7">
      <c r="G6511" s="220"/>
    </row>
    <row r="6512" spans="7:7">
      <c r="G6512" s="220"/>
    </row>
    <row r="6513" spans="7:7">
      <c r="G6513" s="220"/>
    </row>
    <row r="6514" spans="7:7">
      <c r="G6514" s="220"/>
    </row>
    <row r="6515" spans="7:7">
      <c r="G6515" s="220"/>
    </row>
    <row r="6516" spans="7:7">
      <c r="G6516" s="220"/>
    </row>
    <row r="6517" spans="7:7">
      <c r="G6517" s="220"/>
    </row>
    <row r="6518" spans="7:7">
      <c r="G6518" s="220"/>
    </row>
    <row r="6519" spans="7:7">
      <c r="G6519" s="220"/>
    </row>
    <row r="6520" spans="7:7">
      <c r="G6520" s="220"/>
    </row>
    <row r="6521" spans="7:7">
      <c r="G6521" s="220"/>
    </row>
    <row r="6522" spans="7:7">
      <c r="G6522" s="220"/>
    </row>
    <row r="6523" spans="7:7">
      <c r="G6523" s="220"/>
    </row>
    <row r="6524" spans="7:7">
      <c r="G6524" s="220"/>
    </row>
    <row r="6525" spans="7:7">
      <c r="G6525" s="220"/>
    </row>
    <row r="6526" spans="7:7">
      <c r="G6526" s="220"/>
    </row>
    <row r="6527" spans="7:7">
      <c r="G6527" s="220"/>
    </row>
    <row r="6528" spans="7:7">
      <c r="G6528" s="220"/>
    </row>
    <row r="6529" spans="7:7">
      <c r="G6529" s="220"/>
    </row>
    <row r="6530" spans="7:7">
      <c r="G6530" s="220"/>
    </row>
    <row r="6531" spans="7:7">
      <c r="G6531" s="220"/>
    </row>
    <row r="6532" spans="7:7">
      <c r="G6532" s="220"/>
    </row>
    <row r="6533" spans="7:7">
      <c r="G6533" s="220"/>
    </row>
    <row r="6534" spans="7:7">
      <c r="G6534" s="220"/>
    </row>
    <row r="6535" spans="7:7">
      <c r="G6535" s="220"/>
    </row>
    <row r="6536" spans="7:7">
      <c r="G6536" s="220"/>
    </row>
    <row r="6537" spans="7:7">
      <c r="G6537" s="220"/>
    </row>
    <row r="6538" spans="7:7">
      <c r="G6538" s="220"/>
    </row>
    <row r="6539" spans="7:7">
      <c r="G6539" s="220"/>
    </row>
    <row r="6540" spans="7:7">
      <c r="G6540" s="220"/>
    </row>
    <row r="6541" spans="7:7">
      <c r="G6541" s="220"/>
    </row>
    <row r="6542" spans="7:7">
      <c r="G6542" s="220"/>
    </row>
    <row r="6543" spans="7:7">
      <c r="G6543" s="220"/>
    </row>
    <row r="6544" spans="7:7">
      <c r="G6544" s="220"/>
    </row>
    <row r="6545" spans="7:7">
      <c r="G6545" s="220"/>
    </row>
    <row r="6546" spans="7:7">
      <c r="G6546" s="220"/>
    </row>
    <row r="6547" spans="7:7">
      <c r="G6547" s="220"/>
    </row>
    <row r="6548" spans="7:7">
      <c r="G6548" s="220"/>
    </row>
    <row r="6549" spans="7:7">
      <c r="G6549" s="220"/>
    </row>
    <row r="6550" spans="7:7">
      <c r="G6550" s="220"/>
    </row>
    <row r="6551" spans="7:7">
      <c r="G6551" s="220"/>
    </row>
    <row r="6552" spans="7:7">
      <c r="G6552" s="220"/>
    </row>
    <row r="6553" spans="7:7">
      <c r="G6553" s="220"/>
    </row>
    <row r="6554" spans="7:7">
      <c r="G6554" s="220"/>
    </row>
    <row r="6555" spans="7:7">
      <c r="G6555" s="220"/>
    </row>
    <row r="6556" spans="7:7">
      <c r="G6556" s="220"/>
    </row>
    <row r="6557" spans="7:7">
      <c r="G6557" s="220"/>
    </row>
    <row r="6558" spans="7:7">
      <c r="G6558" s="220"/>
    </row>
    <row r="6559" spans="7:7">
      <c r="G6559" s="220"/>
    </row>
    <row r="6560" spans="7:7">
      <c r="G6560" s="220"/>
    </row>
    <row r="6561" spans="7:7">
      <c r="G6561" s="220"/>
    </row>
    <row r="6562" spans="7:7">
      <c r="G6562" s="220"/>
    </row>
    <row r="6563" spans="7:7">
      <c r="G6563" s="220"/>
    </row>
    <row r="6564" spans="7:7">
      <c r="G6564" s="220"/>
    </row>
    <row r="6565" spans="7:7">
      <c r="G6565" s="220"/>
    </row>
    <row r="6566" spans="7:7">
      <c r="G6566" s="220"/>
    </row>
    <row r="6567" spans="7:7">
      <c r="G6567" s="220"/>
    </row>
    <row r="6568" spans="7:7">
      <c r="G6568" s="220"/>
    </row>
    <row r="6569" spans="7:7">
      <c r="G6569" s="220"/>
    </row>
    <row r="6570" spans="7:7">
      <c r="G6570" s="220"/>
    </row>
    <row r="6571" spans="7:7">
      <c r="G6571" s="220"/>
    </row>
    <row r="6572" spans="7:7">
      <c r="G6572" s="220"/>
    </row>
    <row r="6573" spans="7:7">
      <c r="G6573" s="220"/>
    </row>
    <row r="6574" spans="7:7">
      <c r="G6574" s="220"/>
    </row>
    <row r="6575" spans="7:7">
      <c r="G6575" s="220"/>
    </row>
    <row r="6576" spans="7:7">
      <c r="G6576" s="220"/>
    </row>
    <row r="6577" spans="7:7">
      <c r="G6577" s="220"/>
    </row>
    <row r="6578" spans="7:7">
      <c r="G6578" s="220"/>
    </row>
    <row r="6579" spans="7:7">
      <c r="G6579" s="220"/>
    </row>
    <row r="6580" spans="7:7">
      <c r="G6580" s="220"/>
    </row>
    <row r="6581" spans="7:7">
      <c r="G6581" s="220"/>
    </row>
    <row r="6582" spans="7:7">
      <c r="G6582" s="220"/>
    </row>
    <row r="6583" spans="7:7">
      <c r="G6583" s="220"/>
    </row>
    <row r="6584" spans="7:7">
      <c r="G6584" s="220"/>
    </row>
    <row r="6585" spans="7:7">
      <c r="G6585" s="220"/>
    </row>
    <row r="6586" spans="7:7">
      <c r="G6586" s="220"/>
    </row>
    <row r="6587" spans="7:7">
      <c r="G6587" s="220"/>
    </row>
    <row r="6588" spans="7:7">
      <c r="G6588" s="220"/>
    </row>
    <row r="6589" spans="7:7">
      <c r="G6589" s="220"/>
    </row>
    <row r="6590" spans="7:7">
      <c r="G6590" s="220"/>
    </row>
    <row r="6591" spans="7:7">
      <c r="G6591" s="220"/>
    </row>
    <row r="6592" spans="7:7">
      <c r="G6592" s="220"/>
    </row>
    <row r="6593" spans="7:7">
      <c r="G6593" s="220"/>
    </row>
    <row r="6594" spans="7:7">
      <c r="G6594" s="220"/>
    </row>
    <row r="6595" spans="7:7">
      <c r="G6595" s="220"/>
    </row>
    <row r="6596" spans="7:7">
      <c r="G6596" s="220"/>
    </row>
    <row r="6597" spans="7:7">
      <c r="G6597" s="220"/>
    </row>
    <row r="6598" spans="7:7">
      <c r="G6598" s="220"/>
    </row>
    <row r="6599" spans="7:7">
      <c r="G6599" s="220"/>
    </row>
    <row r="6600" spans="7:7">
      <c r="G6600" s="220"/>
    </row>
    <row r="6601" spans="7:7">
      <c r="G6601" s="220"/>
    </row>
    <row r="6602" spans="7:7">
      <c r="G6602" s="220"/>
    </row>
    <row r="6603" spans="7:7">
      <c r="G6603" s="220"/>
    </row>
    <row r="6604" spans="7:7">
      <c r="G6604" s="220"/>
    </row>
    <row r="6605" spans="7:7">
      <c r="G6605" s="220"/>
    </row>
    <row r="6606" spans="7:7">
      <c r="G6606" s="220"/>
    </row>
    <row r="6607" spans="7:7">
      <c r="G6607" s="220"/>
    </row>
    <row r="6608" spans="7:7">
      <c r="G6608" s="220"/>
    </row>
    <row r="6609" spans="7:7">
      <c r="G6609" s="220"/>
    </row>
    <row r="6610" spans="7:7">
      <c r="G6610" s="220"/>
    </row>
    <row r="6611" spans="7:7">
      <c r="G6611" s="220"/>
    </row>
    <row r="6612" spans="7:7">
      <c r="G6612" s="220"/>
    </row>
    <row r="6613" spans="7:7">
      <c r="G6613" s="220"/>
    </row>
    <row r="6614" spans="7:7">
      <c r="G6614" s="220"/>
    </row>
    <row r="6615" spans="7:7">
      <c r="G6615" s="220"/>
    </row>
    <row r="6616" spans="7:7">
      <c r="G6616" s="220"/>
    </row>
    <row r="6617" spans="7:7">
      <c r="G6617" s="220"/>
    </row>
    <row r="6618" spans="7:7">
      <c r="G6618" s="220"/>
    </row>
    <row r="6619" spans="7:7">
      <c r="G6619" s="220"/>
    </row>
    <row r="6620" spans="7:7">
      <c r="G6620" s="220"/>
    </row>
    <row r="6621" spans="7:7">
      <c r="G6621" s="220"/>
    </row>
    <row r="6622" spans="7:7">
      <c r="G6622" s="220"/>
    </row>
    <row r="6623" spans="7:7">
      <c r="G6623" s="220"/>
    </row>
    <row r="6624" spans="7:7">
      <c r="G6624" s="220"/>
    </row>
    <row r="6625" spans="7:7">
      <c r="G6625" s="220"/>
    </row>
    <row r="6626" spans="7:7">
      <c r="G6626" s="220"/>
    </row>
    <row r="6627" spans="7:7">
      <c r="G6627" s="220"/>
    </row>
    <row r="6628" spans="7:7">
      <c r="G6628" s="220"/>
    </row>
    <row r="6629" spans="7:7">
      <c r="G6629" s="220"/>
    </row>
    <row r="6630" spans="7:7">
      <c r="G6630" s="220"/>
    </row>
    <row r="6631" spans="7:7">
      <c r="G6631" s="220"/>
    </row>
    <row r="6632" spans="7:7">
      <c r="G6632" s="220"/>
    </row>
    <row r="6633" spans="7:7">
      <c r="G6633" s="220"/>
    </row>
    <row r="6634" spans="7:7">
      <c r="G6634" s="220"/>
    </row>
    <row r="6635" spans="7:7">
      <c r="G6635" s="220"/>
    </row>
    <row r="6636" spans="7:7">
      <c r="G6636" s="220"/>
    </row>
    <row r="6637" spans="7:7">
      <c r="G6637" s="220"/>
    </row>
    <row r="6638" spans="7:7">
      <c r="G6638" s="220"/>
    </row>
    <row r="6639" spans="7:7">
      <c r="G6639" s="220"/>
    </row>
    <row r="6640" spans="7:7">
      <c r="G6640" s="220"/>
    </row>
    <row r="6641" spans="7:7">
      <c r="G6641" s="220"/>
    </row>
    <row r="6642" spans="7:7">
      <c r="G6642" s="220"/>
    </row>
    <row r="6643" spans="7:7">
      <c r="G6643" s="220"/>
    </row>
    <row r="6644" spans="7:7">
      <c r="G6644" s="220"/>
    </row>
    <row r="6645" spans="7:7">
      <c r="G6645" s="220"/>
    </row>
    <row r="6646" spans="7:7">
      <c r="G6646" s="220"/>
    </row>
    <row r="6647" spans="7:7">
      <c r="G6647" s="220"/>
    </row>
    <row r="6648" spans="7:7">
      <c r="G6648" s="220"/>
    </row>
    <row r="6649" spans="7:7">
      <c r="G6649" s="220"/>
    </row>
    <row r="6650" spans="7:7">
      <c r="G6650" s="220"/>
    </row>
    <row r="6651" spans="7:7">
      <c r="G6651" s="220"/>
    </row>
    <row r="6652" spans="7:7">
      <c r="G6652" s="220"/>
    </row>
    <row r="6653" spans="7:7">
      <c r="G6653" s="220"/>
    </row>
    <row r="6654" spans="7:7">
      <c r="G6654" s="220"/>
    </row>
    <row r="6655" spans="7:7">
      <c r="G6655" s="220"/>
    </row>
    <row r="6656" spans="7:7">
      <c r="G6656" s="220"/>
    </row>
    <row r="6657" spans="7:7">
      <c r="G6657" s="220"/>
    </row>
    <row r="6658" spans="7:7">
      <c r="G6658" s="220"/>
    </row>
    <row r="6659" spans="7:7">
      <c r="G6659" s="220"/>
    </row>
    <row r="6660" spans="7:7">
      <c r="G6660" s="220"/>
    </row>
    <row r="6661" spans="7:7">
      <c r="G6661" s="220"/>
    </row>
    <row r="6662" spans="7:7">
      <c r="G6662" s="220"/>
    </row>
    <row r="6663" spans="7:7">
      <c r="G6663" s="220"/>
    </row>
    <row r="6664" spans="7:7">
      <c r="G6664" s="220"/>
    </row>
    <row r="6665" spans="7:7">
      <c r="G6665" s="220"/>
    </row>
    <row r="6666" spans="7:7">
      <c r="G6666" s="220"/>
    </row>
    <row r="6667" spans="7:7">
      <c r="G6667" s="220"/>
    </row>
    <row r="6668" spans="7:7">
      <c r="G6668" s="220"/>
    </row>
    <row r="6669" spans="7:7">
      <c r="G6669" s="220"/>
    </row>
    <row r="6670" spans="7:7">
      <c r="G6670" s="220"/>
    </row>
    <row r="6671" spans="7:7">
      <c r="G6671" s="220"/>
    </row>
    <row r="6672" spans="7:7">
      <c r="G6672" s="220"/>
    </row>
    <row r="6673" spans="7:7">
      <c r="G6673" s="220"/>
    </row>
    <row r="6674" spans="7:7">
      <c r="G6674" s="220"/>
    </row>
    <row r="6675" spans="7:7">
      <c r="G6675" s="220"/>
    </row>
    <row r="6676" spans="7:7">
      <c r="G6676" s="220"/>
    </row>
    <row r="6677" spans="7:7">
      <c r="G6677" s="220"/>
    </row>
    <row r="6678" spans="7:7">
      <c r="G6678" s="220"/>
    </row>
    <row r="6679" spans="7:7">
      <c r="G6679" s="220"/>
    </row>
    <row r="6680" spans="7:7">
      <c r="G6680" s="220"/>
    </row>
    <row r="6681" spans="7:7">
      <c r="G6681" s="220"/>
    </row>
    <row r="6682" spans="7:7">
      <c r="G6682" s="220"/>
    </row>
    <row r="6683" spans="7:7">
      <c r="G6683" s="220"/>
    </row>
    <row r="6684" spans="7:7">
      <c r="G6684" s="220"/>
    </row>
    <row r="6685" spans="7:7">
      <c r="G6685" s="220"/>
    </row>
    <row r="6686" spans="7:7">
      <c r="G6686" s="220"/>
    </row>
    <row r="6687" spans="7:7">
      <c r="G6687" s="220"/>
    </row>
    <row r="6688" spans="7:7">
      <c r="G6688" s="220"/>
    </row>
    <row r="6689" spans="7:7">
      <c r="G6689" s="220"/>
    </row>
    <row r="6690" spans="7:7">
      <c r="G6690" s="220"/>
    </row>
    <row r="6691" spans="7:7">
      <c r="G6691" s="220"/>
    </row>
    <row r="6692" spans="7:7">
      <c r="G6692" s="220"/>
    </row>
    <row r="6693" spans="7:7">
      <c r="G6693" s="220"/>
    </row>
    <row r="6694" spans="7:7">
      <c r="G6694" s="220"/>
    </row>
    <row r="6695" spans="7:7">
      <c r="G6695" s="220"/>
    </row>
    <row r="6696" spans="7:7">
      <c r="G6696" s="220"/>
    </row>
    <row r="6697" spans="7:7">
      <c r="G6697" s="220"/>
    </row>
    <row r="6698" spans="7:7">
      <c r="G6698" s="220"/>
    </row>
    <row r="6699" spans="7:7">
      <c r="G6699" s="220"/>
    </row>
    <row r="6700" spans="7:7">
      <c r="G6700" s="220"/>
    </row>
    <row r="6701" spans="7:7">
      <c r="G6701" s="220"/>
    </row>
    <row r="6702" spans="7:7">
      <c r="G6702" s="220"/>
    </row>
    <row r="6703" spans="7:7">
      <c r="G6703" s="220"/>
    </row>
    <row r="6704" spans="7:7">
      <c r="G6704" s="220"/>
    </row>
    <row r="6705" spans="7:7">
      <c r="G6705" s="220"/>
    </row>
    <row r="6706" spans="7:7">
      <c r="G6706" s="220"/>
    </row>
    <row r="6707" spans="7:7">
      <c r="G6707" s="220"/>
    </row>
    <row r="6708" spans="7:7">
      <c r="G6708" s="220"/>
    </row>
    <row r="6709" spans="7:7">
      <c r="G6709" s="220"/>
    </row>
    <row r="6710" spans="7:7">
      <c r="G6710" s="220"/>
    </row>
    <row r="6711" spans="7:7">
      <c r="G6711" s="220"/>
    </row>
    <row r="6712" spans="7:7">
      <c r="G6712" s="220"/>
    </row>
    <row r="6713" spans="7:7">
      <c r="G6713" s="220"/>
    </row>
    <row r="6714" spans="7:7">
      <c r="G6714" s="220"/>
    </row>
    <row r="6715" spans="7:7">
      <c r="G6715" s="220"/>
    </row>
    <row r="6716" spans="7:7">
      <c r="G6716" s="220"/>
    </row>
    <row r="6717" spans="7:7">
      <c r="G6717" s="220"/>
    </row>
    <row r="6718" spans="7:7">
      <c r="G6718" s="220"/>
    </row>
    <row r="6719" spans="7:7">
      <c r="G6719" s="220"/>
    </row>
    <row r="6720" spans="7:7">
      <c r="G6720" s="220"/>
    </row>
    <row r="6721" spans="7:7">
      <c r="G6721" s="220"/>
    </row>
    <row r="6722" spans="7:7">
      <c r="G6722" s="220"/>
    </row>
    <row r="6723" spans="7:7">
      <c r="G6723" s="220"/>
    </row>
    <row r="6724" spans="7:7">
      <c r="G6724" s="220"/>
    </row>
    <row r="6725" spans="7:7">
      <c r="G6725" s="220"/>
    </row>
    <row r="6726" spans="7:7">
      <c r="G6726" s="220"/>
    </row>
    <row r="6727" spans="7:7">
      <c r="G6727" s="220"/>
    </row>
    <row r="6728" spans="7:7">
      <c r="G6728" s="220"/>
    </row>
    <row r="6729" spans="7:7">
      <c r="G6729" s="220"/>
    </row>
    <row r="6730" spans="7:7">
      <c r="G6730" s="220"/>
    </row>
    <row r="6731" spans="7:7">
      <c r="G6731" s="220"/>
    </row>
    <row r="6732" spans="7:7">
      <c r="G6732" s="220"/>
    </row>
    <row r="6733" spans="7:7">
      <c r="G6733" s="220"/>
    </row>
    <row r="6734" spans="7:7">
      <c r="G6734" s="220"/>
    </row>
    <row r="6735" spans="7:7">
      <c r="G6735" s="220"/>
    </row>
    <row r="6736" spans="7:7">
      <c r="G6736" s="220"/>
    </row>
    <row r="6737" spans="7:7">
      <c r="G6737" s="220"/>
    </row>
    <row r="6738" spans="7:7">
      <c r="G6738" s="220"/>
    </row>
    <row r="6739" spans="7:7">
      <c r="G6739" s="220"/>
    </row>
    <row r="6740" spans="7:7">
      <c r="G6740" s="220"/>
    </row>
    <row r="6741" spans="7:7">
      <c r="G6741" s="220"/>
    </row>
    <row r="6742" spans="7:7">
      <c r="G6742" s="220"/>
    </row>
    <row r="6743" spans="7:7">
      <c r="G6743" s="220"/>
    </row>
    <row r="6744" spans="7:7">
      <c r="G6744" s="220"/>
    </row>
    <row r="6745" spans="7:7">
      <c r="G6745" s="220"/>
    </row>
    <row r="6746" spans="7:7">
      <c r="G6746" s="220"/>
    </row>
    <row r="6747" spans="7:7">
      <c r="G6747" s="220"/>
    </row>
    <row r="6748" spans="7:7">
      <c r="G6748" s="220"/>
    </row>
    <row r="6749" spans="7:7">
      <c r="G6749" s="220"/>
    </row>
    <row r="6750" spans="7:7">
      <c r="G6750" s="220"/>
    </row>
    <row r="6751" spans="7:7">
      <c r="G6751" s="220"/>
    </row>
    <row r="6752" spans="7:7">
      <c r="G6752" s="220"/>
    </row>
    <row r="6753" spans="7:7">
      <c r="G6753" s="220"/>
    </row>
    <row r="6754" spans="7:7">
      <c r="G6754" s="220"/>
    </row>
    <row r="6755" spans="7:7">
      <c r="G6755" s="220"/>
    </row>
    <row r="6756" spans="7:7">
      <c r="G6756" s="220"/>
    </row>
    <row r="6757" spans="7:7">
      <c r="G6757" s="220"/>
    </row>
    <row r="6758" spans="7:7">
      <c r="G6758" s="220"/>
    </row>
    <row r="6759" spans="7:7">
      <c r="G6759" s="220"/>
    </row>
    <row r="6760" spans="7:7">
      <c r="G6760" s="220"/>
    </row>
    <row r="6761" spans="7:7">
      <c r="G6761" s="220"/>
    </row>
    <row r="6762" spans="7:7">
      <c r="G6762" s="220"/>
    </row>
    <row r="6763" spans="7:7">
      <c r="G6763" s="220"/>
    </row>
    <row r="6764" spans="7:7">
      <c r="G6764" s="220"/>
    </row>
    <row r="6765" spans="7:7">
      <c r="G6765" s="220"/>
    </row>
    <row r="6766" spans="7:7">
      <c r="G6766" s="220"/>
    </row>
    <row r="6767" spans="7:7">
      <c r="G6767" s="220"/>
    </row>
    <row r="6768" spans="7:7">
      <c r="G6768" s="220"/>
    </row>
    <row r="6769" spans="7:7">
      <c r="G6769" s="220"/>
    </row>
    <row r="6770" spans="7:7">
      <c r="G6770" s="220"/>
    </row>
    <row r="6771" spans="7:7">
      <c r="G6771" s="220"/>
    </row>
    <row r="6772" spans="7:7">
      <c r="G6772" s="220"/>
    </row>
    <row r="6773" spans="7:7">
      <c r="G6773" s="220"/>
    </row>
    <row r="6774" spans="7:7">
      <c r="G6774" s="220"/>
    </row>
    <row r="6775" spans="7:7">
      <c r="G6775" s="220"/>
    </row>
    <row r="6776" spans="7:7">
      <c r="G6776" s="220"/>
    </row>
    <row r="6777" spans="7:7">
      <c r="G6777" s="220"/>
    </row>
    <row r="6778" spans="7:7">
      <c r="G6778" s="220"/>
    </row>
    <row r="6779" spans="7:7">
      <c r="G6779" s="220"/>
    </row>
    <row r="6780" spans="7:7">
      <c r="G6780" s="220"/>
    </row>
    <row r="6781" spans="7:7">
      <c r="G6781" s="220"/>
    </row>
    <row r="6782" spans="7:7">
      <c r="G6782" s="220"/>
    </row>
    <row r="6783" spans="7:7">
      <c r="G6783" s="220"/>
    </row>
    <row r="6784" spans="7:7">
      <c r="G6784" s="220"/>
    </row>
    <row r="6785" spans="7:7">
      <c r="G6785" s="220"/>
    </row>
    <row r="6786" spans="7:7">
      <c r="G6786" s="220"/>
    </row>
    <row r="6787" spans="7:7">
      <c r="G6787" s="220"/>
    </row>
    <row r="6788" spans="7:7">
      <c r="G6788" s="220"/>
    </row>
    <row r="6789" spans="7:7">
      <c r="G6789" s="220"/>
    </row>
    <row r="6790" spans="7:7">
      <c r="G6790" s="220"/>
    </row>
    <row r="6791" spans="7:7">
      <c r="G6791" s="220"/>
    </row>
    <row r="6792" spans="7:7">
      <c r="G6792" s="220"/>
    </row>
    <row r="6793" spans="7:7">
      <c r="G6793" s="220"/>
    </row>
    <row r="6794" spans="7:7">
      <c r="G6794" s="220"/>
    </row>
    <row r="6795" spans="7:7">
      <c r="G6795" s="220"/>
    </row>
    <row r="6796" spans="7:7">
      <c r="G6796" s="220"/>
    </row>
    <row r="6797" spans="7:7">
      <c r="G6797" s="220"/>
    </row>
    <row r="6798" spans="7:7">
      <c r="G6798" s="220"/>
    </row>
    <row r="6799" spans="7:7">
      <c r="G6799" s="220"/>
    </row>
    <row r="6800" spans="7:7">
      <c r="G6800" s="220"/>
    </row>
    <row r="6801" spans="7:7">
      <c r="G6801" s="220"/>
    </row>
    <row r="6802" spans="7:7">
      <c r="G6802" s="220"/>
    </row>
    <row r="6803" spans="7:7">
      <c r="G6803" s="220"/>
    </row>
    <row r="6804" spans="7:7">
      <c r="G6804" s="220"/>
    </row>
    <row r="6805" spans="7:7">
      <c r="G6805" s="220"/>
    </row>
    <row r="6806" spans="7:7">
      <c r="G6806" s="220"/>
    </row>
    <row r="6807" spans="7:7">
      <c r="G6807" s="220"/>
    </row>
    <row r="6808" spans="7:7">
      <c r="G6808" s="220"/>
    </row>
    <row r="6809" spans="7:7">
      <c r="G6809" s="220"/>
    </row>
    <row r="6810" spans="7:7">
      <c r="G6810" s="220"/>
    </row>
    <row r="6811" spans="7:7">
      <c r="G6811" s="220"/>
    </row>
    <row r="6812" spans="7:7">
      <c r="G6812" s="220"/>
    </row>
    <row r="6813" spans="7:7">
      <c r="G6813" s="220"/>
    </row>
    <row r="6814" spans="7:7">
      <c r="G6814" s="220"/>
    </row>
    <row r="6815" spans="7:7">
      <c r="G6815" s="220"/>
    </row>
    <row r="6816" spans="7:7">
      <c r="G6816" s="220"/>
    </row>
    <row r="6817" spans="7:7">
      <c r="G6817" s="220"/>
    </row>
    <row r="6818" spans="7:7">
      <c r="G6818" s="220"/>
    </row>
    <row r="6819" spans="7:7">
      <c r="G6819" s="220"/>
    </row>
    <row r="6820" spans="7:7">
      <c r="G6820" s="220"/>
    </row>
    <row r="6821" spans="7:7">
      <c r="G6821" s="220"/>
    </row>
    <row r="6822" spans="7:7">
      <c r="G6822" s="220"/>
    </row>
    <row r="6823" spans="7:7">
      <c r="G6823" s="220"/>
    </row>
    <row r="6824" spans="7:7">
      <c r="G6824" s="220"/>
    </row>
    <row r="6825" spans="7:7">
      <c r="G6825" s="220"/>
    </row>
    <row r="6826" spans="7:7">
      <c r="G6826" s="220"/>
    </row>
    <row r="6827" spans="7:7">
      <c r="G6827" s="220"/>
    </row>
    <row r="6828" spans="7:7">
      <c r="G6828" s="220"/>
    </row>
    <row r="6829" spans="7:7">
      <c r="G6829" s="220"/>
    </row>
    <row r="6830" spans="7:7">
      <c r="G6830" s="220"/>
    </row>
    <row r="6831" spans="7:7">
      <c r="G6831" s="220"/>
    </row>
    <row r="6832" spans="7:7">
      <c r="G6832" s="220"/>
    </row>
    <row r="6833" spans="7:7">
      <c r="G6833" s="220"/>
    </row>
    <row r="6834" spans="7:7">
      <c r="G6834" s="220"/>
    </row>
    <row r="6835" spans="7:7">
      <c r="G6835" s="220"/>
    </row>
    <row r="6836" spans="7:7">
      <c r="G6836" s="220"/>
    </row>
    <row r="6837" spans="7:7">
      <c r="G6837" s="220"/>
    </row>
    <row r="6838" spans="7:7">
      <c r="G6838" s="220"/>
    </row>
    <row r="6839" spans="7:7">
      <c r="G6839" s="220"/>
    </row>
    <row r="6840" spans="7:7">
      <c r="G6840" s="220"/>
    </row>
    <row r="6841" spans="7:7">
      <c r="G6841" s="220"/>
    </row>
    <row r="6842" spans="7:7">
      <c r="G6842" s="220"/>
    </row>
    <row r="6843" spans="7:7">
      <c r="G6843" s="220"/>
    </row>
    <row r="6844" spans="7:7">
      <c r="G6844" s="220"/>
    </row>
    <row r="6845" spans="7:7">
      <c r="G6845" s="220"/>
    </row>
    <row r="6846" spans="7:7">
      <c r="G6846" s="220"/>
    </row>
    <row r="6847" spans="7:7">
      <c r="G6847" s="220"/>
    </row>
    <row r="6848" spans="7:7">
      <c r="G6848" s="220"/>
    </row>
    <row r="6849" spans="7:7">
      <c r="G6849" s="220"/>
    </row>
    <row r="6850" spans="7:7">
      <c r="G6850" s="220"/>
    </row>
    <row r="6851" spans="7:7">
      <c r="G6851" s="220"/>
    </row>
    <row r="6852" spans="7:7">
      <c r="G6852" s="220"/>
    </row>
    <row r="6853" spans="7:7">
      <c r="G6853" s="220"/>
    </row>
    <row r="6854" spans="7:7">
      <c r="G6854" s="220"/>
    </row>
    <row r="6855" spans="7:7">
      <c r="G6855" s="220"/>
    </row>
    <row r="6856" spans="7:7">
      <c r="G6856" s="220"/>
    </row>
    <row r="6857" spans="7:7">
      <c r="G6857" s="220"/>
    </row>
    <row r="6858" spans="7:7">
      <c r="G6858" s="220"/>
    </row>
    <row r="6859" spans="7:7">
      <c r="G6859" s="220"/>
    </row>
    <row r="6860" spans="7:7">
      <c r="G6860" s="220"/>
    </row>
    <row r="6861" spans="7:7">
      <c r="G6861" s="220"/>
    </row>
    <row r="6862" spans="7:7">
      <c r="G6862" s="220"/>
    </row>
    <row r="6863" spans="7:7">
      <c r="G6863" s="220"/>
    </row>
    <row r="6864" spans="7:7">
      <c r="G6864" s="220"/>
    </row>
    <row r="6865" spans="7:7">
      <c r="G6865" s="220"/>
    </row>
    <row r="6866" spans="7:7">
      <c r="G6866" s="220"/>
    </row>
    <row r="6867" spans="7:7">
      <c r="G6867" s="220"/>
    </row>
    <row r="6868" spans="7:7">
      <c r="G6868" s="220"/>
    </row>
    <row r="6869" spans="7:7">
      <c r="G6869" s="220"/>
    </row>
    <row r="6870" spans="7:7">
      <c r="G6870" s="220"/>
    </row>
    <row r="6871" spans="7:7">
      <c r="G6871" s="220"/>
    </row>
    <row r="6872" spans="7:7">
      <c r="G6872" s="220"/>
    </row>
    <row r="6873" spans="7:7">
      <c r="G6873" s="220"/>
    </row>
    <row r="6874" spans="7:7">
      <c r="G6874" s="220"/>
    </row>
    <row r="6875" spans="7:7">
      <c r="G6875" s="220"/>
    </row>
    <row r="6876" spans="7:7">
      <c r="G6876" s="220"/>
    </row>
    <row r="6877" spans="7:7">
      <c r="G6877" s="220"/>
    </row>
    <row r="6878" spans="7:7">
      <c r="G6878" s="220"/>
    </row>
    <row r="6879" spans="7:7">
      <c r="G6879" s="220"/>
    </row>
    <row r="6880" spans="7:7">
      <c r="G6880" s="220"/>
    </row>
    <row r="6881" spans="7:7">
      <c r="G6881" s="220"/>
    </row>
    <row r="6882" spans="7:7">
      <c r="G6882" s="220"/>
    </row>
    <row r="6883" spans="7:7">
      <c r="G6883" s="220"/>
    </row>
    <row r="6884" spans="7:7">
      <c r="G6884" s="220"/>
    </row>
    <row r="6885" spans="7:7">
      <c r="G6885" s="220"/>
    </row>
    <row r="6886" spans="7:7">
      <c r="G6886" s="220"/>
    </row>
    <row r="6887" spans="7:7">
      <c r="G6887" s="220"/>
    </row>
    <row r="6888" spans="7:7">
      <c r="G6888" s="220"/>
    </row>
    <row r="6889" spans="7:7">
      <c r="G6889" s="220"/>
    </row>
    <row r="6890" spans="7:7">
      <c r="G6890" s="220"/>
    </row>
    <row r="6891" spans="7:7">
      <c r="G6891" s="220"/>
    </row>
    <row r="6892" spans="7:7">
      <c r="G6892" s="220"/>
    </row>
    <row r="6893" spans="7:7">
      <c r="G6893" s="220"/>
    </row>
    <row r="6894" spans="7:7">
      <c r="G6894" s="220"/>
    </row>
    <row r="6895" spans="7:7">
      <c r="G6895" s="220"/>
    </row>
    <row r="6896" spans="7:7">
      <c r="G6896" s="220"/>
    </row>
    <row r="6897" spans="7:7">
      <c r="G6897" s="220"/>
    </row>
    <row r="6898" spans="7:7">
      <c r="G6898" s="220"/>
    </row>
    <row r="6899" spans="7:7">
      <c r="G6899" s="220"/>
    </row>
    <row r="6900" spans="7:7">
      <c r="G6900" s="220"/>
    </row>
    <row r="6901" spans="7:7">
      <c r="G6901" s="220"/>
    </row>
    <row r="6902" spans="7:7">
      <c r="G6902" s="220"/>
    </row>
    <row r="6903" spans="7:7">
      <c r="G6903" s="220"/>
    </row>
    <row r="6904" spans="7:7">
      <c r="G6904" s="220"/>
    </row>
    <row r="6905" spans="7:7">
      <c r="G6905" s="220"/>
    </row>
    <row r="6906" spans="7:7">
      <c r="G6906" s="220"/>
    </row>
    <row r="6907" spans="7:7">
      <c r="G6907" s="220"/>
    </row>
    <row r="6908" spans="7:7">
      <c r="G6908" s="220"/>
    </row>
    <row r="6909" spans="7:7">
      <c r="G6909" s="220"/>
    </row>
    <row r="6910" spans="7:7">
      <c r="G6910" s="220"/>
    </row>
    <row r="6911" spans="7:7">
      <c r="G6911" s="220"/>
    </row>
    <row r="6912" spans="7:7">
      <c r="G6912" s="220"/>
    </row>
    <row r="6913" spans="7:7">
      <c r="G6913" s="220"/>
    </row>
    <row r="6914" spans="7:7">
      <c r="G6914" s="220"/>
    </row>
    <row r="6915" spans="7:7">
      <c r="G6915" s="220"/>
    </row>
    <row r="6916" spans="7:7">
      <c r="G6916" s="220"/>
    </row>
    <row r="6917" spans="7:7">
      <c r="G6917" s="220"/>
    </row>
    <row r="6918" spans="7:7">
      <c r="G6918" s="220"/>
    </row>
    <row r="6919" spans="7:7">
      <c r="G6919" s="220"/>
    </row>
    <row r="6920" spans="7:7">
      <c r="G6920" s="220"/>
    </row>
    <row r="6921" spans="7:7">
      <c r="G6921" s="220"/>
    </row>
    <row r="6922" spans="7:7">
      <c r="G6922" s="220"/>
    </row>
    <row r="6923" spans="7:7">
      <c r="G6923" s="220"/>
    </row>
    <row r="6924" spans="7:7">
      <c r="G6924" s="220"/>
    </row>
    <row r="6925" spans="7:7">
      <c r="G6925" s="220"/>
    </row>
    <row r="6926" spans="7:7">
      <c r="G6926" s="220"/>
    </row>
    <row r="6927" spans="7:7">
      <c r="G6927" s="220"/>
    </row>
    <row r="6928" spans="7:7">
      <c r="G6928" s="220"/>
    </row>
    <row r="6929" spans="7:7">
      <c r="G6929" s="220"/>
    </row>
    <row r="6930" spans="7:7">
      <c r="G6930" s="220"/>
    </row>
    <row r="6931" spans="7:7">
      <c r="G6931" s="220"/>
    </row>
    <row r="6932" spans="7:7">
      <c r="G6932" s="220"/>
    </row>
    <row r="6933" spans="7:7">
      <c r="G6933" s="220"/>
    </row>
    <row r="6934" spans="7:7">
      <c r="G6934" s="220"/>
    </row>
    <row r="6935" spans="7:7">
      <c r="G6935" s="220"/>
    </row>
    <row r="6936" spans="7:7">
      <c r="G6936" s="220"/>
    </row>
    <row r="6937" spans="7:7">
      <c r="G6937" s="220"/>
    </row>
    <row r="6938" spans="7:7">
      <c r="G6938" s="220"/>
    </row>
    <row r="6939" spans="7:7">
      <c r="G6939" s="220"/>
    </row>
    <row r="6940" spans="7:7">
      <c r="G6940" s="220"/>
    </row>
    <row r="6941" spans="7:7">
      <c r="G6941" s="220"/>
    </row>
    <row r="6942" spans="7:7">
      <c r="G6942" s="220"/>
    </row>
    <row r="6943" spans="7:7">
      <c r="G6943" s="220"/>
    </row>
    <row r="6944" spans="7:7">
      <c r="G6944" s="220"/>
    </row>
    <row r="6945" spans="7:7">
      <c r="G6945" s="220"/>
    </row>
    <row r="6946" spans="7:7">
      <c r="G6946" s="220"/>
    </row>
    <row r="6947" spans="7:7">
      <c r="G6947" s="220"/>
    </row>
    <row r="6948" spans="7:7">
      <c r="G6948" s="220"/>
    </row>
    <row r="6949" spans="7:7">
      <c r="G6949" s="220"/>
    </row>
    <row r="6950" spans="7:7">
      <c r="G6950" s="220"/>
    </row>
    <row r="6951" spans="7:7">
      <c r="G6951" s="220"/>
    </row>
    <row r="6952" spans="7:7">
      <c r="G6952" s="220"/>
    </row>
    <row r="6953" spans="7:7">
      <c r="G6953" s="220"/>
    </row>
    <row r="6954" spans="7:7">
      <c r="G6954" s="220"/>
    </row>
    <row r="6955" spans="7:7">
      <c r="G6955" s="220"/>
    </row>
    <row r="6956" spans="7:7">
      <c r="G6956" s="220"/>
    </row>
    <row r="6957" spans="7:7">
      <c r="G6957" s="220"/>
    </row>
    <row r="6958" spans="7:7">
      <c r="G6958" s="220"/>
    </row>
    <row r="6959" spans="7:7">
      <c r="G6959" s="220"/>
    </row>
    <row r="6960" spans="7:7">
      <c r="G6960" s="220"/>
    </row>
    <row r="6961" spans="7:7">
      <c r="G6961" s="220"/>
    </row>
    <row r="6962" spans="7:7">
      <c r="G6962" s="220"/>
    </row>
    <row r="6963" spans="7:7">
      <c r="G6963" s="220"/>
    </row>
    <row r="6964" spans="7:7">
      <c r="G6964" s="220"/>
    </row>
    <row r="6965" spans="7:7">
      <c r="G6965" s="220"/>
    </row>
    <row r="6966" spans="7:7">
      <c r="G6966" s="220"/>
    </row>
    <row r="6967" spans="7:7">
      <c r="G6967" s="220"/>
    </row>
    <row r="6968" spans="7:7">
      <c r="G6968" s="220"/>
    </row>
    <row r="6969" spans="7:7">
      <c r="G6969" s="220"/>
    </row>
    <row r="6970" spans="7:7">
      <c r="G6970" s="220"/>
    </row>
    <row r="6971" spans="7:7">
      <c r="G6971" s="220"/>
    </row>
    <row r="6972" spans="7:7">
      <c r="G6972" s="220"/>
    </row>
    <row r="6973" spans="7:7">
      <c r="G6973" s="220"/>
    </row>
    <row r="6974" spans="7:7">
      <c r="G6974" s="220"/>
    </row>
    <row r="6975" spans="7:7">
      <c r="G6975" s="220"/>
    </row>
    <row r="6976" spans="7:7">
      <c r="G6976" s="220"/>
    </row>
    <row r="6977" spans="7:7">
      <c r="G6977" s="220"/>
    </row>
    <row r="6978" spans="7:7">
      <c r="G6978" s="220"/>
    </row>
    <row r="6979" spans="7:7">
      <c r="G6979" s="220"/>
    </row>
    <row r="6980" spans="7:7">
      <c r="G6980" s="220"/>
    </row>
    <row r="6981" spans="7:7">
      <c r="G6981" s="220"/>
    </row>
    <row r="6982" spans="7:7">
      <c r="G6982" s="220"/>
    </row>
    <row r="6983" spans="7:7">
      <c r="G6983" s="220"/>
    </row>
    <row r="6984" spans="7:7">
      <c r="G6984" s="220"/>
    </row>
    <row r="6985" spans="7:7">
      <c r="G6985" s="220"/>
    </row>
    <row r="6986" spans="7:7">
      <c r="G6986" s="220"/>
    </row>
    <row r="6987" spans="7:7">
      <c r="G6987" s="220"/>
    </row>
    <row r="6988" spans="7:7">
      <c r="G6988" s="220"/>
    </row>
    <row r="6989" spans="7:7">
      <c r="G6989" s="220"/>
    </row>
    <row r="6990" spans="7:7">
      <c r="G6990" s="220"/>
    </row>
    <row r="6991" spans="7:7">
      <c r="G6991" s="220"/>
    </row>
    <row r="6992" spans="7:7">
      <c r="G6992" s="220"/>
    </row>
    <row r="6993" spans="7:7">
      <c r="G6993" s="220"/>
    </row>
    <row r="6994" spans="7:7">
      <c r="G6994" s="220"/>
    </row>
    <row r="6995" spans="7:7">
      <c r="G6995" s="220"/>
    </row>
    <row r="6996" spans="7:7">
      <c r="G6996" s="220"/>
    </row>
    <row r="6997" spans="7:7">
      <c r="G6997" s="220"/>
    </row>
    <row r="6998" spans="7:7">
      <c r="G6998" s="220"/>
    </row>
    <row r="6999" spans="7:7">
      <c r="G6999" s="220"/>
    </row>
    <row r="7000" spans="7:7">
      <c r="G7000" s="220"/>
    </row>
    <row r="7001" spans="7:7">
      <c r="G7001" s="220"/>
    </row>
    <row r="7002" spans="7:7">
      <c r="G7002" s="220"/>
    </row>
    <row r="7003" spans="7:7">
      <c r="G7003" s="220"/>
    </row>
    <row r="7004" spans="7:7">
      <c r="G7004" s="220"/>
    </row>
    <row r="7005" spans="7:7">
      <c r="G7005" s="220"/>
    </row>
    <row r="7006" spans="7:7">
      <c r="G7006" s="220"/>
    </row>
    <row r="7007" spans="7:7">
      <c r="G7007" s="220"/>
    </row>
    <row r="7008" spans="7:7">
      <c r="G7008" s="220"/>
    </row>
    <row r="7009" spans="7:7">
      <c r="G7009" s="220"/>
    </row>
    <row r="7010" spans="7:7">
      <c r="G7010" s="220"/>
    </row>
    <row r="7011" spans="7:7">
      <c r="G7011" s="220"/>
    </row>
    <row r="7012" spans="7:7">
      <c r="G7012" s="220"/>
    </row>
    <row r="7013" spans="7:7">
      <c r="G7013" s="220"/>
    </row>
    <row r="7014" spans="7:7">
      <c r="G7014" s="220"/>
    </row>
    <row r="7015" spans="7:7">
      <c r="G7015" s="220"/>
    </row>
    <row r="7016" spans="7:7">
      <c r="G7016" s="220"/>
    </row>
    <row r="7017" spans="7:7">
      <c r="G7017" s="220"/>
    </row>
    <row r="7018" spans="7:7">
      <c r="G7018" s="220"/>
    </row>
    <row r="7019" spans="7:7">
      <c r="G7019" s="220"/>
    </row>
    <row r="7020" spans="7:7">
      <c r="G7020" s="220"/>
    </row>
    <row r="7021" spans="7:7">
      <c r="G7021" s="220"/>
    </row>
    <row r="7022" spans="7:7">
      <c r="G7022" s="220"/>
    </row>
    <row r="7023" spans="7:7">
      <c r="G7023" s="220"/>
    </row>
    <row r="7024" spans="7:7">
      <c r="G7024" s="220"/>
    </row>
    <row r="7025" spans="7:7">
      <c r="G7025" s="220"/>
    </row>
    <row r="7026" spans="7:7">
      <c r="G7026" s="220"/>
    </row>
    <row r="7027" spans="7:7">
      <c r="G7027" s="220"/>
    </row>
    <row r="7028" spans="7:7">
      <c r="G7028" s="220"/>
    </row>
    <row r="7029" spans="7:7">
      <c r="G7029" s="220"/>
    </row>
    <row r="7030" spans="7:7">
      <c r="G7030" s="220"/>
    </row>
    <row r="7031" spans="7:7">
      <c r="G7031" s="220"/>
    </row>
    <row r="7032" spans="7:7">
      <c r="G7032" s="220"/>
    </row>
    <row r="7033" spans="7:7">
      <c r="G7033" s="220"/>
    </row>
    <row r="7034" spans="7:7">
      <c r="G7034" s="220"/>
    </row>
    <row r="7035" spans="7:7">
      <c r="G7035" s="220"/>
    </row>
    <row r="7036" spans="7:7">
      <c r="G7036" s="220"/>
    </row>
    <row r="7037" spans="7:7">
      <c r="G7037" s="220"/>
    </row>
    <row r="7038" spans="7:7">
      <c r="G7038" s="220"/>
    </row>
    <row r="7039" spans="7:7">
      <c r="G7039" s="220"/>
    </row>
    <row r="7040" spans="7:7">
      <c r="G7040" s="220"/>
    </row>
    <row r="7041" spans="7:7">
      <c r="G7041" s="220"/>
    </row>
    <row r="7042" spans="7:7">
      <c r="G7042" s="220"/>
    </row>
    <row r="7043" spans="7:7">
      <c r="G7043" s="220"/>
    </row>
    <row r="7044" spans="7:7">
      <c r="G7044" s="220"/>
    </row>
    <row r="7045" spans="7:7">
      <c r="G7045" s="220"/>
    </row>
    <row r="7046" spans="7:7">
      <c r="G7046" s="220"/>
    </row>
    <row r="7047" spans="7:7">
      <c r="G7047" s="220"/>
    </row>
    <row r="7048" spans="7:7">
      <c r="G7048" s="220"/>
    </row>
    <row r="7049" spans="7:7">
      <c r="G7049" s="220"/>
    </row>
    <row r="7050" spans="7:7">
      <c r="G7050" s="220"/>
    </row>
    <row r="7051" spans="7:7">
      <c r="G7051" s="220"/>
    </row>
    <row r="7052" spans="7:7">
      <c r="G7052" s="220"/>
    </row>
    <row r="7053" spans="7:7">
      <c r="G7053" s="220"/>
    </row>
    <row r="7054" spans="7:7">
      <c r="G7054" s="220"/>
    </row>
    <row r="7055" spans="7:7">
      <c r="G7055" s="220"/>
    </row>
    <row r="7056" spans="7:7">
      <c r="G7056" s="220"/>
    </row>
    <row r="7057" spans="7:7">
      <c r="G7057" s="220"/>
    </row>
    <row r="7058" spans="7:7">
      <c r="G7058" s="220"/>
    </row>
    <row r="7059" spans="7:7">
      <c r="G7059" s="220"/>
    </row>
    <row r="7060" spans="7:7">
      <c r="G7060" s="220"/>
    </row>
    <row r="7061" spans="7:7">
      <c r="G7061" s="220"/>
    </row>
    <row r="7062" spans="7:7">
      <c r="G7062" s="220"/>
    </row>
    <row r="7063" spans="7:7">
      <c r="G7063" s="220"/>
    </row>
    <row r="7064" spans="7:7">
      <c r="G7064" s="220"/>
    </row>
    <row r="7065" spans="7:7">
      <c r="G7065" s="220"/>
    </row>
    <row r="7066" spans="7:7">
      <c r="G7066" s="220"/>
    </row>
    <row r="7067" spans="7:7">
      <c r="G7067" s="220"/>
    </row>
    <row r="7068" spans="7:7">
      <c r="G7068" s="220"/>
    </row>
    <row r="7069" spans="7:7">
      <c r="G7069" s="220"/>
    </row>
    <row r="7070" spans="7:7">
      <c r="G7070" s="220"/>
    </row>
    <row r="7071" spans="7:7">
      <c r="G7071" s="220"/>
    </row>
    <row r="7072" spans="7:7">
      <c r="G7072" s="220"/>
    </row>
    <row r="7073" spans="7:7">
      <c r="G7073" s="220"/>
    </row>
    <row r="7074" spans="7:7">
      <c r="G7074" s="220"/>
    </row>
    <row r="7075" spans="7:7">
      <c r="G7075" s="220"/>
    </row>
    <row r="7076" spans="7:7">
      <c r="G7076" s="220"/>
    </row>
    <row r="7077" spans="7:7">
      <c r="G7077" s="220"/>
    </row>
    <row r="7078" spans="7:7">
      <c r="G7078" s="220"/>
    </row>
    <row r="7079" spans="7:7">
      <c r="G7079" s="220"/>
    </row>
    <row r="7080" spans="7:7">
      <c r="G7080" s="220"/>
    </row>
    <row r="7081" spans="7:7">
      <c r="G7081" s="220"/>
    </row>
    <row r="7082" spans="7:7">
      <c r="G7082" s="220"/>
    </row>
    <row r="7083" spans="7:7">
      <c r="G7083" s="220"/>
    </row>
    <row r="7084" spans="7:7">
      <c r="G7084" s="220"/>
    </row>
    <row r="7085" spans="7:7">
      <c r="G7085" s="220"/>
    </row>
    <row r="7086" spans="7:7">
      <c r="G7086" s="220"/>
    </row>
    <row r="7087" spans="7:7">
      <c r="G7087" s="220"/>
    </row>
    <row r="7088" spans="7:7">
      <c r="G7088" s="220"/>
    </row>
    <row r="7089" spans="7:7">
      <c r="G7089" s="220"/>
    </row>
    <row r="7090" spans="7:7">
      <c r="G7090" s="220"/>
    </row>
    <row r="7091" spans="7:7">
      <c r="G7091" s="220"/>
    </row>
    <row r="7092" spans="7:7">
      <c r="G7092" s="220"/>
    </row>
    <row r="7093" spans="7:7">
      <c r="G7093" s="220"/>
    </row>
    <row r="7094" spans="7:7">
      <c r="G7094" s="220"/>
    </row>
    <row r="7095" spans="7:7">
      <c r="G7095" s="220"/>
    </row>
    <row r="7096" spans="7:7">
      <c r="G7096" s="220"/>
    </row>
    <row r="7097" spans="7:7">
      <c r="G7097" s="220"/>
    </row>
    <row r="7098" spans="7:7">
      <c r="G7098" s="220"/>
    </row>
    <row r="7099" spans="7:7">
      <c r="G7099" s="220"/>
    </row>
    <row r="7100" spans="7:7">
      <c r="G7100" s="220"/>
    </row>
    <row r="7101" spans="7:7">
      <c r="G7101" s="220"/>
    </row>
    <row r="7102" spans="7:7">
      <c r="G7102" s="220"/>
    </row>
    <row r="7103" spans="7:7">
      <c r="G7103" s="220"/>
    </row>
    <row r="7104" spans="7:7">
      <c r="G7104" s="220"/>
    </row>
    <row r="7105" spans="7:7">
      <c r="G7105" s="220"/>
    </row>
    <row r="7106" spans="7:7">
      <c r="G7106" s="220"/>
    </row>
    <row r="7107" spans="7:7">
      <c r="G7107" s="220"/>
    </row>
    <row r="7108" spans="7:7">
      <c r="G7108" s="220"/>
    </row>
    <row r="7109" spans="7:7">
      <c r="G7109" s="220"/>
    </row>
    <row r="7110" spans="7:7">
      <c r="G7110" s="220"/>
    </row>
    <row r="7111" spans="7:7">
      <c r="G7111" s="220"/>
    </row>
    <row r="7112" spans="7:7">
      <c r="G7112" s="220"/>
    </row>
    <row r="7113" spans="7:7">
      <c r="G7113" s="220"/>
    </row>
    <row r="7114" spans="7:7">
      <c r="G7114" s="220"/>
    </row>
    <row r="7115" spans="7:7">
      <c r="G7115" s="220"/>
    </row>
    <row r="7116" spans="7:7">
      <c r="G7116" s="220"/>
    </row>
    <row r="7117" spans="7:7">
      <c r="G7117" s="220"/>
    </row>
    <row r="7118" spans="7:7">
      <c r="G7118" s="220"/>
    </row>
    <row r="7119" spans="7:7">
      <c r="G7119" s="220"/>
    </row>
    <row r="7120" spans="7:7">
      <c r="G7120" s="220"/>
    </row>
    <row r="7121" spans="7:7">
      <c r="G7121" s="220"/>
    </row>
    <row r="7122" spans="7:7">
      <c r="G7122" s="220"/>
    </row>
    <row r="7123" spans="7:7">
      <c r="G7123" s="220"/>
    </row>
    <row r="7124" spans="7:7">
      <c r="G7124" s="220"/>
    </row>
    <row r="7125" spans="7:7">
      <c r="G7125" s="220"/>
    </row>
    <row r="7126" spans="7:7">
      <c r="G7126" s="220"/>
    </row>
    <row r="7127" spans="7:7">
      <c r="G7127" s="220"/>
    </row>
    <row r="7128" spans="7:7">
      <c r="G7128" s="220"/>
    </row>
    <row r="7129" spans="7:7">
      <c r="G7129" s="220"/>
    </row>
    <row r="7130" spans="7:7">
      <c r="G7130" s="220"/>
    </row>
    <row r="7131" spans="7:7">
      <c r="G7131" s="220"/>
    </row>
    <row r="7132" spans="7:7">
      <c r="G7132" s="220"/>
    </row>
    <row r="7133" spans="7:7">
      <c r="G7133" s="220"/>
    </row>
    <row r="7134" spans="7:7">
      <c r="G7134" s="220"/>
    </row>
    <row r="7135" spans="7:7">
      <c r="G7135" s="220"/>
    </row>
    <row r="7136" spans="7:7">
      <c r="G7136" s="220"/>
    </row>
    <row r="7137" spans="7:7">
      <c r="G7137" s="220"/>
    </row>
    <row r="7138" spans="7:7">
      <c r="G7138" s="220"/>
    </row>
    <row r="7139" spans="7:7">
      <c r="G7139" s="220"/>
    </row>
    <row r="7140" spans="7:7">
      <c r="G7140" s="220"/>
    </row>
    <row r="7141" spans="7:7">
      <c r="G7141" s="220"/>
    </row>
    <row r="7142" spans="7:7">
      <c r="G7142" s="220"/>
    </row>
    <row r="7143" spans="7:7">
      <c r="G7143" s="220"/>
    </row>
    <row r="7144" spans="7:7">
      <c r="G7144" s="220"/>
    </row>
    <row r="7145" spans="7:7">
      <c r="G7145" s="220"/>
    </row>
    <row r="7146" spans="7:7">
      <c r="G7146" s="220"/>
    </row>
    <row r="7147" spans="7:7">
      <c r="G7147" s="220"/>
    </row>
    <row r="7148" spans="7:7">
      <c r="G7148" s="220"/>
    </row>
    <row r="7149" spans="7:7">
      <c r="G7149" s="220"/>
    </row>
    <row r="7150" spans="7:7">
      <c r="G7150" s="220"/>
    </row>
    <row r="7151" spans="7:7">
      <c r="G7151" s="220"/>
    </row>
    <row r="7152" spans="7:7">
      <c r="G7152" s="220"/>
    </row>
    <row r="7153" spans="7:7">
      <c r="G7153" s="220"/>
    </row>
    <row r="7154" spans="7:7">
      <c r="G7154" s="220"/>
    </row>
    <row r="7155" spans="7:7">
      <c r="G7155" s="220"/>
    </row>
    <row r="7156" spans="7:7">
      <c r="G7156" s="220"/>
    </row>
    <row r="7157" spans="7:7">
      <c r="G7157" s="220"/>
    </row>
    <row r="7158" spans="7:7">
      <c r="G7158" s="220"/>
    </row>
    <row r="7159" spans="7:7">
      <c r="G7159" s="220"/>
    </row>
    <row r="7160" spans="7:7">
      <c r="G7160" s="220"/>
    </row>
    <row r="7161" spans="7:7">
      <c r="G7161" s="220"/>
    </row>
    <row r="7162" spans="7:7">
      <c r="G7162" s="220"/>
    </row>
    <row r="7163" spans="7:7">
      <c r="G7163" s="220"/>
    </row>
    <row r="7164" spans="7:7">
      <c r="G7164" s="220"/>
    </row>
    <row r="7165" spans="7:7">
      <c r="G7165" s="220"/>
    </row>
    <row r="7166" spans="7:7">
      <c r="G7166" s="220"/>
    </row>
    <row r="7167" spans="7:7">
      <c r="G7167" s="220"/>
    </row>
    <row r="7168" spans="7:7">
      <c r="G7168" s="220"/>
    </row>
    <row r="7169" spans="7:7">
      <c r="G7169" s="220"/>
    </row>
    <row r="7170" spans="7:7">
      <c r="G7170" s="220"/>
    </row>
    <row r="7171" spans="7:7">
      <c r="G7171" s="220"/>
    </row>
    <row r="7172" spans="7:7">
      <c r="G7172" s="220"/>
    </row>
    <row r="7173" spans="7:7">
      <c r="G7173" s="220"/>
    </row>
    <row r="7174" spans="7:7">
      <c r="G7174" s="220"/>
    </row>
    <row r="7175" spans="7:7">
      <c r="G7175" s="220"/>
    </row>
    <row r="7176" spans="7:7">
      <c r="G7176" s="220"/>
    </row>
    <row r="7177" spans="7:7">
      <c r="G7177" s="220"/>
    </row>
    <row r="7178" spans="7:7">
      <c r="G7178" s="220"/>
    </row>
    <row r="7179" spans="7:7">
      <c r="G7179" s="220"/>
    </row>
    <row r="7180" spans="7:7">
      <c r="G7180" s="220"/>
    </row>
    <row r="7181" spans="7:7">
      <c r="G7181" s="220"/>
    </row>
    <row r="7182" spans="7:7">
      <c r="G7182" s="220"/>
    </row>
    <row r="7183" spans="7:7">
      <c r="G7183" s="220"/>
    </row>
    <row r="7184" spans="7:7">
      <c r="G7184" s="220"/>
    </row>
    <row r="7185" spans="7:7">
      <c r="G7185" s="220"/>
    </row>
    <row r="7186" spans="7:7">
      <c r="G7186" s="220"/>
    </row>
    <row r="7187" spans="7:7">
      <c r="G7187" s="220"/>
    </row>
    <row r="7188" spans="7:7">
      <c r="G7188" s="220"/>
    </row>
    <row r="7189" spans="7:7">
      <c r="G7189" s="220"/>
    </row>
    <row r="7190" spans="7:7">
      <c r="G7190" s="220"/>
    </row>
    <row r="7191" spans="7:7">
      <c r="G7191" s="220"/>
    </row>
    <row r="7192" spans="7:7">
      <c r="G7192" s="220"/>
    </row>
    <row r="7193" spans="7:7">
      <c r="G7193" s="220"/>
    </row>
    <row r="7194" spans="7:7">
      <c r="G7194" s="220"/>
    </row>
    <row r="7195" spans="7:7">
      <c r="G7195" s="220"/>
    </row>
    <row r="7196" spans="7:7">
      <c r="G7196" s="220"/>
    </row>
    <row r="7197" spans="7:7">
      <c r="G7197" s="220"/>
    </row>
    <row r="7198" spans="7:7">
      <c r="G7198" s="220"/>
    </row>
    <row r="7199" spans="7:7">
      <c r="G7199" s="220"/>
    </row>
    <row r="7200" spans="7:7">
      <c r="G7200" s="220"/>
    </row>
    <row r="7201" spans="7:7">
      <c r="G7201" s="220"/>
    </row>
    <row r="7202" spans="7:7">
      <c r="G7202" s="220"/>
    </row>
    <row r="7203" spans="7:7">
      <c r="G7203" s="220"/>
    </row>
    <row r="7204" spans="7:7">
      <c r="G7204" s="220"/>
    </row>
    <row r="7205" spans="7:7">
      <c r="G7205" s="220"/>
    </row>
    <row r="7206" spans="7:7">
      <c r="G7206" s="220"/>
    </row>
    <row r="7207" spans="7:7">
      <c r="G7207" s="220"/>
    </row>
    <row r="7208" spans="7:7">
      <c r="G7208" s="220"/>
    </row>
    <row r="7209" spans="7:7">
      <c r="G7209" s="220"/>
    </row>
    <row r="7210" spans="7:7">
      <c r="G7210" s="220"/>
    </row>
    <row r="7211" spans="7:7">
      <c r="G7211" s="220"/>
    </row>
    <row r="7212" spans="7:7">
      <c r="G7212" s="220"/>
    </row>
    <row r="7213" spans="7:7">
      <c r="G7213" s="220"/>
    </row>
    <row r="7214" spans="7:7">
      <c r="G7214" s="220"/>
    </row>
    <row r="7215" spans="7:7">
      <c r="G7215" s="220"/>
    </row>
    <row r="7216" spans="7:7">
      <c r="G7216" s="220"/>
    </row>
    <row r="7217" spans="7:7">
      <c r="G7217" s="220"/>
    </row>
    <row r="7218" spans="7:7">
      <c r="G7218" s="220"/>
    </row>
    <row r="7219" spans="7:7">
      <c r="G7219" s="220"/>
    </row>
    <row r="7220" spans="7:7">
      <c r="G7220" s="220"/>
    </row>
    <row r="7221" spans="7:7">
      <c r="G7221" s="220"/>
    </row>
    <row r="7222" spans="7:7">
      <c r="G7222" s="220"/>
    </row>
    <row r="7223" spans="7:7">
      <c r="G7223" s="220"/>
    </row>
    <row r="7224" spans="7:7">
      <c r="G7224" s="220"/>
    </row>
    <row r="7225" spans="7:7">
      <c r="G7225" s="220"/>
    </row>
    <row r="7226" spans="7:7">
      <c r="G7226" s="220"/>
    </row>
    <row r="7227" spans="7:7">
      <c r="G7227" s="220"/>
    </row>
    <row r="7228" spans="7:7">
      <c r="G7228" s="220"/>
    </row>
    <row r="7229" spans="7:7">
      <c r="G7229" s="220"/>
    </row>
    <row r="7230" spans="7:7">
      <c r="G7230" s="220"/>
    </row>
    <row r="7231" spans="7:7">
      <c r="G7231" s="220"/>
    </row>
    <row r="7232" spans="7:7">
      <c r="G7232" s="220"/>
    </row>
    <row r="7233" spans="7:7">
      <c r="G7233" s="220"/>
    </row>
    <row r="7234" spans="7:7">
      <c r="G7234" s="220"/>
    </row>
    <row r="7235" spans="7:7">
      <c r="G7235" s="220"/>
    </row>
    <row r="7236" spans="7:7">
      <c r="G7236" s="220"/>
    </row>
    <row r="7237" spans="7:7">
      <c r="G7237" s="220"/>
    </row>
    <row r="7238" spans="7:7">
      <c r="G7238" s="220"/>
    </row>
    <row r="7239" spans="7:7">
      <c r="G7239" s="220"/>
    </row>
    <row r="7240" spans="7:7">
      <c r="G7240" s="220"/>
    </row>
    <row r="7241" spans="7:7">
      <c r="G7241" s="220"/>
    </row>
    <row r="7242" spans="7:7">
      <c r="G7242" s="220"/>
    </row>
    <row r="7243" spans="7:7">
      <c r="G7243" s="220"/>
    </row>
    <row r="7244" spans="7:7">
      <c r="G7244" s="220"/>
    </row>
    <row r="7245" spans="7:7">
      <c r="G7245" s="220"/>
    </row>
    <row r="7246" spans="7:7">
      <c r="G7246" s="220"/>
    </row>
    <row r="7247" spans="7:7">
      <c r="G7247" s="220"/>
    </row>
    <row r="7248" spans="7:7">
      <c r="G7248" s="220"/>
    </row>
    <row r="7249" spans="7:7">
      <c r="G7249" s="220"/>
    </row>
    <row r="7250" spans="7:7">
      <c r="G7250" s="220"/>
    </row>
    <row r="7251" spans="7:7">
      <c r="G7251" s="220"/>
    </row>
    <row r="7252" spans="7:7">
      <c r="G7252" s="220"/>
    </row>
    <row r="7253" spans="7:7">
      <c r="G7253" s="220"/>
    </row>
    <row r="7254" spans="7:7">
      <c r="G7254" s="220"/>
    </row>
    <row r="7255" spans="7:7">
      <c r="G7255" s="220"/>
    </row>
    <row r="7256" spans="7:7">
      <c r="G7256" s="220"/>
    </row>
    <row r="7257" spans="7:7">
      <c r="G7257" s="220"/>
    </row>
    <row r="7258" spans="7:7">
      <c r="G7258" s="220"/>
    </row>
    <row r="7259" spans="7:7">
      <c r="G7259" s="220"/>
    </row>
    <row r="7260" spans="7:7">
      <c r="G7260" s="220"/>
    </row>
    <row r="7261" spans="7:7">
      <c r="G7261" s="220"/>
    </row>
    <row r="7262" spans="7:7">
      <c r="G7262" s="220"/>
    </row>
    <row r="7263" spans="7:7">
      <c r="G7263" s="220"/>
    </row>
    <row r="7264" spans="7:7">
      <c r="G7264" s="220"/>
    </row>
    <row r="7265" spans="7:7">
      <c r="G7265" s="220"/>
    </row>
    <row r="7266" spans="7:7">
      <c r="G7266" s="220"/>
    </row>
    <row r="7267" spans="7:7">
      <c r="G7267" s="220"/>
    </row>
    <row r="7268" spans="7:7">
      <c r="G7268" s="220"/>
    </row>
    <row r="7269" spans="7:7">
      <c r="G7269" s="220"/>
    </row>
    <row r="7270" spans="7:7">
      <c r="G7270" s="220"/>
    </row>
    <row r="7271" spans="7:7">
      <c r="G7271" s="220"/>
    </row>
    <row r="7272" spans="7:7">
      <c r="G7272" s="220"/>
    </row>
    <row r="7273" spans="7:7">
      <c r="G7273" s="220"/>
    </row>
    <row r="7274" spans="7:7">
      <c r="G7274" s="220"/>
    </row>
    <row r="7275" spans="7:7">
      <c r="G7275" s="220"/>
    </row>
    <row r="7276" spans="7:7">
      <c r="G7276" s="220"/>
    </row>
    <row r="7277" spans="7:7">
      <c r="G7277" s="220"/>
    </row>
    <row r="7278" spans="7:7">
      <c r="G7278" s="220"/>
    </row>
    <row r="7279" spans="7:7">
      <c r="G7279" s="220"/>
    </row>
    <row r="7280" spans="7:7">
      <c r="G7280" s="220"/>
    </row>
    <row r="7281" spans="7:7">
      <c r="G7281" s="220"/>
    </row>
    <row r="7282" spans="7:7">
      <c r="G7282" s="220"/>
    </row>
    <row r="7283" spans="7:7">
      <c r="G7283" s="220"/>
    </row>
    <row r="7284" spans="7:7">
      <c r="G7284" s="220"/>
    </row>
    <row r="7285" spans="7:7">
      <c r="G7285" s="220"/>
    </row>
    <row r="7286" spans="7:7">
      <c r="G7286" s="220"/>
    </row>
    <row r="7287" spans="7:7">
      <c r="G7287" s="220"/>
    </row>
    <row r="7288" spans="7:7">
      <c r="G7288" s="220"/>
    </row>
    <row r="7289" spans="7:7">
      <c r="G7289" s="220"/>
    </row>
    <row r="7290" spans="7:7">
      <c r="G7290" s="220"/>
    </row>
    <row r="7291" spans="7:7">
      <c r="G7291" s="220"/>
    </row>
    <row r="7292" spans="7:7">
      <c r="G7292" s="220"/>
    </row>
    <row r="7293" spans="7:7">
      <c r="G7293" s="220"/>
    </row>
    <row r="7294" spans="7:7">
      <c r="G7294" s="220"/>
    </row>
    <row r="7295" spans="7:7">
      <c r="G7295" s="220"/>
    </row>
    <row r="7296" spans="7:7">
      <c r="G7296" s="220"/>
    </row>
    <row r="7297" spans="7:7">
      <c r="G7297" s="220"/>
    </row>
    <row r="7298" spans="7:7">
      <c r="G7298" s="220"/>
    </row>
    <row r="7299" spans="7:7">
      <c r="G7299" s="220"/>
    </row>
    <row r="7300" spans="7:7">
      <c r="G7300" s="220"/>
    </row>
    <row r="7301" spans="7:7">
      <c r="G7301" s="220"/>
    </row>
    <row r="7302" spans="7:7">
      <c r="G7302" s="220"/>
    </row>
    <row r="7303" spans="7:7">
      <c r="G7303" s="220"/>
    </row>
    <row r="7304" spans="7:7">
      <c r="G7304" s="220"/>
    </row>
    <row r="7305" spans="7:7">
      <c r="G7305" s="220"/>
    </row>
    <row r="7306" spans="7:7">
      <c r="G7306" s="220"/>
    </row>
    <row r="7307" spans="7:7">
      <c r="G7307" s="220"/>
    </row>
    <row r="7308" spans="7:7">
      <c r="G7308" s="220"/>
    </row>
    <row r="7309" spans="7:7">
      <c r="G7309" s="220"/>
    </row>
    <row r="7310" spans="7:7">
      <c r="G7310" s="220"/>
    </row>
    <row r="7311" spans="7:7">
      <c r="G7311" s="220"/>
    </row>
    <row r="7312" spans="7:7">
      <c r="G7312" s="220"/>
    </row>
    <row r="7313" spans="7:7">
      <c r="G7313" s="220"/>
    </row>
    <row r="7314" spans="7:7">
      <c r="G7314" s="220"/>
    </row>
    <row r="7315" spans="7:7">
      <c r="G7315" s="220"/>
    </row>
    <row r="7316" spans="7:7">
      <c r="G7316" s="220"/>
    </row>
    <row r="7317" spans="7:7">
      <c r="G7317" s="220"/>
    </row>
    <row r="7318" spans="7:7">
      <c r="G7318" s="220"/>
    </row>
    <row r="7319" spans="7:7">
      <c r="G7319" s="220"/>
    </row>
    <row r="7320" spans="7:7">
      <c r="G7320" s="220"/>
    </row>
    <row r="7321" spans="7:7">
      <c r="G7321" s="220"/>
    </row>
    <row r="7322" spans="7:7">
      <c r="G7322" s="220"/>
    </row>
    <row r="7323" spans="7:7">
      <c r="G7323" s="220"/>
    </row>
    <row r="7324" spans="7:7">
      <c r="G7324" s="220"/>
    </row>
    <row r="7325" spans="7:7">
      <c r="G7325" s="220"/>
    </row>
    <row r="7326" spans="7:7">
      <c r="G7326" s="220"/>
    </row>
    <row r="7327" spans="7:7">
      <c r="G7327" s="220"/>
    </row>
    <row r="7328" spans="7:7">
      <c r="G7328" s="220"/>
    </row>
    <row r="7329" spans="7:7">
      <c r="G7329" s="220"/>
    </row>
    <row r="7330" spans="7:7">
      <c r="G7330" s="220"/>
    </row>
    <row r="7331" spans="7:7">
      <c r="G7331" s="220"/>
    </row>
    <row r="7332" spans="7:7">
      <c r="G7332" s="220"/>
    </row>
    <row r="7333" spans="7:7">
      <c r="G7333" s="220"/>
    </row>
    <row r="7334" spans="7:7">
      <c r="G7334" s="220"/>
    </row>
    <row r="7335" spans="7:7">
      <c r="G7335" s="220"/>
    </row>
    <row r="7336" spans="7:7">
      <c r="G7336" s="220"/>
    </row>
    <row r="7337" spans="7:7">
      <c r="G7337" s="220"/>
    </row>
    <row r="7338" spans="7:7">
      <c r="G7338" s="220"/>
    </row>
    <row r="7339" spans="7:7">
      <c r="G7339" s="220"/>
    </row>
    <row r="7340" spans="7:7">
      <c r="G7340" s="220"/>
    </row>
    <row r="7341" spans="7:7">
      <c r="G7341" s="220"/>
    </row>
    <row r="7342" spans="7:7">
      <c r="G7342" s="220"/>
    </row>
    <row r="7343" spans="7:7">
      <c r="G7343" s="220"/>
    </row>
    <row r="7344" spans="7:7">
      <c r="G7344" s="220"/>
    </row>
    <row r="7345" spans="7:7">
      <c r="G7345" s="220"/>
    </row>
    <row r="7346" spans="7:7">
      <c r="G7346" s="220"/>
    </row>
    <row r="7347" spans="7:7">
      <c r="G7347" s="220"/>
    </row>
    <row r="7348" spans="7:7">
      <c r="G7348" s="220"/>
    </row>
    <row r="7349" spans="7:7">
      <c r="G7349" s="220"/>
    </row>
    <row r="7350" spans="7:7">
      <c r="G7350" s="220"/>
    </row>
    <row r="7351" spans="7:7">
      <c r="G7351" s="220"/>
    </row>
    <row r="7352" spans="7:7">
      <c r="G7352" s="220"/>
    </row>
    <row r="7353" spans="7:7">
      <c r="G7353" s="220"/>
    </row>
    <row r="7354" spans="7:7">
      <c r="G7354" s="220"/>
    </row>
    <row r="7355" spans="7:7">
      <c r="G7355" s="220"/>
    </row>
    <row r="7356" spans="7:7">
      <c r="G7356" s="220"/>
    </row>
    <row r="7357" spans="7:7">
      <c r="G7357" s="220"/>
    </row>
    <row r="7358" spans="7:7">
      <c r="G7358" s="220"/>
    </row>
    <row r="7359" spans="7:7">
      <c r="G7359" s="220"/>
    </row>
    <row r="7360" spans="7:7">
      <c r="G7360" s="220"/>
    </row>
    <row r="7361" spans="7:7">
      <c r="G7361" s="220"/>
    </row>
    <row r="7362" spans="7:7">
      <c r="G7362" s="220"/>
    </row>
    <row r="7363" spans="7:7">
      <c r="G7363" s="220"/>
    </row>
    <row r="7364" spans="7:7">
      <c r="G7364" s="220"/>
    </row>
    <row r="7365" spans="7:7">
      <c r="G7365" s="220"/>
    </row>
    <row r="7366" spans="7:7">
      <c r="G7366" s="220"/>
    </row>
    <row r="7367" spans="7:7">
      <c r="G7367" s="220"/>
    </row>
    <row r="7368" spans="7:7">
      <c r="G7368" s="220"/>
    </row>
    <row r="7369" spans="7:7">
      <c r="G7369" s="220"/>
    </row>
    <row r="7370" spans="7:7">
      <c r="G7370" s="220"/>
    </row>
    <row r="7371" spans="7:7">
      <c r="G7371" s="220"/>
    </row>
    <row r="7372" spans="7:7">
      <c r="G7372" s="220"/>
    </row>
    <row r="7373" spans="7:7">
      <c r="G7373" s="220"/>
    </row>
    <row r="7374" spans="7:7">
      <c r="G7374" s="220"/>
    </row>
    <row r="7375" spans="7:7">
      <c r="G7375" s="220"/>
    </row>
    <row r="7376" spans="7:7">
      <c r="G7376" s="220"/>
    </row>
    <row r="7377" spans="7:7">
      <c r="G7377" s="220"/>
    </row>
    <row r="7378" spans="7:7">
      <c r="G7378" s="220"/>
    </row>
    <row r="7379" spans="7:7">
      <c r="G7379" s="220"/>
    </row>
    <row r="7380" spans="7:7">
      <c r="G7380" s="220"/>
    </row>
    <row r="7381" spans="7:7">
      <c r="G7381" s="220"/>
    </row>
    <row r="7382" spans="7:7">
      <c r="G7382" s="220"/>
    </row>
    <row r="7383" spans="7:7">
      <c r="G7383" s="220"/>
    </row>
    <row r="7384" spans="7:7">
      <c r="G7384" s="220"/>
    </row>
    <row r="7385" spans="7:7">
      <c r="G7385" s="220"/>
    </row>
    <row r="7386" spans="7:7">
      <c r="G7386" s="220"/>
    </row>
    <row r="7387" spans="7:7">
      <c r="G7387" s="220"/>
    </row>
    <row r="7388" spans="7:7">
      <c r="G7388" s="220"/>
    </row>
    <row r="7389" spans="7:7">
      <c r="G7389" s="220"/>
    </row>
    <row r="7390" spans="7:7">
      <c r="G7390" s="220"/>
    </row>
    <row r="7391" spans="7:7">
      <c r="G7391" s="220"/>
    </row>
    <row r="7392" spans="7:7">
      <c r="G7392" s="220"/>
    </row>
    <row r="7393" spans="7:7">
      <c r="G7393" s="220"/>
    </row>
    <row r="7394" spans="7:7">
      <c r="G7394" s="220"/>
    </row>
    <row r="7395" spans="7:7">
      <c r="G7395" s="220"/>
    </row>
    <row r="7396" spans="7:7">
      <c r="G7396" s="220"/>
    </row>
    <row r="7397" spans="7:7">
      <c r="G7397" s="220"/>
    </row>
    <row r="7398" spans="7:7">
      <c r="G7398" s="220"/>
    </row>
    <row r="7399" spans="7:7">
      <c r="G7399" s="220"/>
    </row>
    <row r="7400" spans="7:7">
      <c r="G7400" s="220"/>
    </row>
    <row r="7401" spans="7:7">
      <c r="G7401" s="220"/>
    </row>
    <row r="7402" spans="7:7">
      <c r="G7402" s="220"/>
    </row>
    <row r="7403" spans="7:7">
      <c r="G7403" s="220"/>
    </row>
    <row r="7404" spans="7:7">
      <c r="G7404" s="220"/>
    </row>
    <row r="7405" spans="7:7">
      <c r="G7405" s="220"/>
    </row>
    <row r="7406" spans="7:7">
      <c r="G7406" s="220"/>
    </row>
    <row r="7407" spans="7:7">
      <c r="G7407" s="220"/>
    </row>
    <row r="7408" spans="7:7">
      <c r="G7408" s="220"/>
    </row>
    <row r="7409" spans="7:7">
      <c r="G7409" s="220"/>
    </row>
    <row r="7410" spans="7:7">
      <c r="G7410" s="220"/>
    </row>
    <row r="7411" spans="7:7">
      <c r="G7411" s="220"/>
    </row>
    <row r="7412" spans="7:7">
      <c r="G7412" s="220"/>
    </row>
    <row r="7413" spans="7:7">
      <c r="G7413" s="220"/>
    </row>
    <row r="7414" spans="7:7">
      <c r="G7414" s="220"/>
    </row>
    <row r="7415" spans="7:7">
      <c r="G7415" s="220"/>
    </row>
    <row r="7416" spans="7:7">
      <c r="G7416" s="220"/>
    </row>
    <row r="7417" spans="7:7">
      <c r="G7417" s="220"/>
    </row>
    <row r="7418" spans="7:7">
      <c r="G7418" s="220"/>
    </row>
    <row r="7419" spans="7:7">
      <c r="G7419" s="220"/>
    </row>
    <row r="7420" spans="7:7">
      <c r="G7420" s="220"/>
    </row>
    <row r="7421" spans="7:7">
      <c r="G7421" s="220"/>
    </row>
    <row r="7422" spans="7:7">
      <c r="G7422" s="220"/>
    </row>
    <row r="7423" spans="7:7">
      <c r="G7423" s="220"/>
    </row>
    <row r="7424" spans="7:7">
      <c r="G7424" s="220"/>
    </row>
    <row r="7425" spans="7:7">
      <c r="G7425" s="220"/>
    </row>
    <row r="7426" spans="7:7">
      <c r="G7426" s="220"/>
    </row>
    <row r="7427" spans="7:7">
      <c r="G7427" s="220"/>
    </row>
    <row r="7428" spans="7:7">
      <c r="G7428" s="220"/>
    </row>
    <row r="7429" spans="7:7">
      <c r="G7429" s="220"/>
    </row>
    <row r="7430" spans="7:7">
      <c r="G7430" s="220"/>
    </row>
    <row r="7431" spans="7:7">
      <c r="G7431" s="220"/>
    </row>
    <row r="7432" spans="7:7">
      <c r="G7432" s="220"/>
    </row>
    <row r="7433" spans="7:7">
      <c r="G7433" s="220"/>
    </row>
    <row r="7434" spans="7:7">
      <c r="G7434" s="220"/>
    </row>
    <row r="7435" spans="7:7">
      <c r="G7435" s="220"/>
    </row>
    <row r="7436" spans="7:7">
      <c r="G7436" s="220"/>
    </row>
    <row r="7437" spans="7:7">
      <c r="G7437" s="220"/>
    </row>
    <row r="7438" spans="7:7">
      <c r="G7438" s="220"/>
    </row>
    <row r="7439" spans="7:7">
      <c r="G7439" s="220"/>
    </row>
    <row r="7440" spans="7:7">
      <c r="G7440" s="220"/>
    </row>
    <row r="7441" spans="7:7">
      <c r="G7441" s="220"/>
    </row>
    <row r="7442" spans="7:7">
      <c r="G7442" s="220"/>
    </row>
    <row r="7443" spans="7:7">
      <c r="G7443" s="220"/>
    </row>
    <row r="7444" spans="7:7">
      <c r="G7444" s="220"/>
    </row>
    <row r="7445" spans="7:7">
      <c r="G7445" s="220"/>
    </row>
    <row r="7446" spans="7:7">
      <c r="G7446" s="220"/>
    </row>
    <row r="7447" spans="7:7">
      <c r="G7447" s="220"/>
    </row>
    <row r="7448" spans="7:7">
      <c r="G7448" s="220"/>
    </row>
    <row r="7449" spans="7:7">
      <c r="G7449" s="220"/>
    </row>
    <row r="7450" spans="7:7">
      <c r="G7450" s="220"/>
    </row>
    <row r="7451" spans="7:7">
      <c r="G7451" s="220"/>
    </row>
    <row r="7452" spans="7:7">
      <c r="G7452" s="220"/>
    </row>
    <row r="7453" spans="7:7">
      <c r="G7453" s="220"/>
    </row>
    <row r="7454" spans="7:7">
      <c r="G7454" s="220"/>
    </row>
    <row r="7455" spans="7:7">
      <c r="G7455" s="220"/>
    </row>
    <row r="7456" spans="7:7">
      <c r="G7456" s="220"/>
    </row>
    <row r="7457" spans="7:7">
      <c r="G7457" s="220"/>
    </row>
    <row r="7458" spans="7:7">
      <c r="G7458" s="220"/>
    </row>
    <row r="7459" spans="7:7">
      <c r="G7459" s="220"/>
    </row>
    <row r="7460" spans="7:7">
      <c r="G7460" s="220"/>
    </row>
    <row r="7461" spans="7:7">
      <c r="G7461" s="220"/>
    </row>
    <row r="7462" spans="7:7">
      <c r="G7462" s="220"/>
    </row>
    <row r="7463" spans="7:7">
      <c r="G7463" s="220"/>
    </row>
    <row r="7464" spans="7:7">
      <c r="G7464" s="220"/>
    </row>
    <row r="7465" spans="7:7">
      <c r="G7465" s="220"/>
    </row>
    <row r="7466" spans="7:7">
      <c r="G7466" s="220"/>
    </row>
    <row r="7467" spans="7:7">
      <c r="G7467" s="220"/>
    </row>
    <row r="7468" spans="7:7">
      <c r="G7468" s="220"/>
    </row>
    <row r="7469" spans="7:7">
      <c r="G7469" s="220"/>
    </row>
    <row r="7470" spans="7:7">
      <c r="G7470" s="220"/>
    </row>
    <row r="7471" spans="7:7">
      <c r="G7471" s="220"/>
    </row>
    <row r="7472" spans="7:7">
      <c r="G7472" s="220"/>
    </row>
    <row r="7473" spans="7:7">
      <c r="G7473" s="220"/>
    </row>
    <row r="7474" spans="7:7">
      <c r="G7474" s="220"/>
    </row>
    <row r="7475" spans="7:7">
      <c r="G7475" s="220"/>
    </row>
    <row r="7476" spans="7:7">
      <c r="G7476" s="220"/>
    </row>
    <row r="7477" spans="7:7">
      <c r="G7477" s="220"/>
    </row>
    <row r="7478" spans="7:7">
      <c r="G7478" s="220"/>
    </row>
    <row r="7479" spans="7:7">
      <c r="G7479" s="220"/>
    </row>
    <row r="7480" spans="7:7">
      <c r="G7480" s="220"/>
    </row>
    <row r="7481" spans="7:7">
      <c r="G7481" s="220"/>
    </row>
    <row r="7482" spans="7:7">
      <c r="G7482" s="220"/>
    </row>
    <row r="7483" spans="7:7">
      <c r="G7483" s="220"/>
    </row>
    <row r="7484" spans="7:7">
      <c r="G7484" s="220"/>
    </row>
    <row r="7485" spans="7:7">
      <c r="G7485" s="220"/>
    </row>
    <row r="7486" spans="7:7">
      <c r="G7486" s="220"/>
    </row>
    <row r="7487" spans="7:7">
      <c r="G7487" s="220"/>
    </row>
    <row r="7488" spans="7:7">
      <c r="G7488" s="220"/>
    </row>
    <row r="7489" spans="7:7">
      <c r="G7489" s="220"/>
    </row>
    <row r="7490" spans="7:7">
      <c r="G7490" s="220"/>
    </row>
    <row r="7491" spans="7:7">
      <c r="G7491" s="220"/>
    </row>
    <row r="7492" spans="7:7">
      <c r="G7492" s="220"/>
    </row>
    <row r="7493" spans="7:7">
      <c r="G7493" s="220"/>
    </row>
    <row r="7494" spans="7:7">
      <c r="G7494" s="220"/>
    </row>
    <row r="7495" spans="7:7">
      <c r="G7495" s="220"/>
    </row>
    <row r="7496" spans="7:7">
      <c r="G7496" s="220"/>
    </row>
    <row r="7497" spans="7:7">
      <c r="G7497" s="220"/>
    </row>
    <row r="7498" spans="7:7">
      <c r="G7498" s="220"/>
    </row>
    <row r="7499" spans="7:7">
      <c r="G7499" s="220"/>
    </row>
    <row r="7500" spans="7:7">
      <c r="G7500" s="220"/>
    </row>
    <row r="7501" spans="7:7">
      <c r="G7501" s="220"/>
    </row>
    <row r="7502" spans="7:7">
      <c r="G7502" s="220"/>
    </row>
    <row r="7503" spans="7:7">
      <c r="G7503" s="220"/>
    </row>
    <row r="7504" spans="7:7">
      <c r="G7504" s="220"/>
    </row>
    <row r="7505" spans="7:7">
      <c r="G7505" s="220"/>
    </row>
    <row r="7506" spans="7:7">
      <c r="G7506" s="220"/>
    </row>
    <row r="7507" spans="7:7">
      <c r="G7507" s="220"/>
    </row>
    <row r="7508" spans="7:7">
      <c r="G7508" s="220"/>
    </row>
    <row r="7509" spans="7:7">
      <c r="G7509" s="220"/>
    </row>
    <row r="7510" spans="7:7">
      <c r="G7510" s="220"/>
    </row>
    <row r="7511" spans="7:7">
      <c r="G7511" s="220"/>
    </row>
    <row r="7512" spans="7:7">
      <c r="G7512" s="220"/>
    </row>
    <row r="7513" spans="7:7">
      <c r="G7513" s="220"/>
    </row>
    <row r="7514" spans="7:7">
      <c r="G7514" s="220"/>
    </row>
    <row r="7515" spans="7:7">
      <c r="G7515" s="220"/>
    </row>
    <row r="7516" spans="7:7">
      <c r="G7516" s="220"/>
    </row>
    <row r="7517" spans="7:7">
      <c r="G7517" s="220"/>
    </row>
    <row r="7518" spans="7:7">
      <c r="G7518" s="220"/>
    </row>
    <row r="7519" spans="7:7">
      <c r="G7519" s="220"/>
    </row>
    <row r="7520" spans="7:7">
      <c r="G7520" s="220"/>
    </row>
    <row r="7521" spans="7:7">
      <c r="G7521" s="220"/>
    </row>
    <row r="7522" spans="7:7">
      <c r="G7522" s="220"/>
    </row>
    <row r="7523" spans="7:7">
      <c r="G7523" s="220"/>
    </row>
    <row r="7524" spans="7:7">
      <c r="G7524" s="220"/>
    </row>
    <row r="7525" spans="7:7">
      <c r="G7525" s="220"/>
    </row>
    <row r="7526" spans="7:7">
      <c r="G7526" s="220"/>
    </row>
    <row r="7527" spans="7:7">
      <c r="G7527" s="220"/>
    </row>
    <row r="7528" spans="7:7">
      <c r="G7528" s="220"/>
    </row>
    <row r="7529" spans="7:7">
      <c r="G7529" s="220"/>
    </row>
    <row r="7530" spans="7:7">
      <c r="G7530" s="220"/>
    </row>
    <row r="7531" spans="7:7">
      <c r="G7531" s="220"/>
    </row>
    <row r="7532" spans="7:7">
      <c r="G7532" s="220"/>
    </row>
    <row r="7533" spans="7:7">
      <c r="G7533" s="220"/>
    </row>
    <row r="7534" spans="7:7">
      <c r="G7534" s="220"/>
    </row>
    <row r="7535" spans="7:7">
      <c r="G7535" s="220"/>
    </row>
    <row r="7536" spans="7:7">
      <c r="G7536" s="220"/>
    </row>
    <row r="7537" spans="7:7">
      <c r="G7537" s="220"/>
    </row>
    <row r="7538" spans="7:7">
      <c r="G7538" s="220"/>
    </row>
    <row r="7539" spans="7:7">
      <c r="G7539" s="220"/>
    </row>
    <row r="7540" spans="7:7">
      <c r="G7540" s="220"/>
    </row>
    <row r="7541" spans="7:7">
      <c r="G7541" s="220"/>
    </row>
    <row r="7542" spans="7:7">
      <c r="G7542" s="220"/>
    </row>
    <row r="7543" spans="7:7">
      <c r="G7543" s="220"/>
    </row>
    <row r="7544" spans="7:7">
      <c r="G7544" s="220"/>
    </row>
    <row r="7545" spans="7:7">
      <c r="G7545" s="220"/>
    </row>
    <row r="7546" spans="7:7">
      <c r="G7546" s="220"/>
    </row>
    <row r="7547" spans="7:7">
      <c r="G7547" s="220"/>
    </row>
    <row r="7548" spans="7:7">
      <c r="G7548" s="220"/>
    </row>
    <row r="7549" spans="7:7">
      <c r="G7549" s="220"/>
    </row>
    <row r="7550" spans="7:7">
      <c r="G7550" s="220"/>
    </row>
    <row r="7551" spans="7:7">
      <c r="G7551" s="220"/>
    </row>
    <row r="7552" spans="7:7">
      <c r="G7552" s="220"/>
    </row>
    <row r="7553" spans="7:7">
      <c r="G7553" s="220"/>
    </row>
    <row r="7554" spans="7:7">
      <c r="G7554" s="220"/>
    </row>
    <row r="7555" spans="7:7">
      <c r="G7555" s="220"/>
    </row>
    <row r="7556" spans="7:7">
      <c r="G7556" s="220"/>
    </row>
    <row r="7557" spans="7:7">
      <c r="G7557" s="220"/>
    </row>
    <row r="7558" spans="7:7">
      <c r="G7558" s="220"/>
    </row>
    <row r="7559" spans="7:7">
      <c r="G7559" s="220"/>
    </row>
    <row r="7560" spans="7:7">
      <c r="G7560" s="220"/>
    </row>
    <row r="7561" spans="7:7">
      <c r="G7561" s="220"/>
    </row>
    <row r="7562" spans="7:7">
      <c r="G7562" s="220"/>
    </row>
    <row r="7563" spans="7:7">
      <c r="G7563" s="220"/>
    </row>
    <row r="7564" spans="7:7">
      <c r="G7564" s="220"/>
    </row>
    <row r="7565" spans="7:7">
      <c r="G7565" s="220"/>
    </row>
    <row r="7566" spans="7:7">
      <c r="G7566" s="220"/>
    </row>
    <row r="7567" spans="7:7">
      <c r="G7567" s="220"/>
    </row>
    <row r="7568" spans="7:7">
      <c r="G7568" s="220"/>
    </row>
    <row r="7569" spans="7:7">
      <c r="G7569" s="220"/>
    </row>
    <row r="7570" spans="7:7">
      <c r="G7570" s="220"/>
    </row>
    <row r="7571" spans="7:7">
      <c r="G7571" s="220"/>
    </row>
    <row r="7572" spans="7:7">
      <c r="G7572" s="220"/>
    </row>
    <row r="7573" spans="7:7">
      <c r="G7573" s="220"/>
    </row>
    <row r="7574" spans="7:7">
      <c r="G7574" s="220"/>
    </row>
    <row r="7575" spans="7:7">
      <c r="G7575" s="220"/>
    </row>
    <row r="7576" spans="7:7">
      <c r="G7576" s="220"/>
    </row>
    <row r="7577" spans="7:7">
      <c r="G7577" s="220"/>
    </row>
    <row r="7578" spans="7:7">
      <c r="G7578" s="220"/>
    </row>
    <row r="7579" spans="7:7">
      <c r="G7579" s="220"/>
    </row>
    <row r="7580" spans="7:7">
      <c r="G7580" s="220"/>
    </row>
    <row r="7581" spans="7:7">
      <c r="G7581" s="220"/>
    </row>
    <row r="7582" spans="7:7">
      <c r="G7582" s="220"/>
    </row>
    <row r="7583" spans="7:7">
      <c r="G7583" s="220"/>
    </row>
    <row r="7584" spans="7:7">
      <c r="G7584" s="220"/>
    </row>
    <row r="7585" spans="7:7">
      <c r="G7585" s="220"/>
    </row>
    <row r="7586" spans="7:7">
      <c r="G7586" s="220"/>
    </row>
    <row r="7587" spans="7:7">
      <c r="G7587" s="220"/>
    </row>
    <row r="7588" spans="7:7">
      <c r="G7588" s="220"/>
    </row>
    <row r="7589" spans="7:7">
      <c r="G7589" s="220"/>
    </row>
    <row r="7590" spans="7:7">
      <c r="G7590" s="220"/>
    </row>
    <row r="7591" spans="7:7">
      <c r="G7591" s="220"/>
    </row>
    <row r="7592" spans="7:7">
      <c r="G7592" s="220"/>
    </row>
    <row r="7593" spans="7:7">
      <c r="G7593" s="220"/>
    </row>
    <row r="7594" spans="7:7">
      <c r="G7594" s="220"/>
    </row>
    <row r="7595" spans="7:7">
      <c r="G7595" s="220"/>
    </row>
    <row r="7596" spans="7:7">
      <c r="G7596" s="220"/>
    </row>
    <row r="7597" spans="7:7">
      <c r="G7597" s="220"/>
    </row>
    <row r="7598" spans="7:7">
      <c r="G7598" s="220"/>
    </row>
    <row r="7599" spans="7:7">
      <c r="G7599" s="220"/>
    </row>
    <row r="7600" spans="7:7">
      <c r="G7600" s="220"/>
    </row>
    <row r="7601" spans="7:7">
      <c r="G7601" s="220"/>
    </row>
    <row r="7602" spans="7:7">
      <c r="G7602" s="220"/>
    </row>
    <row r="7603" spans="7:7">
      <c r="G7603" s="220"/>
    </row>
    <row r="7604" spans="7:7">
      <c r="G7604" s="220"/>
    </row>
    <row r="7605" spans="7:7">
      <c r="G7605" s="220"/>
    </row>
    <row r="7606" spans="7:7">
      <c r="G7606" s="220"/>
    </row>
    <row r="7607" spans="7:7">
      <c r="G7607" s="220"/>
    </row>
    <row r="7608" spans="7:7">
      <c r="G7608" s="220"/>
    </row>
    <row r="7609" spans="7:7">
      <c r="G7609" s="220"/>
    </row>
    <row r="7610" spans="7:7">
      <c r="G7610" s="220"/>
    </row>
    <row r="7611" spans="7:7">
      <c r="G7611" s="220"/>
    </row>
    <row r="7612" spans="7:7">
      <c r="G7612" s="220"/>
    </row>
    <row r="7613" spans="7:7">
      <c r="G7613" s="220"/>
    </row>
    <row r="7614" spans="7:7">
      <c r="G7614" s="220"/>
    </row>
    <row r="7615" spans="7:7">
      <c r="G7615" s="220"/>
    </row>
    <row r="7616" spans="7:7">
      <c r="G7616" s="220"/>
    </row>
    <row r="7617" spans="7:7">
      <c r="G7617" s="220"/>
    </row>
    <row r="7618" spans="7:7">
      <c r="G7618" s="220"/>
    </row>
    <row r="7619" spans="7:7">
      <c r="G7619" s="220"/>
    </row>
    <row r="7620" spans="7:7">
      <c r="G7620" s="220"/>
    </row>
    <row r="7621" spans="7:7">
      <c r="G7621" s="220"/>
    </row>
    <row r="7622" spans="7:7">
      <c r="G7622" s="220"/>
    </row>
    <row r="7623" spans="7:7">
      <c r="G7623" s="220"/>
    </row>
    <row r="7624" spans="7:7">
      <c r="G7624" s="220"/>
    </row>
    <row r="7625" spans="7:7">
      <c r="G7625" s="220"/>
    </row>
    <row r="7626" spans="7:7">
      <c r="G7626" s="220"/>
    </row>
    <row r="7627" spans="7:7">
      <c r="G7627" s="220"/>
    </row>
    <row r="7628" spans="7:7">
      <c r="G7628" s="220"/>
    </row>
    <row r="7629" spans="7:7">
      <c r="G7629" s="220"/>
    </row>
    <row r="7630" spans="7:7">
      <c r="G7630" s="220"/>
    </row>
    <row r="7631" spans="7:7">
      <c r="G7631" s="220"/>
    </row>
    <row r="7632" spans="7:7">
      <c r="G7632" s="220"/>
    </row>
    <row r="7633" spans="7:7">
      <c r="G7633" s="220"/>
    </row>
    <row r="7634" spans="7:7">
      <c r="G7634" s="220"/>
    </row>
    <row r="7635" spans="7:7">
      <c r="G7635" s="220"/>
    </row>
    <row r="7636" spans="7:7">
      <c r="G7636" s="220"/>
    </row>
    <row r="7637" spans="7:7">
      <c r="G7637" s="220"/>
    </row>
    <row r="7638" spans="7:7">
      <c r="G7638" s="220"/>
    </row>
    <row r="7639" spans="7:7">
      <c r="G7639" s="220"/>
    </row>
    <row r="7640" spans="7:7">
      <c r="G7640" s="220"/>
    </row>
    <row r="7641" spans="7:7">
      <c r="G7641" s="220"/>
    </row>
    <row r="7642" spans="7:7">
      <c r="G7642" s="220"/>
    </row>
    <row r="7643" spans="7:7">
      <c r="G7643" s="220"/>
    </row>
    <row r="7644" spans="7:7">
      <c r="G7644" s="220"/>
    </row>
    <row r="7645" spans="7:7">
      <c r="G7645" s="220"/>
    </row>
    <row r="7646" spans="7:7">
      <c r="G7646" s="220"/>
    </row>
    <row r="7647" spans="7:7">
      <c r="G7647" s="220"/>
    </row>
    <row r="7648" spans="7:7">
      <c r="G7648" s="220"/>
    </row>
    <row r="7649" spans="7:7">
      <c r="G7649" s="220"/>
    </row>
    <row r="7650" spans="7:7">
      <c r="G7650" s="220"/>
    </row>
    <row r="7651" spans="7:7">
      <c r="G7651" s="220"/>
    </row>
    <row r="7652" spans="7:7">
      <c r="G7652" s="220"/>
    </row>
    <row r="7653" spans="7:7">
      <c r="G7653" s="220"/>
    </row>
    <row r="7654" spans="7:7">
      <c r="G7654" s="220"/>
    </row>
    <row r="7655" spans="7:7">
      <c r="G7655" s="220"/>
    </row>
    <row r="7656" spans="7:7">
      <c r="G7656" s="220"/>
    </row>
    <row r="7657" spans="7:7">
      <c r="G7657" s="220"/>
    </row>
    <row r="7658" spans="7:7">
      <c r="G7658" s="220"/>
    </row>
    <row r="7659" spans="7:7">
      <c r="G7659" s="220"/>
    </row>
    <row r="7660" spans="7:7">
      <c r="G7660" s="220"/>
    </row>
    <row r="7661" spans="7:7">
      <c r="G7661" s="220"/>
    </row>
    <row r="7662" spans="7:7">
      <c r="G7662" s="220"/>
    </row>
    <row r="7663" spans="7:7">
      <c r="G7663" s="220"/>
    </row>
    <row r="7664" spans="7:7">
      <c r="G7664" s="220"/>
    </row>
    <row r="7665" spans="7:7">
      <c r="G7665" s="220"/>
    </row>
    <row r="7666" spans="7:7">
      <c r="G7666" s="220"/>
    </row>
    <row r="7667" spans="7:7">
      <c r="G7667" s="220"/>
    </row>
    <row r="7668" spans="7:7">
      <c r="G7668" s="220"/>
    </row>
    <row r="7669" spans="7:7">
      <c r="G7669" s="220"/>
    </row>
    <row r="7670" spans="7:7">
      <c r="G7670" s="220"/>
    </row>
    <row r="7671" spans="7:7">
      <c r="G7671" s="220"/>
    </row>
    <row r="7672" spans="7:7">
      <c r="G7672" s="220"/>
    </row>
    <row r="7673" spans="7:7">
      <c r="G7673" s="220"/>
    </row>
    <row r="7674" spans="7:7">
      <c r="G7674" s="220"/>
    </row>
    <row r="7675" spans="7:7">
      <c r="G7675" s="220"/>
    </row>
    <row r="7676" spans="7:7">
      <c r="G7676" s="220"/>
    </row>
    <row r="7677" spans="7:7">
      <c r="G7677" s="220"/>
    </row>
    <row r="7678" spans="7:7">
      <c r="G7678" s="220"/>
    </row>
    <row r="7679" spans="7:7">
      <c r="G7679" s="220"/>
    </row>
    <row r="7680" spans="7:7">
      <c r="G7680" s="220"/>
    </row>
    <row r="7681" spans="7:7">
      <c r="G7681" s="220"/>
    </row>
    <row r="7682" spans="7:7">
      <c r="G7682" s="220"/>
    </row>
    <row r="7683" spans="7:7">
      <c r="G7683" s="220"/>
    </row>
    <row r="7684" spans="7:7">
      <c r="G7684" s="220"/>
    </row>
    <row r="7685" spans="7:7">
      <c r="G7685" s="220"/>
    </row>
    <row r="7686" spans="7:7">
      <c r="G7686" s="220"/>
    </row>
    <row r="7687" spans="7:7">
      <c r="G7687" s="220"/>
    </row>
    <row r="7688" spans="7:7">
      <c r="G7688" s="220"/>
    </row>
    <row r="7689" spans="7:7">
      <c r="G7689" s="220"/>
    </row>
    <row r="7690" spans="7:7">
      <c r="G7690" s="220"/>
    </row>
    <row r="7691" spans="7:7">
      <c r="G7691" s="220"/>
    </row>
    <row r="7692" spans="7:7">
      <c r="G7692" s="220"/>
    </row>
    <row r="7693" spans="7:7">
      <c r="G7693" s="220"/>
    </row>
    <row r="7694" spans="7:7">
      <c r="G7694" s="220"/>
    </row>
    <row r="7695" spans="7:7">
      <c r="G7695" s="220"/>
    </row>
    <row r="7696" spans="7:7">
      <c r="G7696" s="220"/>
    </row>
    <row r="7697" spans="7:7">
      <c r="G7697" s="220"/>
    </row>
    <row r="7698" spans="7:7">
      <c r="G7698" s="220"/>
    </row>
    <row r="7699" spans="7:7">
      <c r="G7699" s="220"/>
    </row>
    <row r="7700" spans="7:7">
      <c r="G7700" s="220"/>
    </row>
    <row r="7701" spans="7:7">
      <c r="G7701" s="220"/>
    </row>
    <row r="7702" spans="7:7">
      <c r="G7702" s="220"/>
    </row>
    <row r="7703" spans="7:7">
      <c r="G7703" s="220"/>
    </row>
    <row r="7704" spans="7:7">
      <c r="G7704" s="220"/>
    </row>
    <row r="7705" spans="7:7">
      <c r="G7705" s="220"/>
    </row>
    <row r="7706" spans="7:7">
      <c r="G7706" s="220"/>
    </row>
    <row r="7707" spans="7:7">
      <c r="G7707" s="220"/>
    </row>
    <row r="7708" spans="7:7">
      <c r="G7708" s="220"/>
    </row>
    <row r="7709" spans="7:7">
      <c r="G7709" s="220"/>
    </row>
    <row r="7710" spans="7:7">
      <c r="G7710" s="220"/>
    </row>
    <row r="7711" spans="7:7">
      <c r="G7711" s="220"/>
    </row>
    <row r="7712" spans="7:7">
      <c r="G7712" s="220"/>
    </row>
    <row r="7713" spans="7:7">
      <c r="G7713" s="220"/>
    </row>
    <row r="7714" spans="7:7">
      <c r="G7714" s="220"/>
    </row>
    <row r="7715" spans="7:7">
      <c r="G7715" s="220"/>
    </row>
    <row r="7716" spans="7:7">
      <c r="G7716" s="220"/>
    </row>
    <row r="7717" spans="7:7">
      <c r="G7717" s="220"/>
    </row>
    <row r="7718" spans="7:7">
      <c r="G7718" s="220"/>
    </row>
    <row r="7719" spans="7:7">
      <c r="G7719" s="220"/>
    </row>
    <row r="7720" spans="7:7">
      <c r="G7720" s="220"/>
    </row>
    <row r="7721" spans="7:7">
      <c r="G7721" s="220"/>
    </row>
    <row r="7722" spans="7:7">
      <c r="G7722" s="220"/>
    </row>
    <row r="7723" spans="7:7">
      <c r="G7723" s="220"/>
    </row>
    <row r="7724" spans="7:7">
      <c r="G7724" s="220"/>
    </row>
    <row r="7725" spans="7:7">
      <c r="G7725" s="220"/>
    </row>
    <row r="7726" spans="7:7">
      <c r="G7726" s="220"/>
    </row>
    <row r="7727" spans="7:7">
      <c r="G7727" s="220"/>
    </row>
    <row r="7728" spans="7:7">
      <c r="G7728" s="220"/>
    </row>
    <row r="7729" spans="7:7">
      <c r="G7729" s="220"/>
    </row>
    <row r="7730" spans="7:7">
      <c r="G7730" s="220"/>
    </row>
    <row r="7731" spans="7:7">
      <c r="G7731" s="220"/>
    </row>
    <row r="7732" spans="7:7">
      <c r="G7732" s="220"/>
    </row>
    <row r="7733" spans="7:7">
      <c r="G7733" s="220"/>
    </row>
    <row r="7734" spans="7:7">
      <c r="G7734" s="220"/>
    </row>
    <row r="7735" spans="7:7">
      <c r="G7735" s="220"/>
    </row>
    <row r="7736" spans="7:7">
      <c r="G7736" s="220"/>
    </row>
    <row r="7737" spans="7:7">
      <c r="G7737" s="220"/>
    </row>
    <row r="7738" spans="7:7">
      <c r="G7738" s="220"/>
    </row>
    <row r="7739" spans="7:7">
      <c r="G7739" s="220"/>
    </row>
    <row r="7740" spans="7:7">
      <c r="G7740" s="220"/>
    </row>
    <row r="7741" spans="7:7">
      <c r="G7741" s="220"/>
    </row>
    <row r="7742" spans="7:7">
      <c r="G7742" s="220"/>
    </row>
    <row r="7743" spans="7:7">
      <c r="G7743" s="220"/>
    </row>
    <row r="7744" spans="7:7">
      <c r="G7744" s="220"/>
    </row>
    <row r="7745" spans="7:7">
      <c r="G7745" s="220"/>
    </row>
    <row r="7746" spans="7:7">
      <c r="G7746" s="220"/>
    </row>
    <row r="7747" spans="7:7">
      <c r="G7747" s="220"/>
    </row>
    <row r="7748" spans="7:7">
      <c r="G7748" s="220"/>
    </row>
    <row r="7749" spans="7:7">
      <c r="G7749" s="220"/>
    </row>
    <row r="7750" spans="7:7">
      <c r="G7750" s="220"/>
    </row>
    <row r="7751" spans="7:7">
      <c r="G7751" s="220"/>
    </row>
    <row r="7752" spans="7:7">
      <c r="G7752" s="220"/>
    </row>
    <row r="7753" spans="7:7">
      <c r="G7753" s="220"/>
    </row>
    <row r="7754" spans="7:7">
      <c r="G7754" s="220"/>
    </row>
    <row r="7755" spans="7:7">
      <c r="G7755" s="220"/>
    </row>
    <row r="7756" spans="7:7">
      <c r="G7756" s="220"/>
    </row>
    <row r="7757" spans="7:7">
      <c r="G7757" s="220"/>
    </row>
    <row r="7758" spans="7:7">
      <c r="G7758" s="220"/>
    </row>
    <row r="7759" spans="7:7">
      <c r="G7759" s="220"/>
    </row>
    <row r="7760" spans="7:7">
      <c r="G7760" s="220"/>
    </row>
    <row r="7761" spans="7:7">
      <c r="G7761" s="220"/>
    </row>
    <row r="7762" spans="7:7">
      <c r="G7762" s="220"/>
    </row>
    <row r="7763" spans="7:7">
      <c r="G7763" s="220"/>
    </row>
    <row r="7764" spans="7:7">
      <c r="G7764" s="220"/>
    </row>
    <row r="7765" spans="7:7">
      <c r="G7765" s="220"/>
    </row>
    <row r="7766" spans="7:7">
      <c r="G7766" s="220"/>
    </row>
    <row r="7767" spans="7:7">
      <c r="G7767" s="220"/>
    </row>
    <row r="7768" spans="7:7">
      <c r="G7768" s="220"/>
    </row>
    <row r="7769" spans="7:7">
      <c r="G7769" s="220"/>
    </row>
    <row r="7770" spans="7:7">
      <c r="G7770" s="220"/>
    </row>
    <row r="7771" spans="7:7">
      <c r="G7771" s="220"/>
    </row>
    <row r="7772" spans="7:7">
      <c r="G7772" s="220"/>
    </row>
    <row r="7773" spans="7:7">
      <c r="G7773" s="220"/>
    </row>
    <row r="7774" spans="7:7">
      <c r="G7774" s="220"/>
    </row>
    <row r="7775" spans="7:7">
      <c r="G7775" s="220"/>
    </row>
    <row r="7776" spans="7:7">
      <c r="G7776" s="220"/>
    </row>
    <row r="7777" spans="7:7">
      <c r="G7777" s="220"/>
    </row>
    <row r="7778" spans="7:7">
      <c r="G7778" s="220"/>
    </row>
    <row r="7779" spans="7:7">
      <c r="G7779" s="220"/>
    </row>
    <row r="7780" spans="7:7">
      <c r="G7780" s="220"/>
    </row>
    <row r="7781" spans="7:7">
      <c r="G7781" s="220"/>
    </row>
    <row r="7782" spans="7:7">
      <c r="G7782" s="220"/>
    </row>
    <row r="7783" spans="7:7">
      <c r="G7783" s="220"/>
    </row>
    <row r="7784" spans="7:7">
      <c r="G7784" s="220"/>
    </row>
    <row r="7785" spans="7:7">
      <c r="G7785" s="220"/>
    </row>
    <row r="7786" spans="7:7">
      <c r="G7786" s="220"/>
    </row>
    <row r="7787" spans="7:7">
      <c r="G7787" s="220"/>
    </row>
    <row r="7788" spans="7:7">
      <c r="G7788" s="220"/>
    </row>
    <row r="7789" spans="7:7">
      <c r="G7789" s="220"/>
    </row>
    <row r="7790" spans="7:7">
      <c r="G7790" s="220"/>
    </row>
    <row r="7791" spans="7:7">
      <c r="G7791" s="220"/>
    </row>
    <row r="7792" spans="7:7">
      <c r="G7792" s="220"/>
    </row>
    <row r="7793" spans="7:7">
      <c r="G7793" s="220"/>
    </row>
    <row r="7794" spans="7:7">
      <c r="G7794" s="220"/>
    </row>
    <row r="7795" spans="7:7">
      <c r="G7795" s="220"/>
    </row>
    <row r="7796" spans="7:7">
      <c r="G7796" s="220"/>
    </row>
    <row r="7797" spans="7:7">
      <c r="G7797" s="220"/>
    </row>
    <row r="7798" spans="7:7">
      <c r="G7798" s="220"/>
    </row>
    <row r="7799" spans="7:7">
      <c r="G7799" s="220"/>
    </row>
    <row r="7800" spans="7:7">
      <c r="G7800" s="220"/>
    </row>
    <row r="7801" spans="7:7">
      <c r="G7801" s="220"/>
    </row>
    <row r="7802" spans="7:7">
      <c r="G7802" s="220"/>
    </row>
    <row r="7803" spans="7:7">
      <c r="G7803" s="220"/>
    </row>
    <row r="7804" spans="7:7">
      <c r="G7804" s="220"/>
    </row>
    <row r="7805" spans="7:7">
      <c r="G7805" s="220"/>
    </row>
    <row r="7806" spans="7:7">
      <c r="G7806" s="220"/>
    </row>
    <row r="7807" spans="7:7">
      <c r="G7807" s="220"/>
    </row>
    <row r="7808" spans="7:7">
      <c r="G7808" s="220"/>
    </row>
    <row r="7809" spans="7:7">
      <c r="G7809" s="220"/>
    </row>
    <row r="7810" spans="7:7">
      <c r="G7810" s="220"/>
    </row>
    <row r="7811" spans="7:7">
      <c r="G7811" s="220"/>
    </row>
    <row r="7812" spans="7:7">
      <c r="G7812" s="220"/>
    </row>
    <row r="7813" spans="7:7">
      <c r="G7813" s="220"/>
    </row>
    <row r="7814" spans="7:7">
      <c r="G7814" s="220"/>
    </row>
    <row r="7815" spans="7:7">
      <c r="G7815" s="220"/>
    </row>
    <row r="7816" spans="7:7">
      <c r="G7816" s="220"/>
    </row>
    <row r="7817" spans="7:7">
      <c r="G7817" s="220"/>
    </row>
    <row r="7818" spans="7:7">
      <c r="G7818" s="220"/>
    </row>
    <row r="7819" spans="7:7">
      <c r="G7819" s="220"/>
    </row>
    <row r="7820" spans="7:7">
      <c r="G7820" s="220"/>
    </row>
    <row r="7821" spans="7:7">
      <c r="G7821" s="220"/>
    </row>
    <row r="7822" spans="7:7">
      <c r="G7822" s="220"/>
    </row>
    <row r="7823" spans="7:7">
      <c r="G7823" s="220"/>
    </row>
    <row r="7824" spans="7:7">
      <c r="G7824" s="220"/>
    </row>
    <row r="7825" spans="7:7">
      <c r="G7825" s="220"/>
    </row>
    <row r="7826" spans="7:7">
      <c r="G7826" s="220"/>
    </row>
    <row r="7827" spans="7:7">
      <c r="G7827" s="220"/>
    </row>
    <row r="7828" spans="7:7">
      <c r="G7828" s="220"/>
    </row>
    <row r="7829" spans="7:7">
      <c r="G7829" s="220"/>
    </row>
    <row r="7830" spans="7:7">
      <c r="G7830" s="220"/>
    </row>
    <row r="7831" spans="7:7">
      <c r="G7831" s="220"/>
    </row>
    <row r="7832" spans="7:7">
      <c r="G7832" s="220"/>
    </row>
    <row r="7833" spans="7:7">
      <c r="G7833" s="220"/>
    </row>
    <row r="7834" spans="7:7">
      <c r="G7834" s="220"/>
    </row>
    <row r="7835" spans="7:7">
      <c r="G7835" s="220"/>
    </row>
    <row r="7836" spans="7:7">
      <c r="G7836" s="220"/>
    </row>
    <row r="7837" spans="7:7">
      <c r="G7837" s="220"/>
    </row>
    <row r="7838" spans="7:7">
      <c r="G7838" s="220"/>
    </row>
    <row r="7839" spans="7:7">
      <c r="G7839" s="220"/>
    </row>
    <row r="7840" spans="7:7">
      <c r="G7840" s="220"/>
    </row>
    <row r="7841" spans="7:7">
      <c r="G7841" s="220"/>
    </row>
    <row r="7842" spans="7:7">
      <c r="G7842" s="220"/>
    </row>
    <row r="7843" spans="7:7">
      <c r="G7843" s="220"/>
    </row>
    <row r="7844" spans="7:7">
      <c r="G7844" s="220"/>
    </row>
    <row r="7845" spans="7:7">
      <c r="G7845" s="220"/>
    </row>
    <row r="7846" spans="7:7">
      <c r="G7846" s="220"/>
    </row>
    <row r="7847" spans="7:7">
      <c r="G7847" s="220"/>
    </row>
    <row r="7848" spans="7:7">
      <c r="G7848" s="220"/>
    </row>
    <row r="7849" spans="7:7">
      <c r="G7849" s="220"/>
    </row>
    <row r="7850" spans="7:7">
      <c r="G7850" s="220"/>
    </row>
    <row r="7851" spans="7:7">
      <c r="G7851" s="220"/>
    </row>
    <row r="7852" spans="7:7">
      <c r="G7852" s="220"/>
    </row>
    <row r="7853" spans="7:7">
      <c r="G7853" s="220"/>
    </row>
    <row r="7854" spans="7:7">
      <c r="G7854" s="220"/>
    </row>
    <row r="7855" spans="7:7">
      <c r="G7855" s="220"/>
    </row>
    <row r="7856" spans="7:7">
      <c r="G7856" s="220"/>
    </row>
    <row r="7857" spans="7:7">
      <c r="G7857" s="220"/>
    </row>
    <row r="7858" spans="7:7">
      <c r="G7858" s="220"/>
    </row>
    <row r="7859" spans="7:7">
      <c r="G7859" s="220"/>
    </row>
    <row r="7860" spans="7:7">
      <c r="G7860" s="220"/>
    </row>
    <row r="7861" spans="7:7">
      <c r="G7861" s="220"/>
    </row>
    <row r="7862" spans="7:7">
      <c r="G7862" s="220"/>
    </row>
    <row r="7863" spans="7:7">
      <c r="G7863" s="220"/>
    </row>
    <row r="7864" spans="7:7">
      <c r="G7864" s="220"/>
    </row>
    <row r="7865" spans="7:7">
      <c r="G7865" s="220"/>
    </row>
    <row r="7866" spans="7:7">
      <c r="G7866" s="220"/>
    </row>
    <row r="7867" spans="7:7">
      <c r="G7867" s="220"/>
    </row>
    <row r="7868" spans="7:7">
      <c r="G7868" s="220"/>
    </row>
    <row r="7869" spans="7:7">
      <c r="G7869" s="220"/>
    </row>
    <row r="7870" spans="7:7">
      <c r="G7870" s="220"/>
    </row>
    <row r="7871" spans="7:7">
      <c r="G7871" s="220"/>
    </row>
    <row r="7872" spans="7:7">
      <c r="G7872" s="220"/>
    </row>
    <row r="7873" spans="7:7">
      <c r="G7873" s="220"/>
    </row>
    <row r="7874" spans="7:7">
      <c r="G7874" s="220"/>
    </row>
    <row r="7875" spans="7:7">
      <c r="G7875" s="220"/>
    </row>
    <row r="7876" spans="7:7">
      <c r="G7876" s="220"/>
    </row>
    <row r="7877" spans="7:7">
      <c r="G7877" s="220"/>
    </row>
    <row r="7878" spans="7:7">
      <c r="G7878" s="220"/>
    </row>
    <row r="7879" spans="7:7">
      <c r="G7879" s="220"/>
    </row>
    <row r="7880" spans="7:7">
      <c r="G7880" s="220"/>
    </row>
    <row r="7881" spans="7:7">
      <c r="G7881" s="220"/>
    </row>
    <row r="7882" spans="7:7">
      <c r="G7882" s="220"/>
    </row>
    <row r="7883" spans="7:7">
      <c r="G7883" s="220"/>
    </row>
    <row r="7884" spans="7:7">
      <c r="G7884" s="220"/>
    </row>
    <row r="7885" spans="7:7">
      <c r="G7885" s="220"/>
    </row>
    <row r="7886" spans="7:7">
      <c r="G7886" s="220"/>
    </row>
    <row r="7887" spans="7:7">
      <c r="G7887" s="220"/>
    </row>
    <row r="7888" spans="7:7">
      <c r="G7888" s="220"/>
    </row>
    <row r="7889" spans="7:7">
      <c r="G7889" s="220"/>
    </row>
    <row r="7890" spans="7:7">
      <c r="G7890" s="220"/>
    </row>
    <row r="7891" spans="7:7">
      <c r="G7891" s="220"/>
    </row>
    <row r="7892" spans="7:7">
      <c r="G7892" s="220"/>
    </row>
    <row r="7893" spans="7:7">
      <c r="G7893" s="220"/>
    </row>
    <row r="7894" spans="7:7">
      <c r="G7894" s="220"/>
    </row>
    <row r="7895" spans="7:7">
      <c r="G7895" s="220"/>
    </row>
    <row r="7896" spans="7:7">
      <c r="G7896" s="220"/>
    </row>
    <row r="7897" spans="7:7">
      <c r="G7897" s="220"/>
    </row>
    <row r="7898" spans="7:7">
      <c r="G7898" s="220"/>
    </row>
    <row r="7899" spans="7:7">
      <c r="G7899" s="220"/>
    </row>
    <row r="7900" spans="7:7">
      <c r="G7900" s="220"/>
    </row>
    <row r="7901" spans="7:7">
      <c r="G7901" s="220"/>
    </row>
    <row r="7902" spans="7:7">
      <c r="G7902" s="220"/>
    </row>
    <row r="7903" spans="7:7">
      <c r="G7903" s="220"/>
    </row>
    <row r="7904" spans="7:7">
      <c r="G7904" s="220"/>
    </row>
    <row r="7905" spans="7:7">
      <c r="G7905" s="220"/>
    </row>
    <row r="7906" spans="7:7">
      <c r="G7906" s="220"/>
    </row>
    <row r="7907" spans="7:7">
      <c r="G7907" s="220"/>
    </row>
    <row r="7908" spans="7:7">
      <c r="G7908" s="220"/>
    </row>
    <row r="7909" spans="7:7">
      <c r="G7909" s="220"/>
    </row>
    <row r="7910" spans="7:7">
      <c r="G7910" s="220"/>
    </row>
    <row r="7911" spans="7:7">
      <c r="G7911" s="220"/>
    </row>
    <row r="7912" spans="7:7">
      <c r="G7912" s="220"/>
    </row>
    <row r="7913" spans="7:7">
      <c r="G7913" s="220"/>
    </row>
    <row r="7914" spans="7:7">
      <c r="G7914" s="220"/>
    </row>
    <row r="7915" spans="7:7">
      <c r="G7915" s="220"/>
    </row>
    <row r="7916" spans="7:7">
      <c r="G7916" s="220"/>
    </row>
    <row r="7917" spans="7:7">
      <c r="G7917" s="220"/>
    </row>
    <row r="7918" spans="7:7">
      <c r="G7918" s="220"/>
    </row>
    <row r="7919" spans="7:7">
      <c r="G7919" s="220"/>
    </row>
    <row r="7920" spans="7:7">
      <c r="G7920" s="220"/>
    </row>
    <row r="7921" spans="7:7">
      <c r="G7921" s="220"/>
    </row>
    <row r="7922" spans="7:7">
      <c r="G7922" s="220"/>
    </row>
    <row r="7923" spans="7:7">
      <c r="G7923" s="220"/>
    </row>
    <row r="7924" spans="7:7">
      <c r="G7924" s="220"/>
    </row>
    <row r="7925" spans="7:7">
      <c r="G7925" s="220"/>
    </row>
    <row r="7926" spans="7:7">
      <c r="G7926" s="220"/>
    </row>
    <row r="7927" spans="7:7">
      <c r="G7927" s="220"/>
    </row>
    <row r="7928" spans="7:7">
      <c r="G7928" s="220"/>
    </row>
    <row r="7929" spans="7:7">
      <c r="G7929" s="220"/>
    </row>
    <row r="7930" spans="7:7">
      <c r="G7930" s="220"/>
    </row>
    <row r="7931" spans="7:7">
      <c r="G7931" s="220"/>
    </row>
    <row r="7932" spans="7:7">
      <c r="G7932" s="220"/>
    </row>
    <row r="7933" spans="7:7">
      <c r="G7933" s="220"/>
    </row>
    <row r="7934" spans="7:7">
      <c r="G7934" s="220"/>
    </row>
    <row r="7935" spans="7:7">
      <c r="G7935" s="220"/>
    </row>
    <row r="7936" spans="7:7">
      <c r="G7936" s="220"/>
    </row>
    <row r="7937" spans="7:7">
      <c r="G7937" s="220"/>
    </row>
    <row r="7938" spans="7:7">
      <c r="G7938" s="220"/>
    </row>
    <row r="7939" spans="7:7">
      <c r="G7939" s="220"/>
    </row>
    <row r="7940" spans="7:7">
      <c r="G7940" s="220"/>
    </row>
    <row r="7941" spans="7:7">
      <c r="G7941" s="220"/>
    </row>
    <row r="7942" spans="7:7">
      <c r="G7942" s="220"/>
    </row>
    <row r="7943" spans="7:7">
      <c r="G7943" s="220"/>
    </row>
    <row r="7944" spans="7:7">
      <c r="G7944" s="220"/>
    </row>
    <row r="7945" spans="7:7">
      <c r="G7945" s="220"/>
    </row>
    <row r="7946" spans="7:7">
      <c r="G7946" s="220"/>
    </row>
    <row r="7947" spans="7:7">
      <c r="G7947" s="220"/>
    </row>
    <row r="7948" spans="7:7">
      <c r="G7948" s="220"/>
    </row>
    <row r="7949" spans="7:7">
      <c r="G7949" s="220"/>
    </row>
    <row r="7950" spans="7:7">
      <c r="G7950" s="220"/>
    </row>
    <row r="7951" spans="7:7">
      <c r="G7951" s="220"/>
    </row>
    <row r="7952" spans="7:7">
      <c r="G7952" s="220"/>
    </row>
    <row r="7953" spans="7:7">
      <c r="G7953" s="220"/>
    </row>
    <row r="7954" spans="7:7">
      <c r="G7954" s="220"/>
    </row>
    <row r="7955" spans="7:7">
      <c r="G7955" s="220"/>
    </row>
    <row r="7956" spans="7:7">
      <c r="G7956" s="220"/>
    </row>
    <row r="7957" spans="7:7">
      <c r="G7957" s="220"/>
    </row>
    <row r="7958" spans="7:7">
      <c r="G7958" s="220"/>
    </row>
    <row r="7959" spans="7:7">
      <c r="G7959" s="220"/>
    </row>
    <row r="7960" spans="7:7">
      <c r="G7960" s="220"/>
    </row>
    <row r="7961" spans="7:7">
      <c r="G7961" s="220"/>
    </row>
    <row r="7962" spans="7:7">
      <c r="G7962" s="220"/>
    </row>
    <row r="7963" spans="7:7">
      <c r="G7963" s="220"/>
    </row>
    <row r="7964" spans="7:7">
      <c r="G7964" s="220"/>
    </row>
    <row r="7965" spans="7:7">
      <c r="G7965" s="220"/>
    </row>
    <row r="7966" spans="7:7">
      <c r="G7966" s="220"/>
    </row>
    <row r="7967" spans="7:7">
      <c r="G7967" s="220"/>
    </row>
    <row r="7968" spans="7:7">
      <c r="G7968" s="220"/>
    </row>
    <row r="7969" spans="7:7">
      <c r="G7969" s="220"/>
    </row>
    <row r="7970" spans="7:7">
      <c r="G7970" s="220"/>
    </row>
    <row r="7971" spans="7:7">
      <c r="G7971" s="220"/>
    </row>
    <row r="7972" spans="7:7">
      <c r="G7972" s="220"/>
    </row>
    <row r="7973" spans="7:7">
      <c r="G7973" s="220"/>
    </row>
    <row r="7974" spans="7:7">
      <c r="G7974" s="220"/>
    </row>
    <row r="7975" spans="7:7">
      <c r="G7975" s="220"/>
    </row>
    <row r="7976" spans="7:7">
      <c r="G7976" s="220"/>
    </row>
    <row r="7977" spans="7:7">
      <c r="G7977" s="220"/>
    </row>
    <row r="7978" spans="7:7">
      <c r="G7978" s="220"/>
    </row>
    <row r="7979" spans="7:7">
      <c r="G7979" s="220"/>
    </row>
    <row r="7980" spans="7:7">
      <c r="G7980" s="220"/>
    </row>
    <row r="7981" spans="7:7">
      <c r="G7981" s="220"/>
    </row>
    <row r="7982" spans="7:7">
      <c r="G7982" s="220"/>
    </row>
    <row r="7983" spans="7:7">
      <c r="G7983" s="220"/>
    </row>
    <row r="7984" spans="7:7">
      <c r="G7984" s="220"/>
    </row>
    <row r="7985" spans="7:7">
      <c r="G7985" s="220"/>
    </row>
    <row r="7986" spans="7:7">
      <c r="G7986" s="220"/>
    </row>
    <row r="7987" spans="7:7">
      <c r="G7987" s="220"/>
    </row>
    <row r="7988" spans="7:7">
      <c r="G7988" s="220"/>
    </row>
    <row r="7989" spans="7:7">
      <c r="G7989" s="220"/>
    </row>
    <row r="7990" spans="7:7">
      <c r="G7990" s="220"/>
    </row>
    <row r="7991" spans="7:7">
      <c r="G7991" s="220"/>
    </row>
    <row r="7992" spans="7:7">
      <c r="G7992" s="220"/>
    </row>
    <row r="7993" spans="7:7">
      <c r="G7993" s="220"/>
    </row>
    <row r="7994" spans="7:7">
      <c r="G7994" s="220"/>
    </row>
    <row r="7995" spans="7:7">
      <c r="G7995" s="220"/>
    </row>
    <row r="7996" spans="7:7">
      <c r="G7996" s="220"/>
    </row>
    <row r="7997" spans="7:7">
      <c r="G7997" s="220"/>
    </row>
    <row r="7998" spans="7:7">
      <c r="G7998" s="220"/>
    </row>
    <row r="7999" spans="7:7">
      <c r="G7999" s="220"/>
    </row>
    <row r="8000" spans="7:7">
      <c r="G8000" s="220"/>
    </row>
    <row r="8001" spans="7:7">
      <c r="G8001" s="220"/>
    </row>
    <row r="8002" spans="7:7">
      <c r="G8002" s="220"/>
    </row>
    <row r="8003" spans="7:7">
      <c r="G8003" s="220"/>
    </row>
    <row r="8004" spans="7:7">
      <c r="G8004" s="220"/>
    </row>
    <row r="8005" spans="7:7">
      <c r="G8005" s="220"/>
    </row>
    <row r="8006" spans="7:7">
      <c r="G8006" s="220"/>
    </row>
    <row r="8007" spans="7:7">
      <c r="G8007" s="220"/>
    </row>
    <row r="8008" spans="7:7">
      <c r="G8008" s="220"/>
    </row>
    <row r="8009" spans="7:7">
      <c r="G8009" s="220"/>
    </row>
    <row r="8010" spans="7:7">
      <c r="G8010" s="220"/>
    </row>
    <row r="8011" spans="7:7">
      <c r="G8011" s="220"/>
    </row>
    <row r="8012" spans="7:7">
      <c r="G8012" s="220"/>
    </row>
    <row r="8013" spans="7:7">
      <c r="G8013" s="220"/>
    </row>
    <row r="8014" spans="7:7">
      <c r="G8014" s="220"/>
    </row>
    <row r="8015" spans="7:7">
      <c r="G8015" s="220"/>
    </row>
    <row r="8016" spans="7:7">
      <c r="G8016" s="220"/>
    </row>
    <row r="8017" spans="7:7">
      <c r="G8017" s="220"/>
    </row>
    <row r="8018" spans="7:7">
      <c r="G8018" s="220"/>
    </row>
    <row r="8019" spans="7:7">
      <c r="G8019" s="220"/>
    </row>
    <row r="8020" spans="7:7">
      <c r="G8020" s="220"/>
    </row>
    <row r="8021" spans="7:7">
      <c r="G8021" s="220"/>
    </row>
    <row r="8022" spans="7:7">
      <c r="G8022" s="220"/>
    </row>
    <row r="8023" spans="7:7">
      <c r="G8023" s="220"/>
    </row>
    <row r="8024" spans="7:7">
      <c r="G8024" s="220"/>
    </row>
    <row r="8025" spans="7:7">
      <c r="G8025" s="220"/>
    </row>
    <row r="8026" spans="7:7">
      <c r="G8026" s="220"/>
    </row>
    <row r="8027" spans="7:7">
      <c r="G8027" s="220"/>
    </row>
    <row r="8028" spans="7:7">
      <c r="G8028" s="220"/>
    </row>
    <row r="8029" spans="7:7">
      <c r="G8029" s="220"/>
    </row>
    <row r="8030" spans="7:7">
      <c r="G8030" s="220"/>
    </row>
    <row r="8031" spans="7:7">
      <c r="G8031" s="220"/>
    </row>
    <row r="8032" spans="7:7">
      <c r="G8032" s="220"/>
    </row>
    <row r="8033" spans="7:7">
      <c r="G8033" s="220"/>
    </row>
    <row r="8034" spans="7:7">
      <c r="G8034" s="220"/>
    </row>
    <row r="8035" spans="7:7">
      <c r="G8035" s="220"/>
    </row>
    <row r="8036" spans="7:7">
      <c r="G8036" s="220"/>
    </row>
    <row r="8037" spans="7:7">
      <c r="G8037" s="220"/>
    </row>
    <row r="8038" spans="7:7">
      <c r="G8038" s="220"/>
    </row>
    <row r="8039" spans="7:7">
      <c r="G8039" s="220"/>
    </row>
    <row r="8040" spans="7:7">
      <c r="G8040" s="220"/>
    </row>
    <row r="8041" spans="7:7">
      <c r="G8041" s="220"/>
    </row>
    <row r="8042" spans="7:7">
      <c r="G8042" s="220"/>
    </row>
    <row r="8043" spans="7:7">
      <c r="G8043" s="220"/>
    </row>
    <row r="8044" spans="7:7">
      <c r="G8044" s="220"/>
    </row>
    <row r="8045" spans="7:7">
      <c r="G8045" s="220"/>
    </row>
    <row r="8046" spans="7:7">
      <c r="G8046" s="220"/>
    </row>
    <row r="8047" spans="7:7">
      <c r="G8047" s="220"/>
    </row>
    <row r="8048" spans="7:7">
      <c r="G8048" s="220"/>
    </row>
    <row r="8049" spans="7:7">
      <c r="G8049" s="220"/>
    </row>
    <row r="8050" spans="7:7">
      <c r="G8050" s="220"/>
    </row>
    <row r="8051" spans="7:7">
      <c r="G8051" s="220"/>
    </row>
    <row r="8052" spans="7:7">
      <c r="G8052" s="220"/>
    </row>
    <row r="8053" spans="7:7">
      <c r="G8053" s="220"/>
    </row>
    <row r="8054" spans="7:7">
      <c r="G8054" s="220"/>
    </row>
    <row r="8055" spans="7:7">
      <c r="G8055" s="220"/>
    </row>
    <row r="8056" spans="7:7">
      <c r="G8056" s="220"/>
    </row>
    <row r="8057" spans="7:7">
      <c r="G8057" s="220"/>
    </row>
    <row r="8058" spans="7:7">
      <c r="G8058" s="220"/>
    </row>
    <row r="8059" spans="7:7">
      <c r="G8059" s="220"/>
    </row>
    <row r="8060" spans="7:7">
      <c r="G8060" s="220"/>
    </row>
    <row r="8061" spans="7:7">
      <c r="G8061" s="220"/>
    </row>
    <row r="8062" spans="7:7">
      <c r="G8062" s="220"/>
    </row>
    <row r="8063" spans="7:7">
      <c r="G8063" s="220"/>
    </row>
    <row r="8064" spans="7:7">
      <c r="G8064" s="220"/>
    </row>
    <row r="8065" spans="7:7">
      <c r="G8065" s="220"/>
    </row>
    <row r="8066" spans="7:7">
      <c r="G8066" s="220"/>
    </row>
    <row r="8067" spans="7:7">
      <c r="G8067" s="220"/>
    </row>
    <row r="8068" spans="7:7">
      <c r="G8068" s="220"/>
    </row>
    <row r="8069" spans="7:7">
      <c r="G8069" s="220"/>
    </row>
    <row r="8070" spans="7:7">
      <c r="G8070" s="220"/>
    </row>
    <row r="8071" spans="7:7">
      <c r="G8071" s="220"/>
    </row>
    <row r="8072" spans="7:7">
      <c r="G8072" s="220"/>
    </row>
    <row r="8073" spans="7:7">
      <c r="G8073" s="220"/>
    </row>
    <row r="8074" spans="7:7">
      <c r="G8074" s="220"/>
    </row>
    <row r="8075" spans="7:7">
      <c r="G8075" s="220"/>
    </row>
    <row r="8076" spans="7:7">
      <c r="G8076" s="220"/>
    </row>
    <row r="8077" spans="7:7">
      <c r="G8077" s="220"/>
    </row>
    <row r="8078" spans="7:7">
      <c r="G8078" s="220"/>
    </row>
    <row r="8079" spans="7:7">
      <c r="G8079" s="220"/>
    </row>
    <row r="8080" spans="7:7">
      <c r="G8080" s="220"/>
    </row>
    <row r="8081" spans="7:7">
      <c r="G8081" s="220"/>
    </row>
    <row r="8082" spans="7:7">
      <c r="G8082" s="220"/>
    </row>
    <row r="8083" spans="7:7">
      <c r="G8083" s="220"/>
    </row>
    <row r="8084" spans="7:7">
      <c r="G8084" s="220"/>
    </row>
    <row r="8085" spans="7:7">
      <c r="G8085" s="220"/>
    </row>
    <row r="8086" spans="7:7">
      <c r="G8086" s="220"/>
    </row>
    <row r="8087" spans="7:7">
      <c r="G8087" s="220"/>
    </row>
    <row r="8088" spans="7:7">
      <c r="G8088" s="220"/>
    </row>
    <row r="8089" spans="7:7">
      <c r="G8089" s="220"/>
    </row>
    <row r="8090" spans="7:7">
      <c r="G8090" s="220"/>
    </row>
    <row r="8091" spans="7:7">
      <c r="G8091" s="220"/>
    </row>
    <row r="8092" spans="7:7">
      <c r="G8092" s="220"/>
    </row>
    <row r="8093" spans="7:7">
      <c r="G8093" s="220"/>
    </row>
    <row r="8094" spans="7:7">
      <c r="G8094" s="220"/>
    </row>
    <row r="8095" spans="7:7">
      <c r="G8095" s="220"/>
    </row>
    <row r="8096" spans="7:7">
      <c r="G8096" s="220"/>
    </row>
    <row r="8097" spans="7:7">
      <c r="G8097" s="220"/>
    </row>
    <row r="8098" spans="7:7">
      <c r="G8098" s="220"/>
    </row>
    <row r="8099" spans="7:7">
      <c r="G8099" s="220"/>
    </row>
    <row r="8100" spans="7:7">
      <c r="G8100" s="220"/>
    </row>
    <row r="8101" spans="7:7">
      <c r="G8101" s="220"/>
    </row>
    <row r="8102" spans="7:7">
      <c r="G8102" s="220"/>
    </row>
    <row r="8103" spans="7:7">
      <c r="G8103" s="220"/>
    </row>
    <row r="8104" spans="7:7">
      <c r="G8104" s="220"/>
    </row>
    <row r="8105" spans="7:7">
      <c r="G8105" s="220"/>
    </row>
    <row r="8106" spans="7:7">
      <c r="G8106" s="220"/>
    </row>
    <row r="8107" spans="7:7">
      <c r="G8107" s="220"/>
    </row>
    <row r="8108" spans="7:7">
      <c r="G8108" s="220"/>
    </row>
    <row r="8109" spans="7:7">
      <c r="G8109" s="220"/>
    </row>
    <row r="8110" spans="7:7">
      <c r="G8110" s="220"/>
    </row>
    <row r="8111" spans="7:7">
      <c r="G8111" s="220"/>
    </row>
    <row r="8112" spans="7:7">
      <c r="G8112" s="220"/>
    </row>
    <row r="8113" spans="7:7">
      <c r="G8113" s="220"/>
    </row>
    <row r="8114" spans="7:7">
      <c r="G8114" s="220"/>
    </row>
    <row r="8115" spans="7:7">
      <c r="G8115" s="220"/>
    </row>
    <row r="8116" spans="7:7">
      <c r="G8116" s="220"/>
    </row>
    <row r="8117" spans="7:7">
      <c r="G8117" s="220"/>
    </row>
    <row r="8118" spans="7:7">
      <c r="G8118" s="220"/>
    </row>
    <row r="8119" spans="7:7">
      <c r="G8119" s="220"/>
    </row>
    <row r="8120" spans="7:7">
      <c r="G8120" s="220"/>
    </row>
    <row r="8121" spans="7:7">
      <c r="G8121" s="220"/>
    </row>
    <row r="8122" spans="7:7">
      <c r="G8122" s="220"/>
    </row>
    <row r="8123" spans="7:7">
      <c r="G8123" s="220"/>
    </row>
    <row r="8124" spans="7:7">
      <c r="G8124" s="220"/>
    </row>
    <row r="8125" spans="7:7">
      <c r="G8125" s="220"/>
    </row>
    <row r="8126" spans="7:7">
      <c r="G8126" s="220"/>
    </row>
    <row r="8127" spans="7:7">
      <c r="G8127" s="220"/>
    </row>
    <row r="8128" spans="7:7">
      <c r="G8128" s="220"/>
    </row>
    <row r="8129" spans="7:7">
      <c r="G8129" s="220"/>
    </row>
    <row r="8130" spans="7:7">
      <c r="G8130" s="220"/>
    </row>
    <row r="8131" spans="7:7">
      <c r="G8131" s="220"/>
    </row>
    <row r="8132" spans="7:7">
      <c r="G8132" s="220"/>
    </row>
    <row r="8133" spans="7:7">
      <c r="G8133" s="220"/>
    </row>
    <row r="8134" spans="7:7">
      <c r="G8134" s="220"/>
    </row>
    <row r="8135" spans="7:7">
      <c r="G8135" s="220"/>
    </row>
    <row r="8136" spans="7:7">
      <c r="G8136" s="220"/>
    </row>
    <row r="8137" spans="7:7">
      <c r="G8137" s="220"/>
    </row>
    <row r="8138" spans="7:7">
      <c r="G8138" s="220"/>
    </row>
    <row r="8139" spans="7:7">
      <c r="G8139" s="220"/>
    </row>
    <row r="8140" spans="7:7">
      <c r="G8140" s="220"/>
    </row>
    <row r="8141" spans="7:7">
      <c r="G8141" s="220"/>
    </row>
    <row r="8142" spans="7:7">
      <c r="G8142" s="220"/>
    </row>
    <row r="8143" spans="7:7">
      <c r="G8143" s="220"/>
    </row>
    <row r="8144" spans="7:7">
      <c r="G8144" s="220"/>
    </row>
    <row r="8145" spans="7:7">
      <c r="G8145" s="220"/>
    </row>
    <row r="8146" spans="7:7">
      <c r="G8146" s="220"/>
    </row>
    <row r="8147" spans="7:7">
      <c r="G8147" s="220"/>
    </row>
    <row r="8148" spans="7:7">
      <c r="G8148" s="220"/>
    </row>
    <row r="8149" spans="7:7">
      <c r="G8149" s="220"/>
    </row>
    <row r="8150" spans="7:7">
      <c r="G8150" s="220"/>
    </row>
    <row r="8151" spans="7:7">
      <c r="G8151" s="220"/>
    </row>
    <row r="8152" spans="7:7">
      <c r="G8152" s="220"/>
    </row>
    <row r="8153" spans="7:7">
      <c r="G8153" s="220"/>
    </row>
    <row r="8154" spans="7:7">
      <c r="G8154" s="220"/>
    </row>
    <row r="8155" spans="7:7">
      <c r="G8155" s="220"/>
    </row>
    <row r="8156" spans="7:7">
      <c r="G8156" s="220"/>
    </row>
    <row r="8157" spans="7:7">
      <c r="G8157" s="220"/>
    </row>
    <row r="8158" spans="7:7">
      <c r="G8158" s="220"/>
    </row>
    <row r="8159" spans="7:7">
      <c r="G8159" s="220"/>
    </row>
    <row r="8160" spans="7:7">
      <c r="G8160" s="220"/>
    </row>
    <row r="8161" spans="7:7">
      <c r="G8161" s="220"/>
    </row>
    <row r="8162" spans="7:7">
      <c r="G8162" s="220"/>
    </row>
    <row r="8163" spans="7:7">
      <c r="G8163" s="220"/>
    </row>
    <row r="8164" spans="7:7">
      <c r="G8164" s="220"/>
    </row>
    <row r="8165" spans="7:7">
      <c r="G8165" s="220"/>
    </row>
    <row r="8166" spans="7:7">
      <c r="G8166" s="220"/>
    </row>
    <row r="8167" spans="7:7">
      <c r="G8167" s="220"/>
    </row>
    <row r="8168" spans="7:7">
      <c r="G8168" s="220"/>
    </row>
    <row r="8169" spans="7:7">
      <c r="G8169" s="220"/>
    </row>
    <row r="8170" spans="7:7">
      <c r="G8170" s="220"/>
    </row>
    <row r="8171" spans="7:7">
      <c r="G8171" s="220"/>
    </row>
    <row r="8172" spans="7:7">
      <c r="G8172" s="220"/>
    </row>
    <row r="8173" spans="7:7">
      <c r="G8173" s="220"/>
    </row>
    <row r="8174" spans="7:7">
      <c r="G8174" s="220"/>
    </row>
    <row r="8175" spans="7:7">
      <c r="G8175" s="220"/>
    </row>
    <row r="8176" spans="7:7">
      <c r="G8176" s="220"/>
    </row>
    <row r="8177" spans="7:7">
      <c r="G8177" s="220"/>
    </row>
    <row r="8178" spans="7:7">
      <c r="G8178" s="220"/>
    </row>
    <row r="8179" spans="7:7">
      <c r="G8179" s="220"/>
    </row>
    <row r="8180" spans="7:7">
      <c r="G8180" s="220"/>
    </row>
    <row r="8181" spans="7:7">
      <c r="G8181" s="220"/>
    </row>
    <row r="8182" spans="7:7">
      <c r="G8182" s="220"/>
    </row>
    <row r="8183" spans="7:7">
      <c r="G8183" s="220"/>
    </row>
    <row r="8184" spans="7:7">
      <c r="G8184" s="220"/>
    </row>
    <row r="8185" spans="7:7">
      <c r="G8185" s="220"/>
    </row>
    <row r="8186" spans="7:7">
      <c r="G8186" s="220"/>
    </row>
    <row r="8187" spans="7:7">
      <c r="G8187" s="220"/>
    </row>
    <row r="8188" spans="7:7">
      <c r="G8188" s="220"/>
    </row>
    <row r="8189" spans="7:7">
      <c r="G8189" s="220"/>
    </row>
    <row r="8190" spans="7:7">
      <c r="G8190" s="220"/>
    </row>
    <row r="8191" spans="7:7">
      <c r="G8191" s="220"/>
    </row>
    <row r="8192" spans="7:7">
      <c r="G8192" s="220"/>
    </row>
    <row r="8193" spans="7:7">
      <c r="G8193" s="220"/>
    </row>
    <row r="8194" spans="7:7">
      <c r="G8194" s="220"/>
    </row>
    <row r="8195" spans="7:7">
      <c r="G8195" s="220"/>
    </row>
    <row r="8196" spans="7:7">
      <c r="G8196" s="220"/>
    </row>
    <row r="8197" spans="7:7">
      <c r="G8197" s="220"/>
    </row>
    <row r="8198" spans="7:7">
      <c r="G8198" s="220"/>
    </row>
    <row r="8199" spans="7:7">
      <c r="G8199" s="220"/>
    </row>
    <row r="8200" spans="7:7">
      <c r="G8200" s="220"/>
    </row>
    <row r="8201" spans="7:7">
      <c r="G8201" s="220"/>
    </row>
    <row r="8202" spans="7:7">
      <c r="G8202" s="220"/>
    </row>
    <row r="8203" spans="7:7">
      <c r="G8203" s="220"/>
    </row>
    <row r="8204" spans="7:7">
      <c r="G8204" s="220"/>
    </row>
    <row r="8205" spans="7:7">
      <c r="G8205" s="220"/>
    </row>
    <row r="8206" spans="7:7">
      <c r="G8206" s="220"/>
    </row>
    <row r="8207" spans="7:7">
      <c r="G8207" s="220"/>
    </row>
    <row r="8208" spans="7:7">
      <c r="G8208" s="220"/>
    </row>
    <row r="8209" spans="7:7">
      <c r="G8209" s="220"/>
    </row>
    <row r="8210" spans="7:7">
      <c r="G8210" s="220"/>
    </row>
    <row r="8211" spans="7:7">
      <c r="G8211" s="220"/>
    </row>
    <row r="8212" spans="7:7">
      <c r="G8212" s="220"/>
    </row>
    <row r="8213" spans="7:7">
      <c r="G8213" s="220"/>
    </row>
    <row r="8214" spans="7:7">
      <c r="G8214" s="220"/>
    </row>
    <row r="8215" spans="7:7">
      <c r="G8215" s="220"/>
    </row>
    <row r="8216" spans="7:7">
      <c r="G8216" s="220"/>
    </row>
    <row r="8217" spans="7:7">
      <c r="G8217" s="220"/>
    </row>
    <row r="8218" spans="7:7">
      <c r="G8218" s="220"/>
    </row>
    <row r="8219" spans="7:7">
      <c r="G8219" s="220"/>
    </row>
    <row r="8220" spans="7:7">
      <c r="G8220" s="220"/>
    </row>
    <row r="8221" spans="7:7">
      <c r="G8221" s="220"/>
    </row>
    <row r="8222" spans="7:7">
      <c r="G8222" s="220"/>
    </row>
    <row r="8223" spans="7:7">
      <c r="G8223" s="220"/>
    </row>
    <row r="8224" spans="7:7">
      <c r="G8224" s="220"/>
    </row>
    <row r="8225" spans="7:7">
      <c r="G8225" s="220"/>
    </row>
    <row r="8226" spans="7:7">
      <c r="G8226" s="220"/>
    </row>
    <row r="8227" spans="7:7">
      <c r="G8227" s="220"/>
    </row>
    <row r="8228" spans="7:7">
      <c r="G8228" s="220"/>
    </row>
    <row r="8229" spans="7:7">
      <c r="G8229" s="220"/>
    </row>
    <row r="8230" spans="7:7">
      <c r="G8230" s="220"/>
    </row>
    <row r="8231" spans="7:7">
      <c r="G8231" s="220"/>
    </row>
    <row r="8232" spans="7:7">
      <c r="G8232" s="220"/>
    </row>
    <row r="8233" spans="7:7">
      <c r="G8233" s="220"/>
    </row>
    <row r="8234" spans="7:7">
      <c r="G8234" s="220"/>
    </row>
    <row r="8235" spans="7:7">
      <c r="G8235" s="220"/>
    </row>
    <row r="8236" spans="7:7">
      <c r="G8236" s="220"/>
    </row>
    <row r="8237" spans="7:7">
      <c r="G8237" s="220"/>
    </row>
    <row r="8238" spans="7:7">
      <c r="G8238" s="220"/>
    </row>
    <row r="8239" spans="7:7">
      <c r="G8239" s="220"/>
    </row>
    <row r="8240" spans="7:7">
      <c r="G8240" s="220"/>
    </row>
    <row r="8241" spans="7:7">
      <c r="G8241" s="220"/>
    </row>
    <row r="8242" spans="7:7">
      <c r="G8242" s="220"/>
    </row>
    <row r="8243" spans="7:7">
      <c r="G8243" s="220"/>
    </row>
    <row r="8244" spans="7:7">
      <c r="G8244" s="220"/>
    </row>
    <row r="8245" spans="7:7">
      <c r="G8245" s="220"/>
    </row>
    <row r="8246" spans="7:7">
      <c r="G8246" s="220"/>
    </row>
    <row r="8247" spans="7:7">
      <c r="G8247" s="220"/>
    </row>
    <row r="8248" spans="7:7">
      <c r="G8248" s="220"/>
    </row>
    <row r="8249" spans="7:7">
      <c r="G8249" s="220"/>
    </row>
    <row r="8250" spans="7:7">
      <c r="G8250" s="220"/>
    </row>
    <row r="8251" spans="7:7">
      <c r="G8251" s="220"/>
    </row>
    <row r="8252" spans="7:7">
      <c r="G8252" s="220"/>
    </row>
    <row r="8253" spans="7:7">
      <c r="G8253" s="220"/>
    </row>
    <row r="8254" spans="7:7">
      <c r="G8254" s="220"/>
    </row>
    <row r="8255" spans="7:7">
      <c r="G8255" s="220"/>
    </row>
    <row r="8256" spans="7:7">
      <c r="G8256" s="220"/>
    </row>
    <row r="8257" spans="7:7">
      <c r="G8257" s="220"/>
    </row>
    <row r="8258" spans="7:7">
      <c r="G8258" s="220"/>
    </row>
    <row r="8259" spans="7:7">
      <c r="G8259" s="220"/>
    </row>
    <row r="8260" spans="7:7">
      <c r="G8260" s="220"/>
    </row>
    <row r="8261" spans="7:7">
      <c r="G8261" s="220"/>
    </row>
    <row r="8262" spans="7:7">
      <c r="G8262" s="220"/>
    </row>
    <row r="8263" spans="7:7">
      <c r="G8263" s="220"/>
    </row>
    <row r="8264" spans="7:7">
      <c r="G8264" s="220"/>
    </row>
    <row r="8265" spans="7:7">
      <c r="G8265" s="220"/>
    </row>
    <row r="8266" spans="7:7">
      <c r="G8266" s="220"/>
    </row>
    <row r="8267" spans="7:7">
      <c r="G8267" s="220"/>
    </row>
    <row r="8268" spans="7:7">
      <c r="G8268" s="220"/>
    </row>
    <row r="8269" spans="7:7">
      <c r="G8269" s="220"/>
    </row>
    <row r="8270" spans="7:7">
      <c r="G8270" s="220"/>
    </row>
    <row r="8271" spans="7:7">
      <c r="G8271" s="220"/>
    </row>
    <row r="8272" spans="7:7">
      <c r="G8272" s="220"/>
    </row>
    <row r="8273" spans="7:7">
      <c r="G8273" s="220"/>
    </row>
    <row r="8274" spans="7:7">
      <c r="G8274" s="220"/>
    </row>
    <row r="8275" spans="7:7">
      <c r="G8275" s="220"/>
    </row>
    <row r="8276" spans="7:7">
      <c r="G8276" s="220"/>
    </row>
    <row r="8277" spans="7:7">
      <c r="G8277" s="220"/>
    </row>
    <row r="8278" spans="7:7">
      <c r="G8278" s="220"/>
    </row>
    <row r="8279" spans="7:7">
      <c r="G8279" s="220"/>
    </row>
    <row r="8280" spans="7:7">
      <c r="G8280" s="220"/>
    </row>
    <row r="8281" spans="7:7">
      <c r="G8281" s="220"/>
    </row>
    <row r="8282" spans="7:7">
      <c r="G8282" s="220"/>
    </row>
    <row r="8283" spans="7:7">
      <c r="G8283" s="220"/>
    </row>
    <row r="8284" spans="7:7">
      <c r="G8284" s="220"/>
    </row>
    <row r="8285" spans="7:7">
      <c r="G8285" s="220"/>
    </row>
    <row r="8286" spans="7:7">
      <c r="G8286" s="220"/>
    </row>
    <row r="8287" spans="7:7">
      <c r="G8287" s="220"/>
    </row>
    <row r="8288" spans="7:7">
      <c r="G8288" s="220"/>
    </row>
    <row r="8289" spans="7:7">
      <c r="G8289" s="220"/>
    </row>
    <row r="8290" spans="7:7">
      <c r="G8290" s="220"/>
    </row>
    <row r="8291" spans="7:7">
      <c r="G8291" s="220"/>
    </row>
    <row r="8292" spans="7:7">
      <c r="G8292" s="220"/>
    </row>
    <row r="8293" spans="7:7">
      <c r="G8293" s="220"/>
    </row>
    <row r="8294" spans="7:7">
      <c r="G8294" s="220"/>
    </row>
    <row r="8295" spans="7:7">
      <c r="G8295" s="220"/>
    </row>
    <row r="8296" spans="7:7">
      <c r="G8296" s="220"/>
    </row>
    <row r="8297" spans="7:7">
      <c r="G8297" s="220"/>
    </row>
    <row r="8298" spans="7:7">
      <c r="G8298" s="220"/>
    </row>
    <row r="8299" spans="7:7">
      <c r="G8299" s="220"/>
    </row>
    <row r="8300" spans="7:7">
      <c r="G8300" s="220"/>
    </row>
    <row r="8301" spans="7:7">
      <c r="G8301" s="220"/>
    </row>
    <row r="8302" spans="7:7">
      <c r="G8302" s="220"/>
    </row>
    <row r="8303" spans="7:7">
      <c r="G8303" s="220"/>
    </row>
    <row r="8304" spans="7:7">
      <c r="G8304" s="220"/>
    </row>
    <row r="8305" spans="7:7">
      <c r="G8305" s="220"/>
    </row>
    <row r="8306" spans="7:7">
      <c r="G8306" s="220"/>
    </row>
    <row r="8307" spans="7:7">
      <c r="G8307" s="220"/>
    </row>
    <row r="8308" spans="7:7">
      <c r="G8308" s="220"/>
    </row>
    <row r="8309" spans="7:7">
      <c r="G8309" s="220"/>
    </row>
    <row r="8310" spans="7:7">
      <c r="G8310" s="220"/>
    </row>
    <row r="8311" spans="7:7">
      <c r="G8311" s="220"/>
    </row>
    <row r="8312" spans="7:7">
      <c r="G8312" s="220"/>
    </row>
    <row r="8313" spans="7:7">
      <c r="G8313" s="220"/>
    </row>
    <row r="8314" spans="7:7">
      <c r="G8314" s="220"/>
    </row>
    <row r="8315" spans="7:7">
      <c r="G8315" s="220"/>
    </row>
    <row r="8316" spans="7:7">
      <c r="G8316" s="220"/>
    </row>
    <row r="8317" spans="7:7">
      <c r="G8317" s="220"/>
    </row>
    <row r="8318" spans="7:7">
      <c r="G8318" s="220"/>
    </row>
    <row r="8319" spans="7:7">
      <c r="G8319" s="220"/>
    </row>
    <row r="8320" spans="7:7">
      <c r="G8320" s="220"/>
    </row>
    <row r="8321" spans="7:7">
      <c r="G8321" s="220"/>
    </row>
    <row r="8322" spans="7:7">
      <c r="G8322" s="220"/>
    </row>
    <row r="8323" spans="7:7">
      <c r="G8323" s="220"/>
    </row>
    <row r="8324" spans="7:7">
      <c r="G8324" s="220"/>
    </row>
    <row r="8325" spans="7:7">
      <c r="G8325" s="220"/>
    </row>
    <row r="8326" spans="7:7">
      <c r="G8326" s="220"/>
    </row>
    <row r="8327" spans="7:7">
      <c r="G8327" s="220"/>
    </row>
    <row r="8328" spans="7:7">
      <c r="G8328" s="220"/>
    </row>
    <row r="8329" spans="7:7">
      <c r="G8329" s="220"/>
    </row>
    <row r="8330" spans="7:7">
      <c r="G8330" s="220"/>
    </row>
    <row r="8331" spans="7:7">
      <c r="G8331" s="220"/>
    </row>
    <row r="8332" spans="7:7">
      <c r="G8332" s="220"/>
    </row>
    <row r="8333" spans="7:7">
      <c r="G8333" s="220"/>
    </row>
    <row r="8334" spans="7:7">
      <c r="G8334" s="220"/>
    </row>
    <row r="8335" spans="7:7">
      <c r="G8335" s="220"/>
    </row>
    <row r="8336" spans="7:7">
      <c r="G8336" s="220"/>
    </row>
    <row r="8337" spans="7:7">
      <c r="G8337" s="220"/>
    </row>
    <row r="8338" spans="7:7">
      <c r="G8338" s="220"/>
    </row>
    <row r="8339" spans="7:7">
      <c r="G8339" s="220"/>
    </row>
    <row r="8340" spans="7:7">
      <c r="G8340" s="220"/>
    </row>
    <row r="8341" spans="7:7">
      <c r="G8341" s="220"/>
    </row>
    <row r="8342" spans="7:7">
      <c r="G8342" s="220"/>
    </row>
    <row r="8343" spans="7:7">
      <c r="G8343" s="220"/>
    </row>
    <row r="8344" spans="7:7">
      <c r="G8344" s="220"/>
    </row>
    <row r="8345" spans="7:7">
      <c r="G8345" s="220"/>
    </row>
    <row r="8346" spans="7:7">
      <c r="G8346" s="220"/>
    </row>
    <row r="8347" spans="7:7">
      <c r="G8347" s="220"/>
    </row>
    <row r="8348" spans="7:7">
      <c r="G8348" s="220"/>
    </row>
    <row r="8349" spans="7:7">
      <c r="G8349" s="220"/>
    </row>
    <row r="8350" spans="7:7">
      <c r="G8350" s="220"/>
    </row>
    <row r="8351" spans="7:7">
      <c r="G8351" s="220"/>
    </row>
    <row r="8352" spans="7:7">
      <c r="G8352" s="220"/>
    </row>
    <row r="8353" spans="7:7">
      <c r="G8353" s="220"/>
    </row>
    <row r="8354" spans="7:7">
      <c r="G8354" s="220"/>
    </row>
    <row r="8355" spans="7:7">
      <c r="G8355" s="220"/>
    </row>
    <row r="8356" spans="7:7">
      <c r="G8356" s="220"/>
    </row>
    <row r="8357" spans="7:7">
      <c r="G8357" s="220"/>
    </row>
    <row r="8358" spans="7:7">
      <c r="G8358" s="220"/>
    </row>
    <row r="8359" spans="7:7">
      <c r="G8359" s="220"/>
    </row>
    <row r="8360" spans="7:7">
      <c r="G8360" s="220"/>
    </row>
    <row r="8361" spans="7:7">
      <c r="G8361" s="220"/>
    </row>
    <row r="8362" spans="7:7">
      <c r="G8362" s="220"/>
    </row>
    <row r="8363" spans="7:7">
      <c r="G8363" s="220"/>
    </row>
    <row r="8364" spans="7:7">
      <c r="G8364" s="220"/>
    </row>
    <row r="8365" spans="7:7">
      <c r="G8365" s="220"/>
    </row>
    <row r="8366" spans="7:7">
      <c r="G8366" s="220"/>
    </row>
    <row r="8367" spans="7:7">
      <c r="G8367" s="220"/>
    </row>
    <row r="8368" spans="7:7">
      <c r="G8368" s="220"/>
    </row>
    <row r="8369" spans="7:7">
      <c r="G8369" s="220"/>
    </row>
    <row r="8370" spans="7:7">
      <c r="G8370" s="220"/>
    </row>
    <row r="8371" spans="7:7">
      <c r="G8371" s="220"/>
    </row>
    <row r="8372" spans="7:7">
      <c r="G8372" s="220"/>
    </row>
    <row r="8373" spans="7:7">
      <c r="G8373" s="220"/>
    </row>
    <row r="8374" spans="7:7">
      <c r="G8374" s="220"/>
    </row>
    <row r="8375" spans="7:7">
      <c r="G8375" s="220"/>
    </row>
    <row r="8376" spans="7:7">
      <c r="G8376" s="220"/>
    </row>
    <row r="8377" spans="7:7">
      <c r="G8377" s="220"/>
    </row>
    <row r="8378" spans="7:7">
      <c r="G8378" s="220"/>
    </row>
    <row r="8379" spans="7:7">
      <c r="G8379" s="220"/>
    </row>
    <row r="8380" spans="7:7">
      <c r="G8380" s="220"/>
    </row>
    <row r="8381" spans="7:7">
      <c r="G8381" s="220"/>
    </row>
    <row r="8382" spans="7:7">
      <c r="G8382" s="220"/>
    </row>
    <row r="8383" spans="7:7">
      <c r="G8383" s="220"/>
    </row>
    <row r="8384" spans="7:7">
      <c r="G8384" s="220"/>
    </row>
    <row r="8385" spans="7:7">
      <c r="G8385" s="220"/>
    </row>
    <row r="8386" spans="7:7">
      <c r="G8386" s="220"/>
    </row>
    <row r="8387" spans="7:7">
      <c r="G8387" s="220"/>
    </row>
    <row r="8388" spans="7:7">
      <c r="G8388" s="220"/>
    </row>
    <row r="8389" spans="7:7">
      <c r="G8389" s="220"/>
    </row>
    <row r="8390" spans="7:7">
      <c r="G8390" s="220"/>
    </row>
    <row r="8391" spans="7:7">
      <c r="G8391" s="220"/>
    </row>
    <row r="8392" spans="7:7">
      <c r="G8392" s="220"/>
    </row>
    <row r="8393" spans="7:7">
      <c r="G8393" s="220"/>
    </row>
    <row r="8394" spans="7:7">
      <c r="G8394" s="220"/>
    </row>
    <row r="8395" spans="7:7">
      <c r="G8395" s="220"/>
    </row>
    <row r="8396" spans="7:7">
      <c r="G8396" s="220"/>
    </row>
    <row r="8397" spans="7:7">
      <c r="G8397" s="220"/>
    </row>
    <row r="8398" spans="7:7">
      <c r="G8398" s="220"/>
    </row>
    <row r="8399" spans="7:7">
      <c r="G8399" s="220"/>
    </row>
    <row r="8400" spans="7:7">
      <c r="G8400" s="220"/>
    </row>
    <row r="8401" spans="7:7">
      <c r="G8401" s="220"/>
    </row>
    <row r="8402" spans="7:7">
      <c r="G8402" s="220"/>
    </row>
    <row r="8403" spans="7:7">
      <c r="G8403" s="220"/>
    </row>
    <row r="8404" spans="7:7">
      <c r="G8404" s="220"/>
    </row>
    <row r="8405" spans="7:7">
      <c r="G8405" s="220"/>
    </row>
    <row r="8406" spans="7:7">
      <c r="G8406" s="220"/>
    </row>
    <row r="8407" spans="7:7">
      <c r="G8407" s="220"/>
    </row>
    <row r="8408" spans="7:7">
      <c r="G8408" s="220"/>
    </row>
    <row r="8409" spans="7:7">
      <c r="G8409" s="220"/>
    </row>
    <row r="8410" spans="7:7">
      <c r="G8410" s="220"/>
    </row>
    <row r="8411" spans="7:7">
      <c r="G8411" s="220"/>
    </row>
    <row r="8412" spans="7:7">
      <c r="G8412" s="220"/>
    </row>
    <row r="8413" spans="7:7">
      <c r="G8413" s="220"/>
    </row>
    <row r="8414" spans="7:7">
      <c r="G8414" s="220"/>
    </row>
    <row r="8415" spans="7:7">
      <c r="G8415" s="220"/>
    </row>
    <row r="8416" spans="7:7">
      <c r="G8416" s="220"/>
    </row>
    <row r="8417" spans="7:7">
      <c r="G8417" s="220"/>
    </row>
    <row r="8418" spans="7:7">
      <c r="G8418" s="220"/>
    </row>
    <row r="8419" spans="7:7">
      <c r="G8419" s="220"/>
    </row>
    <row r="8420" spans="7:7">
      <c r="G8420" s="220"/>
    </row>
    <row r="8421" spans="7:7">
      <c r="G8421" s="220"/>
    </row>
    <row r="8422" spans="7:7">
      <c r="G8422" s="220"/>
    </row>
    <row r="8423" spans="7:7">
      <c r="G8423" s="220"/>
    </row>
    <row r="8424" spans="7:7">
      <c r="G8424" s="220"/>
    </row>
    <row r="8425" spans="7:7">
      <c r="G8425" s="220"/>
    </row>
    <row r="8426" spans="7:7">
      <c r="G8426" s="220"/>
    </row>
    <row r="8427" spans="7:7">
      <c r="G8427" s="220"/>
    </row>
    <row r="8428" spans="7:7">
      <c r="G8428" s="220"/>
    </row>
    <row r="8429" spans="7:7">
      <c r="G8429" s="220"/>
    </row>
    <row r="8430" spans="7:7">
      <c r="G8430" s="220"/>
    </row>
    <row r="8431" spans="7:7">
      <c r="G8431" s="220"/>
    </row>
    <row r="8432" spans="7:7">
      <c r="G8432" s="220"/>
    </row>
    <row r="8433" spans="7:7">
      <c r="G8433" s="220"/>
    </row>
    <row r="8434" spans="7:7">
      <c r="G8434" s="220"/>
    </row>
    <row r="8435" spans="7:7">
      <c r="G8435" s="220"/>
    </row>
    <row r="8436" spans="7:7">
      <c r="G8436" s="220"/>
    </row>
    <row r="8437" spans="7:7">
      <c r="G8437" s="220"/>
    </row>
    <row r="8438" spans="7:7">
      <c r="G8438" s="220"/>
    </row>
    <row r="8439" spans="7:7">
      <c r="G8439" s="220"/>
    </row>
    <row r="8440" spans="7:7">
      <c r="G8440" s="220"/>
    </row>
    <row r="8441" spans="7:7">
      <c r="G8441" s="220"/>
    </row>
    <row r="8442" spans="7:7">
      <c r="G8442" s="220"/>
    </row>
    <row r="8443" spans="7:7">
      <c r="G8443" s="220"/>
    </row>
    <row r="8444" spans="7:7">
      <c r="G8444" s="220"/>
    </row>
    <row r="8445" spans="7:7">
      <c r="G8445" s="220"/>
    </row>
    <row r="8446" spans="7:7">
      <c r="G8446" s="220"/>
    </row>
    <row r="8447" spans="7:7">
      <c r="G8447" s="220"/>
    </row>
    <row r="8448" spans="7:7">
      <c r="G8448" s="220"/>
    </row>
    <row r="8449" spans="7:7">
      <c r="G8449" s="220"/>
    </row>
    <row r="8450" spans="7:7">
      <c r="G8450" s="220"/>
    </row>
    <row r="8451" spans="7:7">
      <c r="G8451" s="220"/>
    </row>
    <row r="8452" spans="7:7">
      <c r="G8452" s="220"/>
    </row>
    <row r="8453" spans="7:7">
      <c r="G8453" s="220"/>
    </row>
    <row r="8454" spans="7:7">
      <c r="G8454" s="220"/>
    </row>
    <row r="8455" spans="7:7">
      <c r="G8455" s="220"/>
    </row>
    <row r="8456" spans="7:7">
      <c r="G8456" s="220"/>
    </row>
    <row r="8457" spans="7:7">
      <c r="G8457" s="220"/>
    </row>
    <row r="8458" spans="7:7">
      <c r="G8458" s="220"/>
    </row>
    <row r="8459" spans="7:7">
      <c r="G8459" s="220"/>
    </row>
    <row r="8460" spans="7:7">
      <c r="G8460" s="220"/>
    </row>
    <row r="8461" spans="7:7">
      <c r="G8461" s="220"/>
    </row>
    <row r="8462" spans="7:7">
      <c r="G8462" s="220"/>
    </row>
    <row r="8463" spans="7:7">
      <c r="G8463" s="220"/>
    </row>
    <row r="8464" spans="7:7">
      <c r="G8464" s="220"/>
    </row>
    <row r="8465" spans="7:7">
      <c r="G8465" s="220"/>
    </row>
    <row r="8466" spans="7:7">
      <c r="G8466" s="220"/>
    </row>
    <row r="8467" spans="7:7">
      <c r="G8467" s="220"/>
    </row>
    <row r="8468" spans="7:7">
      <c r="G8468" s="220"/>
    </row>
    <row r="8469" spans="7:7">
      <c r="G8469" s="220"/>
    </row>
    <row r="8470" spans="7:7">
      <c r="G8470" s="220"/>
    </row>
    <row r="8471" spans="7:7">
      <c r="G8471" s="220"/>
    </row>
    <row r="8472" spans="7:7">
      <c r="G8472" s="220"/>
    </row>
    <row r="8473" spans="7:7">
      <c r="G8473" s="220"/>
    </row>
    <row r="8474" spans="7:7">
      <c r="G8474" s="220"/>
    </row>
    <row r="8475" spans="7:7">
      <c r="G8475" s="220"/>
    </row>
    <row r="8476" spans="7:7">
      <c r="G8476" s="220"/>
    </row>
    <row r="8477" spans="7:7">
      <c r="G8477" s="220"/>
    </row>
    <row r="8478" spans="7:7">
      <c r="G8478" s="220"/>
    </row>
    <row r="8479" spans="7:7">
      <c r="G8479" s="220"/>
    </row>
    <row r="8480" spans="7:7">
      <c r="G8480" s="220"/>
    </row>
    <row r="8481" spans="7:7">
      <c r="G8481" s="220"/>
    </row>
    <row r="8482" spans="7:7">
      <c r="G8482" s="220"/>
    </row>
    <row r="8483" spans="7:7">
      <c r="G8483" s="220"/>
    </row>
    <row r="8484" spans="7:7">
      <c r="G8484" s="220"/>
    </row>
    <row r="8485" spans="7:7">
      <c r="G8485" s="220"/>
    </row>
    <row r="8486" spans="7:7">
      <c r="G8486" s="220"/>
    </row>
    <row r="8487" spans="7:7">
      <c r="G8487" s="220"/>
    </row>
    <row r="8488" spans="7:7">
      <c r="G8488" s="220"/>
    </row>
    <row r="8489" spans="7:7">
      <c r="G8489" s="220"/>
    </row>
    <row r="8490" spans="7:7">
      <c r="G8490" s="220"/>
    </row>
    <row r="8491" spans="7:7">
      <c r="G8491" s="220"/>
    </row>
    <row r="8492" spans="7:7">
      <c r="G8492" s="220"/>
    </row>
    <row r="8493" spans="7:7">
      <c r="G8493" s="220"/>
    </row>
    <row r="8494" spans="7:7">
      <c r="G8494" s="220"/>
    </row>
    <row r="8495" spans="7:7">
      <c r="G8495" s="220"/>
    </row>
    <row r="8496" spans="7:7">
      <c r="G8496" s="220"/>
    </row>
    <row r="8497" spans="7:7">
      <c r="G8497" s="220"/>
    </row>
    <row r="8498" spans="7:7">
      <c r="G8498" s="220"/>
    </row>
    <row r="8499" spans="7:7">
      <c r="G8499" s="220"/>
    </row>
    <row r="8500" spans="7:7">
      <c r="G8500" s="220"/>
    </row>
    <row r="8501" spans="7:7">
      <c r="G8501" s="220"/>
    </row>
    <row r="8502" spans="7:7">
      <c r="G8502" s="220"/>
    </row>
    <row r="8503" spans="7:7">
      <c r="G8503" s="220"/>
    </row>
    <row r="8504" spans="7:7">
      <c r="G8504" s="220"/>
    </row>
    <row r="8505" spans="7:7">
      <c r="G8505" s="220"/>
    </row>
    <row r="8506" spans="7:7">
      <c r="G8506" s="220"/>
    </row>
    <row r="8507" spans="7:7">
      <c r="G8507" s="220"/>
    </row>
    <row r="8508" spans="7:7">
      <c r="G8508" s="220"/>
    </row>
    <row r="8509" spans="7:7">
      <c r="G8509" s="220"/>
    </row>
    <row r="8510" spans="7:7">
      <c r="G8510" s="220"/>
    </row>
    <row r="8511" spans="7:7">
      <c r="G8511" s="220"/>
    </row>
    <row r="8512" spans="7:7">
      <c r="G8512" s="220"/>
    </row>
    <row r="8513" spans="7:7">
      <c r="G8513" s="220"/>
    </row>
    <row r="8514" spans="7:7">
      <c r="G8514" s="220"/>
    </row>
    <row r="8515" spans="7:7">
      <c r="G8515" s="220"/>
    </row>
    <row r="8516" spans="7:7">
      <c r="G8516" s="220"/>
    </row>
    <row r="8517" spans="7:7">
      <c r="G8517" s="220"/>
    </row>
    <row r="8518" spans="7:7">
      <c r="G8518" s="220"/>
    </row>
    <row r="8519" spans="7:7">
      <c r="G8519" s="220"/>
    </row>
    <row r="8520" spans="7:7">
      <c r="G8520" s="220"/>
    </row>
    <row r="8521" spans="7:7">
      <c r="G8521" s="220"/>
    </row>
    <row r="8522" spans="7:7">
      <c r="G8522" s="220"/>
    </row>
    <row r="8523" spans="7:7">
      <c r="G8523" s="220"/>
    </row>
    <row r="8524" spans="7:7">
      <c r="G8524" s="220"/>
    </row>
    <row r="8525" spans="7:7">
      <c r="G8525" s="220"/>
    </row>
    <row r="8526" spans="7:7">
      <c r="G8526" s="220"/>
    </row>
    <row r="8527" spans="7:7">
      <c r="G8527" s="220"/>
    </row>
    <row r="8528" spans="7:7">
      <c r="G8528" s="220"/>
    </row>
    <row r="8529" spans="7:7">
      <c r="G8529" s="220"/>
    </row>
    <row r="8530" spans="7:7">
      <c r="G8530" s="220"/>
    </row>
    <row r="8531" spans="7:7">
      <c r="G8531" s="220"/>
    </row>
    <row r="8532" spans="7:7">
      <c r="G8532" s="220"/>
    </row>
    <row r="8533" spans="7:7">
      <c r="G8533" s="220"/>
    </row>
    <row r="8534" spans="7:7">
      <c r="G8534" s="220"/>
    </row>
    <row r="8535" spans="7:7">
      <c r="G8535" s="220"/>
    </row>
    <row r="8536" spans="7:7">
      <c r="G8536" s="220"/>
    </row>
    <row r="8537" spans="7:7">
      <c r="G8537" s="220"/>
    </row>
    <row r="8538" spans="7:7">
      <c r="G8538" s="220"/>
    </row>
    <row r="8539" spans="7:7">
      <c r="G8539" s="220"/>
    </row>
    <row r="8540" spans="7:7">
      <c r="G8540" s="220"/>
    </row>
    <row r="8541" spans="7:7">
      <c r="G8541" s="220"/>
    </row>
    <row r="8542" spans="7:7">
      <c r="G8542" s="220"/>
    </row>
    <row r="8543" spans="7:7">
      <c r="G8543" s="220"/>
    </row>
    <row r="8544" spans="7:7">
      <c r="G8544" s="220"/>
    </row>
    <row r="8545" spans="7:7">
      <c r="G8545" s="220"/>
    </row>
    <row r="8546" spans="7:7">
      <c r="G8546" s="220"/>
    </row>
    <row r="8547" spans="7:7">
      <c r="G8547" s="220"/>
    </row>
    <row r="8548" spans="7:7">
      <c r="G8548" s="220"/>
    </row>
    <row r="8549" spans="7:7">
      <c r="G8549" s="220"/>
    </row>
    <row r="8550" spans="7:7">
      <c r="G8550" s="220"/>
    </row>
    <row r="8551" spans="7:7">
      <c r="G8551" s="220"/>
    </row>
    <row r="8552" spans="7:7">
      <c r="G8552" s="220"/>
    </row>
    <row r="8553" spans="7:7">
      <c r="G8553" s="220"/>
    </row>
    <row r="8554" spans="7:7">
      <c r="G8554" s="220"/>
    </row>
    <row r="8555" spans="7:7">
      <c r="G8555" s="220"/>
    </row>
    <row r="8556" spans="7:7">
      <c r="G8556" s="220"/>
    </row>
    <row r="8557" spans="7:7">
      <c r="G8557" s="220"/>
    </row>
    <row r="8558" spans="7:7">
      <c r="G8558" s="220"/>
    </row>
    <row r="8559" spans="7:7">
      <c r="G8559" s="220"/>
    </row>
    <row r="8560" spans="7:7">
      <c r="G8560" s="220"/>
    </row>
    <row r="8561" spans="7:7">
      <c r="G8561" s="220"/>
    </row>
    <row r="8562" spans="7:7">
      <c r="G8562" s="220"/>
    </row>
    <row r="8563" spans="7:7">
      <c r="G8563" s="220"/>
    </row>
    <row r="8564" spans="7:7">
      <c r="G8564" s="220"/>
    </row>
    <row r="8565" spans="7:7">
      <c r="G8565" s="220"/>
    </row>
    <row r="8566" spans="7:7">
      <c r="G8566" s="220"/>
    </row>
    <row r="8567" spans="7:7">
      <c r="G8567" s="220"/>
    </row>
    <row r="8568" spans="7:7">
      <c r="G8568" s="220"/>
    </row>
    <row r="8569" spans="7:7">
      <c r="G8569" s="220"/>
    </row>
    <row r="8570" spans="7:7">
      <c r="G8570" s="220"/>
    </row>
    <row r="8571" spans="7:7">
      <c r="G8571" s="220"/>
    </row>
    <row r="8572" spans="7:7">
      <c r="G8572" s="220"/>
    </row>
    <row r="8573" spans="7:7">
      <c r="G8573" s="220"/>
    </row>
    <row r="8574" spans="7:7">
      <c r="G8574" s="220"/>
    </row>
    <row r="8575" spans="7:7">
      <c r="G8575" s="220"/>
    </row>
    <row r="8576" spans="7:7">
      <c r="G8576" s="220"/>
    </row>
    <row r="8577" spans="7:7">
      <c r="G8577" s="220"/>
    </row>
    <row r="8578" spans="7:7">
      <c r="G8578" s="220"/>
    </row>
    <row r="8579" spans="7:7">
      <c r="G8579" s="220"/>
    </row>
    <row r="8580" spans="7:7">
      <c r="G8580" s="220"/>
    </row>
    <row r="8581" spans="7:7">
      <c r="G8581" s="220"/>
    </row>
    <row r="8582" spans="7:7">
      <c r="G8582" s="220"/>
    </row>
    <row r="8583" spans="7:7">
      <c r="G8583" s="220"/>
    </row>
    <row r="8584" spans="7:7">
      <c r="G8584" s="220"/>
    </row>
    <row r="8585" spans="7:7">
      <c r="G8585" s="220"/>
    </row>
    <row r="8586" spans="7:7">
      <c r="G8586" s="220"/>
    </row>
    <row r="8587" spans="7:7">
      <c r="G8587" s="220"/>
    </row>
    <row r="8588" spans="7:7">
      <c r="G8588" s="220"/>
    </row>
    <row r="8589" spans="7:7">
      <c r="G8589" s="220"/>
    </row>
    <row r="8590" spans="7:7">
      <c r="G8590" s="220"/>
    </row>
    <row r="8591" spans="7:7">
      <c r="G8591" s="220"/>
    </row>
    <row r="8592" spans="7:7">
      <c r="G8592" s="220"/>
    </row>
    <row r="8593" spans="7:7">
      <c r="G8593" s="220"/>
    </row>
    <row r="8594" spans="7:7">
      <c r="G8594" s="220"/>
    </row>
    <row r="8595" spans="7:7">
      <c r="G8595" s="220"/>
    </row>
    <row r="8596" spans="7:7">
      <c r="G8596" s="220"/>
    </row>
    <row r="8597" spans="7:7">
      <c r="G8597" s="220"/>
    </row>
    <row r="8598" spans="7:7">
      <c r="G8598" s="220"/>
    </row>
    <row r="8599" spans="7:7">
      <c r="G8599" s="220"/>
    </row>
    <row r="8600" spans="7:7">
      <c r="G8600" s="220"/>
    </row>
    <row r="8601" spans="7:7">
      <c r="G8601" s="220"/>
    </row>
    <row r="8602" spans="7:7">
      <c r="G8602" s="220"/>
    </row>
    <row r="8603" spans="7:7">
      <c r="G8603" s="220"/>
    </row>
    <row r="8604" spans="7:7">
      <c r="G8604" s="220"/>
    </row>
    <row r="8605" spans="7:7">
      <c r="G8605" s="220"/>
    </row>
    <row r="8606" spans="7:7">
      <c r="G8606" s="220"/>
    </row>
    <row r="8607" spans="7:7">
      <c r="G8607" s="220"/>
    </row>
    <row r="8608" spans="7:7">
      <c r="G8608" s="220"/>
    </row>
    <row r="8609" spans="7:7">
      <c r="G8609" s="220"/>
    </row>
    <row r="8610" spans="7:7">
      <c r="G8610" s="220"/>
    </row>
    <row r="8611" spans="7:7">
      <c r="G8611" s="220"/>
    </row>
    <row r="8612" spans="7:7">
      <c r="G8612" s="220"/>
    </row>
    <row r="8613" spans="7:7">
      <c r="G8613" s="220"/>
    </row>
    <row r="8614" spans="7:7">
      <c r="G8614" s="220"/>
    </row>
    <row r="8615" spans="7:7">
      <c r="G8615" s="220"/>
    </row>
    <row r="8616" spans="7:7">
      <c r="G8616" s="220"/>
    </row>
    <row r="8617" spans="7:7">
      <c r="G8617" s="220"/>
    </row>
    <row r="8618" spans="7:7">
      <c r="G8618" s="220"/>
    </row>
    <row r="8619" spans="7:7">
      <c r="G8619" s="220"/>
    </row>
    <row r="8620" spans="7:7">
      <c r="G8620" s="220"/>
    </row>
    <row r="8621" spans="7:7">
      <c r="G8621" s="220"/>
    </row>
    <row r="8622" spans="7:7">
      <c r="G8622" s="220"/>
    </row>
    <row r="8623" spans="7:7">
      <c r="G8623" s="220"/>
    </row>
    <row r="8624" spans="7:7">
      <c r="G8624" s="220"/>
    </row>
    <row r="8625" spans="7:7">
      <c r="G8625" s="220"/>
    </row>
    <row r="8626" spans="7:7">
      <c r="G8626" s="220"/>
    </row>
    <row r="8627" spans="7:7">
      <c r="G8627" s="220"/>
    </row>
    <row r="8628" spans="7:7">
      <c r="G8628" s="220"/>
    </row>
    <row r="8629" spans="7:7">
      <c r="G8629" s="220"/>
    </row>
    <row r="8630" spans="7:7">
      <c r="G8630" s="220"/>
    </row>
    <row r="8631" spans="7:7">
      <c r="G8631" s="220"/>
    </row>
    <row r="8632" spans="7:7">
      <c r="G8632" s="220"/>
    </row>
    <row r="8633" spans="7:7">
      <c r="G8633" s="220"/>
    </row>
    <row r="8634" spans="7:7">
      <c r="G8634" s="220"/>
    </row>
    <row r="8635" spans="7:7">
      <c r="G8635" s="220"/>
    </row>
    <row r="8636" spans="7:7">
      <c r="G8636" s="220"/>
    </row>
    <row r="8637" spans="7:7">
      <c r="G8637" s="220"/>
    </row>
    <row r="8638" spans="7:7">
      <c r="G8638" s="220"/>
    </row>
    <row r="8639" spans="7:7">
      <c r="G8639" s="220"/>
    </row>
    <row r="8640" spans="7:7">
      <c r="G8640" s="220"/>
    </row>
    <row r="8641" spans="7:7">
      <c r="G8641" s="220"/>
    </row>
    <row r="8642" spans="7:7">
      <c r="G8642" s="220"/>
    </row>
    <row r="8643" spans="7:7">
      <c r="G8643" s="220"/>
    </row>
    <row r="8644" spans="7:7">
      <c r="G8644" s="220"/>
    </row>
    <row r="8645" spans="7:7">
      <c r="G8645" s="220"/>
    </row>
    <row r="8646" spans="7:7">
      <c r="G8646" s="220"/>
    </row>
    <row r="8647" spans="7:7">
      <c r="G8647" s="220"/>
    </row>
    <row r="8648" spans="7:7">
      <c r="G8648" s="220"/>
    </row>
    <row r="8649" spans="7:7">
      <c r="G8649" s="220"/>
    </row>
    <row r="8650" spans="7:7">
      <c r="G8650" s="220"/>
    </row>
    <row r="8651" spans="7:7">
      <c r="G8651" s="220"/>
    </row>
    <row r="8652" spans="7:7">
      <c r="G8652" s="220"/>
    </row>
    <row r="8653" spans="7:7">
      <c r="G8653" s="220"/>
    </row>
    <row r="8654" spans="7:7">
      <c r="G8654" s="220"/>
    </row>
    <row r="8655" spans="7:7">
      <c r="G8655" s="220"/>
    </row>
    <row r="8656" spans="7:7">
      <c r="G8656" s="220"/>
    </row>
    <row r="8657" spans="7:7">
      <c r="G8657" s="220"/>
    </row>
    <row r="8658" spans="7:7">
      <c r="G8658" s="220"/>
    </row>
    <row r="8659" spans="7:7">
      <c r="G8659" s="220"/>
    </row>
    <row r="8660" spans="7:7">
      <c r="G8660" s="220"/>
    </row>
    <row r="8661" spans="7:7">
      <c r="G8661" s="220"/>
    </row>
    <row r="8662" spans="7:7">
      <c r="G8662" s="220"/>
    </row>
    <row r="8663" spans="7:7">
      <c r="G8663" s="220"/>
    </row>
    <row r="8664" spans="7:7">
      <c r="G8664" s="220"/>
    </row>
    <row r="8665" spans="7:7">
      <c r="G8665" s="220"/>
    </row>
    <row r="8666" spans="7:7">
      <c r="G8666" s="220"/>
    </row>
    <row r="8667" spans="7:7">
      <c r="G8667" s="220"/>
    </row>
    <row r="8668" spans="7:7">
      <c r="G8668" s="220"/>
    </row>
    <row r="8669" spans="7:7">
      <c r="G8669" s="220"/>
    </row>
    <row r="8670" spans="7:7">
      <c r="G8670" s="220"/>
    </row>
    <row r="8671" spans="7:7">
      <c r="G8671" s="220"/>
    </row>
    <row r="8672" spans="7:7">
      <c r="G8672" s="220"/>
    </row>
    <row r="8673" spans="7:7">
      <c r="G8673" s="220"/>
    </row>
    <row r="8674" spans="7:7">
      <c r="G8674" s="220"/>
    </row>
    <row r="8675" spans="7:7">
      <c r="G8675" s="220"/>
    </row>
    <row r="8676" spans="7:7">
      <c r="G8676" s="220"/>
    </row>
    <row r="8677" spans="7:7">
      <c r="G8677" s="220"/>
    </row>
    <row r="8678" spans="7:7">
      <c r="G8678" s="220"/>
    </row>
    <row r="8679" spans="7:7">
      <c r="G8679" s="220"/>
    </row>
    <row r="8680" spans="7:7">
      <c r="G8680" s="220"/>
    </row>
    <row r="8681" spans="7:7">
      <c r="G8681" s="220"/>
    </row>
    <row r="8682" spans="7:7">
      <c r="G8682" s="220"/>
    </row>
    <row r="8683" spans="7:7">
      <c r="G8683" s="220"/>
    </row>
    <row r="8684" spans="7:7">
      <c r="G8684" s="220"/>
    </row>
    <row r="8685" spans="7:7">
      <c r="G8685" s="220"/>
    </row>
    <row r="8686" spans="7:7">
      <c r="G8686" s="220"/>
    </row>
    <row r="8687" spans="7:7">
      <c r="G8687" s="220"/>
    </row>
    <row r="8688" spans="7:7">
      <c r="G8688" s="220"/>
    </row>
    <row r="8689" spans="7:7">
      <c r="G8689" s="220"/>
    </row>
    <row r="8690" spans="7:7">
      <c r="G8690" s="220"/>
    </row>
    <row r="8691" spans="7:7">
      <c r="G8691" s="220"/>
    </row>
    <row r="8692" spans="7:7">
      <c r="G8692" s="220"/>
    </row>
    <row r="8693" spans="7:7">
      <c r="G8693" s="220"/>
    </row>
    <row r="8694" spans="7:7">
      <c r="G8694" s="220"/>
    </row>
    <row r="8695" spans="7:7">
      <c r="G8695" s="220"/>
    </row>
    <row r="8696" spans="7:7">
      <c r="G8696" s="220"/>
    </row>
    <row r="8697" spans="7:7">
      <c r="G8697" s="220"/>
    </row>
    <row r="8698" spans="7:7">
      <c r="G8698" s="220"/>
    </row>
    <row r="8699" spans="7:7">
      <c r="G8699" s="220"/>
    </row>
    <row r="8700" spans="7:7">
      <c r="G8700" s="220"/>
    </row>
    <row r="8701" spans="7:7">
      <c r="G8701" s="220"/>
    </row>
    <row r="8702" spans="7:7">
      <c r="G8702" s="220"/>
    </row>
    <row r="8703" spans="7:7">
      <c r="G8703" s="220"/>
    </row>
    <row r="8704" spans="7:7">
      <c r="G8704" s="220"/>
    </row>
    <row r="8705" spans="7:7">
      <c r="G8705" s="220"/>
    </row>
    <row r="8706" spans="7:7">
      <c r="G8706" s="220"/>
    </row>
    <row r="8707" spans="7:7">
      <c r="G8707" s="220"/>
    </row>
    <row r="8708" spans="7:7">
      <c r="G8708" s="220"/>
    </row>
    <row r="8709" spans="7:7">
      <c r="G8709" s="220"/>
    </row>
    <row r="8710" spans="7:7">
      <c r="G8710" s="220"/>
    </row>
    <row r="8711" spans="7:7">
      <c r="G8711" s="220"/>
    </row>
    <row r="8712" spans="7:7">
      <c r="G8712" s="220"/>
    </row>
    <row r="8713" spans="7:7">
      <c r="G8713" s="220"/>
    </row>
    <row r="8714" spans="7:7">
      <c r="G8714" s="220"/>
    </row>
    <row r="8715" spans="7:7">
      <c r="G8715" s="220"/>
    </row>
    <row r="8716" spans="7:7">
      <c r="G8716" s="220"/>
    </row>
    <row r="8717" spans="7:7">
      <c r="G8717" s="220"/>
    </row>
    <row r="8718" spans="7:7">
      <c r="G8718" s="220"/>
    </row>
    <row r="8719" spans="7:7">
      <c r="G8719" s="220"/>
    </row>
    <row r="8720" spans="7:7">
      <c r="G8720" s="220"/>
    </row>
    <row r="8721" spans="7:7">
      <c r="G8721" s="220"/>
    </row>
    <row r="8722" spans="7:7">
      <c r="G8722" s="220"/>
    </row>
    <row r="8723" spans="7:7">
      <c r="G8723" s="220"/>
    </row>
    <row r="8724" spans="7:7">
      <c r="G8724" s="220"/>
    </row>
    <row r="8725" spans="7:7">
      <c r="G8725" s="220"/>
    </row>
    <row r="8726" spans="7:7">
      <c r="G8726" s="220"/>
    </row>
    <row r="8727" spans="7:7">
      <c r="G8727" s="220"/>
    </row>
    <row r="8728" spans="7:7">
      <c r="G8728" s="220"/>
    </row>
    <row r="8729" spans="7:7">
      <c r="G8729" s="220"/>
    </row>
    <row r="8730" spans="7:7">
      <c r="G8730" s="220"/>
    </row>
    <row r="8731" spans="7:7">
      <c r="G8731" s="220"/>
    </row>
    <row r="8732" spans="7:7">
      <c r="G8732" s="220"/>
    </row>
    <row r="8733" spans="7:7">
      <c r="G8733" s="220"/>
    </row>
    <row r="8734" spans="7:7">
      <c r="G8734" s="220"/>
    </row>
    <row r="8735" spans="7:7">
      <c r="G8735" s="220"/>
    </row>
    <row r="8736" spans="7:7">
      <c r="G8736" s="220"/>
    </row>
    <row r="8737" spans="7:7">
      <c r="G8737" s="220"/>
    </row>
    <row r="8738" spans="7:7">
      <c r="G8738" s="220"/>
    </row>
    <row r="8739" spans="7:7">
      <c r="G8739" s="220"/>
    </row>
    <row r="8740" spans="7:7">
      <c r="G8740" s="220"/>
    </row>
    <row r="8741" spans="7:7">
      <c r="G8741" s="220"/>
    </row>
    <row r="8742" spans="7:7">
      <c r="G8742" s="220"/>
    </row>
    <row r="8743" spans="7:7">
      <c r="G8743" s="220"/>
    </row>
    <row r="8744" spans="7:7">
      <c r="G8744" s="220"/>
    </row>
    <row r="8745" spans="7:7">
      <c r="G8745" s="220"/>
    </row>
    <row r="8746" spans="7:7">
      <c r="G8746" s="220"/>
    </row>
    <row r="8747" spans="7:7">
      <c r="G8747" s="220"/>
    </row>
    <row r="8748" spans="7:7">
      <c r="G8748" s="220"/>
    </row>
    <row r="8749" spans="7:7">
      <c r="G8749" s="220"/>
    </row>
    <row r="8750" spans="7:7">
      <c r="G8750" s="220"/>
    </row>
    <row r="8751" spans="7:7">
      <c r="G8751" s="220"/>
    </row>
    <row r="8752" spans="7:7">
      <c r="G8752" s="220"/>
    </row>
    <row r="8753" spans="7:7">
      <c r="G8753" s="220"/>
    </row>
    <row r="8754" spans="7:7">
      <c r="G8754" s="220"/>
    </row>
    <row r="8755" spans="7:7">
      <c r="G8755" s="220"/>
    </row>
    <row r="8756" spans="7:7">
      <c r="G8756" s="220"/>
    </row>
    <row r="8757" spans="7:7">
      <c r="G8757" s="220"/>
    </row>
    <row r="8758" spans="7:7">
      <c r="G8758" s="220"/>
    </row>
    <row r="8759" spans="7:7">
      <c r="G8759" s="220"/>
    </row>
    <row r="8760" spans="7:7">
      <c r="G8760" s="220"/>
    </row>
    <row r="8761" spans="7:7">
      <c r="G8761" s="220"/>
    </row>
    <row r="8762" spans="7:7">
      <c r="G8762" s="220"/>
    </row>
    <row r="8763" spans="7:7">
      <c r="G8763" s="220"/>
    </row>
    <row r="8764" spans="7:7">
      <c r="G8764" s="220"/>
    </row>
    <row r="8765" spans="7:7">
      <c r="G8765" s="220"/>
    </row>
    <row r="8766" spans="7:7">
      <c r="G8766" s="220"/>
    </row>
    <row r="8767" spans="7:7">
      <c r="G8767" s="220"/>
    </row>
    <row r="8768" spans="7:7">
      <c r="G8768" s="220"/>
    </row>
    <row r="8769" spans="7:7">
      <c r="G8769" s="220"/>
    </row>
    <row r="8770" spans="7:7">
      <c r="G8770" s="220"/>
    </row>
    <row r="8771" spans="7:7">
      <c r="G8771" s="220"/>
    </row>
    <row r="8772" spans="7:7">
      <c r="G8772" s="220"/>
    </row>
    <row r="8773" spans="7:7">
      <c r="G8773" s="220"/>
    </row>
    <row r="8774" spans="7:7">
      <c r="G8774" s="220"/>
    </row>
    <row r="8775" spans="7:7">
      <c r="G8775" s="220"/>
    </row>
    <row r="8776" spans="7:7">
      <c r="G8776" s="220"/>
    </row>
    <row r="8777" spans="7:7">
      <c r="G8777" s="220"/>
    </row>
    <row r="8778" spans="7:7">
      <c r="G8778" s="220"/>
    </row>
    <row r="8779" spans="7:7">
      <c r="G8779" s="220"/>
    </row>
    <row r="8780" spans="7:7">
      <c r="G8780" s="220"/>
    </row>
    <row r="8781" spans="7:7">
      <c r="G8781" s="220"/>
    </row>
    <row r="8782" spans="7:7">
      <c r="G8782" s="220"/>
    </row>
    <row r="8783" spans="7:7">
      <c r="G8783" s="220"/>
    </row>
    <row r="8784" spans="7:7">
      <c r="G8784" s="220"/>
    </row>
    <row r="8785" spans="7:7">
      <c r="G8785" s="220"/>
    </row>
    <row r="8786" spans="7:7">
      <c r="G8786" s="220"/>
    </row>
    <row r="8787" spans="7:7">
      <c r="G8787" s="220"/>
    </row>
    <row r="8788" spans="7:7">
      <c r="G8788" s="220"/>
    </row>
    <row r="8789" spans="7:7">
      <c r="G8789" s="220"/>
    </row>
    <row r="8790" spans="7:7">
      <c r="G8790" s="220"/>
    </row>
    <row r="8791" spans="7:7">
      <c r="G8791" s="220"/>
    </row>
    <row r="8792" spans="7:7">
      <c r="G8792" s="220"/>
    </row>
    <row r="8793" spans="7:7">
      <c r="G8793" s="220"/>
    </row>
    <row r="8794" spans="7:7">
      <c r="G8794" s="220"/>
    </row>
    <row r="8795" spans="7:7">
      <c r="G8795" s="220"/>
    </row>
    <row r="8796" spans="7:7">
      <c r="G8796" s="220"/>
    </row>
    <row r="8797" spans="7:7">
      <c r="G8797" s="220"/>
    </row>
    <row r="8798" spans="7:7">
      <c r="G8798" s="220"/>
    </row>
    <row r="8799" spans="7:7">
      <c r="G8799" s="220"/>
    </row>
    <row r="8800" spans="7:7">
      <c r="G8800" s="220"/>
    </row>
    <row r="8801" spans="7:7">
      <c r="G8801" s="220"/>
    </row>
    <row r="8802" spans="7:7">
      <c r="G8802" s="220"/>
    </row>
    <row r="8803" spans="7:7">
      <c r="G8803" s="220"/>
    </row>
    <row r="8804" spans="7:7">
      <c r="G8804" s="220"/>
    </row>
    <row r="8805" spans="7:7">
      <c r="G8805" s="220"/>
    </row>
    <row r="8806" spans="7:7">
      <c r="G8806" s="220"/>
    </row>
    <row r="8807" spans="7:7">
      <c r="G8807" s="220"/>
    </row>
    <row r="8808" spans="7:7">
      <c r="G8808" s="220"/>
    </row>
    <row r="8809" spans="7:7">
      <c r="G8809" s="220"/>
    </row>
    <row r="8810" spans="7:7">
      <c r="G8810" s="220"/>
    </row>
    <row r="8811" spans="7:7">
      <c r="G8811" s="220"/>
    </row>
    <row r="8812" spans="7:7">
      <c r="G8812" s="220"/>
    </row>
    <row r="8813" spans="7:7">
      <c r="G8813" s="220"/>
    </row>
    <row r="8814" spans="7:7">
      <c r="G8814" s="220"/>
    </row>
    <row r="8815" spans="7:7">
      <c r="G8815" s="220"/>
    </row>
    <row r="8816" spans="7:7">
      <c r="G8816" s="220"/>
    </row>
    <row r="8817" spans="7:7">
      <c r="G8817" s="220"/>
    </row>
    <row r="8818" spans="7:7">
      <c r="G8818" s="220"/>
    </row>
    <row r="8819" spans="7:7">
      <c r="G8819" s="220"/>
    </row>
    <row r="8820" spans="7:7">
      <c r="G8820" s="220"/>
    </row>
    <row r="8821" spans="7:7">
      <c r="G8821" s="220"/>
    </row>
    <row r="8822" spans="7:7">
      <c r="G8822" s="220"/>
    </row>
    <row r="8823" spans="7:7">
      <c r="G8823" s="220"/>
    </row>
    <row r="8824" spans="7:7">
      <c r="G8824" s="220"/>
    </row>
    <row r="8825" spans="7:7">
      <c r="G8825" s="220"/>
    </row>
    <row r="8826" spans="7:7">
      <c r="G8826" s="220"/>
    </row>
    <row r="8827" spans="7:7">
      <c r="G8827" s="220"/>
    </row>
    <row r="8828" spans="7:7">
      <c r="G8828" s="220"/>
    </row>
    <row r="8829" spans="7:7">
      <c r="G8829" s="220"/>
    </row>
    <row r="8830" spans="7:7">
      <c r="G8830" s="220"/>
    </row>
    <row r="8831" spans="7:7">
      <c r="G8831" s="220"/>
    </row>
    <row r="8832" spans="7:7">
      <c r="G8832" s="220"/>
    </row>
    <row r="8833" spans="7:7">
      <c r="G8833" s="220"/>
    </row>
    <row r="8834" spans="7:7">
      <c r="G8834" s="220"/>
    </row>
    <row r="8835" spans="7:7">
      <c r="G8835" s="220"/>
    </row>
    <row r="8836" spans="7:7">
      <c r="G8836" s="220"/>
    </row>
    <row r="8837" spans="7:7">
      <c r="G8837" s="220"/>
    </row>
    <row r="8838" spans="7:7">
      <c r="G8838" s="220"/>
    </row>
    <row r="8839" spans="7:7">
      <c r="G8839" s="220"/>
    </row>
    <row r="8840" spans="7:7">
      <c r="G8840" s="220"/>
    </row>
    <row r="8841" spans="7:7">
      <c r="G8841" s="220"/>
    </row>
    <row r="8842" spans="7:7">
      <c r="G8842" s="220"/>
    </row>
    <row r="8843" spans="7:7">
      <c r="G8843" s="220"/>
    </row>
    <row r="8844" spans="7:7">
      <c r="G8844" s="220"/>
    </row>
    <row r="8845" spans="7:7">
      <c r="G8845" s="220"/>
    </row>
    <row r="8846" spans="7:7">
      <c r="G8846" s="220"/>
    </row>
    <row r="8847" spans="7:7">
      <c r="G8847" s="220"/>
    </row>
    <row r="8848" spans="7:7">
      <c r="G8848" s="220"/>
    </row>
    <row r="8849" spans="7:7">
      <c r="G8849" s="220"/>
    </row>
    <row r="8850" spans="7:7">
      <c r="G8850" s="220"/>
    </row>
    <row r="8851" spans="7:7">
      <c r="G8851" s="220"/>
    </row>
    <row r="8852" spans="7:7">
      <c r="G8852" s="220"/>
    </row>
    <row r="8853" spans="7:7">
      <c r="G8853" s="220"/>
    </row>
    <row r="8854" spans="7:7">
      <c r="G8854" s="220"/>
    </row>
    <row r="8855" spans="7:7">
      <c r="G8855" s="220"/>
    </row>
    <row r="8856" spans="7:7">
      <c r="G8856" s="220"/>
    </row>
    <row r="8857" spans="7:7">
      <c r="G8857" s="220"/>
    </row>
    <row r="8858" spans="7:7">
      <c r="G8858" s="220"/>
    </row>
    <row r="8859" spans="7:7">
      <c r="G8859" s="220"/>
    </row>
    <row r="8860" spans="7:7">
      <c r="G8860" s="220"/>
    </row>
    <row r="8861" spans="7:7">
      <c r="G8861" s="220"/>
    </row>
    <row r="8862" spans="7:7">
      <c r="G8862" s="220"/>
    </row>
    <row r="8863" spans="7:7">
      <c r="G8863" s="220"/>
    </row>
    <row r="8864" spans="7:7">
      <c r="G8864" s="220"/>
    </row>
    <row r="8865" spans="7:7">
      <c r="G8865" s="220"/>
    </row>
    <row r="8866" spans="7:7">
      <c r="G8866" s="220"/>
    </row>
    <row r="8867" spans="7:7">
      <c r="G8867" s="220"/>
    </row>
    <row r="8868" spans="7:7">
      <c r="G8868" s="220"/>
    </row>
    <row r="8869" spans="7:7">
      <c r="G8869" s="220"/>
    </row>
    <row r="8870" spans="7:7">
      <c r="G8870" s="220"/>
    </row>
    <row r="8871" spans="7:7">
      <c r="G8871" s="220"/>
    </row>
    <row r="8872" spans="7:7">
      <c r="G8872" s="220"/>
    </row>
    <row r="8873" spans="7:7">
      <c r="G8873" s="220"/>
    </row>
    <row r="8874" spans="7:7">
      <c r="G8874" s="220"/>
    </row>
    <row r="8875" spans="7:7">
      <c r="G8875" s="220"/>
    </row>
    <row r="8876" spans="7:7">
      <c r="G8876" s="220"/>
    </row>
    <row r="8877" spans="7:7">
      <c r="G8877" s="220"/>
    </row>
    <row r="8878" spans="7:7">
      <c r="G8878" s="220"/>
    </row>
    <row r="8879" spans="7:7">
      <c r="G8879" s="220"/>
    </row>
    <row r="8880" spans="7:7">
      <c r="G8880" s="220"/>
    </row>
    <row r="8881" spans="7:7">
      <c r="G8881" s="220"/>
    </row>
    <row r="8882" spans="7:7">
      <c r="G8882" s="220"/>
    </row>
    <row r="8883" spans="7:7">
      <c r="G8883" s="220"/>
    </row>
    <row r="8884" spans="7:7">
      <c r="G8884" s="220"/>
    </row>
    <row r="8885" spans="7:7">
      <c r="G8885" s="220"/>
    </row>
    <row r="8886" spans="7:7">
      <c r="G8886" s="220"/>
    </row>
    <row r="8887" spans="7:7">
      <c r="G8887" s="220"/>
    </row>
    <row r="8888" spans="7:7">
      <c r="G8888" s="220"/>
    </row>
    <row r="8889" spans="7:7">
      <c r="G8889" s="220"/>
    </row>
    <row r="8890" spans="7:7">
      <c r="G8890" s="220"/>
    </row>
    <row r="8891" spans="7:7">
      <c r="G8891" s="220"/>
    </row>
    <row r="8892" spans="7:7">
      <c r="G8892" s="220"/>
    </row>
    <row r="8893" spans="7:7">
      <c r="G8893" s="220"/>
    </row>
    <row r="8894" spans="7:7">
      <c r="G8894" s="220"/>
    </row>
    <row r="8895" spans="7:7">
      <c r="G8895" s="220"/>
    </row>
    <row r="8896" spans="7:7">
      <c r="G8896" s="220"/>
    </row>
    <row r="8897" spans="7:7">
      <c r="G8897" s="220"/>
    </row>
    <row r="8898" spans="7:7">
      <c r="G8898" s="220"/>
    </row>
    <row r="8899" spans="7:7">
      <c r="G8899" s="220"/>
    </row>
    <row r="8900" spans="7:7">
      <c r="G8900" s="220"/>
    </row>
    <row r="8901" spans="7:7">
      <c r="G8901" s="220"/>
    </row>
    <row r="8902" spans="7:7">
      <c r="G8902" s="220"/>
    </row>
    <row r="8903" spans="7:7">
      <c r="G8903" s="220"/>
    </row>
    <row r="8904" spans="7:7">
      <c r="G8904" s="220"/>
    </row>
    <row r="8905" spans="7:7">
      <c r="G8905" s="220"/>
    </row>
    <row r="8906" spans="7:7">
      <c r="G8906" s="220"/>
    </row>
    <row r="8907" spans="7:7">
      <c r="G8907" s="220"/>
    </row>
    <row r="8908" spans="7:7">
      <c r="G8908" s="220"/>
    </row>
    <row r="8909" spans="7:7">
      <c r="G8909" s="220"/>
    </row>
    <row r="8910" spans="7:7">
      <c r="G8910" s="220"/>
    </row>
    <row r="8911" spans="7:7">
      <c r="G8911" s="220"/>
    </row>
    <row r="8912" spans="7:7">
      <c r="G8912" s="220"/>
    </row>
    <row r="8913" spans="7:7">
      <c r="G8913" s="220"/>
    </row>
    <row r="8914" spans="7:7">
      <c r="G8914" s="220"/>
    </row>
    <row r="8915" spans="7:7">
      <c r="G8915" s="220"/>
    </row>
    <row r="8916" spans="7:7">
      <c r="G8916" s="220"/>
    </row>
    <row r="8917" spans="7:7">
      <c r="G8917" s="220"/>
    </row>
    <row r="8918" spans="7:7">
      <c r="G8918" s="220"/>
    </row>
    <row r="8919" spans="7:7">
      <c r="G8919" s="220"/>
    </row>
    <row r="8920" spans="7:7">
      <c r="G8920" s="220"/>
    </row>
    <row r="8921" spans="7:7">
      <c r="G8921" s="220"/>
    </row>
    <row r="8922" spans="7:7">
      <c r="G8922" s="220"/>
    </row>
    <row r="8923" spans="7:7">
      <c r="G8923" s="220"/>
    </row>
    <row r="8924" spans="7:7">
      <c r="G8924" s="220"/>
    </row>
    <row r="8925" spans="7:7">
      <c r="G8925" s="220"/>
    </row>
    <row r="8926" spans="7:7">
      <c r="G8926" s="220"/>
    </row>
    <row r="8927" spans="7:7">
      <c r="G8927" s="220"/>
    </row>
    <row r="8928" spans="7:7">
      <c r="G8928" s="220"/>
    </row>
    <row r="8929" spans="7:7">
      <c r="G8929" s="220"/>
    </row>
    <row r="8930" spans="7:7">
      <c r="G8930" s="220"/>
    </row>
    <row r="8931" spans="7:7">
      <c r="G8931" s="220"/>
    </row>
    <row r="8932" spans="7:7">
      <c r="G8932" s="220"/>
    </row>
    <row r="8933" spans="7:7">
      <c r="G8933" s="220"/>
    </row>
    <row r="8934" spans="7:7">
      <c r="G8934" s="220"/>
    </row>
    <row r="8935" spans="7:7">
      <c r="G8935" s="220"/>
    </row>
    <row r="8936" spans="7:7">
      <c r="G8936" s="220"/>
    </row>
    <row r="8937" spans="7:7">
      <c r="G8937" s="220"/>
    </row>
    <row r="8938" spans="7:7">
      <c r="G8938" s="220"/>
    </row>
    <row r="8939" spans="7:7">
      <c r="G8939" s="220"/>
    </row>
    <row r="8940" spans="7:7">
      <c r="G8940" s="220"/>
    </row>
    <row r="8941" spans="7:7">
      <c r="G8941" s="220"/>
    </row>
    <row r="8942" spans="7:7">
      <c r="G8942" s="220"/>
    </row>
    <row r="8943" spans="7:7">
      <c r="G8943" s="220"/>
    </row>
    <row r="8944" spans="7:7">
      <c r="G8944" s="220"/>
    </row>
    <row r="8945" spans="7:7">
      <c r="G8945" s="220"/>
    </row>
    <row r="8946" spans="7:7">
      <c r="G8946" s="220"/>
    </row>
    <row r="8947" spans="7:7">
      <c r="G8947" s="220"/>
    </row>
    <row r="8948" spans="7:7">
      <c r="G8948" s="220"/>
    </row>
    <row r="8949" spans="7:7">
      <c r="G8949" s="220"/>
    </row>
    <row r="8950" spans="7:7">
      <c r="G8950" s="220"/>
    </row>
    <row r="8951" spans="7:7">
      <c r="G8951" s="220"/>
    </row>
    <row r="8952" spans="7:7">
      <c r="G8952" s="220"/>
    </row>
    <row r="8953" spans="7:7">
      <c r="G8953" s="220"/>
    </row>
    <row r="8954" spans="7:7">
      <c r="G8954" s="220"/>
    </row>
    <row r="8955" spans="7:7">
      <c r="G8955" s="220"/>
    </row>
    <row r="8956" spans="7:7">
      <c r="G8956" s="220"/>
    </row>
    <row r="8957" spans="7:7">
      <c r="G8957" s="220"/>
    </row>
    <row r="8958" spans="7:7">
      <c r="G8958" s="220"/>
    </row>
    <row r="8959" spans="7:7">
      <c r="G8959" s="220"/>
    </row>
    <row r="8960" spans="7:7">
      <c r="G8960" s="220"/>
    </row>
    <row r="8961" spans="7:7">
      <c r="G8961" s="220"/>
    </row>
    <row r="8962" spans="7:7">
      <c r="G8962" s="220"/>
    </row>
    <row r="8963" spans="7:7">
      <c r="G8963" s="220"/>
    </row>
    <row r="8964" spans="7:7">
      <c r="G8964" s="220"/>
    </row>
    <row r="8965" spans="7:7">
      <c r="G8965" s="220"/>
    </row>
    <row r="8966" spans="7:7">
      <c r="G8966" s="220"/>
    </row>
    <row r="8967" spans="7:7">
      <c r="G8967" s="220"/>
    </row>
    <row r="8968" spans="7:7">
      <c r="G8968" s="220"/>
    </row>
    <row r="8969" spans="7:7">
      <c r="G8969" s="220"/>
    </row>
    <row r="8970" spans="7:7">
      <c r="G8970" s="220"/>
    </row>
    <row r="8971" spans="7:7">
      <c r="G8971" s="220"/>
    </row>
    <row r="8972" spans="7:7">
      <c r="G8972" s="220"/>
    </row>
    <row r="8973" spans="7:7">
      <c r="G8973" s="220"/>
    </row>
    <row r="8974" spans="7:7">
      <c r="G8974" s="220"/>
    </row>
    <row r="8975" spans="7:7">
      <c r="G8975" s="220"/>
    </row>
    <row r="8976" spans="7:7">
      <c r="G8976" s="220"/>
    </row>
    <row r="8977" spans="7:7">
      <c r="G8977" s="220"/>
    </row>
    <row r="8978" spans="7:7">
      <c r="G8978" s="220"/>
    </row>
    <row r="8979" spans="7:7">
      <c r="G8979" s="220"/>
    </row>
    <row r="8980" spans="7:7">
      <c r="G8980" s="220"/>
    </row>
    <row r="8981" spans="7:7">
      <c r="G8981" s="220"/>
    </row>
    <row r="8982" spans="7:7">
      <c r="G8982" s="220"/>
    </row>
    <row r="8983" spans="7:7">
      <c r="G8983" s="220"/>
    </row>
    <row r="8984" spans="7:7">
      <c r="G8984" s="220"/>
    </row>
    <row r="8985" spans="7:7">
      <c r="G8985" s="220"/>
    </row>
    <row r="8986" spans="7:7">
      <c r="G8986" s="220"/>
    </row>
    <row r="8987" spans="7:7">
      <c r="G8987" s="220"/>
    </row>
    <row r="8988" spans="7:7">
      <c r="G8988" s="220"/>
    </row>
    <row r="8989" spans="7:7">
      <c r="G8989" s="220"/>
    </row>
    <row r="8990" spans="7:7">
      <c r="G8990" s="220"/>
    </row>
    <row r="8991" spans="7:7">
      <c r="G8991" s="220"/>
    </row>
    <row r="8992" spans="7:7">
      <c r="G8992" s="220"/>
    </row>
    <row r="8993" spans="7:7">
      <c r="G8993" s="220"/>
    </row>
    <row r="8994" spans="7:7">
      <c r="G8994" s="220"/>
    </row>
    <row r="8995" spans="7:7">
      <c r="G8995" s="220"/>
    </row>
    <row r="8996" spans="7:7">
      <c r="G8996" s="220"/>
    </row>
    <row r="8997" spans="7:7">
      <c r="G8997" s="220"/>
    </row>
    <row r="8998" spans="7:7">
      <c r="G8998" s="220"/>
    </row>
    <row r="8999" spans="7:7">
      <c r="G8999" s="220"/>
    </row>
    <row r="9000" spans="7:7">
      <c r="G9000" s="220"/>
    </row>
    <row r="9001" spans="7:7">
      <c r="G9001" s="220"/>
    </row>
    <row r="9002" spans="7:7">
      <c r="G9002" s="220"/>
    </row>
    <row r="9003" spans="7:7">
      <c r="G9003" s="220"/>
    </row>
    <row r="9004" spans="7:7">
      <c r="G9004" s="220"/>
    </row>
    <row r="9005" spans="7:7">
      <c r="G9005" s="220"/>
    </row>
    <row r="9006" spans="7:7">
      <c r="G9006" s="220"/>
    </row>
    <row r="9007" spans="7:7">
      <c r="G9007" s="220"/>
    </row>
    <row r="9008" spans="7:7">
      <c r="G9008" s="220"/>
    </row>
    <row r="9009" spans="7:7">
      <c r="G9009" s="220"/>
    </row>
    <row r="9010" spans="7:7">
      <c r="G9010" s="220"/>
    </row>
    <row r="9011" spans="7:7">
      <c r="G9011" s="220"/>
    </row>
    <row r="9012" spans="7:7">
      <c r="G9012" s="220"/>
    </row>
    <row r="9013" spans="7:7">
      <c r="G9013" s="220"/>
    </row>
    <row r="9014" spans="7:7">
      <c r="G9014" s="220"/>
    </row>
    <row r="9015" spans="7:7">
      <c r="G9015" s="220"/>
    </row>
    <row r="9016" spans="7:7">
      <c r="G9016" s="220"/>
    </row>
    <row r="9017" spans="7:7">
      <c r="G9017" s="220"/>
    </row>
    <row r="9018" spans="7:7">
      <c r="G9018" s="220"/>
    </row>
    <row r="9019" spans="7:7">
      <c r="G9019" s="220"/>
    </row>
    <row r="9020" spans="7:7">
      <c r="G9020" s="220"/>
    </row>
    <row r="9021" spans="7:7">
      <c r="G9021" s="220"/>
    </row>
    <row r="9022" spans="7:7">
      <c r="G9022" s="220"/>
    </row>
    <row r="9023" spans="7:7">
      <c r="G9023" s="220"/>
    </row>
    <row r="9024" spans="7:7">
      <c r="G9024" s="220"/>
    </row>
    <row r="9025" spans="7:7">
      <c r="G9025" s="220"/>
    </row>
    <row r="9026" spans="7:7">
      <c r="G9026" s="220"/>
    </row>
    <row r="9027" spans="7:7">
      <c r="G9027" s="220"/>
    </row>
    <row r="9028" spans="7:7">
      <c r="G9028" s="220"/>
    </row>
    <row r="9029" spans="7:7">
      <c r="G9029" s="220"/>
    </row>
    <row r="9030" spans="7:7">
      <c r="G9030" s="220"/>
    </row>
    <row r="9031" spans="7:7">
      <c r="G9031" s="220"/>
    </row>
    <row r="9032" spans="7:7">
      <c r="G9032" s="220"/>
    </row>
    <row r="9033" spans="7:7">
      <c r="G9033" s="220"/>
    </row>
    <row r="9034" spans="7:7">
      <c r="G9034" s="220"/>
    </row>
    <row r="9035" spans="7:7">
      <c r="G9035" s="220"/>
    </row>
    <row r="9036" spans="7:7">
      <c r="G9036" s="220"/>
    </row>
    <row r="9037" spans="7:7">
      <c r="G9037" s="220"/>
    </row>
    <row r="9038" spans="7:7">
      <c r="G9038" s="220"/>
    </row>
    <row r="9039" spans="7:7">
      <c r="G9039" s="220"/>
    </row>
    <row r="9040" spans="7:7">
      <c r="G9040" s="220"/>
    </row>
    <row r="9041" spans="7:7">
      <c r="G9041" s="220"/>
    </row>
    <row r="9042" spans="7:7">
      <c r="G9042" s="220"/>
    </row>
    <row r="9043" spans="7:7">
      <c r="G9043" s="220"/>
    </row>
    <row r="9044" spans="7:7">
      <c r="G9044" s="220"/>
    </row>
    <row r="9045" spans="7:7">
      <c r="G9045" s="220"/>
    </row>
    <row r="9046" spans="7:7">
      <c r="G9046" s="220"/>
    </row>
    <row r="9047" spans="7:7">
      <c r="G9047" s="220"/>
    </row>
    <row r="9048" spans="7:7">
      <c r="G9048" s="220"/>
    </row>
    <row r="9049" spans="7:7">
      <c r="G9049" s="220"/>
    </row>
    <row r="9050" spans="7:7">
      <c r="G9050" s="220"/>
    </row>
    <row r="9051" spans="7:7">
      <c r="G9051" s="220"/>
    </row>
    <row r="9052" spans="7:7">
      <c r="G9052" s="220"/>
    </row>
    <row r="9053" spans="7:7">
      <c r="G9053" s="220"/>
    </row>
    <row r="9054" spans="7:7">
      <c r="G9054" s="220"/>
    </row>
    <row r="9055" spans="7:7">
      <c r="G9055" s="220"/>
    </row>
    <row r="9056" spans="7:7">
      <c r="G9056" s="220"/>
    </row>
    <row r="9057" spans="7:7">
      <c r="G9057" s="220"/>
    </row>
    <row r="9058" spans="7:7">
      <c r="G9058" s="220"/>
    </row>
    <row r="9059" spans="7:7">
      <c r="G9059" s="220"/>
    </row>
    <row r="9060" spans="7:7">
      <c r="G9060" s="220"/>
    </row>
    <row r="9061" spans="7:7">
      <c r="G9061" s="220"/>
    </row>
    <row r="9062" spans="7:7">
      <c r="G9062" s="220"/>
    </row>
    <row r="9063" spans="7:7">
      <c r="G9063" s="220"/>
    </row>
    <row r="9064" spans="7:7">
      <c r="G9064" s="220"/>
    </row>
    <row r="9065" spans="7:7">
      <c r="G9065" s="220"/>
    </row>
    <row r="9066" spans="7:7">
      <c r="G9066" s="220"/>
    </row>
    <row r="9067" spans="7:7">
      <c r="G9067" s="220"/>
    </row>
    <row r="9068" spans="7:7">
      <c r="G9068" s="220"/>
    </row>
    <row r="9069" spans="7:7">
      <c r="G9069" s="220"/>
    </row>
    <row r="9070" spans="7:7">
      <c r="G9070" s="220"/>
    </row>
    <row r="9071" spans="7:7">
      <c r="G9071" s="220"/>
    </row>
    <row r="9072" spans="7:7">
      <c r="G9072" s="220"/>
    </row>
    <row r="9073" spans="7:7">
      <c r="G9073" s="220"/>
    </row>
    <row r="9074" spans="7:7">
      <c r="G9074" s="220"/>
    </row>
    <row r="9075" spans="7:7">
      <c r="G9075" s="220"/>
    </row>
    <row r="9076" spans="7:7">
      <c r="G9076" s="220"/>
    </row>
    <row r="9077" spans="7:7">
      <c r="G9077" s="220"/>
    </row>
    <row r="9078" spans="7:7">
      <c r="G9078" s="220"/>
    </row>
    <row r="9079" spans="7:7">
      <c r="G9079" s="220"/>
    </row>
    <row r="9080" spans="7:7">
      <c r="G9080" s="220"/>
    </row>
    <row r="9081" spans="7:7">
      <c r="G9081" s="220"/>
    </row>
    <row r="9082" spans="7:7">
      <c r="G9082" s="220"/>
    </row>
    <row r="9083" spans="7:7">
      <c r="G9083" s="220"/>
    </row>
    <row r="9084" spans="7:7">
      <c r="G9084" s="220"/>
    </row>
    <row r="9085" spans="7:7">
      <c r="G9085" s="220"/>
    </row>
    <row r="9086" spans="7:7">
      <c r="G9086" s="220"/>
    </row>
    <row r="9087" spans="7:7">
      <c r="G9087" s="220"/>
    </row>
    <row r="9088" spans="7:7">
      <c r="G9088" s="220"/>
    </row>
    <row r="9089" spans="7:7">
      <c r="G9089" s="220"/>
    </row>
    <row r="9090" spans="7:7">
      <c r="G9090" s="220"/>
    </row>
    <row r="9091" spans="7:7">
      <c r="G9091" s="220"/>
    </row>
    <row r="9092" spans="7:7">
      <c r="G9092" s="220"/>
    </row>
    <row r="9093" spans="7:7">
      <c r="G9093" s="220"/>
    </row>
    <row r="9094" spans="7:7">
      <c r="G9094" s="220"/>
    </row>
    <row r="9095" spans="7:7">
      <c r="G9095" s="220"/>
    </row>
    <row r="9096" spans="7:7">
      <c r="G9096" s="220"/>
    </row>
    <row r="9097" spans="7:7">
      <c r="G9097" s="220"/>
    </row>
    <row r="9098" spans="7:7">
      <c r="G9098" s="220"/>
    </row>
    <row r="9099" spans="7:7">
      <c r="G9099" s="220"/>
    </row>
    <row r="9100" spans="7:7">
      <c r="G9100" s="220"/>
    </row>
    <row r="9101" spans="7:7">
      <c r="G9101" s="220"/>
    </row>
    <row r="9102" spans="7:7">
      <c r="G9102" s="220"/>
    </row>
    <row r="9103" spans="7:7">
      <c r="G9103" s="220"/>
    </row>
    <row r="9104" spans="7:7">
      <c r="G9104" s="220"/>
    </row>
    <row r="9105" spans="7:7">
      <c r="G9105" s="220"/>
    </row>
    <row r="9106" spans="7:7">
      <c r="G9106" s="220"/>
    </row>
    <row r="9107" spans="7:7">
      <c r="G9107" s="220"/>
    </row>
    <row r="9108" spans="7:7">
      <c r="G9108" s="220"/>
    </row>
    <row r="9109" spans="7:7">
      <c r="G9109" s="220"/>
    </row>
    <row r="9110" spans="7:7">
      <c r="G9110" s="220"/>
    </row>
    <row r="9111" spans="7:7">
      <c r="G9111" s="220"/>
    </row>
    <row r="9112" spans="7:7">
      <c r="G9112" s="220"/>
    </row>
    <row r="9113" spans="7:7">
      <c r="G9113" s="220"/>
    </row>
    <row r="9114" spans="7:7">
      <c r="G9114" s="220"/>
    </row>
    <row r="9115" spans="7:7">
      <c r="G9115" s="220"/>
    </row>
    <row r="9116" spans="7:7">
      <c r="G9116" s="220"/>
    </row>
    <row r="9117" spans="7:7">
      <c r="G9117" s="220"/>
    </row>
    <row r="9118" spans="7:7">
      <c r="G9118" s="220"/>
    </row>
    <row r="9119" spans="7:7">
      <c r="G9119" s="220"/>
    </row>
    <row r="9120" spans="7:7">
      <c r="G9120" s="220"/>
    </row>
    <row r="9121" spans="7:7">
      <c r="G9121" s="220"/>
    </row>
    <row r="9122" spans="7:7">
      <c r="G9122" s="220"/>
    </row>
    <row r="9123" spans="7:7">
      <c r="G9123" s="220"/>
    </row>
    <row r="9124" spans="7:7">
      <c r="G9124" s="220"/>
    </row>
    <row r="9125" spans="7:7">
      <c r="G9125" s="220"/>
    </row>
    <row r="9126" spans="7:7">
      <c r="G9126" s="220"/>
    </row>
    <row r="9127" spans="7:7">
      <c r="G9127" s="220"/>
    </row>
    <row r="9128" spans="7:7">
      <c r="G9128" s="220"/>
    </row>
    <row r="9129" spans="7:7">
      <c r="G9129" s="220"/>
    </row>
    <row r="9130" spans="7:7">
      <c r="G9130" s="220"/>
    </row>
    <row r="9131" spans="7:7">
      <c r="G9131" s="220"/>
    </row>
    <row r="9132" spans="7:7">
      <c r="G9132" s="220"/>
    </row>
    <row r="9133" spans="7:7">
      <c r="G9133" s="220"/>
    </row>
    <row r="9134" spans="7:7">
      <c r="G9134" s="220"/>
    </row>
    <row r="9135" spans="7:7">
      <c r="G9135" s="220"/>
    </row>
    <row r="9136" spans="7:7">
      <c r="G9136" s="220"/>
    </row>
    <row r="9137" spans="7:7">
      <c r="G9137" s="220"/>
    </row>
    <row r="9138" spans="7:7">
      <c r="G9138" s="220"/>
    </row>
    <row r="9139" spans="7:7">
      <c r="G9139" s="220"/>
    </row>
    <row r="9140" spans="7:7">
      <c r="G9140" s="220"/>
    </row>
    <row r="9141" spans="7:7">
      <c r="G9141" s="220"/>
    </row>
    <row r="9142" spans="7:7">
      <c r="G9142" s="220"/>
    </row>
    <row r="9143" spans="7:7">
      <c r="G9143" s="220"/>
    </row>
    <row r="9144" spans="7:7">
      <c r="G9144" s="220"/>
    </row>
    <row r="9145" spans="7:7">
      <c r="G9145" s="220"/>
    </row>
    <row r="9146" spans="7:7">
      <c r="G9146" s="220"/>
    </row>
    <row r="9147" spans="7:7">
      <c r="G9147" s="220"/>
    </row>
    <row r="9148" spans="7:7">
      <c r="G9148" s="220"/>
    </row>
    <row r="9149" spans="7:7">
      <c r="G9149" s="220"/>
    </row>
    <row r="9150" spans="7:7">
      <c r="G9150" s="220"/>
    </row>
    <row r="9151" spans="7:7">
      <c r="G9151" s="220"/>
    </row>
    <row r="9152" spans="7:7">
      <c r="G9152" s="220"/>
    </row>
    <row r="9153" spans="7:7">
      <c r="G9153" s="220"/>
    </row>
    <row r="9154" spans="7:7">
      <c r="G9154" s="220"/>
    </row>
    <row r="9155" spans="7:7">
      <c r="G9155" s="220"/>
    </row>
    <row r="9156" spans="7:7">
      <c r="G9156" s="220"/>
    </row>
    <row r="9157" spans="7:7">
      <c r="G9157" s="220"/>
    </row>
    <row r="9158" spans="7:7">
      <c r="G9158" s="220"/>
    </row>
    <row r="9159" spans="7:7">
      <c r="G9159" s="220"/>
    </row>
    <row r="9160" spans="7:7">
      <c r="G9160" s="220"/>
    </row>
    <row r="9161" spans="7:7">
      <c r="G9161" s="220"/>
    </row>
    <row r="9162" spans="7:7">
      <c r="G9162" s="220"/>
    </row>
    <row r="9163" spans="7:7">
      <c r="G9163" s="220"/>
    </row>
    <row r="9164" spans="7:7">
      <c r="G9164" s="220"/>
    </row>
    <row r="9165" spans="7:7">
      <c r="G9165" s="220"/>
    </row>
    <row r="9166" spans="7:7">
      <c r="G9166" s="220"/>
    </row>
    <row r="9167" spans="7:7">
      <c r="G9167" s="220"/>
    </row>
    <row r="9168" spans="7:7">
      <c r="G9168" s="220"/>
    </row>
    <row r="9169" spans="7:7">
      <c r="G9169" s="220"/>
    </row>
    <row r="9170" spans="7:7">
      <c r="G9170" s="220"/>
    </row>
    <row r="9171" spans="7:7">
      <c r="G9171" s="220"/>
    </row>
    <row r="9172" spans="7:7">
      <c r="G9172" s="220"/>
    </row>
    <row r="9173" spans="7:7">
      <c r="G9173" s="220"/>
    </row>
    <row r="9174" spans="7:7">
      <c r="G9174" s="220"/>
    </row>
    <row r="9175" spans="7:7">
      <c r="G9175" s="220"/>
    </row>
    <row r="9176" spans="7:7">
      <c r="G9176" s="220"/>
    </row>
    <row r="9177" spans="7:7">
      <c r="G9177" s="220"/>
    </row>
    <row r="9178" spans="7:7">
      <c r="G9178" s="220"/>
    </row>
    <row r="9179" spans="7:7">
      <c r="G9179" s="220"/>
    </row>
    <row r="9180" spans="7:7">
      <c r="G9180" s="220"/>
    </row>
    <row r="9181" spans="7:7">
      <c r="G9181" s="220"/>
    </row>
    <row r="9182" spans="7:7">
      <c r="G9182" s="220"/>
    </row>
    <row r="9183" spans="7:7">
      <c r="G9183" s="220"/>
    </row>
    <row r="9184" spans="7:7">
      <c r="G9184" s="220"/>
    </row>
    <row r="9185" spans="7:7">
      <c r="G9185" s="220"/>
    </row>
    <row r="9186" spans="7:7">
      <c r="G9186" s="220"/>
    </row>
    <row r="9187" spans="7:7">
      <c r="G9187" s="220"/>
    </row>
    <row r="9188" spans="7:7">
      <c r="G9188" s="220"/>
    </row>
    <row r="9189" spans="7:7">
      <c r="G9189" s="220"/>
    </row>
    <row r="9190" spans="7:7">
      <c r="G9190" s="220"/>
    </row>
    <row r="9191" spans="7:7">
      <c r="G9191" s="220"/>
    </row>
    <row r="9192" spans="7:7">
      <c r="G9192" s="220"/>
    </row>
    <row r="9193" spans="7:7">
      <c r="G9193" s="220"/>
    </row>
    <row r="9194" spans="7:7">
      <c r="G9194" s="220"/>
    </row>
    <row r="9195" spans="7:7">
      <c r="G9195" s="220"/>
    </row>
    <row r="9196" spans="7:7">
      <c r="G9196" s="220"/>
    </row>
    <row r="9197" spans="7:7">
      <c r="G9197" s="220"/>
    </row>
    <row r="9198" spans="7:7">
      <c r="G9198" s="220"/>
    </row>
    <row r="9199" spans="7:7">
      <c r="G9199" s="220"/>
    </row>
    <row r="9200" spans="7:7">
      <c r="G9200" s="220"/>
    </row>
    <row r="9201" spans="7:7">
      <c r="G9201" s="220"/>
    </row>
    <row r="9202" spans="7:7">
      <c r="G9202" s="220"/>
    </row>
    <row r="9203" spans="7:7">
      <c r="G9203" s="220"/>
    </row>
    <row r="9204" spans="7:7">
      <c r="G9204" s="220"/>
    </row>
    <row r="9205" spans="7:7">
      <c r="G9205" s="220"/>
    </row>
    <row r="9206" spans="7:7">
      <c r="G9206" s="220"/>
    </row>
    <row r="9207" spans="7:7">
      <c r="G9207" s="220"/>
    </row>
    <row r="9208" spans="7:7">
      <c r="G9208" s="220"/>
    </row>
    <row r="9209" spans="7:7">
      <c r="G9209" s="220"/>
    </row>
    <row r="9210" spans="7:7">
      <c r="G9210" s="220"/>
    </row>
    <row r="9211" spans="7:7">
      <c r="G9211" s="220"/>
    </row>
    <row r="9212" spans="7:7">
      <c r="G9212" s="220"/>
    </row>
    <row r="9213" spans="7:7">
      <c r="G9213" s="220"/>
    </row>
    <row r="9214" spans="7:7">
      <c r="G9214" s="220"/>
    </row>
    <row r="9215" spans="7:7">
      <c r="G9215" s="220"/>
    </row>
    <row r="9216" spans="7:7">
      <c r="G9216" s="220"/>
    </row>
    <row r="9217" spans="7:7">
      <c r="G9217" s="220"/>
    </row>
    <row r="9218" spans="7:7">
      <c r="G9218" s="220"/>
    </row>
    <row r="9219" spans="7:7">
      <c r="G9219" s="220"/>
    </row>
    <row r="9220" spans="7:7">
      <c r="G9220" s="220"/>
    </row>
    <row r="9221" spans="7:7">
      <c r="G9221" s="220"/>
    </row>
    <row r="9222" spans="7:7">
      <c r="G9222" s="220"/>
    </row>
    <row r="9223" spans="7:7">
      <c r="G9223" s="220"/>
    </row>
    <row r="9224" spans="7:7">
      <c r="G9224" s="220"/>
    </row>
    <row r="9225" spans="7:7">
      <c r="G9225" s="220"/>
    </row>
    <row r="9226" spans="7:7">
      <c r="G9226" s="220"/>
    </row>
    <row r="9227" spans="7:7">
      <c r="G9227" s="220"/>
    </row>
    <row r="9228" spans="7:7">
      <c r="G9228" s="220"/>
    </row>
    <row r="9229" spans="7:7">
      <c r="G9229" s="220"/>
    </row>
    <row r="9230" spans="7:7">
      <c r="G9230" s="220"/>
    </row>
    <row r="9231" spans="7:7">
      <c r="G9231" s="220"/>
    </row>
    <row r="9232" spans="7:7">
      <c r="G9232" s="220"/>
    </row>
    <row r="9233" spans="7:7">
      <c r="G9233" s="220"/>
    </row>
    <row r="9234" spans="7:7">
      <c r="G9234" s="220"/>
    </row>
    <row r="9235" spans="7:7">
      <c r="G9235" s="220"/>
    </row>
    <row r="9236" spans="7:7">
      <c r="G9236" s="220"/>
    </row>
    <row r="9237" spans="7:7">
      <c r="G9237" s="220"/>
    </row>
    <row r="9238" spans="7:7">
      <c r="G9238" s="220"/>
    </row>
    <row r="9239" spans="7:7">
      <c r="G9239" s="220"/>
    </row>
    <row r="9240" spans="7:7">
      <c r="G9240" s="220"/>
    </row>
    <row r="9241" spans="7:7">
      <c r="G9241" s="220"/>
    </row>
    <row r="9242" spans="7:7">
      <c r="G9242" s="220"/>
    </row>
    <row r="9243" spans="7:7">
      <c r="G9243" s="220"/>
    </row>
    <row r="9244" spans="7:7">
      <c r="G9244" s="220"/>
    </row>
    <row r="9245" spans="7:7">
      <c r="G9245" s="220"/>
    </row>
    <row r="9246" spans="7:7">
      <c r="G9246" s="220"/>
    </row>
    <row r="9247" spans="7:7">
      <c r="G9247" s="220"/>
    </row>
    <row r="9248" spans="7:7">
      <c r="G9248" s="220"/>
    </row>
    <row r="9249" spans="7:7">
      <c r="G9249" s="220"/>
    </row>
    <row r="9250" spans="7:7">
      <c r="G9250" s="220"/>
    </row>
    <row r="9251" spans="7:7">
      <c r="G9251" s="220"/>
    </row>
    <row r="9252" spans="7:7">
      <c r="G9252" s="220"/>
    </row>
    <row r="9253" spans="7:7">
      <c r="G9253" s="220"/>
    </row>
    <row r="9254" spans="7:7">
      <c r="G9254" s="220"/>
    </row>
    <row r="9255" spans="7:7">
      <c r="G9255" s="220"/>
    </row>
    <row r="9256" spans="7:7">
      <c r="G9256" s="220"/>
    </row>
    <row r="9257" spans="7:7">
      <c r="G9257" s="220"/>
    </row>
    <row r="9258" spans="7:7">
      <c r="G9258" s="220"/>
    </row>
    <row r="9259" spans="7:7">
      <c r="G9259" s="220"/>
    </row>
    <row r="9260" spans="7:7">
      <c r="G9260" s="220"/>
    </row>
    <row r="9261" spans="7:7">
      <c r="G9261" s="220"/>
    </row>
    <row r="9262" spans="7:7">
      <c r="G9262" s="220"/>
    </row>
    <row r="9263" spans="7:7">
      <c r="G9263" s="220"/>
    </row>
    <row r="9264" spans="7:7">
      <c r="G9264" s="220"/>
    </row>
    <row r="9265" spans="7:7">
      <c r="G9265" s="220"/>
    </row>
    <row r="9266" spans="7:7">
      <c r="G9266" s="220"/>
    </row>
    <row r="9267" spans="7:7">
      <c r="G9267" s="220"/>
    </row>
    <row r="9268" spans="7:7">
      <c r="G9268" s="220"/>
    </row>
    <row r="9269" spans="7:7">
      <c r="G9269" s="220"/>
    </row>
    <row r="9270" spans="7:7">
      <c r="G9270" s="220"/>
    </row>
    <row r="9271" spans="7:7">
      <c r="G9271" s="220"/>
    </row>
    <row r="9272" spans="7:7">
      <c r="G9272" s="220"/>
    </row>
    <row r="9273" spans="7:7">
      <c r="G9273" s="220"/>
    </row>
    <row r="9274" spans="7:7">
      <c r="G9274" s="220"/>
    </row>
    <row r="9275" spans="7:7">
      <c r="G9275" s="220"/>
    </row>
    <row r="9276" spans="7:7">
      <c r="G9276" s="220"/>
    </row>
    <row r="9277" spans="7:7">
      <c r="G9277" s="220"/>
    </row>
    <row r="9278" spans="7:7">
      <c r="G9278" s="220"/>
    </row>
    <row r="9279" spans="7:7">
      <c r="G9279" s="220"/>
    </row>
    <row r="9280" spans="7:7">
      <c r="G9280" s="220"/>
    </row>
    <row r="9281" spans="7:7">
      <c r="G9281" s="220"/>
    </row>
    <row r="9282" spans="7:7">
      <c r="G9282" s="220"/>
    </row>
    <row r="9283" spans="7:7">
      <c r="G9283" s="220"/>
    </row>
    <row r="9284" spans="7:7">
      <c r="G9284" s="220"/>
    </row>
    <row r="9285" spans="7:7">
      <c r="G9285" s="220"/>
    </row>
    <row r="9286" spans="7:7">
      <c r="G9286" s="220"/>
    </row>
    <row r="9287" spans="7:7">
      <c r="G9287" s="220"/>
    </row>
    <row r="9288" spans="7:7">
      <c r="G9288" s="220"/>
    </row>
    <row r="9289" spans="7:7">
      <c r="G9289" s="220"/>
    </row>
    <row r="9290" spans="7:7">
      <c r="G9290" s="220"/>
    </row>
    <row r="9291" spans="7:7">
      <c r="G9291" s="220"/>
    </row>
    <row r="9292" spans="7:7">
      <c r="G9292" s="220"/>
    </row>
    <row r="9293" spans="7:7">
      <c r="G9293" s="220"/>
    </row>
    <row r="9294" spans="7:7">
      <c r="G9294" s="220"/>
    </row>
    <row r="9295" spans="7:7">
      <c r="G9295" s="220"/>
    </row>
    <row r="9296" spans="7:7">
      <c r="G9296" s="220"/>
    </row>
    <row r="9297" spans="7:7">
      <c r="G9297" s="220"/>
    </row>
    <row r="9298" spans="7:7">
      <c r="G9298" s="220"/>
    </row>
    <row r="9299" spans="7:7">
      <c r="G9299" s="220"/>
    </row>
    <row r="9300" spans="7:7">
      <c r="G9300" s="220"/>
    </row>
    <row r="9301" spans="7:7">
      <c r="G9301" s="220"/>
    </row>
    <row r="9302" spans="7:7">
      <c r="G9302" s="220"/>
    </row>
    <row r="9303" spans="7:7">
      <c r="G9303" s="220"/>
    </row>
    <row r="9304" spans="7:7">
      <c r="G9304" s="220"/>
    </row>
    <row r="9305" spans="7:7">
      <c r="G9305" s="220"/>
    </row>
    <row r="9306" spans="7:7">
      <c r="G9306" s="220"/>
    </row>
    <row r="9307" spans="7:7">
      <c r="G9307" s="220"/>
    </row>
    <row r="9308" spans="7:7">
      <c r="G9308" s="220"/>
    </row>
    <row r="9309" spans="7:7">
      <c r="G9309" s="220"/>
    </row>
    <row r="9310" spans="7:7">
      <c r="G9310" s="220"/>
    </row>
    <row r="9311" spans="7:7">
      <c r="G9311" s="220"/>
    </row>
    <row r="9312" spans="7:7">
      <c r="G9312" s="220"/>
    </row>
    <row r="9313" spans="7:7">
      <c r="G9313" s="220"/>
    </row>
    <row r="9314" spans="7:7">
      <c r="G9314" s="220"/>
    </row>
    <row r="9315" spans="7:7">
      <c r="G9315" s="220"/>
    </row>
    <row r="9316" spans="7:7">
      <c r="G9316" s="220"/>
    </row>
    <row r="9317" spans="7:7">
      <c r="G9317" s="220"/>
    </row>
    <row r="9318" spans="7:7">
      <c r="G9318" s="220"/>
    </row>
    <row r="9319" spans="7:7">
      <c r="G9319" s="220"/>
    </row>
    <row r="9320" spans="7:7">
      <c r="G9320" s="220"/>
    </row>
    <row r="9321" spans="7:7">
      <c r="G9321" s="220"/>
    </row>
    <row r="9322" spans="7:7">
      <c r="G9322" s="220"/>
    </row>
    <row r="9323" spans="7:7">
      <c r="G9323" s="220"/>
    </row>
    <row r="9324" spans="7:7">
      <c r="G9324" s="220"/>
    </row>
    <row r="9325" spans="7:7">
      <c r="G9325" s="220"/>
    </row>
    <row r="9326" spans="7:7">
      <c r="G9326" s="220"/>
    </row>
    <row r="9327" spans="7:7">
      <c r="G9327" s="220"/>
    </row>
    <row r="9328" spans="7:7">
      <c r="G9328" s="220"/>
    </row>
    <row r="9329" spans="7:7">
      <c r="G9329" s="220"/>
    </row>
    <row r="9330" spans="7:7">
      <c r="G9330" s="220"/>
    </row>
    <row r="9331" spans="7:7">
      <c r="G9331" s="220"/>
    </row>
    <row r="9332" spans="7:7">
      <c r="G9332" s="220"/>
    </row>
    <row r="9333" spans="7:7">
      <c r="G9333" s="220"/>
    </row>
    <row r="9334" spans="7:7">
      <c r="G9334" s="220"/>
    </row>
    <row r="9335" spans="7:7">
      <c r="G9335" s="220"/>
    </row>
    <row r="9336" spans="7:7">
      <c r="G9336" s="220"/>
    </row>
    <row r="9337" spans="7:7">
      <c r="G9337" s="220"/>
    </row>
    <row r="9338" spans="7:7">
      <c r="G9338" s="220"/>
    </row>
    <row r="9339" spans="7:7">
      <c r="G9339" s="220"/>
    </row>
    <row r="9340" spans="7:7">
      <c r="G9340" s="220"/>
    </row>
    <row r="9341" spans="7:7">
      <c r="G9341" s="220"/>
    </row>
    <row r="9342" spans="7:7">
      <c r="G9342" s="220"/>
    </row>
    <row r="9343" spans="7:7">
      <c r="G9343" s="220"/>
    </row>
    <row r="9344" spans="7:7">
      <c r="G9344" s="220"/>
    </row>
    <row r="9345" spans="7:7">
      <c r="G9345" s="220"/>
    </row>
    <row r="9346" spans="7:7">
      <c r="G9346" s="220"/>
    </row>
    <row r="9347" spans="7:7">
      <c r="G9347" s="220"/>
    </row>
    <row r="9348" spans="7:7">
      <c r="G9348" s="220"/>
    </row>
    <row r="9349" spans="7:7">
      <c r="G9349" s="220"/>
    </row>
    <row r="9350" spans="7:7">
      <c r="G9350" s="220"/>
    </row>
    <row r="9351" spans="7:7">
      <c r="G9351" s="220"/>
    </row>
    <row r="9352" spans="7:7">
      <c r="G9352" s="220"/>
    </row>
    <row r="9353" spans="7:7">
      <c r="G9353" s="220"/>
    </row>
    <row r="9354" spans="7:7">
      <c r="G9354" s="220"/>
    </row>
    <row r="9355" spans="7:7">
      <c r="G9355" s="220"/>
    </row>
    <row r="9356" spans="7:7">
      <c r="G9356" s="220"/>
    </row>
    <row r="9357" spans="7:7">
      <c r="G9357" s="220"/>
    </row>
    <row r="9358" spans="7:7">
      <c r="G9358" s="220"/>
    </row>
    <row r="9359" spans="7:7">
      <c r="G9359" s="220"/>
    </row>
    <row r="9360" spans="7:7">
      <c r="G9360" s="220"/>
    </row>
    <row r="9361" spans="7:7">
      <c r="G9361" s="220"/>
    </row>
    <row r="9362" spans="7:7">
      <c r="G9362" s="220"/>
    </row>
    <row r="9363" spans="7:7">
      <c r="G9363" s="220"/>
    </row>
    <row r="9364" spans="7:7">
      <c r="G9364" s="220"/>
    </row>
    <row r="9365" spans="7:7">
      <c r="G9365" s="220"/>
    </row>
    <row r="9366" spans="7:7">
      <c r="G9366" s="220"/>
    </row>
    <row r="9367" spans="7:7">
      <c r="G9367" s="220"/>
    </row>
    <row r="9368" spans="7:7">
      <c r="G9368" s="220"/>
    </row>
    <row r="9369" spans="7:7">
      <c r="G9369" s="220"/>
    </row>
    <row r="9370" spans="7:7">
      <c r="G9370" s="220"/>
    </row>
    <row r="9371" spans="7:7">
      <c r="G9371" s="220"/>
    </row>
    <row r="9372" spans="7:7">
      <c r="G9372" s="220"/>
    </row>
    <row r="9373" spans="7:7">
      <c r="G9373" s="220"/>
    </row>
    <row r="9374" spans="7:7">
      <c r="G9374" s="220"/>
    </row>
    <row r="9375" spans="7:7">
      <c r="G9375" s="220"/>
    </row>
    <row r="9376" spans="7:7">
      <c r="G9376" s="220"/>
    </row>
    <row r="9377" spans="7:7">
      <c r="G9377" s="220"/>
    </row>
    <row r="9378" spans="7:7">
      <c r="G9378" s="220"/>
    </row>
    <row r="9379" spans="7:7">
      <c r="G9379" s="220"/>
    </row>
    <row r="9380" spans="7:7">
      <c r="G9380" s="220"/>
    </row>
    <row r="9381" spans="7:7">
      <c r="G9381" s="220"/>
    </row>
    <row r="9382" spans="7:7">
      <c r="G9382" s="220"/>
    </row>
    <row r="9383" spans="7:7">
      <c r="G9383" s="220"/>
    </row>
    <row r="9384" spans="7:7">
      <c r="G9384" s="220"/>
    </row>
    <row r="9385" spans="7:7">
      <c r="G9385" s="220"/>
    </row>
    <row r="9386" spans="7:7">
      <c r="G9386" s="220"/>
    </row>
    <row r="9387" spans="7:7">
      <c r="G9387" s="220"/>
    </row>
    <row r="9388" spans="7:7">
      <c r="G9388" s="220"/>
    </row>
    <row r="9389" spans="7:7">
      <c r="G9389" s="220"/>
    </row>
    <row r="9390" spans="7:7">
      <c r="G9390" s="220"/>
    </row>
    <row r="9391" spans="7:7">
      <c r="G9391" s="220"/>
    </row>
    <row r="9392" spans="7:7">
      <c r="G9392" s="220"/>
    </row>
    <row r="9393" spans="7:7">
      <c r="G9393" s="220"/>
    </row>
    <row r="9394" spans="7:7">
      <c r="G9394" s="220"/>
    </row>
    <row r="9395" spans="7:7">
      <c r="G9395" s="220"/>
    </row>
    <row r="9396" spans="7:7">
      <c r="G9396" s="220"/>
    </row>
    <row r="9397" spans="7:7">
      <c r="G9397" s="220"/>
    </row>
    <row r="9398" spans="7:7">
      <c r="G9398" s="220"/>
    </row>
    <row r="9399" spans="7:7">
      <c r="G9399" s="220"/>
    </row>
    <row r="9400" spans="7:7">
      <c r="G9400" s="220"/>
    </row>
    <row r="9401" spans="7:7">
      <c r="G9401" s="220"/>
    </row>
    <row r="9402" spans="7:7">
      <c r="G9402" s="220"/>
    </row>
    <row r="9403" spans="7:7">
      <c r="G9403" s="220"/>
    </row>
    <row r="9404" spans="7:7">
      <c r="G9404" s="220"/>
    </row>
    <row r="9405" spans="7:7">
      <c r="G9405" s="220"/>
    </row>
    <row r="9406" spans="7:7">
      <c r="G9406" s="220"/>
    </row>
    <row r="9407" spans="7:7">
      <c r="G9407" s="220"/>
    </row>
    <row r="9408" spans="7:7">
      <c r="G9408" s="220"/>
    </row>
    <row r="9409" spans="7:7">
      <c r="G9409" s="220"/>
    </row>
    <row r="9410" spans="7:7">
      <c r="G9410" s="220"/>
    </row>
    <row r="9411" spans="7:7">
      <c r="G9411" s="220"/>
    </row>
    <row r="9412" spans="7:7">
      <c r="G9412" s="220"/>
    </row>
    <row r="9413" spans="7:7">
      <c r="G9413" s="220"/>
    </row>
    <row r="9414" spans="7:7">
      <c r="G9414" s="220"/>
    </row>
    <row r="9415" spans="7:7">
      <c r="G9415" s="220"/>
    </row>
    <row r="9416" spans="7:7">
      <c r="G9416" s="220"/>
    </row>
    <row r="9417" spans="7:7">
      <c r="G9417" s="220"/>
    </row>
    <row r="9418" spans="7:7">
      <c r="G9418" s="220"/>
    </row>
    <row r="9419" spans="7:7">
      <c r="G9419" s="220"/>
    </row>
    <row r="9420" spans="7:7">
      <c r="G9420" s="220"/>
    </row>
    <row r="9421" spans="7:7">
      <c r="G9421" s="220"/>
    </row>
    <row r="9422" spans="7:7">
      <c r="G9422" s="220"/>
    </row>
    <row r="9423" spans="7:7">
      <c r="G9423" s="220"/>
    </row>
    <row r="9424" spans="7:7">
      <c r="G9424" s="220"/>
    </row>
    <row r="9425" spans="7:7">
      <c r="G9425" s="220"/>
    </row>
    <row r="9426" spans="7:7">
      <c r="G9426" s="220"/>
    </row>
    <row r="9427" spans="7:7">
      <c r="G9427" s="220"/>
    </row>
    <row r="9428" spans="7:7">
      <c r="G9428" s="220"/>
    </row>
    <row r="9429" spans="7:7">
      <c r="G9429" s="220"/>
    </row>
    <row r="9430" spans="7:7">
      <c r="G9430" s="220"/>
    </row>
    <row r="9431" spans="7:7">
      <c r="G9431" s="220"/>
    </row>
    <row r="9432" spans="7:7">
      <c r="G9432" s="220"/>
    </row>
    <row r="9433" spans="7:7">
      <c r="G9433" s="220"/>
    </row>
    <row r="9434" spans="7:7">
      <c r="G9434" s="220"/>
    </row>
    <row r="9435" spans="7:7">
      <c r="G9435" s="220"/>
    </row>
    <row r="9436" spans="7:7">
      <c r="G9436" s="220"/>
    </row>
    <row r="9437" spans="7:7">
      <c r="G9437" s="220"/>
    </row>
    <row r="9438" spans="7:7">
      <c r="G9438" s="220"/>
    </row>
    <row r="9439" spans="7:7">
      <c r="G9439" s="220"/>
    </row>
    <row r="9440" spans="7:7">
      <c r="G9440" s="220"/>
    </row>
    <row r="9441" spans="7:7">
      <c r="G9441" s="220"/>
    </row>
    <row r="9442" spans="7:7">
      <c r="G9442" s="220"/>
    </row>
    <row r="9443" spans="7:7">
      <c r="G9443" s="220"/>
    </row>
    <row r="9444" spans="7:7">
      <c r="G9444" s="220"/>
    </row>
    <row r="9445" spans="7:7">
      <c r="G9445" s="220"/>
    </row>
    <row r="9446" spans="7:7">
      <c r="G9446" s="220"/>
    </row>
    <row r="9447" spans="7:7">
      <c r="G9447" s="220"/>
    </row>
    <row r="9448" spans="7:7">
      <c r="G9448" s="220"/>
    </row>
    <row r="9449" spans="7:7">
      <c r="G9449" s="220"/>
    </row>
    <row r="9450" spans="7:7">
      <c r="G9450" s="220"/>
    </row>
    <row r="9451" spans="7:7">
      <c r="G9451" s="220"/>
    </row>
    <row r="9452" spans="7:7">
      <c r="G9452" s="220"/>
    </row>
    <row r="9453" spans="7:7">
      <c r="G9453" s="220"/>
    </row>
    <row r="9454" spans="7:7">
      <c r="G9454" s="220"/>
    </row>
    <row r="9455" spans="7:7">
      <c r="G9455" s="220"/>
    </row>
    <row r="9456" spans="7:7">
      <c r="G9456" s="220"/>
    </row>
    <row r="9457" spans="7:7">
      <c r="G9457" s="220"/>
    </row>
    <row r="9458" spans="7:7">
      <c r="G9458" s="220"/>
    </row>
    <row r="9459" spans="7:7">
      <c r="G9459" s="220"/>
    </row>
    <row r="9460" spans="7:7">
      <c r="G9460" s="220"/>
    </row>
    <row r="9461" spans="7:7">
      <c r="G9461" s="220"/>
    </row>
    <row r="9462" spans="7:7">
      <c r="G9462" s="220"/>
    </row>
    <row r="9463" spans="7:7">
      <c r="G9463" s="220"/>
    </row>
    <row r="9464" spans="7:7">
      <c r="G9464" s="220"/>
    </row>
    <row r="9465" spans="7:7">
      <c r="G9465" s="220"/>
    </row>
    <row r="9466" spans="7:7">
      <c r="G9466" s="220"/>
    </row>
    <row r="9467" spans="7:7">
      <c r="G9467" s="220"/>
    </row>
    <row r="9468" spans="7:7">
      <c r="G9468" s="220"/>
    </row>
    <row r="9469" spans="7:7">
      <c r="G9469" s="220"/>
    </row>
    <row r="9470" spans="7:7">
      <c r="G9470" s="220"/>
    </row>
    <row r="9471" spans="7:7">
      <c r="G9471" s="220"/>
    </row>
    <row r="9472" spans="7:7">
      <c r="G9472" s="220"/>
    </row>
    <row r="9473" spans="7:7">
      <c r="G9473" s="220"/>
    </row>
    <row r="9474" spans="7:7">
      <c r="G9474" s="220"/>
    </row>
    <row r="9475" spans="7:7">
      <c r="G9475" s="220"/>
    </row>
    <row r="9476" spans="7:7">
      <c r="G9476" s="220"/>
    </row>
    <row r="9477" spans="7:7">
      <c r="G9477" s="220"/>
    </row>
    <row r="9478" spans="7:7">
      <c r="G9478" s="220"/>
    </row>
    <row r="9479" spans="7:7">
      <c r="G9479" s="220"/>
    </row>
    <row r="9480" spans="7:7">
      <c r="G9480" s="220"/>
    </row>
    <row r="9481" spans="7:7">
      <c r="G9481" s="220"/>
    </row>
    <row r="9482" spans="7:7">
      <c r="G9482" s="220"/>
    </row>
    <row r="9483" spans="7:7">
      <c r="G9483" s="220"/>
    </row>
    <row r="9484" spans="7:7">
      <c r="G9484" s="220"/>
    </row>
    <row r="9485" spans="7:7">
      <c r="G9485" s="220"/>
    </row>
    <row r="9486" spans="7:7">
      <c r="G9486" s="220"/>
    </row>
    <row r="9487" spans="7:7">
      <c r="G9487" s="220"/>
    </row>
    <row r="9488" spans="7:7">
      <c r="G9488" s="220"/>
    </row>
    <row r="9489" spans="7:7">
      <c r="G9489" s="220"/>
    </row>
    <row r="9490" spans="7:7">
      <c r="G9490" s="220"/>
    </row>
    <row r="9491" spans="7:7">
      <c r="G9491" s="220"/>
    </row>
    <row r="9492" spans="7:7">
      <c r="G9492" s="220"/>
    </row>
    <row r="9493" spans="7:7">
      <c r="G9493" s="220"/>
    </row>
    <row r="9494" spans="7:7">
      <c r="G9494" s="220"/>
    </row>
    <row r="9495" spans="7:7">
      <c r="G9495" s="220"/>
    </row>
    <row r="9496" spans="7:7">
      <c r="G9496" s="220"/>
    </row>
    <row r="9497" spans="7:7">
      <c r="G9497" s="220"/>
    </row>
    <row r="9498" spans="7:7">
      <c r="G9498" s="220"/>
    </row>
    <row r="9499" spans="7:7">
      <c r="G9499" s="220"/>
    </row>
    <row r="9500" spans="7:7">
      <c r="G9500" s="220"/>
    </row>
    <row r="9501" spans="7:7">
      <c r="G9501" s="220"/>
    </row>
    <row r="9502" spans="7:7">
      <c r="G9502" s="220"/>
    </row>
    <row r="9503" spans="7:7">
      <c r="G9503" s="220"/>
    </row>
    <row r="9504" spans="7:7">
      <c r="G9504" s="220"/>
    </row>
    <row r="9505" spans="7:7">
      <c r="G9505" s="220"/>
    </row>
    <row r="9506" spans="7:7">
      <c r="G9506" s="220"/>
    </row>
    <row r="9507" spans="7:7">
      <c r="G9507" s="220"/>
    </row>
    <row r="9508" spans="7:7">
      <c r="G9508" s="220"/>
    </row>
    <row r="9509" spans="7:7">
      <c r="G9509" s="220"/>
    </row>
    <row r="9510" spans="7:7">
      <c r="G9510" s="220"/>
    </row>
    <row r="9511" spans="7:7">
      <c r="G9511" s="220"/>
    </row>
    <row r="9512" spans="7:7">
      <c r="G9512" s="220"/>
    </row>
    <row r="9513" spans="7:7">
      <c r="G9513" s="220"/>
    </row>
    <row r="9514" spans="7:7">
      <c r="G9514" s="220"/>
    </row>
    <row r="9515" spans="7:7">
      <c r="G9515" s="220"/>
    </row>
    <row r="9516" spans="7:7">
      <c r="G9516" s="220"/>
    </row>
    <row r="9517" spans="7:7">
      <c r="G9517" s="220"/>
    </row>
    <row r="9518" spans="7:7">
      <c r="G9518" s="220"/>
    </row>
    <row r="9519" spans="7:7">
      <c r="G9519" s="220"/>
    </row>
    <row r="9520" spans="7:7">
      <c r="G9520" s="220"/>
    </row>
    <row r="9521" spans="7:7">
      <c r="G9521" s="220"/>
    </row>
    <row r="9522" spans="7:7">
      <c r="G9522" s="220"/>
    </row>
    <row r="9523" spans="7:7">
      <c r="G9523" s="220"/>
    </row>
    <row r="9524" spans="7:7">
      <c r="G9524" s="220"/>
    </row>
    <row r="9525" spans="7:7">
      <c r="G9525" s="220"/>
    </row>
    <row r="9526" spans="7:7">
      <c r="G9526" s="220"/>
    </row>
    <row r="9527" spans="7:7">
      <c r="G9527" s="220"/>
    </row>
    <row r="9528" spans="7:7">
      <c r="G9528" s="220"/>
    </row>
    <row r="9529" spans="7:7">
      <c r="G9529" s="220"/>
    </row>
    <row r="9530" spans="7:7">
      <c r="G9530" s="220"/>
    </row>
    <row r="9531" spans="7:7">
      <c r="G9531" s="220"/>
    </row>
    <row r="9532" spans="7:7">
      <c r="G9532" s="220"/>
    </row>
    <row r="9533" spans="7:7">
      <c r="G9533" s="220"/>
    </row>
    <row r="9534" spans="7:7">
      <c r="G9534" s="220"/>
    </row>
    <row r="9535" spans="7:7">
      <c r="G9535" s="220"/>
    </row>
    <row r="9536" spans="7:7">
      <c r="G9536" s="220"/>
    </row>
    <row r="9537" spans="7:7">
      <c r="G9537" s="220"/>
    </row>
    <row r="9538" spans="7:7">
      <c r="G9538" s="220"/>
    </row>
    <row r="9539" spans="7:7">
      <c r="G9539" s="220"/>
    </row>
    <row r="9540" spans="7:7">
      <c r="G9540" s="220"/>
    </row>
    <row r="9541" spans="7:7">
      <c r="G9541" s="220"/>
    </row>
    <row r="9542" spans="7:7">
      <c r="G9542" s="220"/>
    </row>
    <row r="9543" spans="7:7">
      <c r="G9543" s="220"/>
    </row>
    <row r="9544" spans="7:7">
      <c r="G9544" s="220"/>
    </row>
    <row r="9545" spans="7:7">
      <c r="G9545" s="220"/>
    </row>
    <row r="9546" spans="7:7">
      <c r="G9546" s="220"/>
    </row>
    <row r="9547" spans="7:7">
      <c r="G9547" s="220"/>
    </row>
    <row r="9548" spans="7:7">
      <c r="G9548" s="220"/>
    </row>
    <row r="9549" spans="7:7">
      <c r="G9549" s="220"/>
    </row>
    <row r="9550" spans="7:7">
      <c r="G9550" s="220"/>
    </row>
    <row r="9551" spans="7:7">
      <c r="G9551" s="220"/>
    </row>
    <row r="9552" spans="7:7">
      <c r="G9552" s="220"/>
    </row>
    <row r="9553" spans="7:7">
      <c r="G9553" s="220"/>
    </row>
    <row r="9554" spans="7:7">
      <c r="G9554" s="220"/>
    </row>
    <row r="9555" spans="7:7">
      <c r="G9555" s="220"/>
    </row>
    <row r="9556" spans="7:7">
      <c r="G9556" s="220"/>
    </row>
    <row r="9557" spans="7:7">
      <c r="G9557" s="220"/>
    </row>
    <row r="9558" spans="7:7">
      <c r="G9558" s="220"/>
    </row>
    <row r="9559" spans="7:7">
      <c r="G9559" s="220"/>
    </row>
    <row r="9560" spans="7:7">
      <c r="G9560" s="220"/>
    </row>
    <row r="9561" spans="7:7">
      <c r="G9561" s="220"/>
    </row>
    <row r="9562" spans="7:7">
      <c r="G9562" s="220"/>
    </row>
    <row r="9563" spans="7:7">
      <c r="G9563" s="220"/>
    </row>
    <row r="9564" spans="7:7">
      <c r="G9564" s="220"/>
    </row>
    <row r="9565" spans="7:7">
      <c r="G9565" s="220"/>
    </row>
    <row r="9566" spans="7:7">
      <c r="G9566" s="220"/>
    </row>
    <row r="9567" spans="7:7">
      <c r="G9567" s="220"/>
    </row>
    <row r="9568" spans="7:7">
      <c r="G9568" s="220"/>
    </row>
    <row r="9569" spans="7:7">
      <c r="G9569" s="220"/>
    </row>
    <row r="9570" spans="7:7">
      <c r="G9570" s="220"/>
    </row>
    <row r="9571" spans="7:7">
      <c r="G9571" s="220"/>
    </row>
    <row r="9572" spans="7:7">
      <c r="G9572" s="220"/>
    </row>
    <row r="9573" spans="7:7">
      <c r="G9573" s="220"/>
    </row>
    <row r="9574" spans="7:7">
      <c r="G9574" s="220"/>
    </row>
    <row r="9575" spans="7:7">
      <c r="G9575" s="220"/>
    </row>
    <row r="9576" spans="7:7">
      <c r="G9576" s="220"/>
    </row>
    <row r="9577" spans="7:7">
      <c r="G9577" s="220"/>
    </row>
    <row r="9578" spans="7:7">
      <c r="G9578" s="220"/>
    </row>
    <row r="9579" spans="7:7">
      <c r="G9579" s="220"/>
    </row>
    <row r="9580" spans="7:7">
      <c r="G9580" s="220"/>
    </row>
    <row r="9581" spans="7:7">
      <c r="G9581" s="220"/>
    </row>
    <row r="9582" spans="7:7">
      <c r="G9582" s="220"/>
    </row>
    <row r="9583" spans="7:7">
      <c r="G9583" s="220"/>
    </row>
    <row r="9584" spans="7:7">
      <c r="G9584" s="220"/>
    </row>
    <row r="9585" spans="7:7">
      <c r="G9585" s="220"/>
    </row>
    <row r="9586" spans="7:7">
      <c r="G9586" s="220"/>
    </row>
    <row r="9587" spans="7:7">
      <c r="G9587" s="220"/>
    </row>
    <row r="9588" spans="7:7">
      <c r="G9588" s="220"/>
    </row>
    <row r="9589" spans="7:7">
      <c r="G9589" s="220"/>
    </row>
    <row r="9590" spans="7:7">
      <c r="G9590" s="220"/>
    </row>
    <row r="9591" spans="7:7">
      <c r="G9591" s="220"/>
    </row>
    <row r="9592" spans="7:7">
      <c r="G9592" s="220"/>
    </row>
    <row r="9593" spans="7:7">
      <c r="G9593" s="220"/>
    </row>
    <row r="9594" spans="7:7">
      <c r="G9594" s="220"/>
    </row>
    <row r="9595" spans="7:7">
      <c r="G9595" s="220"/>
    </row>
    <row r="9596" spans="7:7">
      <c r="G9596" s="220"/>
    </row>
    <row r="9597" spans="7:7">
      <c r="G9597" s="220"/>
    </row>
    <row r="9598" spans="7:7">
      <c r="G9598" s="220"/>
    </row>
    <row r="9599" spans="7:7">
      <c r="G9599" s="220"/>
    </row>
    <row r="9600" spans="7:7">
      <c r="G9600" s="220"/>
    </row>
    <row r="9601" spans="7:7">
      <c r="G9601" s="220"/>
    </row>
    <row r="9602" spans="7:7">
      <c r="G9602" s="220"/>
    </row>
    <row r="9603" spans="7:7">
      <c r="G9603" s="220"/>
    </row>
    <row r="9604" spans="7:7">
      <c r="G9604" s="220"/>
    </row>
    <row r="9605" spans="7:7">
      <c r="G9605" s="220"/>
    </row>
    <row r="9606" spans="7:7">
      <c r="G9606" s="220"/>
    </row>
    <row r="9607" spans="7:7">
      <c r="G9607" s="220"/>
    </row>
    <row r="9608" spans="7:7">
      <c r="G9608" s="220"/>
    </row>
    <row r="9609" spans="7:7">
      <c r="G9609" s="220"/>
    </row>
    <row r="9610" spans="7:7">
      <c r="G9610" s="220"/>
    </row>
    <row r="9611" spans="7:7">
      <c r="G9611" s="220"/>
    </row>
    <row r="9612" spans="7:7">
      <c r="G9612" s="220"/>
    </row>
    <row r="9613" spans="7:7">
      <c r="G9613" s="220"/>
    </row>
    <row r="9614" spans="7:7">
      <c r="G9614" s="220"/>
    </row>
    <row r="9615" spans="7:7">
      <c r="G9615" s="220"/>
    </row>
    <row r="9616" spans="7:7">
      <c r="G9616" s="220"/>
    </row>
    <row r="9617" spans="7:7">
      <c r="G9617" s="220"/>
    </row>
    <row r="9618" spans="7:7">
      <c r="G9618" s="220"/>
    </row>
    <row r="9619" spans="7:7">
      <c r="G9619" s="220"/>
    </row>
    <row r="9620" spans="7:7">
      <c r="G9620" s="220"/>
    </row>
    <row r="9621" spans="7:7">
      <c r="G9621" s="220"/>
    </row>
    <row r="9622" spans="7:7">
      <c r="G9622" s="220"/>
    </row>
    <row r="9623" spans="7:7">
      <c r="G9623" s="220"/>
    </row>
    <row r="9624" spans="7:7">
      <c r="G9624" s="220"/>
    </row>
    <row r="9625" spans="7:7">
      <c r="G9625" s="220"/>
    </row>
    <row r="9626" spans="7:7">
      <c r="G9626" s="220"/>
    </row>
    <row r="9627" spans="7:7">
      <c r="G9627" s="220"/>
    </row>
    <row r="9628" spans="7:7">
      <c r="G9628" s="220"/>
    </row>
    <row r="9629" spans="7:7">
      <c r="G9629" s="220"/>
    </row>
    <row r="9630" spans="7:7">
      <c r="G9630" s="220"/>
    </row>
    <row r="9631" spans="7:7">
      <c r="G9631" s="220"/>
    </row>
    <row r="9632" spans="7:7">
      <c r="G9632" s="220"/>
    </row>
    <row r="9633" spans="7:7">
      <c r="G9633" s="220"/>
    </row>
    <row r="9634" spans="7:7">
      <c r="G9634" s="220"/>
    </row>
    <row r="9635" spans="7:7">
      <c r="G9635" s="220"/>
    </row>
    <row r="9636" spans="7:7">
      <c r="G9636" s="220"/>
    </row>
    <row r="9637" spans="7:7">
      <c r="G9637" s="220"/>
    </row>
    <row r="9638" spans="7:7">
      <c r="G9638" s="220"/>
    </row>
    <row r="9639" spans="7:7">
      <c r="G9639" s="220"/>
    </row>
    <row r="9640" spans="7:7">
      <c r="G9640" s="220"/>
    </row>
    <row r="9641" spans="7:7">
      <c r="G9641" s="220"/>
    </row>
    <row r="9642" spans="7:7">
      <c r="G9642" s="220"/>
    </row>
    <row r="9643" spans="7:7">
      <c r="G9643" s="220"/>
    </row>
    <row r="9644" spans="7:7">
      <c r="G9644" s="220"/>
    </row>
    <row r="9645" spans="7:7">
      <c r="G9645" s="220"/>
    </row>
    <row r="9646" spans="7:7">
      <c r="G9646" s="220"/>
    </row>
    <row r="9647" spans="7:7">
      <c r="G9647" s="220"/>
    </row>
    <row r="9648" spans="7:7">
      <c r="G9648" s="220"/>
    </row>
    <row r="9649" spans="7:7">
      <c r="G9649" s="220"/>
    </row>
    <row r="9650" spans="7:7">
      <c r="G9650" s="220"/>
    </row>
    <row r="9651" spans="7:7">
      <c r="G9651" s="220"/>
    </row>
    <row r="9652" spans="7:7">
      <c r="G9652" s="220"/>
    </row>
    <row r="9653" spans="7:7">
      <c r="G9653" s="220"/>
    </row>
    <row r="9654" spans="7:7">
      <c r="G9654" s="220"/>
    </row>
    <row r="9655" spans="7:7">
      <c r="G9655" s="220"/>
    </row>
    <row r="9656" spans="7:7">
      <c r="G9656" s="220"/>
    </row>
    <row r="9657" spans="7:7">
      <c r="G9657" s="220"/>
    </row>
    <row r="9658" spans="7:7">
      <c r="G9658" s="220"/>
    </row>
    <row r="9659" spans="7:7">
      <c r="G9659" s="220"/>
    </row>
    <row r="9660" spans="7:7">
      <c r="G9660" s="220"/>
    </row>
    <row r="9661" spans="7:7">
      <c r="G9661" s="220"/>
    </row>
    <row r="9662" spans="7:7">
      <c r="G9662" s="220"/>
    </row>
    <row r="9663" spans="7:7">
      <c r="G9663" s="220"/>
    </row>
    <row r="9664" spans="7:7">
      <c r="G9664" s="220"/>
    </row>
    <row r="9665" spans="7:7">
      <c r="G9665" s="220"/>
    </row>
    <row r="9666" spans="7:7">
      <c r="G9666" s="220"/>
    </row>
    <row r="9667" spans="7:7">
      <c r="G9667" s="220"/>
    </row>
    <row r="9668" spans="7:7">
      <c r="G9668" s="220"/>
    </row>
    <row r="9669" spans="7:7">
      <c r="G9669" s="220"/>
    </row>
    <row r="9670" spans="7:7">
      <c r="G9670" s="220"/>
    </row>
    <row r="9671" spans="7:7">
      <c r="G9671" s="220"/>
    </row>
    <row r="9672" spans="7:7">
      <c r="G9672" s="220"/>
    </row>
    <row r="9673" spans="7:7">
      <c r="G9673" s="220"/>
    </row>
    <row r="9674" spans="7:7">
      <c r="G9674" s="220"/>
    </row>
    <row r="9675" spans="7:7">
      <c r="G9675" s="220"/>
    </row>
    <row r="9676" spans="7:7">
      <c r="G9676" s="220"/>
    </row>
    <row r="9677" spans="7:7">
      <c r="G9677" s="220"/>
    </row>
    <row r="9678" spans="7:7">
      <c r="G9678" s="220"/>
    </row>
    <row r="9679" spans="7:7">
      <c r="G9679" s="220"/>
    </row>
    <row r="9680" spans="7:7">
      <c r="G9680" s="220"/>
    </row>
    <row r="9681" spans="7:7">
      <c r="G9681" s="220"/>
    </row>
    <row r="9682" spans="7:7">
      <c r="G9682" s="220"/>
    </row>
    <row r="9683" spans="7:7">
      <c r="G9683" s="220"/>
    </row>
    <row r="9684" spans="7:7">
      <c r="G9684" s="220"/>
    </row>
    <row r="9685" spans="7:7">
      <c r="G9685" s="220"/>
    </row>
    <row r="9686" spans="7:7">
      <c r="G9686" s="220"/>
    </row>
    <row r="9687" spans="7:7">
      <c r="G9687" s="220"/>
    </row>
    <row r="9688" spans="7:7">
      <c r="G9688" s="220"/>
    </row>
    <row r="9689" spans="7:7">
      <c r="G9689" s="220"/>
    </row>
    <row r="9690" spans="7:7">
      <c r="G9690" s="220"/>
    </row>
    <row r="9691" spans="7:7">
      <c r="G9691" s="220"/>
    </row>
    <row r="9692" spans="7:7">
      <c r="G9692" s="220"/>
    </row>
    <row r="9693" spans="7:7">
      <c r="G9693" s="220"/>
    </row>
    <row r="9694" spans="7:7">
      <c r="G9694" s="220"/>
    </row>
    <row r="9695" spans="7:7">
      <c r="G9695" s="220"/>
    </row>
    <row r="9696" spans="7:7">
      <c r="G9696" s="220"/>
    </row>
    <row r="9697" spans="7:7">
      <c r="G9697" s="220"/>
    </row>
    <row r="9698" spans="7:7">
      <c r="G9698" s="220"/>
    </row>
    <row r="9699" spans="7:7">
      <c r="G9699" s="220"/>
    </row>
    <row r="9700" spans="7:7">
      <c r="G9700" s="220"/>
    </row>
    <row r="9701" spans="7:7">
      <c r="G9701" s="220"/>
    </row>
    <row r="9702" spans="7:7">
      <c r="G9702" s="220"/>
    </row>
    <row r="9703" spans="7:7">
      <c r="G9703" s="220"/>
    </row>
    <row r="9704" spans="7:7">
      <c r="G9704" s="220"/>
    </row>
    <row r="9705" spans="7:7">
      <c r="G9705" s="220"/>
    </row>
    <row r="9706" spans="7:7">
      <c r="G9706" s="220"/>
    </row>
    <row r="9707" spans="7:7">
      <c r="G9707" s="220"/>
    </row>
    <row r="9708" spans="7:7">
      <c r="G9708" s="220"/>
    </row>
    <row r="9709" spans="7:7">
      <c r="G9709" s="220"/>
    </row>
    <row r="9710" spans="7:7">
      <c r="G9710" s="220"/>
    </row>
    <row r="9711" spans="7:7">
      <c r="G9711" s="220"/>
    </row>
    <row r="9712" spans="7:7">
      <c r="G9712" s="220"/>
    </row>
    <row r="9713" spans="7:7">
      <c r="G9713" s="220"/>
    </row>
    <row r="9714" spans="7:7">
      <c r="G9714" s="220"/>
    </row>
    <row r="9715" spans="7:7">
      <c r="G9715" s="220"/>
    </row>
    <row r="9716" spans="7:7">
      <c r="G9716" s="220"/>
    </row>
    <row r="9717" spans="7:7">
      <c r="G9717" s="220"/>
    </row>
    <row r="9718" spans="7:7">
      <c r="G9718" s="220"/>
    </row>
    <row r="9719" spans="7:7">
      <c r="G9719" s="220"/>
    </row>
    <row r="9720" spans="7:7">
      <c r="G9720" s="220"/>
    </row>
    <row r="9721" spans="7:7">
      <c r="G9721" s="220"/>
    </row>
    <row r="9722" spans="7:7">
      <c r="G9722" s="220"/>
    </row>
    <row r="9723" spans="7:7">
      <c r="G9723" s="220"/>
    </row>
    <row r="9724" spans="7:7">
      <c r="G9724" s="220"/>
    </row>
    <row r="9725" spans="7:7">
      <c r="G9725" s="220"/>
    </row>
    <row r="9726" spans="7:7">
      <c r="G9726" s="220"/>
    </row>
    <row r="9727" spans="7:7">
      <c r="G9727" s="220"/>
    </row>
    <row r="9728" spans="7:7">
      <c r="G9728" s="220"/>
    </row>
    <row r="9729" spans="7:7">
      <c r="G9729" s="220"/>
    </row>
    <row r="9730" spans="7:7">
      <c r="G9730" s="220"/>
    </row>
    <row r="9731" spans="7:7">
      <c r="G9731" s="220"/>
    </row>
    <row r="9732" spans="7:7">
      <c r="G9732" s="220"/>
    </row>
    <row r="9733" spans="7:7">
      <c r="G9733" s="220"/>
    </row>
    <row r="9734" spans="7:7">
      <c r="G9734" s="220"/>
    </row>
    <row r="9735" spans="7:7">
      <c r="G9735" s="220"/>
    </row>
    <row r="9736" spans="7:7">
      <c r="G9736" s="220"/>
    </row>
    <row r="9737" spans="7:7">
      <c r="G9737" s="220"/>
    </row>
    <row r="9738" spans="7:7">
      <c r="G9738" s="220"/>
    </row>
    <row r="9739" spans="7:7">
      <c r="G9739" s="220"/>
    </row>
    <row r="9740" spans="7:7">
      <c r="G9740" s="220"/>
    </row>
    <row r="9741" spans="7:7">
      <c r="G9741" s="220"/>
    </row>
    <row r="9742" spans="7:7">
      <c r="G9742" s="220"/>
    </row>
    <row r="9743" spans="7:7">
      <c r="G9743" s="220"/>
    </row>
    <row r="9744" spans="7:7">
      <c r="G9744" s="220"/>
    </row>
    <row r="9745" spans="7:7">
      <c r="G9745" s="220"/>
    </row>
    <row r="9746" spans="7:7">
      <c r="G9746" s="220"/>
    </row>
    <row r="9747" spans="7:7">
      <c r="G9747" s="220"/>
    </row>
    <row r="9748" spans="7:7">
      <c r="G9748" s="220"/>
    </row>
    <row r="9749" spans="7:7">
      <c r="G9749" s="220"/>
    </row>
    <row r="9750" spans="7:7">
      <c r="G9750" s="220"/>
    </row>
    <row r="9751" spans="7:7">
      <c r="G9751" s="220"/>
    </row>
    <row r="9752" spans="7:7">
      <c r="G9752" s="220"/>
    </row>
    <row r="9753" spans="7:7">
      <c r="G9753" s="220"/>
    </row>
    <row r="9754" spans="7:7">
      <c r="G9754" s="220"/>
    </row>
    <row r="9755" spans="7:7">
      <c r="G9755" s="220"/>
    </row>
    <row r="9756" spans="7:7">
      <c r="G9756" s="220"/>
    </row>
    <row r="9757" spans="7:7">
      <c r="G9757" s="220"/>
    </row>
    <row r="9758" spans="7:7">
      <c r="G9758" s="220"/>
    </row>
    <row r="9759" spans="7:7">
      <c r="G9759" s="220"/>
    </row>
    <row r="9760" spans="7:7">
      <c r="G9760" s="220"/>
    </row>
    <row r="9761" spans="7:7">
      <c r="G9761" s="220"/>
    </row>
    <row r="9762" spans="7:7">
      <c r="G9762" s="220"/>
    </row>
    <row r="9763" spans="7:7">
      <c r="G9763" s="220"/>
    </row>
    <row r="9764" spans="7:7">
      <c r="G9764" s="220"/>
    </row>
    <row r="9765" spans="7:7">
      <c r="G9765" s="220"/>
    </row>
    <row r="9766" spans="7:7">
      <c r="G9766" s="220"/>
    </row>
    <row r="9767" spans="7:7">
      <c r="G9767" s="220"/>
    </row>
    <row r="9768" spans="7:7">
      <c r="G9768" s="220"/>
    </row>
    <row r="9769" spans="7:7">
      <c r="G9769" s="220"/>
    </row>
    <row r="9770" spans="7:7">
      <c r="G9770" s="220"/>
    </row>
    <row r="9771" spans="7:7">
      <c r="G9771" s="220"/>
    </row>
    <row r="9772" spans="7:7">
      <c r="G9772" s="220"/>
    </row>
    <row r="9773" spans="7:7">
      <c r="G9773" s="220"/>
    </row>
    <row r="9774" spans="7:7">
      <c r="G9774" s="220"/>
    </row>
    <row r="9775" spans="7:7">
      <c r="G9775" s="220"/>
    </row>
    <row r="9776" spans="7:7">
      <c r="G9776" s="220"/>
    </row>
    <row r="9777" spans="7:7">
      <c r="G9777" s="220"/>
    </row>
    <row r="9778" spans="7:7">
      <c r="G9778" s="220"/>
    </row>
    <row r="9779" spans="7:7">
      <c r="G9779" s="220"/>
    </row>
    <row r="9780" spans="7:7">
      <c r="G9780" s="220"/>
    </row>
    <row r="9781" spans="7:7">
      <c r="G9781" s="220"/>
    </row>
    <row r="9782" spans="7:7">
      <c r="G9782" s="220"/>
    </row>
    <row r="9783" spans="7:7">
      <c r="G9783" s="220"/>
    </row>
    <row r="9784" spans="7:7">
      <c r="G9784" s="220"/>
    </row>
    <row r="9785" spans="7:7">
      <c r="G9785" s="220"/>
    </row>
    <row r="9786" spans="7:7">
      <c r="G9786" s="220"/>
    </row>
    <row r="9787" spans="7:7">
      <c r="G9787" s="220"/>
    </row>
    <row r="9788" spans="7:7">
      <c r="G9788" s="220"/>
    </row>
    <row r="9789" spans="7:7">
      <c r="G9789" s="220"/>
    </row>
    <row r="9790" spans="7:7">
      <c r="G9790" s="220"/>
    </row>
    <row r="9791" spans="7:7">
      <c r="G9791" s="220"/>
    </row>
    <row r="9792" spans="7:7">
      <c r="G9792" s="220"/>
    </row>
    <row r="9793" spans="7:7">
      <c r="G9793" s="220"/>
    </row>
    <row r="9794" spans="7:7">
      <c r="G9794" s="220"/>
    </row>
    <row r="9795" spans="7:7">
      <c r="G9795" s="220"/>
    </row>
    <row r="9796" spans="7:7">
      <c r="G9796" s="220"/>
    </row>
    <row r="9797" spans="7:7">
      <c r="G9797" s="220"/>
    </row>
    <row r="9798" spans="7:7">
      <c r="G9798" s="220"/>
    </row>
    <row r="9799" spans="7:7">
      <c r="G9799" s="220"/>
    </row>
    <row r="9800" spans="7:7">
      <c r="G9800" s="220"/>
    </row>
    <row r="9801" spans="7:7">
      <c r="G9801" s="220"/>
    </row>
    <row r="9802" spans="7:7">
      <c r="G9802" s="220"/>
    </row>
    <row r="9803" spans="7:7">
      <c r="G9803" s="220"/>
    </row>
    <row r="9804" spans="7:7">
      <c r="G9804" s="220"/>
    </row>
    <row r="9805" spans="7:7">
      <c r="G9805" s="220"/>
    </row>
    <row r="9806" spans="7:7">
      <c r="G9806" s="220"/>
    </row>
    <row r="9807" spans="7:7">
      <c r="G9807" s="220"/>
    </row>
    <row r="9808" spans="7:7">
      <c r="G9808" s="220"/>
    </row>
    <row r="9809" spans="7:7">
      <c r="G9809" s="220"/>
    </row>
    <row r="9810" spans="7:7">
      <c r="G9810" s="220"/>
    </row>
    <row r="9811" spans="7:7">
      <c r="G9811" s="220"/>
    </row>
    <row r="9812" spans="7:7">
      <c r="G9812" s="220"/>
    </row>
    <row r="9813" spans="7:7">
      <c r="G9813" s="220"/>
    </row>
    <row r="9814" spans="7:7">
      <c r="G9814" s="220"/>
    </row>
    <row r="9815" spans="7:7">
      <c r="G9815" s="220"/>
    </row>
    <row r="9816" spans="7:7">
      <c r="G9816" s="220"/>
    </row>
    <row r="9817" spans="7:7">
      <c r="G9817" s="220"/>
    </row>
    <row r="9818" spans="7:7">
      <c r="G9818" s="220"/>
    </row>
    <row r="9819" spans="7:7">
      <c r="G9819" s="220"/>
    </row>
    <row r="9820" spans="7:7">
      <c r="G9820" s="220"/>
    </row>
    <row r="9821" spans="7:7">
      <c r="G9821" s="220"/>
    </row>
    <row r="9822" spans="7:7">
      <c r="G9822" s="220"/>
    </row>
    <row r="9823" spans="7:7">
      <c r="G9823" s="220"/>
    </row>
    <row r="9824" spans="7:7">
      <c r="G9824" s="220"/>
    </row>
    <row r="9825" spans="7:7">
      <c r="G9825" s="220"/>
    </row>
    <row r="9826" spans="7:7">
      <c r="G9826" s="220"/>
    </row>
    <row r="9827" spans="7:7">
      <c r="G9827" s="220"/>
    </row>
    <row r="9828" spans="7:7">
      <c r="G9828" s="220"/>
    </row>
    <row r="9829" spans="7:7">
      <c r="G9829" s="220"/>
    </row>
    <row r="9830" spans="7:7">
      <c r="G9830" s="220"/>
    </row>
    <row r="9831" spans="7:7">
      <c r="G9831" s="220"/>
    </row>
    <row r="9832" spans="7:7">
      <c r="G9832" s="220"/>
    </row>
    <row r="9833" spans="7:7">
      <c r="G9833" s="220"/>
    </row>
    <row r="9834" spans="7:7">
      <c r="G9834" s="220"/>
    </row>
    <row r="9835" spans="7:7">
      <c r="G9835" s="220"/>
    </row>
    <row r="9836" spans="7:7">
      <c r="G9836" s="220"/>
    </row>
    <row r="9837" spans="7:7">
      <c r="G9837" s="220"/>
    </row>
    <row r="9838" spans="7:7">
      <c r="G9838" s="220"/>
    </row>
    <row r="9839" spans="7:7">
      <c r="G9839" s="220"/>
    </row>
    <row r="9840" spans="7:7">
      <c r="G9840" s="220"/>
    </row>
    <row r="9841" spans="7:7">
      <c r="G9841" s="220"/>
    </row>
    <row r="9842" spans="7:7">
      <c r="G9842" s="220"/>
    </row>
    <row r="9843" spans="7:7">
      <c r="G9843" s="220"/>
    </row>
    <row r="9844" spans="7:7">
      <c r="G9844" s="220"/>
    </row>
    <row r="9845" spans="7:7">
      <c r="G9845" s="220"/>
    </row>
    <row r="9846" spans="7:7">
      <c r="G9846" s="220"/>
    </row>
    <row r="9847" spans="7:7">
      <c r="G9847" s="220"/>
    </row>
    <row r="9848" spans="7:7">
      <c r="G9848" s="220"/>
    </row>
    <row r="9849" spans="7:7">
      <c r="G9849" s="220"/>
    </row>
    <row r="9850" spans="7:7">
      <c r="G9850" s="220"/>
    </row>
    <row r="9851" spans="7:7">
      <c r="G9851" s="220"/>
    </row>
    <row r="9852" spans="7:7">
      <c r="G9852" s="220"/>
    </row>
    <row r="9853" spans="7:7">
      <c r="G9853" s="220"/>
    </row>
    <row r="9854" spans="7:7">
      <c r="G9854" s="220"/>
    </row>
    <row r="9855" spans="7:7">
      <c r="G9855" s="220"/>
    </row>
    <row r="9856" spans="7:7">
      <c r="G9856" s="220"/>
    </row>
    <row r="9857" spans="7:7">
      <c r="G9857" s="220"/>
    </row>
    <row r="9858" spans="7:7">
      <c r="G9858" s="220"/>
    </row>
    <row r="9859" spans="7:7">
      <c r="G9859" s="220"/>
    </row>
    <row r="9860" spans="7:7">
      <c r="G9860" s="220"/>
    </row>
    <row r="9861" spans="7:7">
      <c r="G9861" s="220"/>
    </row>
    <row r="9862" spans="7:7">
      <c r="G9862" s="220"/>
    </row>
    <row r="9863" spans="7:7">
      <c r="G9863" s="220"/>
    </row>
    <row r="9864" spans="7:7">
      <c r="G9864" s="220"/>
    </row>
    <row r="9865" spans="7:7">
      <c r="G9865" s="220"/>
    </row>
    <row r="9866" spans="7:7">
      <c r="G9866" s="220"/>
    </row>
    <row r="9867" spans="7:7">
      <c r="G9867" s="220"/>
    </row>
    <row r="9868" spans="7:7">
      <c r="G9868" s="220"/>
    </row>
    <row r="9869" spans="7:7">
      <c r="G9869" s="220"/>
    </row>
    <row r="9870" spans="7:7">
      <c r="G9870" s="220"/>
    </row>
    <row r="9871" spans="7:7">
      <c r="G9871" s="220"/>
    </row>
    <row r="9872" spans="7:7">
      <c r="G9872" s="220"/>
    </row>
    <row r="9873" spans="7:7">
      <c r="G9873" s="220"/>
    </row>
    <row r="9874" spans="7:7">
      <c r="G9874" s="220"/>
    </row>
    <row r="9875" spans="7:7">
      <c r="G9875" s="220"/>
    </row>
    <row r="9876" spans="7:7">
      <c r="G9876" s="220"/>
    </row>
    <row r="9877" spans="7:7">
      <c r="G9877" s="220"/>
    </row>
    <row r="9878" spans="7:7">
      <c r="G9878" s="220"/>
    </row>
    <row r="9879" spans="7:7">
      <c r="G9879" s="220"/>
    </row>
    <row r="9880" spans="7:7">
      <c r="G9880" s="220"/>
    </row>
    <row r="9881" spans="7:7">
      <c r="G9881" s="220"/>
    </row>
    <row r="9882" spans="7:7">
      <c r="G9882" s="220"/>
    </row>
    <row r="9883" spans="7:7">
      <c r="G9883" s="220"/>
    </row>
    <row r="9884" spans="7:7">
      <c r="G9884" s="220"/>
    </row>
    <row r="9885" spans="7:7">
      <c r="G9885" s="220"/>
    </row>
    <row r="9886" spans="7:7">
      <c r="G9886" s="220"/>
    </row>
    <row r="9887" spans="7:7">
      <c r="G9887" s="220"/>
    </row>
    <row r="9888" spans="7:7">
      <c r="G9888" s="220"/>
    </row>
    <row r="9889" spans="7:7">
      <c r="G9889" s="220"/>
    </row>
    <row r="9890" spans="7:7">
      <c r="G9890" s="220"/>
    </row>
    <row r="9891" spans="7:7">
      <c r="G9891" s="220"/>
    </row>
    <row r="9892" spans="7:7">
      <c r="G9892" s="220"/>
    </row>
    <row r="9893" spans="7:7">
      <c r="G9893" s="220"/>
    </row>
    <row r="9894" spans="7:7">
      <c r="G9894" s="220"/>
    </row>
    <row r="9895" spans="7:7">
      <c r="G9895" s="220"/>
    </row>
    <row r="9896" spans="7:7">
      <c r="G9896" s="220"/>
    </row>
    <row r="9897" spans="7:7">
      <c r="G9897" s="220"/>
    </row>
    <row r="9898" spans="7:7">
      <c r="G9898" s="220"/>
    </row>
    <row r="9899" spans="7:7">
      <c r="G9899" s="220"/>
    </row>
    <row r="9900" spans="7:7">
      <c r="G9900" s="220"/>
    </row>
    <row r="9901" spans="7:7">
      <c r="G9901" s="220"/>
    </row>
    <row r="9902" spans="7:7">
      <c r="G9902" s="220"/>
    </row>
    <row r="9903" spans="7:7">
      <c r="G9903" s="220"/>
    </row>
    <row r="9904" spans="7:7">
      <c r="G9904" s="220"/>
    </row>
    <row r="9905" spans="7:7">
      <c r="G9905" s="220"/>
    </row>
    <row r="9906" spans="7:7">
      <c r="G9906" s="220"/>
    </row>
    <row r="9907" spans="7:7">
      <c r="G9907" s="220"/>
    </row>
    <row r="9908" spans="7:7">
      <c r="G9908" s="220"/>
    </row>
    <row r="9909" spans="7:7">
      <c r="G9909" s="220"/>
    </row>
    <row r="9910" spans="7:7">
      <c r="G9910" s="220"/>
    </row>
    <row r="9911" spans="7:7">
      <c r="G9911" s="220"/>
    </row>
    <row r="9912" spans="7:7">
      <c r="G9912" s="220"/>
    </row>
    <row r="9913" spans="7:7">
      <c r="G9913" s="220"/>
    </row>
    <row r="9914" spans="7:7">
      <c r="G9914" s="220"/>
    </row>
    <row r="9915" spans="7:7">
      <c r="G9915" s="220"/>
    </row>
    <row r="9916" spans="7:7">
      <c r="G9916" s="220"/>
    </row>
    <row r="9917" spans="7:7">
      <c r="G9917" s="220"/>
    </row>
    <row r="9918" spans="7:7">
      <c r="G9918" s="220"/>
    </row>
    <row r="9919" spans="7:7">
      <c r="G9919" s="220"/>
    </row>
    <row r="9920" spans="7:7">
      <c r="G9920" s="220"/>
    </row>
    <row r="9921" spans="7:7">
      <c r="G9921" s="220"/>
    </row>
    <row r="9922" spans="7:7">
      <c r="G9922" s="220"/>
    </row>
    <row r="9923" spans="7:7">
      <c r="G9923" s="220"/>
    </row>
    <row r="9924" spans="7:7">
      <c r="G9924" s="220"/>
    </row>
    <row r="9925" spans="7:7">
      <c r="G9925" s="220"/>
    </row>
    <row r="9926" spans="7:7">
      <c r="G9926" s="220"/>
    </row>
    <row r="9927" spans="7:7">
      <c r="G9927" s="220"/>
    </row>
    <row r="9928" spans="7:7">
      <c r="G9928" s="220"/>
    </row>
    <row r="9929" spans="7:7">
      <c r="G9929" s="220"/>
    </row>
    <row r="9930" spans="7:7">
      <c r="G9930" s="220"/>
    </row>
    <row r="9931" spans="7:7">
      <c r="G9931" s="220"/>
    </row>
    <row r="9932" spans="7:7">
      <c r="G9932" s="220"/>
    </row>
    <row r="9933" spans="7:7">
      <c r="G9933" s="220"/>
    </row>
    <row r="9934" spans="7:7">
      <c r="G9934" s="220"/>
    </row>
    <row r="9935" spans="7:7">
      <c r="G9935" s="220"/>
    </row>
    <row r="9936" spans="7:7">
      <c r="G9936" s="220"/>
    </row>
    <row r="9937" spans="7:7">
      <c r="G9937" s="220"/>
    </row>
    <row r="9938" spans="7:7">
      <c r="G9938" s="220"/>
    </row>
    <row r="9939" spans="7:7">
      <c r="G9939" s="220"/>
    </row>
    <row r="9940" spans="7:7">
      <c r="G9940" s="220"/>
    </row>
    <row r="9941" spans="7:7">
      <c r="G9941" s="220"/>
    </row>
    <row r="9942" spans="7:7">
      <c r="G9942" s="220"/>
    </row>
    <row r="9943" spans="7:7">
      <c r="G9943" s="220"/>
    </row>
    <row r="9944" spans="7:7">
      <c r="G9944" s="220"/>
    </row>
    <row r="9945" spans="7:7">
      <c r="G9945" s="220"/>
    </row>
    <row r="9946" spans="7:7">
      <c r="G9946" s="220"/>
    </row>
    <row r="9947" spans="7:7">
      <c r="G9947" s="220"/>
    </row>
    <row r="9948" spans="7:7">
      <c r="G9948" s="220"/>
    </row>
    <row r="9949" spans="7:7">
      <c r="G9949" s="220"/>
    </row>
    <row r="9950" spans="7:7">
      <c r="G9950" s="220"/>
    </row>
    <row r="9951" spans="7:7">
      <c r="G9951" s="220"/>
    </row>
    <row r="9952" spans="7:7">
      <c r="G9952" s="220"/>
    </row>
    <row r="9953" spans="7:7">
      <c r="G9953" s="220"/>
    </row>
    <row r="9954" spans="7:7">
      <c r="G9954" s="220"/>
    </row>
    <row r="9955" spans="7:7">
      <c r="G9955" s="220"/>
    </row>
    <row r="9956" spans="7:7">
      <c r="G9956" s="220"/>
    </row>
    <row r="9957" spans="7:7">
      <c r="G9957" s="220"/>
    </row>
    <row r="9958" spans="7:7">
      <c r="G9958" s="220"/>
    </row>
    <row r="9959" spans="7:7">
      <c r="G9959" s="220"/>
    </row>
    <row r="9960" spans="7:7">
      <c r="G9960" s="220"/>
    </row>
    <row r="9961" spans="7:7">
      <c r="G9961" s="220"/>
    </row>
    <row r="9962" spans="7:7">
      <c r="G9962" s="220"/>
    </row>
    <row r="9963" spans="7:7">
      <c r="G9963" s="220"/>
    </row>
    <row r="9964" spans="7:7">
      <c r="G9964" s="220"/>
    </row>
    <row r="9965" spans="7:7">
      <c r="G9965" s="220"/>
    </row>
    <row r="9966" spans="7:7">
      <c r="G9966" s="220"/>
    </row>
    <row r="9967" spans="7:7">
      <c r="G9967" s="220"/>
    </row>
    <row r="9968" spans="7:7">
      <c r="G9968" s="220"/>
    </row>
    <row r="9969" spans="7:7">
      <c r="G9969" s="220"/>
    </row>
    <row r="9970" spans="7:7">
      <c r="G9970" s="220"/>
    </row>
    <row r="9971" spans="7:7">
      <c r="G9971" s="220"/>
    </row>
    <row r="9972" spans="7:7">
      <c r="G9972" s="220"/>
    </row>
    <row r="9973" spans="7:7">
      <c r="G9973" s="220"/>
    </row>
    <row r="9974" spans="7:7">
      <c r="G9974" s="220"/>
    </row>
    <row r="9975" spans="7:7">
      <c r="G9975" s="220"/>
    </row>
    <row r="9976" spans="7:7">
      <c r="G9976" s="220"/>
    </row>
    <row r="9977" spans="7:7">
      <c r="G9977" s="220"/>
    </row>
    <row r="9978" spans="7:7">
      <c r="G9978" s="220"/>
    </row>
    <row r="9979" spans="7:7">
      <c r="G9979" s="220"/>
    </row>
    <row r="9980" spans="7:7">
      <c r="G9980" s="220"/>
    </row>
    <row r="9981" spans="7:7">
      <c r="G9981" s="220"/>
    </row>
    <row r="9982" spans="7:7">
      <c r="G9982" s="220"/>
    </row>
    <row r="9983" spans="7:7">
      <c r="G9983" s="220"/>
    </row>
    <row r="9984" spans="7:7">
      <c r="G9984" s="220"/>
    </row>
    <row r="9985" spans="7:7">
      <c r="G9985" s="220"/>
    </row>
    <row r="9986" spans="7:7">
      <c r="G9986" s="220"/>
    </row>
    <row r="9987" spans="7:7">
      <c r="G9987" s="220"/>
    </row>
    <row r="9988" spans="7:7">
      <c r="G9988" s="220"/>
    </row>
    <row r="9989" spans="7:7">
      <c r="G9989" s="220"/>
    </row>
    <row r="9990" spans="7:7">
      <c r="G9990" s="220"/>
    </row>
    <row r="9991" spans="7:7">
      <c r="G9991" s="220"/>
    </row>
    <row r="9992" spans="7:7">
      <c r="G9992" s="220"/>
    </row>
    <row r="9993" spans="7:7">
      <c r="G9993" s="220"/>
    </row>
    <row r="9994" spans="7:7">
      <c r="G9994" s="220"/>
    </row>
    <row r="9995" spans="7:7">
      <c r="G9995" s="220"/>
    </row>
    <row r="9996" spans="7:7">
      <c r="G9996" s="220"/>
    </row>
    <row r="9997" spans="7:7">
      <c r="G9997" s="220"/>
    </row>
    <row r="9998" spans="7:7">
      <c r="G9998" s="220"/>
    </row>
    <row r="9999" spans="7:7">
      <c r="G9999" s="220"/>
    </row>
    <row r="10000" spans="7:7">
      <c r="G10000" s="220"/>
    </row>
    <row r="10001" spans="7:7">
      <c r="G10001" s="220"/>
    </row>
    <row r="10002" spans="7:7">
      <c r="G10002" s="220"/>
    </row>
    <row r="10003" spans="7:7">
      <c r="G10003" s="220"/>
    </row>
    <row r="10004" spans="7:7">
      <c r="G10004" s="220"/>
    </row>
    <row r="10005" spans="7:7">
      <c r="G10005" s="220"/>
    </row>
    <row r="10006" spans="7:7">
      <c r="G10006" s="220"/>
    </row>
    <row r="10007" spans="7:7">
      <c r="G10007" s="220"/>
    </row>
    <row r="10008" spans="7:7">
      <c r="G10008" s="220"/>
    </row>
    <row r="10009" spans="7:7">
      <c r="G10009" s="220"/>
    </row>
    <row r="10010" spans="7:7">
      <c r="G10010" s="220"/>
    </row>
    <row r="10011" spans="7:7">
      <c r="G10011" s="220"/>
    </row>
    <row r="10012" spans="7:7">
      <c r="G10012" s="220"/>
    </row>
    <row r="10013" spans="7:7">
      <c r="G10013" s="220"/>
    </row>
    <row r="10014" spans="7:7">
      <c r="G10014" s="220"/>
    </row>
    <row r="10015" spans="7:7">
      <c r="G10015" s="220"/>
    </row>
    <row r="10016" spans="7:7">
      <c r="G10016" s="220"/>
    </row>
    <row r="10017" spans="7:7">
      <c r="G10017" s="220"/>
    </row>
    <row r="10018" spans="7:7">
      <c r="G10018" s="220"/>
    </row>
    <row r="10019" spans="7:7">
      <c r="G10019" s="220"/>
    </row>
    <row r="10020" spans="7:7">
      <c r="G10020" s="220"/>
    </row>
    <row r="10021" spans="7:7">
      <c r="G10021" s="220"/>
    </row>
    <row r="10022" spans="7:7">
      <c r="G10022" s="220"/>
    </row>
    <row r="10023" spans="7:7">
      <c r="G10023" s="220"/>
    </row>
    <row r="10024" spans="7:7">
      <c r="G10024" s="220"/>
    </row>
    <row r="10025" spans="7:7">
      <c r="G10025" s="220"/>
    </row>
    <row r="10026" spans="7:7">
      <c r="G10026" s="220"/>
    </row>
    <row r="10027" spans="7:7">
      <c r="G10027" s="220"/>
    </row>
    <row r="10028" spans="7:7">
      <c r="G10028" s="220"/>
    </row>
    <row r="10029" spans="7:7">
      <c r="G10029" s="220"/>
    </row>
    <row r="10030" spans="7:7">
      <c r="G10030" s="220"/>
    </row>
    <row r="10031" spans="7:7">
      <c r="G10031" s="220"/>
    </row>
    <row r="10032" spans="7:7">
      <c r="G10032" s="220"/>
    </row>
    <row r="10033" spans="7:7">
      <c r="G10033" s="220"/>
    </row>
    <row r="10034" spans="7:7">
      <c r="G10034" s="220"/>
    </row>
    <row r="10035" spans="7:7">
      <c r="G10035" s="220"/>
    </row>
    <row r="10036" spans="7:7">
      <c r="G10036" s="220"/>
    </row>
    <row r="10037" spans="7:7">
      <c r="G10037" s="220"/>
    </row>
    <row r="10038" spans="7:7">
      <c r="G10038" s="220"/>
    </row>
    <row r="10039" spans="7:7">
      <c r="G10039" s="220"/>
    </row>
    <row r="10040" spans="7:7">
      <c r="G10040" s="220"/>
    </row>
    <row r="10041" spans="7:7">
      <c r="G10041" s="220"/>
    </row>
    <row r="10042" spans="7:7">
      <c r="G10042" s="220"/>
    </row>
    <row r="10043" spans="7:7">
      <c r="G10043" s="220"/>
    </row>
    <row r="10044" spans="7:7">
      <c r="G10044" s="220"/>
    </row>
    <row r="10045" spans="7:7">
      <c r="G10045" s="220"/>
    </row>
    <row r="10046" spans="7:7">
      <c r="G10046" s="220"/>
    </row>
    <row r="10047" spans="7:7">
      <c r="G10047" s="220"/>
    </row>
    <row r="10048" spans="7:7">
      <c r="G10048" s="220"/>
    </row>
    <row r="10049" spans="7:7">
      <c r="G10049" s="220"/>
    </row>
    <row r="10050" spans="7:7">
      <c r="G10050" s="220"/>
    </row>
    <row r="10051" spans="7:7">
      <c r="G10051" s="220"/>
    </row>
    <row r="10052" spans="7:7">
      <c r="G10052" s="220"/>
    </row>
    <row r="10053" spans="7:7">
      <c r="G10053" s="220"/>
    </row>
    <row r="10054" spans="7:7">
      <c r="G10054" s="220"/>
    </row>
    <row r="10055" spans="7:7">
      <c r="G10055" s="220"/>
    </row>
    <row r="10056" spans="7:7">
      <c r="G10056" s="220"/>
    </row>
    <row r="10057" spans="7:7">
      <c r="G10057" s="220"/>
    </row>
    <row r="10058" spans="7:7">
      <c r="G10058" s="220"/>
    </row>
    <row r="10059" spans="7:7">
      <c r="G10059" s="220"/>
    </row>
    <row r="10060" spans="7:7">
      <c r="G10060" s="220"/>
    </row>
    <row r="10061" spans="7:7">
      <c r="G10061" s="220"/>
    </row>
    <row r="10062" spans="7:7">
      <c r="G10062" s="220"/>
    </row>
    <row r="10063" spans="7:7">
      <c r="G10063" s="220"/>
    </row>
    <row r="10064" spans="7:7">
      <c r="G10064" s="220"/>
    </row>
    <row r="10065" spans="7:7">
      <c r="G10065" s="220"/>
    </row>
    <row r="10066" spans="7:7">
      <c r="G10066" s="220"/>
    </row>
    <row r="10067" spans="7:7">
      <c r="G10067" s="220"/>
    </row>
    <row r="10068" spans="7:7">
      <c r="G10068" s="220"/>
    </row>
    <row r="10069" spans="7:7">
      <c r="G10069" s="220"/>
    </row>
    <row r="10070" spans="7:7">
      <c r="G10070" s="220"/>
    </row>
    <row r="10071" spans="7:7">
      <c r="G10071" s="220"/>
    </row>
    <row r="10072" spans="7:7">
      <c r="G10072" s="220"/>
    </row>
    <row r="10073" spans="7:7">
      <c r="G10073" s="220"/>
    </row>
    <row r="10074" spans="7:7">
      <c r="G10074" s="220"/>
    </row>
    <row r="10075" spans="7:7">
      <c r="G10075" s="220"/>
    </row>
    <row r="10076" spans="7:7">
      <c r="G10076" s="220"/>
    </row>
    <row r="10077" spans="7:7">
      <c r="G10077" s="220"/>
    </row>
    <row r="10078" spans="7:7">
      <c r="G10078" s="220"/>
    </row>
    <row r="10079" spans="7:7">
      <c r="G10079" s="220"/>
    </row>
    <row r="10080" spans="7:7">
      <c r="G10080" s="220"/>
    </row>
    <row r="10081" spans="7:7">
      <c r="G10081" s="220"/>
    </row>
    <row r="10082" spans="7:7">
      <c r="G10082" s="220"/>
    </row>
    <row r="10083" spans="7:7">
      <c r="G10083" s="220"/>
    </row>
    <row r="10084" spans="7:7">
      <c r="G10084" s="220"/>
    </row>
    <row r="10085" spans="7:7">
      <c r="G10085" s="220"/>
    </row>
    <row r="10086" spans="7:7">
      <c r="G10086" s="220"/>
    </row>
    <row r="10087" spans="7:7">
      <c r="G10087" s="220"/>
    </row>
    <row r="10088" spans="7:7">
      <c r="G10088" s="220"/>
    </row>
    <row r="10089" spans="7:7">
      <c r="G10089" s="220"/>
    </row>
    <row r="10090" spans="7:7">
      <c r="G10090" s="220"/>
    </row>
    <row r="10091" spans="7:7">
      <c r="G10091" s="220"/>
    </row>
    <row r="10092" spans="7:7">
      <c r="G10092" s="220"/>
    </row>
    <row r="10093" spans="7:7">
      <c r="G10093" s="220"/>
    </row>
    <row r="10094" spans="7:7">
      <c r="G10094" s="220"/>
    </row>
    <row r="10095" spans="7:7">
      <c r="G10095" s="220"/>
    </row>
    <row r="10096" spans="7:7">
      <c r="G10096" s="220"/>
    </row>
    <row r="10097" spans="7:7">
      <c r="G10097" s="220"/>
    </row>
    <row r="10098" spans="7:7">
      <c r="G10098" s="220"/>
    </row>
    <row r="10099" spans="7:7">
      <c r="G10099" s="220"/>
    </row>
    <row r="10100" spans="7:7">
      <c r="G10100" s="220"/>
    </row>
    <row r="10101" spans="7:7">
      <c r="G10101" s="220"/>
    </row>
    <row r="10102" spans="7:7">
      <c r="G10102" s="220"/>
    </row>
    <row r="10103" spans="7:7">
      <c r="G10103" s="220"/>
    </row>
    <row r="10104" spans="7:7">
      <c r="G10104" s="220"/>
    </row>
    <row r="10105" spans="7:7">
      <c r="G10105" s="220"/>
    </row>
    <row r="10106" spans="7:7">
      <c r="G10106" s="220"/>
    </row>
    <row r="10107" spans="7:7">
      <c r="G10107" s="220"/>
    </row>
    <row r="10108" spans="7:7">
      <c r="G10108" s="220"/>
    </row>
    <row r="10109" spans="7:7">
      <c r="G10109" s="220"/>
    </row>
    <row r="10110" spans="7:7">
      <c r="G10110" s="220"/>
    </row>
    <row r="10111" spans="7:7">
      <c r="G10111" s="220"/>
    </row>
    <row r="10112" spans="7:7">
      <c r="G10112" s="220"/>
    </row>
    <row r="10113" spans="7:7">
      <c r="G10113" s="220"/>
    </row>
    <row r="10114" spans="7:7">
      <c r="G10114" s="220"/>
    </row>
    <row r="10115" spans="7:7">
      <c r="G10115" s="220"/>
    </row>
    <row r="10116" spans="7:7">
      <c r="G10116" s="220"/>
    </row>
    <row r="10117" spans="7:7">
      <c r="G10117" s="220"/>
    </row>
    <row r="10118" spans="7:7">
      <c r="G10118" s="220"/>
    </row>
    <row r="10119" spans="7:7">
      <c r="G10119" s="220"/>
    </row>
    <row r="10120" spans="7:7">
      <c r="G10120" s="220"/>
    </row>
    <row r="10121" spans="7:7">
      <c r="G10121" s="220"/>
    </row>
    <row r="10122" spans="7:7">
      <c r="G10122" s="220"/>
    </row>
    <row r="10123" spans="7:7">
      <c r="G10123" s="220"/>
    </row>
    <row r="10124" spans="7:7">
      <c r="G10124" s="220"/>
    </row>
    <row r="10125" spans="7:7">
      <c r="G10125" s="220"/>
    </row>
    <row r="10126" spans="7:7">
      <c r="G10126" s="220"/>
    </row>
    <row r="10127" spans="7:7">
      <c r="G10127" s="220"/>
    </row>
    <row r="10128" spans="7:7">
      <c r="G10128" s="220"/>
    </row>
    <row r="10129" spans="7:7">
      <c r="G10129" s="220"/>
    </row>
    <row r="10130" spans="7:7">
      <c r="G10130" s="220"/>
    </row>
    <row r="10131" spans="7:7">
      <c r="G10131" s="220"/>
    </row>
    <row r="10132" spans="7:7">
      <c r="G10132" s="220"/>
    </row>
    <row r="10133" spans="7:7">
      <c r="G10133" s="220"/>
    </row>
    <row r="10134" spans="7:7">
      <c r="G10134" s="220"/>
    </row>
    <row r="10135" spans="7:7">
      <c r="G10135" s="220"/>
    </row>
    <row r="10136" spans="7:7">
      <c r="G10136" s="220"/>
    </row>
    <row r="10137" spans="7:7">
      <c r="G10137" s="220"/>
    </row>
    <row r="10138" spans="7:7">
      <c r="G10138" s="220"/>
    </row>
    <row r="10139" spans="7:7">
      <c r="G10139" s="220"/>
    </row>
    <row r="10140" spans="7:7">
      <c r="G10140" s="220"/>
    </row>
    <row r="10141" spans="7:7">
      <c r="G10141" s="220"/>
    </row>
    <row r="10142" spans="7:7">
      <c r="G10142" s="220"/>
    </row>
    <row r="10143" spans="7:7">
      <c r="G10143" s="220"/>
    </row>
    <row r="10144" spans="7:7">
      <c r="G10144" s="220"/>
    </row>
    <row r="10145" spans="7:7">
      <c r="G10145" s="220"/>
    </row>
    <row r="10146" spans="7:7">
      <c r="G10146" s="220"/>
    </row>
    <row r="10147" spans="7:7">
      <c r="G10147" s="220"/>
    </row>
    <row r="10148" spans="7:7">
      <c r="G10148" s="220"/>
    </row>
    <row r="10149" spans="7:7">
      <c r="G10149" s="220"/>
    </row>
    <row r="10150" spans="7:7">
      <c r="G10150" s="220"/>
    </row>
    <row r="10151" spans="7:7">
      <c r="G10151" s="220"/>
    </row>
    <row r="10152" spans="7:7">
      <c r="G10152" s="220"/>
    </row>
    <row r="10153" spans="7:7">
      <c r="G10153" s="220"/>
    </row>
    <row r="10154" spans="7:7">
      <c r="G10154" s="220"/>
    </row>
    <row r="10155" spans="7:7">
      <c r="G10155" s="220"/>
    </row>
    <row r="10156" spans="7:7">
      <c r="G10156" s="220"/>
    </row>
    <row r="10157" spans="7:7">
      <c r="G10157" s="220"/>
    </row>
    <row r="10158" spans="7:7">
      <c r="G10158" s="220"/>
    </row>
    <row r="10159" spans="7:7">
      <c r="G10159" s="220"/>
    </row>
    <row r="10160" spans="7:7">
      <c r="G10160" s="220"/>
    </row>
    <row r="10161" spans="7:7">
      <c r="G10161" s="220"/>
    </row>
    <row r="10162" spans="7:7">
      <c r="G10162" s="220"/>
    </row>
    <row r="10163" spans="7:7">
      <c r="G10163" s="220"/>
    </row>
    <row r="10164" spans="7:7">
      <c r="G10164" s="220"/>
    </row>
    <row r="10165" spans="7:7">
      <c r="G10165" s="220"/>
    </row>
    <row r="10166" spans="7:7">
      <c r="G10166" s="220"/>
    </row>
    <row r="10167" spans="7:7">
      <c r="G10167" s="220"/>
    </row>
    <row r="10168" spans="7:7">
      <c r="G10168" s="220"/>
    </row>
    <row r="10169" spans="7:7">
      <c r="G10169" s="220"/>
    </row>
    <row r="10170" spans="7:7">
      <c r="G10170" s="220"/>
    </row>
    <row r="10171" spans="7:7">
      <c r="G10171" s="220"/>
    </row>
    <row r="10172" spans="7:7">
      <c r="G10172" s="220"/>
    </row>
    <row r="10173" spans="7:7">
      <c r="G10173" s="220"/>
    </row>
    <row r="10174" spans="7:7">
      <c r="G10174" s="220"/>
    </row>
    <row r="10175" spans="7:7">
      <c r="G10175" s="220"/>
    </row>
    <row r="10176" spans="7:7">
      <c r="G10176" s="220"/>
    </row>
    <row r="10177" spans="7:7">
      <c r="G10177" s="220"/>
    </row>
    <row r="10178" spans="7:7">
      <c r="G10178" s="220"/>
    </row>
    <row r="10179" spans="7:7">
      <c r="G10179" s="220"/>
    </row>
    <row r="10180" spans="7:7">
      <c r="G10180" s="220"/>
    </row>
    <row r="10181" spans="7:7">
      <c r="G10181" s="220"/>
    </row>
    <row r="10182" spans="7:7">
      <c r="G10182" s="220"/>
    </row>
    <row r="10183" spans="7:7">
      <c r="G10183" s="220"/>
    </row>
    <row r="10184" spans="7:7">
      <c r="G10184" s="220"/>
    </row>
    <row r="10185" spans="7:7">
      <c r="G10185" s="220"/>
    </row>
    <row r="10186" spans="7:7">
      <c r="G10186" s="220"/>
    </row>
    <row r="10187" spans="7:7">
      <c r="G10187" s="220"/>
    </row>
    <row r="10188" spans="7:7">
      <c r="G10188" s="220"/>
    </row>
    <row r="10189" spans="7:7">
      <c r="G10189" s="220"/>
    </row>
    <row r="10190" spans="7:7">
      <c r="G10190" s="220"/>
    </row>
    <row r="10191" spans="7:7">
      <c r="G10191" s="220"/>
    </row>
    <row r="10192" spans="7:7">
      <c r="G10192" s="220"/>
    </row>
    <row r="10193" spans="7:7">
      <c r="G10193" s="220"/>
    </row>
    <row r="10194" spans="7:7">
      <c r="G10194" s="220"/>
    </row>
    <row r="10195" spans="7:7">
      <c r="G10195" s="220"/>
    </row>
    <row r="10196" spans="7:7">
      <c r="G10196" s="220"/>
    </row>
    <row r="10197" spans="7:7">
      <c r="G10197" s="220"/>
    </row>
    <row r="10198" spans="7:7">
      <c r="G10198" s="220"/>
    </row>
    <row r="10199" spans="7:7">
      <c r="G10199" s="220"/>
    </row>
    <row r="10200" spans="7:7">
      <c r="G10200" s="220"/>
    </row>
    <row r="10201" spans="7:7">
      <c r="G10201" s="220"/>
    </row>
    <row r="10202" spans="7:7">
      <c r="G10202" s="220"/>
    </row>
    <row r="10203" spans="7:7">
      <c r="G10203" s="220"/>
    </row>
    <row r="10204" spans="7:7">
      <c r="G10204" s="220"/>
    </row>
    <row r="10205" spans="7:7">
      <c r="G10205" s="220"/>
    </row>
    <row r="10206" spans="7:7">
      <c r="G10206" s="220"/>
    </row>
    <row r="10207" spans="7:7">
      <c r="G10207" s="220"/>
    </row>
    <row r="10208" spans="7:7">
      <c r="G10208" s="220"/>
    </row>
    <row r="10209" spans="7:7">
      <c r="G10209" s="220"/>
    </row>
    <row r="10210" spans="7:7">
      <c r="G10210" s="220"/>
    </row>
    <row r="10211" spans="7:7">
      <c r="G10211" s="220"/>
    </row>
    <row r="10212" spans="7:7">
      <c r="G10212" s="220"/>
    </row>
    <row r="10213" spans="7:7">
      <c r="G10213" s="220"/>
    </row>
    <row r="10214" spans="7:7">
      <c r="G10214" s="220"/>
    </row>
    <row r="10215" spans="7:7">
      <c r="G10215" s="220"/>
    </row>
    <row r="10216" spans="7:7">
      <c r="G10216" s="220"/>
    </row>
    <row r="10217" spans="7:7">
      <c r="G10217" s="220"/>
    </row>
    <row r="10218" spans="7:7">
      <c r="G10218" s="220"/>
    </row>
    <row r="10219" spans="7:7">
      <c r="G10219" s="220"/>
    </row>
    <row r="10220" spans="7:7">
      <c r="G10220" s="220"/>
    </row>
    <row r="10221" spans="7:7">
      <c r="G10221" s="220"/>
    </row>
    <row r="10222" spans="7:7">
      <c r="G10222" s="220"/>
    </row>
    <row r="10223" spans="7:7">
      <c r="G10223" s="220"/>
    </row>
    <row r="10224" spans="7:7">
      <c r="G10224" s="220"/>
    </row>
    <row r="10225" spans="7:7">
      <c r="G10225" s="220"/>
    </row>
    <row r="10226" spans="7:7">
      <c r="G10226" s="220"/>
    </row>
    <row r="10227" spans="7:7">
      <c r="G10227" s="220"/>
    </row>
    <row r="10228" spans="7:7">
      <c r="G10228" s="220"/>
    </row>
    <row r="10229" spans="7:7">
      <c r="G10229" s="220"/>
    </row>
    <row r="10230" spans="7:7">
      <c r="G10230" s="220"/>
    </row>
    <row r="10231" spans="7:7">
      <c r="G10231" s="220"/>
    </row>
    <row r="10232" spans="7:7">
      <c r="G10232" s="220"/>
    </row>
    <row r="10233" spans="7:7">
      <c r="G10233" s="220"/>
    </row>
    <row r="10234" spans="7:7">
      <c r="G10234" s="220"/>
    </row>
    <row r="10235" spans="7:7">
      <c r="G10235" s="220"/>
    </row>
    <row r="10236" spans="7:7">
      <c r="G10236" s="220"/>
    </row>
    <row r="10237" spans="7:7">
      <c r="G10237" s="220"/>
    </row>
    <row r="10238" spans="7:7">
      <c r="G10238" s="220"/>
    </row>
    <row r="10239" spans="7:7">
      <c r="G10239" s="220"/>
    </row>
    <row r="10240" spans="7:7">
      <c r="G10240" s="220"/>
    </row>
    <row r="10241" spans="7:7">
      <c r="G10241" s="220"/>
    </row>
    <row r="10242" spans="7:7">
      <c r="G10242" s="220"/>
    </row>
    <row r="10243" spans="7:7">
      <c r="G10243" s="220"/>
    </row>
    <row r="10244" spans="7:7">
      <c r="G10244" s="220"/>
    </row>
    <row r="10245" spans="7:7">
      <c r="G10245" s="220"/>
    </row>
    <row r="10246" spans="7:7">
      <c r="G10246" s="220"/>
    </row>
    <row r="10247" spans="7:7">
      <c r="G10247" s="220"/>
    </row>
    <row r="10248" spans="7:7">
      <c r="G10248" s="220"/>
    </row>
    <row r="10249" spans="7:7">
      <c r="G10249" s="220"/>
    </row>
    <row r="10250" spans="7:7">
      <c r="G10250" s="220"/>
    </row>
    <row r="10251" spans="7:7">
      <c r="G10251" s="220"/>
    </row>
    <row r="10252" spans="7:7">
      <c r="G10252" s="220"/>
    </row>
    <row r="10253" spans="7:7">
      <c r="G10253" s="220"/>
    </row>
    <row r="10254" spans="7:7">
      <c r="G10254" s="220"/>
    </row>
    <row r="10255" spans="7:7">
      <c r="G10255" s="220"/>
    </row>
    <row r="10256" spans="7:7">
      <c r="G10256" s="220"/>
    </row>
    <row r="10257" spans="7:7">
      <c r="G10257" s="220"/>
    </row>
    <row r="10258" spans="7:7">
      <c r="G10258" s="220"/>
    </row>
    <row r="10259" spans="7:7">
      <c r="G10259" s="220"/>
    </row>
    <row r="10260" spans="7:7">
      <c r="G10260" s="220"/>
    </row>
    <row r="10261" spans="7:7">
      <c r="G10261" s="220"/>
    </row>
    <row r="10262" spans="7:7">
      <c r="G10262" s="220"/>
    </row>
    <row r="10263" spans="7:7">
      <c r="G10263" s="220"/>
    </row>
    <row r="10264" spans="7:7">
      <c r="G10264" s="220"/>
    </row>
    <row r="10265" spans="7:7">
      <c r="G10265" s="220"/>
    </row>
    <row r="10266" spans="7:7">
      <c r="G10266" s="220"/>
    </row>
    <row r="10267" spans="7:7">
      <c r="G10267" s="220"/>
    </row>
    <row r="10268" spans="7:7">
      <c r="G10268" s="220"/>
    </row>
    <row r="10269" spans="7:7">
      <c r="G10269" s="220"/>
    </row>
    <row r="10270" spans="7:7">
      <c r="G10270" s="220"/>
    </row>
    <row r="10271" spans="7:7">
      <c r="G10271" s="220"/>
    </row>
    <row r="10272" spans="7:7">
      <c r="G10272" s="220"/>
    </row>
    <row r="10273" spans="7:7">
      <c r="G10273" s="220"/>
    </row>
    <row r="10274" spans="7:7">
      <c r="G10274" s="220"/>
    </row>
    <row r="10275" spans="7:7">
      <c r="G10275" s="220"/>
    </row>
    <row r="10276" spans="7:7">
      <c r="G10276" s="220"/>
    </row>
    <row r="10277" spans="7:7">
      <c r="G10277" s="220"/>
    </row>
    <row r="10278" spans="7:7">
      <c r="G10278" s="220"/>
    </row>
    <row r="10279" spans="7:7">
      <c r="G10279" s="220"/>
    </row>
    <row r="10280" spans="7:7">
      <c r="G10280" s="220"/>
    </row>
    <row r="10281" spans="7:7">
      <c r="G10281" s="220"/>
    </row>
    <row r="10282" spans="7:7">
      <c r="G10282" s="220"/>
    </row>
    <row r="10283" spans="7:7">
      <c r="G10283" s="220"/>
    </row>
    <row r="10284" spans="7:7">
      <c r="G10284" s="220"/>
    </row>
    <row r="10285" spans="7:7">
      <c r="G10285" s="220"/>
    </row>
    <row r="10286" spans="7:7">
      <c r="G10286" s="220"/>
    </row>
    <row r="10287" spans="7:7">
      <c r="G10287" s="220"/>
    </row>
    <row r="10288" spans="7:7">
      <c r="G10288" s="220"/>
    </row>
    <row r="10289" spans="7:7">
      <c r="G10289" s="220"/>
    </row>
    <row r="10290" spans="7:7">
      <c r="G10290" s="220"/>
    </row>
    <row r="10291" spans="7:7">
      <c r="G10291" s="220"/>
    </row>
    <row r="10292" spans="7:7">
      <c r="G10292" s="220"/>
    </row>
    <row r="10293" spans="7:7">
      <c r="G10293" s="220"/>
    </row>
    <row r="10294" spans="7:7">
      <c r="G10294" s="220"/>
    </row>
    <row r="10295" spans="7:7">
      <c r="G10295" s="220"/>
    </row>
    <row r="10296" spans="7:7">
      <c r="G10296" s="220"/>
    </row>
    <row r="10297" spans="7:7">
      <c r="G10297" s="220"/>
    </row>
    <row r="10298" spans="7:7">
      <c r="G10298" s="220"/>
    </row>
    <row r="10299" spans="7:7">
      <c r="G10299" s="220"/>
    </row>
    <row r="10300" spans="7:7">
      <c r="G10300" s="220"/>
    </row>
    <row r="10301" spans="7:7">
      <c r="G10301" s="220"/>
    </row>
    <row r="10302" spans="7:7">
      <c r="G10302" s="220"/>
    </row>
    <row r="10303" spans="7:7">
      <c r="G10303" s="220"/>
    </row>
    <row r="10304" spans="7:7">
      <c r="G10304" s="220"/>
    </row>
    <row r="10305" spans="7:7">
      <c r="G10305" s="220"/>
    </row>
    <row r="10306" spans="7:7">
      <c r="G10306" s="220"/>
    </row>
    <row r="10307" spans="7:7">
      <c r="G10307" s="220"/>
    </row>
    <row r="10308" spans="7:7">
      <c r="G10308" s="220"/>
    </row>
    <row r="10309" spans="7:7">
      <c r="G10309" s="220"/>
    </row>
    <row r="10310" spans="7:7">
      <c r="G10310" s="220"/>
    </row>
    <row r="10311" spans="7:7">
      <c r="G10311" s="220"/>
    </row>
    <row r="10312" spans="7:7">
      <c r="G10312" s="220"/>
    </row>
    <row r="10313" spans="7:7">
      <c r="G10313" s="220"/>
    </row>
    <row r="10314" spans="7:7">
      <c r="G10314" s="220"/>
    </row>
    <row r="10315" spans="7:7">
      <c r="G10315" s="220"/>
    </row>
    <row r="10316" spans="7:7">
      <c r="G10316" s="220"/>
    </row>
    <row r="10317" spans="7:7">
      <c r="G10317" s="220"/>
    </row>
    <row r="10318" spans="7:7">
      <c r="G10318" s="220"/>
    </row>
    <row r="10319" spans="7:7">
      <c r="G10319" s="220"/>
    </row>
    <row r="10320" spans="7:7">
      <c r="G10320" s="220"/>
    </row>
    <row r="10321" spans="7:7">
      <c r="G10321" s="220"/>
    </row>
    <row r="10322" spans="7:7">
      <c r="G10322" s="220"/>
    </row>
    <row r="10323" spans="7:7">
      <c r="G10323" s="220"/>
    </row>
    <row r="10324" spans="7:7">
      <c r="G10324" s="220"/>
    </row>
    <row r="10325" spans="7:7">
      <c r="G10325" s="220"/>
    </row>
    <row r="10326" spans="7:7">
      <c r="G10326" s="220"/>
    </row>
    <row r="10327" spans="7:7">
      <c r="G10327" s="220"/>
    </row>
    <row r="10328" spans="7:7">
      <c r="G10328" s="220"/>
    </row>
    <row r="10329" spans="7:7">
      <c r="G10329" s="220"/>
    </row>
    <row r="10330" spans="7:7">
      <c r="G10330" s="220"/>
    </row>
    <row r="10331" spans="7:7">
      <c r="G10331" s="220"/>
    </row>
    <row r="10332" spans="7:7">
      <c r="G10332" s="220"/>
    </row>
    <row r="10333" spans="7:7">
      <c r="G10333" s="220"/>
    </row>
    <row r="10334" spans="7:7">
      <c r="G10334" s="220"/>
    </row>
    <row r="10335" spans="7:7">
      <c r="G10335" s="220"/>
    </row>
    <row r="10336" spans="7:7">
      <c r="G10336" s="220"/>
    </row>
    <row r="10337" spans="7:7">
      <c r="G10337" s="220"/>
    </row>
    <row r="10338" spans="7:7">
      <c r="G10338" s="220"/>
    </row>
    <row r="10339" spans="7:7">
      <c r="G10339" s="220"/>
    </row>
    <row r="10340" spans="7:7">
      <c r="G10340" s="220"/>
    </row>
    <row r="10341" spans="7:7">
      <c r="G10341" s="220"/>
    </row>
    <row r="10342" spans="7:7">
      <c r="G10342" s="220"/>
    </row>
    <row r="10343" spans="7:7">
      <c r="G10343" s="220"/>
    </row>
    <row r="10344" spans="7:7">
      <c r="G10344" s="220"/>
    </row>
    <row r="10345" spans="7:7">
      <c r="G10345" s="220"/>
    </row>
    <row r="10346" spans="7:7">
      <c r="G10346" s="220"/>
    </row>
    <row r="10347" spans="7:7">
      <c r="G10347" s="220"/>
    </row>
    <row r="10348" spans="7:7">
      <c r="G10348" s="220"/>
    </row>
    <row r="10349" spans="7:7">
      <c r="G10349" s="220"/>
    </row>
    <row r="10350" spans="7:7">
      <c r="G10350" s="220"/>
    </row>
    <row r="10351" spans="7:7">
      <c r="G10351" s="220"/>
    </row>
    <row r="10352" spans="7:7">
      <c r="G10352" s="220"/>
    </row>
    <row r="10353" spans="7:7">
      <c r="G10353" s="220"/>
    </row>
    <row r="10354" spans="7:7">
      <c r="G10354" s="220"/>
    </row>
    <row r="10355" spans="7:7">
      <c r="G10355" s="220"/>
    </row>
    <row r="10356" spans="7:7">
      <c r="G10356" s="220"/>
    </row>
    <row r="10357" spans="7:7">
      <c r="G10357" s="220"/>
    </row>
    <row r="10358" spans="7:7">
      <c r="G10358" s="220"/>
    </row>
    <row r="10359" spans="7:7">
      <c r="G10359" s="220"/>
    </row>
    <row r="10360" spans="7:7">
      <c r="G10360" s="220"/>
    </row>
    <row r="10361" spans="7:7">
      <c r="G10361" s="220"/>
    </row>
    <row r="10362" spans="7:7">
      <c r="G10362" s="220"/>
    </row>
    <row r="10363" spans="7:7">
      <c r="G10363" s="220"/>
    </row>
    <row r="10364" spans="7:7">
      <c r="G10364" s="220"/>
    </row>
    <row r="10365" spans="7:7">
      <c r="G10365" s="220"/>
    </row>
    <row r="10366" spans="7:7">
      <c r="G10366" s="220"/>
    </row>
    <row r="10367" spans="7:7">
      <c r="G10367" s="220"/>
    </row>
    <row r="10368" spans="7:7">
      <c r="G10368" s="220"/>
    </row>
    <row r="10369" spans="7:7">
      <c r="G10369" s="220"/>
    </row>
    <row r="10370" spans="7:7">
      <c r="G10370" s="220"/>
    </row>
    <row r="10371" spans="7:7">
      <c r="G10371" s="220"/>
    </row>
    <row r="10372" spans="7:7">
      <c r="G10372" s="220"/>
    </row>
    <row r="10373" spans="7:7">
      <c r="G10373" s="220"/>
    </row>
    <row r="10374" spans="7:7">
      <c r="G10374" s="220"/>
    </row>
    <row r="10375" spans="7:7">
      <c r="G10375" s="220"/>
    </row>
    <row r="10376" spans="7:7">
      <c r="G10376" s="220"/>
    </row>
    <row r="10377" spans="7:7">
      <c r="G10377" s="220"/>
    </row>
    <row r="10378" spans="7:7">
      <c r="G10378" s="220"/>
    </row>
    <row r="10379" spans="7:7">
      <c r="G10379" s="220"/>
    </row>
    <row r="10380" spans="7:7">
      <c r="G10380" s="220"/>
    </row>
    <row r="10381" spans="7:7">
      <c r="G10381" s="220"/>
    </row>
    <row r="10382" spans="7:7">
      <c r="G10382" s="220"/>
    </row>
    <row r="10383" spans="7:7">
      <c r="G10383" s="220"/>
    </row>
    <row r="10384" spans="7:7">
      <c r="G10384" s="220"/>
    </row>
    <row r="10385" spans="7:7">
      <c r="G10385" s="220"/>
    </row>
    <row r="10386" spans="7:7">
      <c r="G10386" s="220"/>
    </row>
    <row r="10387" spans="7:7">
      <c r="G10387" s="220"/>
    </row>
    <row r="10388" spans="7:7">
      <c r="G10388" s="220"/>
    </row>
    <row r="10389" spans="7:7">
      <c r="G10389" s="220"/>
    </row>
    <row r="10390" spans="7:7">
      <c r="G10390" s="220"/>
    </row>
    <row r="10391" spans="7:7">
      <c r="G10391" s="220"/>
    </row>
    <row r="10392" spans="7:7">
      <c r="G10392" s="220"/>
    </row>
    <row r="10393" spans="7:7">
      <c r="G10393" s="220"/>
    </row>
    <row r="10394" spans="7:7">
      <c r="G10394" s="220"/>
    </row>
    <row r="10395" spans="7:7">
      <c r="G10395" s="220"/>
    </row>
    <row r="10396" spans="7:7">
      <c r="G10396" s="220"/>
    </row>
    <row r="10397" spans="7:7">
      <c r="G10397" s="220"/>
    </row>
    <row r="10398" spans="7:7">
      <c r="G10398" s="220"/>
    </row>
    <row r="10399" spans="7:7">
      <c r="G10399" s="220"/>
    </row>
    <row r="10400" spans="7:7">
      <c r="G10400" s="220"/>
    </row>
    <row r="10401" spans="7:7">
      <c r="G10401" s="220"/>
    </row>
    <row r="10402" spans="7:7">
      <c r="G10402" s="220"/>
    </row>
    <row r="10403" spans="7:7">
      <c r="G10403" s="220"/>
    </row>
    <row r="10404" spans="7:7">
      <c r="G10404" s="220"/>
    </row>
    <row r="10405" spans="7:7">
      <c r="G10405" s="220"/>
    </row>
    <row r="10406" spans="7:7">
      <c r="G10406" s="220"/>
    </row>
    <row r="10407" spans="7:7">
      <c r="G10407" s="220"/>
    </row>
    <row r="10408" spans="7:7">
      <c r="G10408" s="220"/>
    </row>
    <row r="10409" spans="7:7">
      <c r="G10409" s="220"/>
    </row>
    <row r="10410" spans="7:7">
      <c r="G10410" s="220"/>
    </row>
    <row r="10411" spans="7:7">
      <c r="G10411" s="220"/>
    </row>
    <row r="10412" spans="7:7">
      <c r="G10412" s="220"/>
    </row>
    <row r="10413" spans="7:7">
      <c r="G10413" s="220"/>
    </row>
    <row r="10414" spans="7:7">
      <c r="G10414" s="220"/>
    </row>
    <row r="10415" spans="7:7">
      <c r="G10415" s="220"/>
    </row>
    <row r="10416" spans="7:7">
      <c r="G10416" s="220"/>
    </row>
    <row r="10417" spans="7:7">
      <c r="G10417" s="220"/>
    </row>
    <row r="10418" spans="7:7">
      <c r="G10418" s="220"/>
    </row>
    <row r="10419" spans="7:7">
      <c r="G10419" s="220"/>
    </row>
    <row r="10420" spans="7:7">
      <c r="G10420" s="220"/>
    </row>
    <row r="10421" spans="7:7">
      <c r="G10421" s="220"/>
    </row>
    <row r="10422" spans="7:7">
      <c r="G10422" s="220"/>
    </row>
    <row r="10423" spans="7:7">
      <c r="G10423" s="220"/>
    </row>
    <row r="10424" spans="7:7">
      <c r="G10424" s="220"/>
    </row>
    <row r="10425" spans="7:7">
      <c r="G10425" s="220"/>
    </row>
    <row r="10426" spans="7:7">
      <c r="G10426" s="220"/>
    </row>
    <row r="10427" spans="7:7">
      <c r="G10427" s="220"/>
    </row>
    <row r="10428" spans="7:7">
      <c r="G10428" s="220"/>
    </row>
    <row r="10429" spans="7:7">
      <c r="G10429" s="220"/>
    </row>
    <row r="10430" spans="7:7">
      <c r="G10430" s="220"/>
    </row>
    <row r="10431" spans="7:7">
      <c r="G10431" s="220"/>
    </row>
    <row r="10432" spans="7:7">
      <c r="G10432" s="220"/>
    </row>
    <row r="10433" spans="7:7">
      <c r="G10433" s="220"/>
    </row>
    <row r="10434" spans="7:7">
      <c r="G10434" s="220"/>
    </row>
    <row r="10435" spans="7:7">
      <c r="G10435" s="220"/>
    </row>
    <row r="10436" spans="7:7">
      <c r="G10436" s="220"/>
    </row>
    <row r="10437" spans="7:7">
      <c r="G10437" s="220"/>
    </row>
    <row r="10438" spans="7:7">
      <c r="G10438" s="220"/>
    </row>
    <row r="10439" spans="7:7">
      <c r="G10439" s="220"/>
    </row>
    <row r="10440" spans="7:7">
      <c r="G10440" s="220"/>
    </row>
    <row r="10441" spans="7:7">
      <c r="G10441" s="220"/>
    </row>
    <row r="10442" spans="7:7">
      <c r="G10442" s="220"/>
    </row>
    <row r="10443" spans="7:7">
      <c r="G10443" s="220"/>
    </row>
    <row r="10444" spans="7:7">
      <c r="G10444" s="220"/>
    </row>
    <row r="10445" spans="7:7">
      <c r="G10445" s="220"/>
    </row>
    <row r="10446" spans="7:7">
      <c r="G10446" s="220"/>
    </row>
    <row r="10447" spans="7:7">
      <c r="G10447" s="220"/>
    </row>
    <row r="10448" spans="7:7">
      <c r="G10448" s="220"/>
    </row>
    <row r="10449" spans="7:7">
      <c r="G10449" s="220"/>
    </row>
    <row r="10450" spans="7:7">
      <c r="G10450" s="220"/>
    </row>
    <row r="10451" spans="7:7">
      <c r="G10451" s="220"/>
    </row>
    <row r="10452" spans="7:7">
      <c r="G10452" s="220"/>
    </row>
    <row r="10453" spans="7:7">
      <c r="G10453" s="220"/>
    </row>
    <row r="10454" spans="7:7">
      <c r="G10454" s="220"/>
    </row>
    <row r="10455" spans="7:7">
      <c r="G10455" s="220"/>
    </row>
    <row r="10456" spans="7:7">
      <c r="G10456" s="220"/>
    </row>
    <row r="10457" spans="7:7">
      <c r="G10457" s="220"/>
    </row>
    <row r="10458" spans="7:7">
      <c r="G10458" s="220"/>
    </row>
    <row r="10459" spans="7:7">
      <c r="G10459" s="220"/>
    </row>
    <row r="10460" spans="7:7">
      <c r="G10460" s="220"/>
    </row>
    <row r="10461" spans="7:7">
      <c r="G10461" s="220"/>
    </row>
    <row r="10462" spans="7:7">
      <c r="G10462" s="220"/>
    </row>
    <row r="10463" spans="7:7">
      <c r="G10463" s="220"/>
    </row>
    <row r="10464" spans="7:7">
      <c r="G10464" s="220"/>
    </row>
    <row r="10465" spans="7:7">
      <c r="G10465" s="220"/>
    </row>
    <row r="10466" spans="7:7">
      <c r="G10466" s="220"/>
    </row>
    <row r="10467" spans="7:7">
      <c r="G10467" s="220"/>
    </row>
    <row r="10468" spans="7:7">
      <c r="G10468" s="220"/>
    </row>
    <row r="10469" spans="7:7">
      <c r="G10469" s="220"/>
    </row>
    <row r="10470" spans="7:7">
      <c r="G10470" s="220"/>
    </row>
    <row r="10471" spans="7:7">
      <c r="G10471" s="220"/>
    </row>
    <row r="10472" spans="7:7">
      <c r="G10472" s="220"/>
    </row>
    <row r="10473" spans="7:7">
      <c r="G10473" s="220"/>
    </row>
    <row r="10474" spans="7:7">
      <c r="G10474" s="220"/>
    </row>
    <row r="10475" spans="7:7">
      <c r="G10475" s="220"/>
    </row>
    <row r="10476" spans="7:7">
      <c r="G10476" s="220"/>
    </row>
    <row r="10477" spans="7:7">
      <c r="G10477" s="220"/>
    </row>
    <row r="10478" spans="7:7">
      <c r="G10478" s="220"/>
    </row>
    <row r="10479" spans="7:7">
      <c r="G10479" s="220"/>
    </row>
    <row r="10480" spans="7:7">
      <c r="G10480" s="220"/>
    </row>
    <row r="10481" spans="7:7">
      <c r="G10481" s="220"/>
    </row>
    <row r="10482" spans="7:7">
      <c r="G10482" s="220"/>
    </row>
    <row r="10483" spans="7:7">
      <c r="G10483" s="220"/>
    </row>
    <row r="10484" spans="7:7">
      <c r="G10484" s="220"/>
    </row>
    <row r="10485" spans="7:7">
      <c r="G10485" s="220"/>
    </row>
    <row r="10486" spans="7:7">
      <c r="G10486" s="220"/>
    </row>
    <row r="10487" spans="7:7">
      <c r="G10487" s="220"/>
    </row>
    <row r="10488" spans="7:7">
      <c r="G10488" s="220"/>
    </row>
    <row r="10489" spans="7:7">
      <c r="G10489" s="220"/>
    </row>
    <row r="10490" spans="7:7">
      <c r="G10490" s="220"/>
    </row>
    <row r="10491" spans="7:7">
      <c r="G10491" s="220"/>
    </row>
    <row r="10492" spans="7:7">
      <c r="G10492" s="220"/>
    </row>
    <row r="10493" spans="7:7">
      <c r="G10493" s="220"/>
    </row>
    <row r="10494" spans="7:7">
      <c r="G10494" s="220"/>
    </row>
    <row r="10495" spans="7:7">
      <c r="G10495" s="220"/>
    </row>
    <row r="10496" spans="7:7">
      <c r="G10496" s="220"/>
    </row>
    <row r="10497" spans="7:7">
      <c r="G10497" s="220"/>
    </row>
    <row r="10498" spans="7:7">
      <c r="G10498" s="220"/>
    </row>
    <row r="10499" spans="7:7">
      <c r="G10499" s="220"/>
    </row>
    <row r="10500" spans="7:7">
      <c r="G10500" s="220"/>
    </row>
    <row r="10501" spans="7:7">
      <c r="G10501" s="220"/>
    </row>
    <row r="10502" spans="7:7">
      <c r="G10502" s="220"/>
    </row>
    <row r="10503" spans="7:7">
      <c r="G10503" s="220"/>
    </row>
    <row r="10504" spans="7:7">
      <c r="G10504" s="220"/>
    </row>
    <row r="10505" spans="7:7">
      <c r="G10505" s="220"/>
    </row>
    <row r="10506" spans="7:7">
      <c r="G10506" s="220"/>
    </row>
    <row r="10507" spans="7:7">
      <c r="G10507" s="220"/>
    </row>
    <row r="10508" spans="7:7">
      <c r="G10508" s="220"/>
    </row>
    <row r="10509" spans="7:7">
      <c r="G10509" s="220"/>
    </row>
    <row r="10510" spans="7:7">
      <c r="G10510" s="220"/>
    </row>
    <row r="10511" spans="7:7">
      <c r="G10511" s="220"/>
    </row>
    <row r="10512" spans="7:7">
      <c r="G10512" s="220"/>
    </row>
    <row r="10513" spans="7:7">
      <c r="G10513" s="220"/>
    </row>
    <row r="10514" spans="7:7">
      <c r="G10514" s="220"/>
    </row>
    <row r="10515" spans="7:7">
      <c r="G10515" s="220"/>
    </row>
    <row r="10516" spans="7:7">
      <c r="G10516" s="220"/>
    </row>
    <row r="10517" spans="7:7">
      <c r="G10517" s="220"/>
    </row>
    <row r="10518" spans="7:7">
      <c r="G10518" s="220"/>
    </row>
    <row r="10519" spans="7:7">
      <c r="G10519" s="220"/>
    </row>
    <row r="10520" spans="7:7">
      <c r="G10520" s="220"/>
    </row>
    <row r="10521" spans="7:7">
      <c r="G10521" s="220"/>
    </row>
    <row r="10522" spans="7:7">
      <c r="G10522" s="220"/>
    </row>
    <row r="10523" spans="7:7">
      <c r="G10523" s="220"/>
    </row>
    <row r="10524" spans="7:7">
      <c r="G10524" s="220"/>
    </row>
    <row r="10525" spans="7:7">
      <c r="G10525" s="220"/>
    </row>
    <row r="10526" spans="7:7">
      <c r="G10526" s="220"/>
    </row>
    <row r="10527" spans="7:7">
      <c r="G10527" s="220"/>
    </row>
    <row r="10528" spans="7:7">
      <c r="G10528" s="220"/>
    </row>
    <row r="10529" spans="7:7">
      <c r="G10529" s="220"/>
    </row>
    <row r="10530" spans="7:7">
      <c r="G10530" s="220"/>
    </row>
    <row r="10531" spans="7:7">
      <c r="G10531" s="220"/>
    </row>
    <row r="10532" spans="7:7">
      <c r="G10532" s="220"/>
    </row>
    <row r="10533" spans="7:7">
      <c r="G10533" s="220"/>
    </row>
    <row r="10534" spans="7:7">
      <c r="G10534" s="220"/>
    </row>
    <row r="10535" spans="7:7">
      <c r="G10535" s="220"/>
    </row>
    <row r="10536" spans="7:7">
      <c r="G10536" s="220"/>
    </row>
    <row r="10537" spans="7:7">
      <c r="G10537" s="220"/>
    </row>
    <row r="10538" spans="7:7">
      <c r="G10538" s="220"/>
    </row>
    <row r="10539" spans="7:7">
      <c r="G10539" s="220"/>
    </row>
    <row r="10540" spans="7:7">
      <c r="G10540" s="220"/>
    </row>
    <row r="10541" spans="7:7">
      <c r="G10541" s="220"/>
    </row>
    <row r="10542" spans="7:7">
      <c r="G10542" s="220"/>
    </row>
    <row r="10543" spans="7:7">
      <c r="G10543" s="220"/>
    </row>
    <row r="10544" spans="7:7">
      <c r="G10544" s="220"/>
    </row>
    <row r="10545" spans="7:7">
      <c r="G10545" s="220"/>
    </row>
    <row r="10546" spans="7:7">
      <c r="G10546" s="220"/>
    </row>
    <row r="10547" spans="7:7">
      <c r="G10547" s="220"/>
    </row>
    <row r="10548" spans="7:7">
      <c r="G10548" s="220"/>
    </row>
    <row r="10549" spans="7:7">
      <c r="G10549" s="220"/>
    </row>
    <row r="10550" spans="7:7">
      <c r="G10550" s="220"/>
    </row>
    <row r="10551" spans="7:7">
      <c r="G10551" s="220"/>
    </row>
    <row r="10552" spans="7:7">
      <c r="G10552" s="220"/>
    </row>
    <row r="10553" spans="7:7">
      <c r="G10553" s="220"/>
    </row>
    <row r="10554" spans="7:7">
      <c r="G10554" s="220"/>
    </row>
    <row r="10555" spans="7:7">
      <c r="G10555" s="220"/>
    </row>
    <row r="10556" spans="7:7">
      <c r="G10556" s="220"/>
    </row>
    <row r="10557" spans="7:7">
      <c r="G10557" s="220"/>
    </row>
    <row r="10558" spans="7:7">
      <c r="G10558" s="220"/>
    </row>
    <row r="10559" spans="7:7">
      <c r="G10559" s="220"/>
    </row>
    <row r="10560" spans="7:7">
      <c r="G10560" s="220"/>
    </row>
    <row r="10561" spans="7:7">
      <c r="G10561" s="220"/>
    </row>
    <row r="10562" spans="7:7">
      <c r="G10562" s="220"/>
    </row>
    <row r="10563" spans="7:7">
      <c r="G10563" s="220"/>
    </row>
    <row r="10564" spans="7:7">
      <c r="G10564" s="220"/>
    </row>
    <row r="10565" spans="7:7">
      <c r="G10565" s="220"/>
    </row>
    <row r="10566" spans="7:7">
      <c r="G10566" s="220"/>
    </row>
    <row r="10567" spans="7:7">
      <c r="G10567" s="220"/>
    </row>
    <row r="10568" spans="7:7">
      <c r="G10568" s="220"/>
    </row>
    <row r="10569" spans="7:7">
      <c r="G10569" s="220"/>
    </row>
    <row r="10570" spans="7:7">
      <c r="G10570" s="220"/>
    </row>
    <row r="10571" spans="7:7">
      <c r="G10571" s="220"/>
    </row>
    <row r="10572" spans="7:7">
      <c r="G10572" s="220"/>
    </row>
    <row r="10573" spans="7:7">
      <c r="G10573" s="220"/>
    </row>
    <row r="10574" spans="7:7">
      <c r="G10574" s="220"/>
    </row>
    <row r="10575" spans="7:7">
      <c r="G10575" s="220"/>
    </row>
    <row r="10576" spans="7:7">
      <c r="G10576" s="220"/>
    </row>
    <row r="10577" spans="7:7">
      <c r="G10577" s="220"/>
    </row>
    <row r="10578" spans="7:7">
      <c r="G10578" s="220"/>
    </row>
    <row r="10579" spans="7:7">
      <c r="G10579" s="220"/>
    </row>
    <row r="10580" spans="7:7">
      <c r="G10580" s="220"/>
    </row>
    <row r="10581" spans="7:7">
      <c r="G10581" s="220"/>
    </row>
    <row r="10582" spans="7:7">
      <c r="G10582" s="220"/>
    </row>
    <row r="10583" spans="7:7">
      <c r="G10583" s="220"/>
    </row>
    <row r="10584" spans="7:7">
      <c r="G10584" s="220"/>
    </row>
    <row r="10585" spans="7:7">
      <c r="G10585" s="220"/>
    </row>
    <row r="10586" spans="7:7">
      <c r="G10586" s="220"/>
    </row>
    <row r="10587" spans="7:7">
      <c r="G10587" s="220"/>
    </row>
    <row r="10588" spans="7:7">
      <c r="G10588" s="220"/>
    </row>
    <row r="10589" spans="7:7">
      <c r="G10589" s="220"/>
    </row>
    <row r="10590" spans="7:7">
      <c r="G10590" s="220"/>
    </row>
    <row r="10591" spans="7:7">
      <c r="G10591" s="220"/>
    </row>
    <row r="10592" spans="7:7">
      <c r="G10592" s="220"/>
    </row>
    <row r="10593" spans="7:7">
      <c r="G10593" s="220"/>
    </row>
    <row r="10594" spans="7:7">
      <c r="G10594" s="220"/>
    </row>
    <row r="10595" spans="7:7">
      <c r="G10595" s="220"/>
    </row>
    <row r="10596" spans="7:7">
      <c r="G10596" s="220"/>
    </row>
    <row r="10597" spans="7:7">
      <c r="G10597" s="220"/>
    </row>
    <row r="10598" spans="7:7">
      <c r="G10598" s="220"/>
    </row>
    <row r="10599" spans="7:7">
      <c r="G10599" s="220"/>
    </row>
    <row r="10600" spans="7:7">
      <c r="G10600" s="220"/>
    </row>
    <row r="10601" spans="7:7">
      <c r="G10601" s="220"/>
    </row>
    <row r="10602" spans="7:7">
      <c r="G10602" s="220"/>
    </row>
    <row r="10603" spans="7:7">
      <c r="G10603" s="220"/>
    </row>
    <row r="10604" spans="7:7">
      <c r="G10604" s="220"/>
    </row>
    <row r="10605" spans="7:7">
      <c r="G10605" s="220"/>
    </row>
    <row r="10606" spans="7:7">
      <c r="G10606" s="220"/>
    </row>
    <row r="10607" spans="7:7">
      <c r="G10607" s="220"/>
    </row>
    <row r="10608" spans="7:7">
      <c r="G10608" s="220"/>
    </row>
    <row r="10609" spans="7:7">
      <c r="G10609" s="220"/>
    </row>
    <row r="10610" spans="7:7">
      <c r="G10610" s="220"/>
    </row>
    <row r="10611" spans="7:7">
      <c r="G10611" s="220"/>
    </row>
    <row r="10612" spans="7:7">
      <c r="G10612" s="220"/>
    </row>
    <row r="10613" spans="7:7">
      <c r="G10613" s="220"/>
    </row>
    <row r="10614" spans="7:7">
      <c r="G10614" s="220"/>
    </row>
    <row r="10615" spans="7:7">
      <c r="G10615" s="220"/>
    </row>
    <row r="10616" spans="7:7">
      <c r="G10616" s="220"/>
    </row>
    <row r="10617" spans="7:7">
      <c r="G10617" s="220"/>
    </row>
    <row r="10618" spans="7:7">
      <c r="G10618" s="220"/>
    </row>
    <row r="10619" spans="7:7">
      <c r="G10619" s="220"/>
    </row>
    <row r="10620" spans="7:7">
      <c r="G10620" s="220"/>
    </row>
    <row r="10621" spans="7:7">
      <c r="G10621" s="220"/>
    </row>
    <row r="10622" spans="7:7">
      <c r="G10622" s="220"/>
    </row>
    <row r="10623" spans="7:7">
      <c r="G10623" s="220"/>
    </row>
    <row r="10624" spans="7:7">
      <c r="G10624" s="220"/>
    </row>
    <row r="10625" spans="7:7">
      <c r="G10625" s="220"/>
    </row>
    <row r="10626" spans="7:7">
      <c r="G10626" s="220"/>
    </row>
    <row r="10627" spans="7:7">
      <c r="G10627" s="220"/>
    </row>
    <row r="10628" spans="7:7">
      <c r="G10628" s="220"/>
    </row>
    <row r="10629" spans="7:7">
      <c r="G10629" s="220"/>
    </row>
    <row r="10630" spans="7:7">
      <c r="G10630" s="220"/>
    </row>
    <row r="10631" spans="7:7">
      <c r="G10631" s="220"/>
    </row>
    <row r="10632" spans="7:7">
      <c r="G10632" s="220"/>
    </row>
    <row r="10633" spans="7:7">
      <c r="G10633" s="220"/>
    </row>
    <row r="10634" spans="7:7">
      <c r="G10634" s="220"/>
    </row>
    <row r="10635" spans="7:7">
      <c r="G10635" s="220"/>
    </row>
    <row r="10636" spans="7:7">
      <c r="G10636" s="220"/>
    </row>
    <row r="10637" spans="7:7">
      <c r="G10637" s="220"/>
    </row>
    <row r="10638" spans="7:7">
      <c r="G10638" s="220"/>
    </row>
    <row r="10639" spans="7:7">
      <c r="G10639" s="220"/>
    </row>
    <row r="10640" spans="7:7">
      <c r="G10640" s="220"/>
    </row>
    <row r="10641" spans="7:7">
      <c r="G10641" s="220"/>
    </row>
    <row r="10642" spans="7:7">
      <c r="G10642" s="220"/>
    </row>
    <row r="10643" spans="7:7">
      <c r="G10643" s="220"/>
    </row>
    <row r="10644" spans="7:7">
      <c r="G10644" s="220"/>
    </row>
    <row r="10645" spans="7:7">
      <c r="G10645" s="220"/>
    </row>
    <row r="10646" spans="7:7">
      <c r="G10646" s="220"/>
    </row>
    <row r="10647" spans="7:7">
      <c r="G10647" s="220"/>
    </row>
    <row r="10648" spans="7:7">
      <c r="G10648" s="220"/>
    </row>
    <row r="10649" spans="7:7">
      <c r="G10649" s="220"/>
    </row>
    <row r="10650" spans="7:7">
      <c r="G10650" s="220"/>
    </row>
    <row r="10651" spans="7:7">
      <c r="G10651" s="220"/>
    </row>
    <row r="10652" spans="7:7">
      <c r="G10652" s="220"/>
    </row>
    <row r="10653" spans="7:7">
      <c r="G10653" s="220"/>
    </row>
    <row r="10654" spans="7:7">
      <c r="G10654" s="220"/>
    </row>
    <row r="10655" spans="7:7">
      <c r="G10655" s="220"/>
    </row>
    <row r="10656" spans="7:7">
      <c r="G10656" s="220"/>
    </row>
    <row r="10657" spans="7:7">
      <c r="G10657" s="220"/>
    </row>
    <row r="10658" spans="7:7">
      <c r="G10658" s="220"/>
    </row>
    <row r="10659" spans="7:7">
      <c r="G10659" s="220"/>
    </row>
    <row r="10660" spans="7:7">
      <c r="G10660" s="220"/>
    </row>
    <row r="10661" spans="7:7">
      <c r="G10661" s="220"/>
    </row>
    <row r="10662" spans="7:7">
      <c r="G10662" s="220"/>
    </row>
    <row r="10663" spans="7:7">
      <c r="G10663" s="220"/>
    </row>
    <row r="10664" spans="7:7">
      <c r="G10664" s="220"/>
    </row>
    <row r="10665" spans="7:7">
      <c r="G10665" s="220"/>
    </row>
    <row r="10666" spans="7:7">
      <c r="G10666" s="220"/>
    </row>
    <row r="10667" spans="7:7">
      <c r="G10667" s="220"/>
    </row>
    <row r="10668" spans="7:7">
      <c r="G10668" s="220"/>
    </row>
    <row r="10669" spans="7:7">
      <c r="G10669" s="220"/>
    </row>
    <row r="10670" spans="7:7">
      <c r="G10670" s="220"/>
    </row>
    <row r="10671" spans="7:7">
      <c r="G10671" s="220"/>
    </row>
    <row r="10672" spans="7:7">
      <c r="G10672" s="220"/>
    </row>
    <row r="10673" spans="7:7">
      <c r="G10673" s="220"/>
    </row>
    <row r="10674" spans="7:7">
      <c r="G10674" s="220"/>
    </row>
    <row r="10675" spans="7:7">
      <c r="G10675" s="220"/>
    </row>
    <row r="10676" spans="7:7">
      <c r="G10676" s="220"/>
    </row>
    <row r="10677" spans="7:7">
      <c r="G10677" s="220"/>
    </row>
    <row r="10678" spans="7:7">
      <c r="G10678" s="220"/>
    </row>
    <row r="10679" spans="7:7">
      <c r="G10679" s="220"/>
    </row>
    <row r="10680" spans="7:7">
      <c r="G10680" s="220"/>
    </row>
    <row r="10681" spans="7:7">
      <c r="G10681" s="220"/>
    </row>
    <row r="10682" spans="7:7">
      <c r="G10682" s="220"/>
    </row>
    <row r="10683" spans="7:7">
      <c r="G10683" s="220"/>
    </row>
    <row r="10684" spans="7:7">
      <c r="G10684" s="220"/>
    </row>
    <row r="10685" spans="7:7">
      <c r="G10685" s="220"/>
    </row>
    <row r="10686" spans="7:7">
      <c r="G10686" s="220"/>
    </row>
    <row r="10687" spans="7:7">
      <c r="G10687" s="220"/>
    </row>
    <row r="10688" spans="7:7">
      <c r="G10688" s="220"/>
    </row>
    <row r="10689" spans="7:7">
      <c r="G10689" s="220"/>
    </row>
    <row r="10690" spans="7:7">
      <c r="G10690" s="220"/>
    </row>
    <row r="10691" spans="7:7">
      <c r="G10691" s="220"/>
    </row>
    <row r="10692" spans="7:7">
      <c r="G10692" s="220"/>
    </row>
    <row r="10693" spans="7:7">
      <c r="G10693" s="220"/>
    </row>
    <row r="10694" spans="7:7">
      <c r="G10694" s="220"/>
    </row>
    <row r="10695" spans="7:7">
      <c r="G10695" s="220"/>
    </row>
    <row r="10696" spans="7:7">
      <c r="G10696" s="220"/>
    </row>
    <row r="10697" spans="7:7">
      <c r="G10697" s="220"/>
    </row>
    <row r="10698" spans="7:7">
      <c r="G10698" s="220"/>
    </row>
    <row r="10699" spans="7:7">
      <c r="G10699" s="220"/>
    </row>
    <row r="10700" spans="7:7">
      <c r="G10700" s="220"/>
    </row>
    <row r="10701" spans="7:7">
      <c r="G10701" s="220"/>
    </row>
    <row r="10702" spans="7:7">
      <c r="G10702" s="220"/>
    </row>
    <row r="10703" spans="7:7">
      <c r="G10703" s="220"/>
    </row>
    <row r="10704" spans="7:7">
      <c r="G10704" s="220"/>
    </row>
    <row r="10705" spans="7:7">
      <c r="G10705" s="220"/>
    </row>
    <row r="10706" spans="7:7">
      <c r="G10706" s="220"/>
    </row>
    <row r="10707" spans="7:7">
      <c r="G10707" s="220"/>
    </row>
    <row r="10708" spans="7:7">
      <c r="G10708" s="220"/>
    </row>
    <row r="10709" spans="7:7">
      <c r="G10709" s="220"/>
    </row>
    <row r="10710" spans="7:7">
      <c r="G10710" s="220"/>
    </row>
    <row r="10711" spans="7:7">
      <c r="G10711" s="220"/>
    </row>
    <row r="10712" spans="7:7">
      <c r="G10712" s="220"/>
    </row>
    <row r="10713" spans="7:7">
      <c r="G10713" s="220"/>
    </row>
    <row r="10714" spans="7:7">
      <c r="G10714" s="220"/>
    </row>
    <row r="10715" spans="7:7">
      <c r="G10715" s="220"/>
    </row>
    <row r="10716" spans="7:7">
      <c r="G10716" s="220"/>
    </row>
    <row r="10717" spans="7:7">
      <c r="G10717" s="220"/>
    </row>
    <row r="10718" spans="7:7">
      <c r="G10718" s="220"/>
    </row>
    <row r="10719" spans="7:7">
      <c r="G10719" s="220"/>
    </row>
    <row r="10720" spans="7:7">
      <c r="G10720" s="220"/>
    </row>
    <row r="10721" spans="7:7">
      <c r="G10721" s="220"/>
    </row>
    <row r="10722" spans="7:7">
      <c r="G10722" s="220"/>
    </row>
    <row r="10723" spans="7:7">
      <c r="G10723" s="220"/>
    </row>
    <row r="10724" spans="7:7">
      <c r="G10724" s="220"/>
    </row>
    <row r="10725" spans="7:7">
      <c r="G10725" s="220"/>
    </row>
    <row r="10726" spans="7:7">
      <c r="G10726" s="220"/>
    </row>
    <row r="10727" spans="7:7">
      <c r="G10727" s="220"/>
    </row>
    <row r="10728" spans="7:7">
      <c r="G10728" s="220"/>
    </row>
    <row r="10729" spans="7:7">
      <c r="G10729" s="220"/>
    </row>
    <row r="10730" spans="7:7">
      <c r="G10730" s="220"/>
    </row>
    <row r="10731" spans="7:7">
      <c r="G10731" s="220"/>
    </row>
    <row r="10732" spans="7:7">
      <c r="G10732" s="220"/>
    </row>
    <row r="10733" spans="7:7">
      <c r="G10733" s="220"/>
    </row>
    <row r="10734" spans="7:7">
      <c r="G10734" s="220"/>
    </row>
    <row r="10735" spans="7:7">
      <c r="G10735" s="220"/>
    </row>
    <row r="10736" spans="7:7">
      <c r="G10736" s="220"/>
    </row>
    <row r="10737" spans="7:7">
      <c r="G10737" s="220"/>
    </row>
    <row r="10738" spans="7:7">
      <c r="G10738" s="220"/>
    </row>
    <row r="10739" spans="7:7">
      <c r="G10739" s="220"/>
    </row>
    <row r="10740" spans="7:7">
      <c r="G10740" s="220"/>
    </row>
    <row r="10741" spans="7:7">
      <c r="G10741" s="220"/>
    </row>
    <row r="10742" spans="7:7">
      <c r="G10742" s="220"/>
    </row>
    <row r="10743" spans="7:7">
      <c r="G10743" s="220"/>
    </row>
    <row r="10744" spans="7:7">
      <c r="G10744" s="220"/>
    </row>
    <row r="10745" spans="7:7">
      <c r="G10745" s="220"/>
    </row>
    <row r="10746" spans="7:7">
      <c r="G10746" s="220"/>
    </row>
    <row r="10747" spans="7:7">
      <c r="G10747" s="220"/>
    </row>
    <row r="10748" spans="7:7">
      <c r="G10748" s="220"/>
    </row>
    <row r="10749" spans="7:7">
      <c r="G10749" s="220"/>
    </row>
    <row r="10750" spans="7:7">
      <c r="G10750" s="220"/>
    </row>
    <row r="10751" spans="7:7">
      <c r="G10751" s="220"/>
    </row>
    <row r="10752" spans="7:7">
      <c r="G10752" s="220"/>
    </row>
    <row r="10753" spans="7:7">
      <c r="G10753" s="220"/>
    </row>
    <row r="10754" spans="7:7">
      <c r="G10754" s="220"/>
    </row>
    <row r="10755" spans="7:7">
      <c r="G10755" s="220"/>
    </row>
    <row r="10756" spans="7:7">
      <c r="G10756" s="220"/>
    </row>
    <row r="10757" spans="7:7">
      <c r="G10757" s="220"/>
    </row>
    <row r="10758" spans="7:7">
      <c r="G10758" s="220"/>
    </row>
    <row r="10759" spans="7:7">
      <c r="G10759" s="220"/>
    </row>
    <row r="10760" spans="7:7">
      <c r="G10760" s="220"/>
    </row>
    <row r="10761" spans="7:7">
      <c r="G10761" s="220"/>
    </row>
    <row r="10762" spans="7:7">
      <c r="G10762" s="220"/>
    </row>
    <row r="10763" spans="7:7">
      <c r="G10763" s="220"/>
    </row>
    <row r="10764" spans="7:7">
      <c r="G10764" s="220"/>
    </row>
    <row r="10765" spans="7:7">
      <c r="G10765" s="220"/>
    </row>
    <row r="10766" spans="7:7">
      <c r="G10766" s="220"/>
    </row>
    <row r="10767" spans="7:7">
      <c r="G10767" s="220"/>
    </row>
    <row r="10768" spans="7:7">
      <c r="G10768" s="220"/>
    </row>
    <row r="10769" spans="7:7">
      <c r="G10769" s="220"/>
    </row>
    <row r="10770" spans="7:7">
      <c r="G10770" s="220"/>
    </row>
    <row r="10771" spans="7:7">
      <c r="G10771" s="220"/>
    </row>
    <row r="10772" spans="7:7">
      <c r="G10772" s="220"/>
    </row>
    <row r="10773" spans="7:7">
      <c r="G10773" s="220"/>
    </row>
    <row r="10774" spans="7:7">
      <c r="G10774" s="220"/>
    </row>
    <row r="10775" spans="7:7">
      <c r="G10775" s="220"/>
    </row>
    <row r="10776" spans="7:7">
      <c r="G10776" s="220"/>
    </row>
    <row r="10777" spans="7:7">
      <c r="G10777" s="220"/>
    </row>
    <row r="10778" spans="7:7">
      <c r="G10778" s="220"/>
    </row>
    <row r="10779" spans="7:7">
      <c r="G10779" s="220"/>
    </row>
    <row r="10780" spans="7:7">
      <c r="G10780" s="220"/>
    </row>
    <row r="10781" spans="7:7">
      <c r="G10781" s="220"/>
    </row>
    <row r="10782" spans="7:7">
      <c r="G10782" s="220"/>
    </row>
    <row r="10783" spans="7:7">
      <c r="G10783" s="220"/>
    </row>
    <row r="10784" spans="7:7">
      <c r="G10784" s="220"/>
    </row>
    <row r="10785" spans="7:7">
      <c r="G10785" s="220"/>
    </row>
    <row r="10786" spans="7:7">
      <c r="G10786" s="220"/>
    </row>
    <row r="10787" spans="7:7">
      <c r="G10787" s="220"/>
    </row>
    <row r="10788" spans="7:7">
      <c r="G10788" s="220"/>
    </row>
    <row r="10789" spans="7:7">
      <c r="G10789" s="220"/>
    </row>
    <row r="10790" spans="7:7">
      <c r="G10790" s="220"/>
    </row>
    <row r="10791" spans="7:7">
      <c r="G10791" s="220"/>
    </row>
    <row r="10792" spans="7:7">
      <c r="G10792" s="220"/>
    </row>
    <row r="10793" spans="7:7">
      <c r="G10793" s="220"/>
    </row>
    <row r="10794" spans="7:7">
      <c r="G10794" s="220"/>
    </row>
    <row r="10795" spans="7:7">
      <c r="G10795" s="220"/>
    </row>
    <row r="10796" spans="7:7">
      <c r="G10796" s="220"/>
    </row>
    <row r="10797" spans="7:7">
      <c r="G10797" s="220"/>
    </row>
    <row r="10798" spans="7:7">
      <c r="G10798" s="220"/>
    </row>
    <row r="10799" spans="7:7">
      <c r="G10799" s="220"/>
    </row>
    <row r="10800" spans="7:7">
      <c r="G10800" s="220"/>
    </row>
    <row r="10801" spans="7:7">
      <c r="G10801" s="220"/>
    </row>
    <row r="10802" spans="7:7">
      <c r="G10802" s="220"/>
    </row>
    <row r="10803" spans="7:7">
      <c r="G10803" s="220"/>
    </row>
    <row r="10804" spans="7:7">
      <c r="G10804" s="220"/>
    </row>
    <row r="10805" spans="7:7">
      <c r="G10805" s="220"/>
    </row>
    <row r="10806" spans="7:7">
      <c r="G10806" s="220"/>
    </row>
    <row r="10807" spans="7:7">
      <c r="G10807" s="220"/>
    </row>
    <row r="10808" spans="7:7">
      <c r="G10808" s="220"/>
    </row>
    <row r="10809" spans="7:7">
      <c r="G10809" s="220"/>
    </row>
    <row r="10810" spans="7:7">
      <c r="G10810" s="220"/>
    </row>
    <row r="10811" spans="7:7">
      <c r="G10811" s="220"/>
    </row>
    <row r="10812" spans="7:7">
      <c r="G10812" s="220"/>
    </row>
    <row r="10813" spans="7:7">
      <c r="G10813" s="220"/>
    </row>
    <row r="10814" spans="7:7">
      <c r="G10814" s="220"/>
    </row>
    <row r="10815" spans="7:7">
      <c r="G10815" s="220"/>
    </row>
    <row r="10816" spans="7:7">
      <c r="G10816" s="220"/>
    </row>
    <row r="10817" spans="7:7">
      <c r="G10817" s="220"/>
    </row>
    <row r="10818" spans="7:7">
      <c r="G10818" s="220"/>
    </row>
    <row r="10819" spans="7:7">
      <c r="G10819" s="220"/>
    </row>
    <row r="10820" spans="7:7">
      <c r="G10820" s="220"/>
    </row>
    <row r="10821" spans="7:7">
      <c r="G10821" s="220"/>
    </row>
    <row r="10822" spans="7:7">
      <c r="G10822" s="220"/>
    </row>
    <row r="10823" spans="7:7">
      <c r="G10823" s="220"/>
    </row>
    <row r="10824" spans="7:7">
      <c r="G10824" s="220"/>
    </row>
    <row r="10825" spans="7:7">
      <c r="G10825" s="220"/>
    </row>
    <row r="10826" spans="7:7">
      <c r="G10826" s="220"/>
    </row>
    <row r="10827" spans="7:7">
      <c r="G10827" s="220"/>
    </row>
    <row r="10828" spans="7:7">
      <c r="G10828" s="220"/>
    </row>
    <row r="10829" spans="7:7">
      <c r="G10829" s="220"/>
    </row>
    <row r="10830" spans="7:7">
      <c r="G10830" s="220"/>
    </row>
    <row r="10831" spans="7:7">
      <c r="G10831" s="220"/>
    </row>
    <row r="10832" spans="7:7">
      <c r="G10832" s="220"/>
    </row>
    <row r="10833" spans="7:7">
      <c r="G10833" s="220"/>
    </row>
    <row r="10834" spans="7:7">
      <c r="G10834" s="220"/>
    </row>
    <row r="10835" spans="7:7">
      <c r="G10835" s="220"/>
    </row>
    <row r="10836" spans="7:7">
      <c r="G10836" s="220"/>
    </row>
    <row r="10837" spans="7:7">
      <c r="G10837" s="220"/>
    </row>
    <row r="10838" spans="7:7">
      <c r="G10838" s="220"/>
    </row>
    <row r="10839" spans="7:7">
      <c r="G10839" s="220"/>
    </row>
    <row r="10840" spans="7:7">
      <c r="G10840" s="220"/>
    </row>
    <row r="10841" spans="7:7">
      <c r="G10841" s="220"/>
    </row>
    <row r="10842" spans="7:7">
      <c r="G10842" s="220"/>
    </row>
    <row r="10843" spans="7:7">
      <c r="G10843" s="220"/>
    </row>
    <row r="10844" spans="7:7">
      <c r="G10844" s="220"/>
    </row>
    <row r="10845" spans="7:7">
      <c r="G10845" s="220"/>
    </row>
    <row r="10846" spans="7:7">
      <c r="G10846" s="220"/>
    </row>
    <row r="10847" spans="7:7">
      <c r="G10847" s="220"/>
    </row>
    <row r="10848" spans="7:7">
      <c r="G10848" s="220"/>
    </row>
    <row r="10849" spans="7:7">
      <c r="G10849" s="220"/>
    </row>
    <row r="10850" spans="7:7">
      <c r="G10850" s="220"/>
    </row>
    <row r="10851" spans="7:7">
      <c r="G10851" s="220"/>
    </row>
    <row r="10852" spans="7:7">
      <c r="G10852" s="220"/>
    </row>
    <row r="10853" spans="7:7">
      <c r="G10853" s="220"/>
    </row>
    <row r="10854" spans="7:7">
      <c r="G10854" s="220"/>
    </row>
    <row r="10855" spans="7:7">
      <c r="G10855" s="220"/>
    </row>
    <row r="10856" spans="7:7">
      <c r="G10856" s="220"/>
    </row>
    <row r="10857" spans="7:7">
      <c r="G10857" s="220"/>
    </row>
    <row r="10858" spans="7:7">
      <c r="G10858" s="220"/>
    </row>
    <row r="10859" spans="7:7">
      <c r="G10859" s="220"/>
    </row>
    <row r="10860" spans="7:7">
      <c r="G10860" s="220"/>
    </row>
    <row r="10861" spans="7:7">
      <c r="G10861" s="220"/>
    </row>
    <row r="10862" spans="7:7">
      <c r="G10862" s="220"/>
    </row>
    <row r="10863" spans="7:7">
      <c r="G10863" s="220"/>
    </row>
    <row r="10864" spans="7:7">
      <c r="G10864" s="220"/>
    </row>
    <row r="10865" spans="7:7">
      <c r="G10865" s="220"/>
    </row>
    <row r="10866" spans="7:7">
      <c r="G10866" s="220"/>
    </row>
    <row r="10867" spans="7:7">
      <c r="G10867" s="220"/>
    </row>
    <row r="10868" spans="7:7">
      <c r="G10868" s="220"/>
    </row>
    <row r="10869" spans="7:7">
      <c r="G10869" s="220"/>
    </row>
    <row r="10870" spans="7:7">
      <c r="G10870" s="220"/>
    </row>
    <row r="10871" spans="7:7">
      <c r="G10871" s="220"/>
    </row>
    <row r="10872" spans="7:7">
      <c r="G10872" s="220"/>
    </row>
    <row r="10873" spans="7:7">
      <c r="G10873" s="220"/>
    </row>
    <row r="10874" spans="7:7">
      <c r="G10874" s="220"/>
    </row>
    <row r="10875" spans="7:7">
      <c r="G10875" s="220"/>
    </row>
    <row r="10876" spans="7:7">
      <c r="G10876" s="220"/>
    </row>
    <row r="10877" spans="7:7">
      <c r="G10877" s="220"/>
    </row>
    <row r="10878" spans="7:7">
      <c r="G10878" s="220"/>
    </row>
    <row r="10879" spans="7:7">
      <c r="G10879" s="220"/>
    </row>
    <row r="10880" spans="7:7">
      <c r="G10880" s="220"/>
    </row>
    <row r="10881" spans="7:7">
      <c r="G10881" s="220"/>
    </row>
    <row r="10882" spans="7:7">
      <c r="G10882" s="220"/>
    </row>
    <row r="10883" spans="7:7">
      <c r="G10883" s="220"/>
    </row>
    <row r="10884" spans="7:7">
      <c r="G10884" s="220"/>
    </row>
    <row r="10885" spans="7:7">
      <c r="G10885" s="220"/>
    </row>
    <row r="10886" spans="7:7">
      <c r="G10886" s="220"/>
    </row>
    <row r="10887" spans="7:7">
      <c r="G10887" s="220"/>
    </row>
    <row r="10888" spans="7:7">
      <c r="G10888" s="220"/>
    </row>
    <row r="10889" spans="7:7">
      <c r="G10889" s="220"/>
    </row>
    <row r="10890" spans="7:7">
      <c r="G10890" s="220"/>
    </row>
    <row r="10891" spans="7:7">
      <c r="G10891" s="220"/>
    </row>
    <row r="10892" spans="7:7">
      <c r="G10892" s="220"/>
    </row>
    <row r="10893" spans="7:7">
      <c r="G10893" s="220"/>
    </row>
    <row r="10894" spans="7:7">
      <c r="G10894" s="220"/>
    </row>
    <row r="10895" spans="7:7">
      <c r="G10895" s="220"/>
    </row>
    <row r="10896" spans="7:7">
      <c r="G10896" s="220"/>
    </row>
    <row r="10897" spans="7:7">
      <c r="G10897" s="220"/>
    </row>
    <row r="10898" spans="7:7">
      <c r="G10898" s="220"/>
    </row>
    <row r="10899" spans="7:7">
      <c r="G10899" s="220"/>
    </row>
    <row r="10900" spans="7:7">
      <c r="G10900" s="220"/>
    </row>
    <row r="10901" spans="7:7">
      <c r="G10901" s="220"/>
    </row>
    <row r="10902" spans="7:7">
      <c r="G10902" s="220"/>
    </row>
    <row r="10903" spans="7:7">
      <c r="G10903" s="220"/>
    </row>
    <row r="10904" spans="7:7">
      <c r="G10904" s="220"/>
    </row>
    <row r="10905" spans="7:7">
      <c r="G10905" s="220"/>
    </row>
    <row r="10906" spans="7:7">
      <c r="G10906" s="220"/>
    </row>
    <row r="10907" spans="7:7">
      <c r="G10907" s="220"/>
    </row>
    <row r="10908" spans="7:7">
      <c r="G10908" s="220"/>
    </row>
    <row r="10909" spans="7:7">
      <c r="G10909" s="220"/>
    </row>
    <row r="10910" spans="7:7">
      <c r="G10910" s="220"/>
    </row>
    <row r="10911" spans="7:7">
      <c r="G10911" s="220"/>
    </row>
    <row r="10912" spans="7:7">
      <c r="G10912" s="220"/>
    </row>
    <row r="10913" spans="7:7">
      <c r="G10913" s="220"/>
    </row>
    <row r="10914" spans="7:7">
      <c r="G10914" s="220"/>
    </row>
    <row r="10915" spans="7:7">
      <c r="G10915" s="220"/>
    </row>
    <row r="10916" spans="7:7">
      <c r="G10916" s="220"/>
    </row>
    <row r="10917" spans="7:7">
      <c r="G10917" s="220"/>
    </row>
    <row r="10918" spans="7:7">
      <c r="G10918" s="220"/>
    </row>
    <row r="10919" spans="7:7">
      <c r="G10919" s="220"/>
    </row>
    <row r="10920" spans="7:7">
      <c r="G10920" s="220"/>
    </row>
    <row r="10921" spans="7:7">
      <c r="G10921" s="220"/>
    </row>
    <row r="10922" spans="7:7">
      <c r="G10922" s="220"/>
    </row>
    <row r="10923" spans="7:7">
      <c r="G10923" s="220"/>
    </row>
    <row r="10924" spans="7:7">
      <c r="G10924" s="220"/>
    </row>
    <row r="10925" spans="7:7">
      <c r="G10925" s="220"/>
    </row>
    <row r="10926" spans="7:7">
      <c r="G10926" s="220"/>
    </row>
    <row r="10927" spans="7:7">
      <c r="G10927" s="220"/>
    </row>
    <row r="10928" spans="7:7">
      <c r="G10928" s="220"/>
    </row>
    <row r="10929" spans="7:7">
      <c r="G10929" s="220"/>
    </row>
    <row r="10930" spans="7:7">
      <c r="G10930" s="220"/>
    </row>
    <row r="10931" spans="7:7">
      <c r="G10931" s="220"/>
    </row>
    <row r="10932" spans="7:7">
      <c r="G10932" s="220"/>
    </row>
    <row r="10933" spans="7:7">
      <c r="G10933" s="220"/>
    </row>
    <row r="10934" spans="7:7">
      <c r="G10934" s="220"/>
    </row>
    <row r="10935" spans="7:7">
      <c r="G10935" s="220"/>
    </row>
    <row r="10936" spans="7:7">
      <c r="G10936" s="220"/>
    </row>
    <row r="10937" spans="7:7">
      <c r="G10937" s="220"/>
    </row>
    <row r="10938" spans="7:7">
      <c r="G10938" s="220"/>
    </row>
    <row r="10939" spans="7:7">
      <c r="G10939" s="220"/>
    </row>
    <row r="10940" spans="7:7">
      <c r="G10940" s="220"/>
    </row>
    <row r="10941" spans="7:7">
      <c r="G10941" s="220"/>
    </row>
    <row r="10942" spans="7:7">
      <c r="G10942" s="220"/>
    </row>
    <row r="10943" spans="7:7">
      <c r="G10943" s="220"/>
    </row>
    <row r="10944" spans="7:7">
      <c r="G10944" s="220"/>
    </row>
    <row r="10945" spans="7:7">
      <c r="G10945" s="220"/>
    </row>
    <row r="10946" spans="7:7">
      <c r="G10946" s="220"/>
    </row>
    <row r="10947" spans="7:7">
      <c r="G10947" s="220"/>
    </row>
    <row r="10948" spans="7:7">
      <c r="G10948" s="220"/>
    </row>
    <row r="10949" spans="7:7">
      <c r="G10949" s="220"/>
    </row>
    <row r="10950" spans="7:7">
      <c r="G10950" s="220"/>
    </row>
    <row r="10951" spans="7:7">
      <c r="G10951" s="220"/>
    </row>
    <row r="10952" spans="7:7">
      <c r="G10952" s="220"/>
    </row>
    <row r="10953" spans="7:7">
      <c r="G10953" s="220"/>
    </row>
    <row r="10954" spans="7:7">
      <c r="G10954" s="220"/>
    </row>
    <row r="10955" spans="7:7">
      <c r="G10955" s="220"/>
    </row>
    <row r="10956" spans="7:7">
      <c r="G10956" s="220"/>
    </row>
    <row r="10957" spans="7:7">
      <c r="G10957" s="220"/>
    </row>
    <row r="10958" spans="7:7">
      <c r="G10958" s="220"/>
    </row>
    <row r="10959" spans="7:7">
      <c r="G10959" s="220"/>
    </row>
    <row r="10960" spans="7:7">
      <c r="G10960" s="220"/>
    </row>
    <row r="10961" spans="7:7">
      <c r="G10961" s="220"/>
    </row>
    <row r="10962" spans="7:7">
      <c r="G10962" s="220"/>
    </row>
    <row r="10963" spans="7:7">
      <c r="G10963" s="220"/>
    </row>
    <row r="10964" spans="7:7">
      <c r="G10964" s="220"/>
    </row>
    <row r="10965" spans="7:7">
      <c r="G10965" s="220"/>
    </row>
    <row r="10966" spans="7:7">
      <c r="G10966" s="220"/>
    </row>
    <row r="10967" spans="7:7">
      <c r="G10967" s="220"/>
    </row>
    <row r="10968" spans="7:7">
      <c r="G10968" s="220"/>
    </row>
    <row r="10969" spans="7:7">
      <c r="G10969" s="220"/>
    </row>
    <row r="10970" spans="7:7">
      <c r="G10970" s="220"/>
    </row>
    <row r="10971" spans="7:7">
      <c r="G10971" s="220"/>
    </row>
    <row r="10972" spans="7:7">
      <c r="G10972" s="220"/>
    </row>
    <row r="10973" spans="7:7">
      <c r="G10973" s="220"/>
    </row>
    <row r="10974" spans="7:7">
      <c r="G10974" s="220"/>
    </row>
    <row r="10975" spans="7:7">
      <c r="G10975" s="220"/>
    </row>
    <row r="10976" spans="7:7">
      <c r="G10976" s="220"/>
    </row>
    <row r="10977" spans="7:7">
      <c r="G10977" s="220"/>
    </row>
    <row r="10978" spans="7:7">
      <c r="G10978" s="220"/>
    </row>
    <row r="10979" spans="7:7">
      <c r="G10979" s="220"/>
    </row>
    <row r="10980" spans="7:7">
      <c r="G10980" s="220"/>
    </row>
    <row r="10981" spans="7:7">
      <c r="G10981" s="220"/>
    </row>
    <row r="10982" spans="7:7">
      <c r="G10982" s="220"/>
    </row>
    <row r="10983" spans="7:7">
      <c r="G10983" s="220"/>
    </row>
    <row r="10984" spans="7:7">
      <c r="G10984" s="220"/>
    </row>
    <row r="10985" spans="7:7">
      <c r="G10985" s="220"/>
    </row>
    <row r="10986" spans="7:7">
      <c r="G10986" s="220"/>
    </row>
    <row r="10987" spans="7:7">
      <c r="G10987" s="220"/>
    </row>
    <row r="10988" spans="7:7">
      <c r="G10988" s="220"/>
    </row>
    <row r="10989" spans="7:7">
      <c r="G10989" s="220"/>
    </row>
    <row r="10990" spans="7:7">
      <c r="G10990" s="220"/>
    </row>
    <row r="10991" spans="7:7">
      <c r="G10991" s="220"/>
    </row>
    <row r="10992" spans="7:7">
      <c r="G10992" s="220"/>
    </row>
    <row r="10993" spans="7:7">
      <c r="G10993" s="220"/>
    </row>
    <row r="10994" spans="7:7">
      <c r="G10994" s="220"/>
    </row>
    <row r="10995" spans="7:7">
      <c r="G10995" s="220"/>
    </row>
    <row r="10996" spans="7:7">
      <c r="G10996" s="220"/>
    </row>
    <row r="10997" spans="7:7">
      <c r="G10997" s="220"/>
    </row>
    <row r="10998" spans="7:7">
      <c r="G10998" s="220"/>
    </row>
    <row r="10999" spans="7:7">
      <c r="G10999" s="220"/>
    </row>
    <row r="11000" spans="7:7">
      <c r="G11000" s="220"/>
    </row>
    <row r="11001" spans="7:7">
      <c r="G11001" s="220"/>
    </row>
    <row r="11002" spans="7:7">
      <c r="G11002" s="220"/>
    </row>
    <row r="11003" spans="7:7">
      <c r="G11003" s="220"/>
    </row>
    <row r="11004" spans="7:7">
      <c r="G11004" s="220"/>
    </row>
    <row r="11005" spans="7:7">
      <c r="G11005" s="220"/>
    </row>
    <row r="11006" spans="7:7">
      <c r="G11006" s="220"/>
    </row>
    <row r="11007" spans="7:7">
      <c r="G11007" s="220"/>
    </row>
    <row r="11008" spans="7:7">
      <c r="G11008" s="220"/>
    </row>
    <row r="11009" spans="7:7">
      <c r="G11009" s="220"/>
    </row>
    <row r="11010" spans="7:7">
      <c r="G11010" s="220"/>
    </row>
    <row r="11011" spans="7:7">
      <c r="G11011" s="220"/>
    </row>
    <row r="11012" spans="7:7">
      <c r="G11012" s="220"/>
    </row>
    <row r="11013" spans="7:7">
      <c r="G11013" s="220"/>
    </row>
    <row r="11014" spans="7:7">
      <c r="G11014" s="220"/>
    </row>
    <row r="11015" spans="7:7">
      <c r="G11015" s="220"/>
    </row>
    <row r="11016" spans="7:7">
      <c r="G11016" s="220"/>
    </row>
    <row r="11017" spans="7:7">
      <c r="G11017" s="220"/>
    </row>
    <row r="11018" spans="7:7">
      <c r="G11018" s="220"/>
    </row>
    <row r="11019" spans="7:7">
      <c r="G11019" s="220"/>
    </row>
    <row r="11020" spans="7:7">
      <c r="G11020" s="220"/>
    </row>
    <row r="11021" spans="7:7">
      <c r="G11021" s="220"/>
    </row>
    <row r="11022" spans="7:7">
      <c r="G11022" s="220"/>
    </row>
    <row r="11023" spans="7:7">
      <c r="G11023" s="220"/>
    </row>
    <row r="11024" spans="7:7">
      <c r="G11024" s="220"/>
    </row>
    <row r="11025" spans="7:7">
      <c r="G11025" s="220"/>
    </row>
    <row r="11026" spans="7:7">
      <c r="G11026" s="220"/>
    </row>
    <row r="11027" spans="7:7">
      <c r="G11027" s="220"/>
    </row>
    <row r="11028" spans="7:7">
      <c r="G11028" s="220"/>
    </row>
    <row r="11029" spans="7:7">
      <c r="G11029" s="220"/>
    </row>
    <row r="11030" spans="7:7">
      <c r="G11030" s="220"/>
    </row>
    <row r="11031" spans="7:7">
      <c r="G11031" s="220"/>
    </row>
    <row r="11032" spans="7:7">
      <c r="G11032" s="220"/>
    </row>
    <row r="11033" spans="7:7">
      <c r="G11033" s="220"/>
    </row>
    <row r="11034" spans="7:7">
      <c r="G11034" s="220"/>
    </row>
    <row r="11035" spans="7:7">
      <c r="G11035" s="220"/>
    </row>
    <row r="11036" spans="7:7">
      <c r="G11036" s="220"/>
    </row>
    <row r="11037" spans="7:7">
      <c r="G11037" s="220"/>
    </row>
    <row r="11038" spans="7:7">
      <c r="G11038" s="220"/>
    </row>
    <row r="11039" spans="7:7">
      <c r="G11039" s="220"/>
    </row>
    <row r="11040" spans="7:7">
      <c r="G11040" s="220"/>
    </row>
    <row r="11041" spans="7:7">
      <c r="G11041" s="220"/>
    </row>
    <row r="11042" spans="7:7">
      <c r="G11042" s="220"/>
    </row>
    <row r="11043" spans="7:7">
      <c r="G11043" s="220"/>
    </row>
    <row r="11044" spans="7:7">
      <c r="G11044" s="220"/>
    </row>
    <row r="11045" spans="7:7">
      <c r="G11045" s="220"/>
    </row>
    <row r="11046" spans="7:7">
      <c r="G11046" s="220"/>
    </row>
    <row r="11047" spans="7:7">
      <c r="G11047" s="220"/>
    </row>
    <row r="11048" spans="7:7">
      <c r="G11048" s="220"/>
    </row>
    <row r="11049" spans="7:7">
      <c r="G11049" s="220"/>
    </row>
    <row r="11050" spans="7:7">
      <c r="G11050" s="220"/>
    </row>
    <row r="11051" spans="7:7">
      <c r="G11051" s="220"/>
    </row>
    <row r="11052" spans="7:7">
      <c r="G11052" s="220"/>
    </row>
    <row r="11053" spans="7:7">
      <c r="G11053" s="220"/>
    </row>
    <row r="11054" spans="7:7">
      <c r="G11054" s="220"/>
    </row>
    <row r="11055" spans="7:7">
      <c r="G11055" s="220"/>
    </row>
    <row r="11056" spans="7:7">
      <c r="G11056" s="220"/>
    </row>
    <row r="11057" spans="7:7">
      <c r="G11057" s="220"/>
    </row>
    <row r="11058" spans="7:7">
      <c r="G11058" s="220"/>
    </row>
    <row r="11059" spans="7:7">
      <c r="G11059" s="220"/>
    </row>
    <row r="11060" spans="7:7">
      <c r="G11060" s="220"/>
    </row>
    <row r="11061" spans="7:7">
      <c r="G11061" s="220"/>
    </row>
    <row r="11062" spans="7:7">
      <c r="G11062" s="220"/>
    </row>
    <row r="11063" spans="7:7">
      <c r="G11063" s="220"/>
    </row>
    <row r="11064" spans="7:7">
      <c r="G11064" s="220"/>
    </row>
    <row r="11065" spans="7:7">
      <c r="G11065" s="220"/>
    </row>
    <row r="11066" spans="7:7">
      <c r="G11066" s="220"/>
    </row>
    <row r="11067" spans="7:7">
      <c r="G11067" s="220"/>
    </row>
    <row r="11068" spans="7:7">
      <c r="G11068" s="220"/>
    </row>
    <row r="11069" spans="7:7">
      <c r="G11069" s="220"/>
    </row>
    <row r="11070" spans="7:7">
      <c r="G11070" s="220"/>
    </row>
    <row r="11071" spans="7:7">
      <c r="G11071" s="220"/>
    </row>
    <row r="11072" spans="7:7">
      <c r="G11072" s="220"/>
    </row>
    <row r="11073" spans="7:7">
      <c r="G11073" s="220"/>
    </row>
    <row r="11074" spans="7:7">
      <c r="G11074" s="220"/>
    </row>
    <row r="11075" spans="7:7">
      <c r="G11075" s="220"/>
    </row>
    <row r="11076" spans="7:7">
      <c r="G11076" s="220"/>
    </row>
    <row r="11077" spans="7:7">
      <c r="G11077" s="220"/>
    </row>
    <row r="11078" spans="7:7">
      <c r="G11078" s="220"/>
    </row>
    <row r="11079" spans="7:7">
      <c r="G11079" s="220"/>
    </row>
    <row r="11080" spans="7:7">
      <c r="G11080" s="220"/>
    </row>
    <row r="11081" spans="7:7">
      <c r="G11081" s="220"/>
    </row>
    <row r="11082" spans="7:7">
      <c r="G11082" s="220"/>
    </row>
    <row r="11083" spans="7:7">
      <c r="G11083" s="220"/>
    </row>
    <row r="11084" spans="7:7">
      <c r="G11084" s="220"/>
    </row>
    <row r="11085" spans="7:7">
      <c r="G11085" s="220"/>
    </row>
    <row r="11086" spans="7:7">
      <c r="G11086" s="220"/>
    </row>
    <row r="11087" spans="7:7">
      <c r="G11087" s="220"/>
    </row>
    <row r="11088" spans="7:7">
      <c r="G11088" s="220"/>
    </row>
    <row r="11089" spans="7:7">
      <c r="G11089" s="220"/>
    </row>
    <row r="11090" spans="7:7">
      <c r="G11090" s="220"/>
    </row>
    <row r="11091" spans="7:7">
      <c r="G11091" s="220"/>
    </row>
    <row r="11092" spans="7:7">
      <c r="G11092" s="220"/>
    </row>
    <row r="11093" spans="7:7">
      <c r="G11093" s="220"/>
    </row>
    <row r="11094" spans="7:7">
      <c r="G11094" s="220"/>
    </row>
    <row r="11095" spans="7:7">
      <c r="G11095" s="220"/>
    </row>
    <row r="11096" spans="7:7">
      <c r="G11096" s="220"/>
    </row>
    <row r="11097" spans="7:7">
      <c r="G11097" s="220"/>
    </row>
    <row r="11098" spans="7:7">
      <c r="G11098" s="220"/>
    </row>
    <row r="11099" spans="7:7">
      <c r="G11099" s="220"/>
    </row>
    <row r="11100" spans="7:7">
      <c r="G11100" s="220"/>
    </row>
    <row r="11101" spans="7:7">
      <c r="G11101" s="220"/>
    </row>
    <row r="11102" spans="7:7">
      <c r="G11102" s="220"/>
    </row>
    <row r="11103" spans="7:7">
      <c r="G11103" s="220"/>
    </row>
    <row r="11104" spans="7:7">
      <c r="G11104" s="220"/>
    </row>
    <row r="11105" spans="7:7">
      <c r="G11105" s="220"/>
    </row>
    <row r="11106" spans="7:7">
      <c r="G11106" s="220"/>
    </row>
    <row r="11107" spans="7:7">
      <c r="G11107" s="220"/>
    </row>
    <row r="11108" spans="7:7">
      <c r="G11108" s="220"/>
    </row>
    <row r="11109" spans="7:7">
      <c r="G11109" s="220"/>
    </row>
    <row r="11110" spans="7:7">
      <c r="G11110" s="220"/>
    </row>
    <row r="11111" spans="7:7">
      <c r="G11111" s="220"/>
    </row>
    <row r="11112" spans="7:7">
      <c r="G11112" s="220"/>
    </row>
    <row r="11113" spans="7:7">
      <c r="G11113" s="220"/>
    </row>
    <row r="11114" spans="7:7">
      <c r="G11114" s="220"/>
    </row>
    <row r="11115" spans="7:7">
      <c r="G11115" s="220"/>
    </row>
    <row r="11116" spans="7:7">
      <c r="G11116" s="220"/>
    </row>
    <row r="11117" spans="7:7">
      <c r="G11117" s="220"/>
    </row>
    <row r="11118" spans="7:7">
      <c r="G11118" s="220"/>
    </row>
    <row r="11119" spans="7:7">
      <c r="G11119" s="220"/>
    </row>
    <row r="11120" spans="7:7">
      <c r="G11120" s="220"/>
    </row>
    <row r="11121" spans="7:7">
      <c r="G11121" s="220"/>
    </row>
    <row r="11122" spans="7:7">
      <c r="G11122" s="220"/>
    </row>
    <row r="11123" spans="7:7">
      <c r="G11123" s="220"/>
    </row>
    <row r="11124" spans="7:7">
      <c r="G11124" s="220"/>
    </row>
    <row r="11125" spans="7:7">
      <c r="G11125" s="220"/>
    </row>
    <row r="11126" spans="7:7">
      <c r="G11126" s="220"/>
    </row>
    <row r="11127" spans="7:7">
      <c r="G11127" s="220"/>
    </row>
    <row r="11128" spans="7:7">
      <c r="G11128" s="220"/>
    </row>
    <row r="11129" spans="7:7">
      <c r="G11129" s="220"/>
    </row>
    <row r="11130" spans="7:7">
      <c r="G11130" s="220"/>
    </row>
    <row r="11131" spans="7:7">
      <c r="G11131" s="220"/>
    </row>
    <row r="11132" spans="7:7">
      <c r="G11132" s="220"/>
    </row>
    <row r="11133" spans="7:7">
      <c r="G11133" s="220"/>
    </row>
    <row r="11134" spans="7:7">
      <c r="G11134" s="220"/>
    </row>
    <row r="11135" spans="7:7">
      <c r="G11135" s="220"/>
    </row>
    <row r="11136" spans="7:7">
      <c r="G11136" s="220"/>
    </row>
    <row r="11137" spans="7:7">
      <c r="G11137" s="220"/>
    </row>
    <row r="11138" spans="7:7">
      <c r="G11138" s="220"/>
    </row>
    <row r="11139" spans="7:7">
      <c r="G11139" s="220"/>
    </row>
    <row r="11140" spans="7:7">
      <c r="G11140" s="220"/>
    </row>
    <row r="11141" spans="7:7">
      <c r="G11141" s="220"/>
    </row>
    <row r="11142" spans="7:7">
      <c r="G11142" s="220"/>
    </row>
    <row r="11143" spans="7:7">
      <c r="G11143" s="220"/>
    </row>
    <row r="11144" spans="7:7">
      <c r="G11144" s="220"/>
    </row>
    <row r="11145" spans="7:7">
      <c r="G11145" s="220"/>
    </row>
    <row r="11146" spans="7:7">
      <c r="G11146" s="220"/>
    </row>
    <row r="11147" spans="7:7">
      <c r="G11147" s="220"/>
    </row>
    <row r="11148" spans="7:7">
      <c r="G11148" s="220"/>
    </row>
    <row r="11149" spans="7:7">
      <c r="G11149" s="220"/>
    </row>
    <row r="11150" spans="7:7">
      <c r="G11150" s="220"/>
    </row>
    <row r="11151" spans="7:7">
      <c r="G11151" s="220"/>
    </row>
    <row r="11152" spans="7:7">
      <c r="G11152" s="220"/>
    </row>
    <row r="11153" spans="7:7">
      <c r="G11153" s="220"/>
    </row>
    <row r="11154" spans="7:7">
      <c r="G11154" s="220"/>
    </row>
    <row r="11155" spans="7:7">
      <c r="G11155" s="220"/>
    </row>
    <row r="11156" spans="7:7">
      <c r="G11156" s="220"/>
    </row>
    <row r="11157" spans="7:7">
      <c r="G11157" s="220"/>
    </row>
    <row r="11158" spans="7:7">
      <c r="G11158" s="220"/>
    </row>
    <row r="11159" spans="7:7">
      <c r="G11159" s="220"/>
    </row>
    <row r="11160" spans="7:7">
      <c r="G11160" s="220"/>
    </row>
    <row r="11161" spans="7:7">
      <c r="G11161" s="220"/>
    </row>
    <row r="11162" spans="7:7">
      <c r="G11162" s="220"/>
    </row>
    <row r="11163" spans="7:7">
      <c r="G11163" s="220"/>
    </row>
    <row r="11164" spans="7:7">
      <c r="G11164" s="220"/>
    </row>
    <row r="11165" spans="7:7">
      <c r="G11165" s="220"/>
    </row>
    <row r="11166" spans="7:7">
      <c r="G11166" s="220"/>
    </row>
    <row r="11167" spans="7:7">
      <c r="G11167" s="220"/>
    </row>
    <row r="11168" spans="7:7">
      <c r="G11168" s="220"/>
    </row>
    <row r="11169" spans="7:7">
      <c r="G11169" s="220"/>
    </row>
    <row r="11170" spans="7:7">
      <c r="G11170" s="220"/>
    </row>
    <row r="11171" spans="7:7">
      <c r="G11171" s="220"/>
    </row>
    <row r="11172" spans="7:7">
      <c r="G11172" s="220"/>
    </row>
    <row r="11173" spans="7:7">
      <c r="G11173" s="220"/>
    </row>
    <row r="11174" spans="7:7">
      <c r="G11174" s="220"/>
    </row>
    <row r="11175" spans="7:7">
      <c r="G11175" s="220"/>
    </row>
    <row r="11176" spans="7:7">
      <c r="G11176" s="220"/>
    </row>
    <row r="11177" spans="7:7">
      <c r="G11177" s="220"/>
    </row>
    <row r="11178" spans="7:7">
      <c r="G11178" s="220"/>
    </row>
    <row r="11179" spans="7:7">
      <c r="G11179" s="220"/>
    </row>
    <row r="11180" spans="7:7">
      <c r="G11180" s="220"/>
    </row>
    <row r="11181" spans="7:7">
      <c r="G11181" s="220"/>
    </row>
    <row r="11182" spans="7:7">
      <c r="G11182" s="220"/>
    </row>
    <row r="11183" spans="7:7">
      <c r="G11183" s="220"/>
    </row>
    <row r="11184" spans="7:7">
      <c r="G11184" s="220"/>
    </row>
    <row r="11185" spans="7:7">
      <c r="G11185" s="220"/>
    </row>
    <row r="11186" spans="7:7">
      <c r="G11186" s="220"/>
    </row>
    <row r="11187" spans="7:7">
      <c r="G11187" s="220"/>
    </row>
    <row r="11188" spans="7:7">
      <c r="G11188" s="220"/>
    </row>
    <row r="11189" spans="7:7">
      <c r="G11189" s="220"/>
    </row>
    <row r="11190" spans="7:7">
      <c r="G11190" s="220"/>
    </row>
    <row r="11191" spans="7:7">
      <c r="G11191" s="220"/>
    </row>
    <row r="11192" spans="7:7">
      <c r="G11192" s="220"/>
    </row>
    <row r="11193" spans="7:7">
      <c r="G11193" s="220"/>
    </row>
    <row r="11194" spans="7:7">
      <c r="G11194" s="220"/>
    </row>
    <row r="11195" spans="7:7">
      <c r="G11195" s="220"/>
    </row>
    <row r="11196" spans="7:7">
      <c r="G11196" s="220"/>
    </row>
    <row r="11197" spans="7:7">
      <c r="G11197" s="220"/>
    </row>
    <row r="11198" spans="7:7">
      <c r="G11198" s="220"/>
    </row>
    <row r="11199" spans="7:7">
      <c r="G11199" s="220"/>
    </row>
    <row r="11200" spans="7:7">
      <c r="G11200" s="220"/>
    </row>
    <row r="11201" spans="7:7">
      <c r="G11201" s="220"/>
    </row>
    <row r="11202" spans="7:7">
      <c r="G11202" s="220"/>
    </row>
    <row r="11203" spans="7:7">
      <c r="G11203" s="220"/>
    </row>
    <row r="11204" spans="7:7">
      <c r="G11204" s="220"/>
    </row>
    <row r="11205" spans="7:7">
      <c r="G11205" s="220"/>
    </row>
    <row r="11206" spans="7:7">
      <c r="G11206" s="220"/>
    </row>
    <row r="11207" spans="7:7">
      <c r="G11207" s="220"/>
    </row>
    <row r="11208" spans="7:7">
      <c r="G11208" s="220"/>
    </row>
    <row r="11209" spans="7:7">
      <c r="G11209" s="220"/>
    </row>
    <row r="11210" spans="7:7">
      <c r="G11210" s="220"/>
    </row>
    <row r="11211" spans="7:7">
      <c r="G11211" s="220"/>
    </row>
    <row r="11212" spans="7:7">
      <c r="G11212" s="220"/>
    </row>
    <row r="11213" spans="7:7">
      <c r="G11213" s="220"/>
    </row>
    <row r="11214" spans="7:7">
      <c r="G11214" s="220"/>
    </row>
    <row r="11215" spans="7:7">
      <c r="G11215" s="220"/>
    </row>
    <row r="11216" spans="7:7">
      <c r="G11216" s="220"/>
    </row>
    <row r="11217" spans="7:7">
      <c r="G11217" s="220"/>
    </row>
    <row r="11218" spans="7:7">
      <c r="G11218" s="220"/>
    </row>
    <row r="11219" spans="7:7">
      <c r="G11219" s="220"/>
    </row>
    <row r="11220" spans="7:7">
      <c r="G11220" s="220"/>
    </row>
    <row r="11221" spans="7:7">
      <c r="G11221" s="220"/>
    </row>
    <row r="11222" spans="7:7">
      <c r="G11222" s="220"/>
    </row>
    <row r="11223" spans="7:7">
      <c r="G11223" s="220"/>
    </row>
    <row r="11224" spans="7:7">
      <c r="G11224" s="220"/>
    </row>
    <row r="11225" spans="7:7">
      <c r="G11225" s="220"/>
    </row>
    <row r="11226" spans="7:7">
      <c r="G11226" s="220"/>
    </row>
    <row r="11227" spans="7:7">
      <c r="G11227" s="220"/>
    </row>
    <row r="11228" spans="7:7">
      <c r="G11228" s="220"/>
    </row>
    <row r="11229" spans="7:7">
      <c r="G11229" s="220"/>
    </row>
    <row r="11230" spans="7:7">
      <c r="G11230" s="220"/>
    </row>
    <row r="11231" spans="7:7">
      <c r="G11231" s="220"/>
    </row>
    <row r="11232" spans="7:7">
      <c r="G11232" s="220"/>
    </row>
    <row r="11233" spans="7:7">
      <c r="G11233" s="220"/>
    </row>
    <row r="11234" spans="7:7">
      <c r="G11234" s="220"/>
    </row>
    <row r="11235" spans="7:7">
      <c r="G11235" s="220"/>
    </row>
    <row r="11236" spans="7:7">
      <c r="G11236" s="220"/>
    </row>
    <row r="11237" spans="7:7">
      <c r="G11237" s="220"/>
    </row>
    <row r="11238" spans="7:7">
      <c r="G11238" s="220"/>
    </row>
    <row r="11239" spans="7:7">
      <c r="G11239" s="220"/>
    </row>
    <row r="11240" spans="7:7">
      <c r="G11240" s="220"/>
    </row>
    <row r="11241" spans="7:7">
      <c r="G11241" s="220"/>
    </row>
    <row r="11242" spans="7:7">
      <c r="G11242" s="220"/>
    </row>
    <row r="11243" spans="7:7">
      <c r="G11243" s="220"/>
    </row>
    <row r="11244" spans="7:7">
      <c r="G11244" s="220"/>
    </row>
    <row r="11245" spans="7:7">
      <c r="G11245" s="220"/>
    </row>
    <row r="11246" spans="7:7">
      <c r="G11246" s="220"/>
    </row>
    <row r="11247" spans="7:7">
      <c r="G11247" s="220"/>
    </row>
    <row r="11248" spans="7:7">
      <c r="G11248" s="220"/>
    </row>
    <row r="11249" spans="7:7">
      <c r="G11249" s="220"/>
    </row>
    <row r="11250" spans="7:7">
      <c r="G11250" s="220"/>
    </row>
    <row r="11251" spans="7:7">
      <c r="G11251" s="220"/>
    </row>
    <row r="11252" spans="7:7">
      <c r="G11252" s="220"/>
    </row>
    <row r="11253" spans="7:7">
      <c r="G11253" s="220"/>
    </row>
    <row r="11254" spans="7:7">
      <c r="G11254" s="220"/>
    </row>
    <row r="11255" spans="7:7">
      <c r="G11255" s="220"/>
    </row>
    <row r="11256" spans="7:7">
      <c r="G11256" s="220"/>
    </row>
    <row r="11257" spans="7:7">
      <c r="G11257" s="220"/>
    </row>
    <row r="11258" spans="7:7">
      <c r="G11258" s="220"/>
    </row>
    <row r="11259" spans="7:7">
      <c r="G11259" s="220"/>
    </row>
    <row r="11260" spans="7:7">
      <c r="G11260" s="220"/>
    </row>
    <row r="11261" spans="7:7">
      <c r="G11261" s="220"/>
    </row>
    <row r="11262" spans="7:7">
      <c r="G11262" s="220"/>
    </row>
    <row r="11263" spans="7:7">
      <c r="G11263" s="220"/>
    </row>
    <row r="11264" spans="7:7">
      <c r="G11264" s="220"/>
    </row>
    <row r="11265" spans="7:7">
      <c r="G11265" s="220"/>
    </row>
    <row r="11266" spans="7:7">
      <c r="G11266" s="220"/>
    </row>
    <row r="11267" spans="7:7">
      <c r="G11267" s="220"/>
    </row>
    <row r="11268" spans="7:7">
      <c r="G11268" s="220"/>
    </row>
    <row r="11269" spans="7:7">
      <c r="G11269" s="220"/>
    </row>
    <row r="11270" spans="7:7">
      <c r="G11270" s="220"/>
    </row>
    <row r="11271" spans="7:7">
      <c r="G11271" s="220"/>
    </row>
    <row r="11272" spans="7:7">
      <c r="G11272" s="220"/>
    </row>
    <row r="11273" spans="7:7">
      <c r="G11273" s="220"/>
    </row>
    <row r="11274" spans="7:7">
      <c r="G11274" s="220"/>
    </row>
    <row r="11275" spans="7:7">
      <c r="G11275" s="220"/>
    </row>
    <row r="11276" spans="7:7">
      <c r="G11276" s="220"/>
    </row>
    <row r="11277" spans="7:7">
      <c r="G11277" s="220"/>
    </row>
    <row r="11278" spans="7:7">
      <c r="G11278" s="220"/>
    </row>
    <row r="11279" spans="7:7">
      <c r="G11279" s="220"/>
    </row>
    <row r="11280" spans="7:7">
      <c r="G11280" s="220"/>
    </row>
    <row r="11281" spans="7:7">
      <c r="G11281" s="220"/>
    </row>
    <row r="11282" spans="7:7">
      <c r="G11282" s="220"/>
    </row>
    <row r="11283" spans="7:7">
      <c r="G11283" s="220"/>
    </row>
    <row r="11284" spans="7:7">
      <c r="G11284" s="220"/>
    </row>
    <row r="11285" spans="7:7">
      <c r="G11285" s="220"/>
    </row>
    <row r="11286" spans="7:7">
      <c r="G11286" s="220"/>
    </row>
    <row r="11287" spans="7:7">
      <c r="G11287" s="220"/>
    </row>
    <row r="11288" spans="7:7">
      <c r="G11288" s="220"/>
    </row>
    <row r="11289" spans="7:7">
      <c r="G11289" s="220"/>
    </row>
    <row r="11290" spans="7:7">
      <c r="G11290" s="220"/>
    </row>
    <row r="11291" spans="7:7">
      <c r="G11291" s="220"/>
    </row>
    <row r="11292" spans="7:7">
      <c r="G11292" s="220"/>
    </row>
    <row r="11293" spans="7:7">
      <c r="G11293" s="220"/>
    </row>
    <row r="11294" spans="7:7">
      <c r="G11294" s="220"/>
    </row>
    <row r="11295" spans="7:7">
      <c r="G11295" s="220"/>
    </row>
    <row r="11296" spans="7:7">
      <c r="G11296" s="220"/>
    </row>
    <row r="11297" spans="7:7">
      <c r="G11297" s="220"/>
    </row>
    <row r="11298" spans="7:7">
      <c r="G11298" s="220"/>
    </row>
    <row r="11299" spans="7:7">
      <c r="G11299" s="220"/>
    </row>
    <row r="11300" spans="7:7">
      <c r="G11300" s="220"/>
    </row>
    <row r="11301" spans="7:7">
      <c r="G11301" s="220"/>
    </row>
    <row r="11302" spans="7:7">
      <c r="G11302" s="220"/>
    </row>
    <row r="11303" spans="7:7">
      <c r="G11303" s="220"/>
    </row>
    <row r="11304" spans="7:7">
      <c r="G11304" s="220"/>
    </row>
    <row r="11305" spans="7:7">
      <c r="G11305" s="220"/>
    </row>
    <row r="11306" spans="7:7">
      <c r="G11306" s="220"/>
    </row>
    <row r="11307" spans="7:7">
      <c r="G11307" s="220"/>
    </row>
    <row r="11308" spans="7:7">
      <c r="G11308" s="220"/>
    </row>
    <row r="11309" spans="7:7">
      <c r="G11309" s="220"/>
    </row>
    <row r="11310" spans="7:7">
      <c r="G11310" s="220"/>
    </row>
    <row r="11311" spans="7:7">
      <c r="G11311" s="220"/>
    </row>
    <row r="11312" spans="7:7">
      <c r="G11312" s="220"/>
    </row>
    <row r="11313" spans="7:7">
      <c r="G11313" s="220"/>
    </row>
    <row r="11314" spans="7:7">
      <c r="G11314" s="220"/>
    </row>
    <row r="11315" spans="7:7">
      <c r="G11315" s="220"/>
    </row>
    <row r="11316" spans="7:7">
      <c r="G11316" s="220"/>
    </row>
    <row r="11317" spans="7:7">
      <c r="G11317" s="220"/>
    </row>
    <row r="11318" spans="7:7">
      <c r="G11318" s="220"/>
    </row>
    <row r="11319" spans="7:7">
      <c r="G11319" s="220"/>
    </row>
    <row r="11320" spans="7:7">
      <c r="G11320" s="220"/>
    </row>
    <row r="11321" spans="7:7">
      <c r="G11321" s="220"/>
    </row>
    <row r="11322" spans="7:7">
      <c r="G11322" s="220"/>
    </row>
    <row r="11323" spans="7:7">
      <c r="G11323" s="220"/>
    </row>
    <row r="11324" spans="7:7">
      <c r="G11324" s="220"/>
    </row>
    <row r="11325" spans="7:7">
      <c r="G11325" s="220"/>
    </row>
    <row r="11326" spans="7:7">
      <c r="G11326" s="220"/>
    </row>
    <row r="11327" spans="7:7">
      <c r="G11327" s="220"/>
    </row>
    <row r="11328" spans="7:7">
      <c r="G11328" s="220"/>
    </row>
    <row r="11329" spans="7:7">
      <c r="G11329" s="220"/>
    </row>
    <row r="11330" spans="7:7">
      <c r="G11330" s="220"/>
    </row>
    <row r="11331" spans="7:7">
      <c r="G11331" s="220"/>
    </row>
    <row r="11332" spans="7:7">
      <c r="G11332" s="220"/>
    </row>
    <row r="11333" spans="7:7">
      <c r="G11333" s="220"/>
    </row>
    <row r="11334" spans="7:7">
      <c r="G11334" s="220"/>
    </row>
    <row r="11335" spans="7:7">
      <c r="G11335" s="220"/>
    </row>
    <row r="11336" spans="7:7">
      <c r="G11336" s="220"/>
    </row>
    <row r="11337" spans="7:7">
      <c r="G11337" s="220"/>
    </row>
    <row r="11338" spans="7:7">
      <c r="G11338" s="220"/>
    </row>
    <row r="11339" spans="7:7">
      <c r="G11339" s="220"/>
    </row>
    <row r="11340" spans="7:7">
      <c r="G11340" s="220"/>
    </row>
    <row r="11341" spans="7:7">
      <c r="G11341" s="220"/>
    </row>
    <row r="11342" spans="7:7">
      <c r="G11342" s="220"/>
    </row>
    <row r="11343" spans="7:7">
      <c r="G11343" s="220"/>
    </row>
    <row r="11344" spans="7:7">
      <c r="G11344" s="220"/>
    </row>
    <row r="11345" spans="7:7">
      <c r="G11345" s="220"/>
    </row>
    <row r="11346" spans="7:7">
      <c r="G11346" s="220"/>
    </row>
    <row r="11347" spans="7:7">
      <c r="G11347" s="220"/>
    </row>
    <row r="11348" spans="7:7">
      <c r="G11348" s="220"/>
    </row>
    <row r="11349" spans="7:7">
      <c r="G11349" s="220"/>
    </row>
    <row r="11350" spans="7:7">
      <c r="G11350" s="220"/>
    </row>
    <row r="11351" spans="7:7">
      <c r="G11351" s="220"/>
    </row>
    <row r="11352" spans="7:7">
      <c r="G11352" s="220"/>
    </row>
    <row r="11353" spans="7:7">
      <c r="G11353" s="220"/>
    </row>
    <row r="11354" spans="7:7">
      <c r="G11354" s="220"/>
    </row>
    <row r="11355" spans="7:7">
      <c r="G11355" s="220"/>
    </row>
    <row r="11356" spans="7:7">
      <c r="G11356" s="220"/>
    </row>
    <row r="11357" spans="7:7">
      <c r="G11357" s="220"/>
    </row>
    <row r="11358" spans="7:7">
      <c r="G11358" s="220"/>
    </row>
    <row r="11359" spans="7:7">
      <c r="G11359" s="220"/>
    </row>
    <row r="11360" spans="7:7">
      <c r="G11360" s="220"/>
    </row>
    <row r="11361" spans="7:7">
      <c r="G11361" s="220"/>
    </row>
    <row r="11362" spans="7:7">
      <c r="G11362" s="220"/>
    </row>
    <row r="11363" spans="7:7">
      <c r="G11363" s="220"/>
    </row>
    <row r="11364" spans="7:7">
      <c r="G11364" s="220"/>
    </row>
    <row r="11365" spans="7:7">
      <c r="G11365" s="220"/>
    </row>
    <row r="11366" spans="7:7">
      <c r="G11366" s="220"/>
    </row>
    <row r="11367" spans="7:7">
      <c r="G11367" s="220"/>
    </row>
    <row r="11368" spans="7:7">
      <c r="G11368" s="220"/>
    </row>
    <row r="11369" spans="7:7">
      <c r="G11369" s="220"/>
    </row>
    <row r="11370" spans="7:7">
      <c r="G11370" s="220"/>
    </row>
    <row r="11371" spans="7:7">
      <c r="G11371" s="220"/>
    </row>
    <row r="11372" spans="7:7">
      <c r="G11372" s="220"/>
    </row>
    <row r="11373" spans="7:7">
      <c r="G11373" s="220"/>
    </row>
    <row r="11374" spans="7:7">
      <c r="G11374" s="220"/>
    </row>
    <row r="11375" spans="7:7">
      <c r="G11375" s="220"/>
    </row>
    <row r="11376" spans="7:7">
      <c r="G11376" s="220"/>
    </row>
    <row r="11377" spans="7:7">
      <c r="G11377" s="220"/>
    </row>
    <row r="11378" spans="7:7">
      <c r="G11378" s="220"/>
    </row>
    <row r="11379" spans="7:7">
      <c r="G11379" s="220"/>
    </row>
    <row r="11380" spans="7:7">
      <c r="G11380" s="220"/>
    </row>
    <row r="11381" spans="7:7">
      <c r="G11381" s="220"/>
    </row>
    <row r="11382" spans="7:7">
      <c r="G11382" s="220"/>
    </row>
    <row r="11383" spans="7:7">
      <c r="G11383" s="220"/>
    </row>
    <row r="11384" spans="7:7">
      <c r="G11384" s="220"/>
    </row>
    <row r="11385" spans="7:7">
      <c r="G11385" s="220"/>
    </row>
    <row r="11386" spans="7:7">
      <c r="G11386" s="220"/>
    </row>
    <row r="11387" spans="7:7">
      <c r="G11387" s="220"/>
    </row>
    <row r="11388" spans="7:7">
      <c r="G11388" s="220"/>
    </row>
    <row r="11389" spans="7:7">
      <c r="G11389" s="220"/>
    </row>
    <row r="11390" spans="7:7">
      <c r="G11390" s="220"/>
    </row>
    <row r="11391" spans="7:7">
      <c r="G11391" s="220"/>
    </row>
    <row r="11392" spans="7:7">
      <c r="G11392" s="220"/>
    </row>
    <row r="11393" spans="7:7">
      <c r="G11393" s="220"/>
    </row>
    <row r="11394" spans="7:7">
      <c r="G11394" s="220"/>
    </row>
    <row r="11395" spans="7:7">
      <c r="G11395" s="220"/>
    </row>
    <row r="11396" spans="7:7">
      <c r="G11396" s="220"/>
    </row>
    <row r="11397" spans="7:7">
      <c r="G11397" s="220"/>
    </row>
    <row r="11398" spans="7:7">
      <c r="G11398" s="220"/>
    </row>
    <row r="11399" spans="7:7">
      <c r="G11399" s="220"/>
    </row>
    <row r="11400" spans="7:7">
      <c r="G11400" s="220"/>
    </row>
    <row r="11401" spans="7:7">
      <c r="G11401" s="220"/>
    </row>
    <row r="11402" spans="7:7">
      <c r="G11402" s="220"/>
    </row>
    <row r="11403" spans="7:7">
      <c r="G11403" s="220"/>
    </row>
    <row r="11404" spans="7:7">
      <c r="G11404" s="220"/>
    </row>
    <row r="11405" spans="7:7">
      <c r="G11405" s="220"/>
    </row>
    <row r="11406" spans="7:7">
      <c r="G11406" s="220"/>
    </row>
    <row r="11407" spans="7:7">
      <c r="G11407" s="220"/>
    </row>
    <row r="11408" spans="7:7">
      <c r="G11408" s="220"/>
    </row>
    <row r="11409" spans="7:7">
      <c r="G11409" s="220"/>
    </row>
    <row r="11410" spans="7:7">
      <c r="G11410" s="220"/>
    </row>
    <row r="11411" spans="7:7">
      <c r="G11411" s="220"/>
    </row>
    <row r="11412" spans="7:7">
      <c r="G11412" s="220"/>
    </row>
    <row r="11413" spans="7:7">
      <c r="G11413" s="220"/>
    </row>
    <row r="11414" spans="7:7">
      <c r="G11414" s="220"/>
    </row>
    <row r="11415" spans="7:7">
      <c r="G11415" s="220"/>
    </row>
    <row r="11416" spans="7:7">
      <c r="G11416" s="220"/>
    </row>
    <row r="11417" spans="7:7">
      <c r="G11417" s="220"/>
    </row>
    <row r="11418" spans="7:7">
      <c r="G11418" s="220"/>
    </row>
    <row r="11419" spans="7:7">
      <c r="G11419" s="220"/>
    </row>
    <row r="11420" spans="7:7">
      <c r="G11420" s="220"/>
    </row>
    <row r="11421" spans="7:7">
      <c r="G11421" s="220"/>
    </row>
    <row r="11422" spans="7:7">
      <c r="G11422" s="220"/>
    </row>
    <row r="11423" spans="7:7">
      <c r="G11423" s="220"/>
    </row>
    <row r="11424" spans="7:7">
      <c r="G11424" s="220"/>
    </row>
    <row r="11425" spans="7:7">
      <c r="G11425" s="220"/>
    </row>
    <row r="11426" spans="7:7">
      <c r="G11426" s="220"/>
    </row>
    <row r="11427" spans="7:7">
      <c r="G11427" s="220"/>
    </row>
    <row r="11428" spans="7:7">
      <c r="G11428" s="220"/>
    </row>
    <row r="11429" spans="7:7">
      <c r="G11429" s="220"/>
    </row>
    <row r="11430" spans="7:7">
      <c r="G11430" s="220"/>
    </row>
    <row r="11431" spans="7:7">
      <c r="G11431" s="220"/>
    </row>
    <row r="11432" spans="7:7">
      <c r="G11432" s="220"/>
    </row>
    <row r="11433" spans="7:7">
      <c r="G11433" s="220"/>
    </row>
    <row r="11434" spans="7:7">
      <c r="G11434" s="220"/>
    </row>
    <row r="11435" spans="7:7">
      <c r="G11435" s="220"/>
    </row>
    <row r="11436" spans="7:7">
      <c r="G11436" s="220"/>
    </row>
    <row r="11437" spans="7:7">
      <c r="G11437" s="220"/>
    </row>
    <row r="11438" spans="7:7">
      <c r="G11438" s="220"/>
    </row>
    <row r="11439" spans="7:7">
      <c r="G11439" s="220"/>
    </row>
    <row r="11440" spans="7:7">
      <c r="G11440" s="220"/>
    </row>
    <row r="11441" spans="7:7">
      <c r="G11441" s="220"/>
    </row>
    <row r="11442" spans="7:7">
      <c r="G11442" s="220"/>
    </row>
    <row r="11443" spans="7:7">
      <c r="G11443" s="220"/>
    </row>
    <row r="11444" spans="7:7">
      <c r="G11444" s="220"/>
    </row>
    <row r="11445" spans="7:7">
      <c r="G11445" s="220"/>
    </row>
    <row r="11446" spans="7:7">
      <c r="G11446" s="220"/>
    </row>
    <row r="11447" spans="7:7">
      <c r="G11447" s="220"/>
    </row>
    <row r="11448" spans="7:7">
      <c r="G11448" s="220"/>
    </row>
    <row r="11449" spans="7:7">
      <c r="G11449" s="220"/>
    </row>
    <row r="11450" spans="7:7">
      <c r="G11450" s="220"/>
    </row>
    <row r="11451" spans="7:7">
      <c r="G11451" s="220"/>
    </row>
    <row r="11452" spans="7:7">
      <c r="G11452" s="220"/>
    </row>
    <row r="11453" spans="7:7">
      <c r="G11453" s="220"/>
    </row>
    <row r="11454" spans="7:7">
      <c r="G11454" s="220"/>
    </row>
    <row r="11455" spans="7:7">
      <c r="G11455" s="220"/>
    </row>
    <row r="11456" spans="7:7">
      <c r="G11456" s="220"/>
    </row>
    <row r="11457" spans="7:7">
      <c r="G11457" s="220"/>
    </row>
    <row r="11458" spans="7:7">
      <c r="G11458" s="220"/>
    </row>
    <row r="11459" spans="7:7">
      <c r="G11459" s="220"/>
    </row>
    <row r="11460" spans="7:7">
      <c r="G11460" s="220"/>
    </row>
    <row r="11461" spans="7:7">
      <c r="G11461" s="220"/>
    </row>
    <row r="11462" spans="7:7">
      <c r="G11462" s="220"/>
    </row>
    <row r="11463" spans="7:7">
      <c r="G11463" s="220"/>
    </row>
    <row r="11464" spans="7:7">
      <c r="G11464" s="220"/>
    </row>
    <row r="11465" spans="7:7">
      <c r="G11465" s="220"/>
    </row>
    <row r="11466" spans="7:7">
      <c r="G11466" s="220"/>
    </row>
    <row r="11467" spans="7:7">
      <c r="G11467" s="220"/>
    </row>
    <row r="11468" spans="7:7">
      <c r="G11468" s="220"/>
    </row>
    <row r="11469" spans="7:7">
      <c r="G11469" s="220"/>
    </row>
    <row r="11470" spans="7:7">
      <c r="G11470" s="220"/>
    </row>
    <row r="11471" spans="7:7">
      <c r="G11471" s="220"/>
    </row>
    <row r="11472" spans="7:7">
      <c r="G11472" s="220"/>
    </row>
    <row r="11473" spans="7:7">
      <c r="G11473" s="220"/>
    </row>
    <row r="11474" spans="7:7">
      <c r="G11474" s="220"/>
    </row>
    <row r="11475" spans="7:7">
      <c r="G11475" s="220"/>
    </row>
    <row r="11476" spans="7:7">
      <c r="G11476" s="220"/>
    </row>
    <row r="11477" spans="7:7">
      <c r="G11477" s="220"/>
    </row>
    <row r="11478" spans="7:7">
      <c r="G11478" s="220"/>
    </row>
    <row r="11479" spans="7:7">
      <c r="G11479" s="220"/>
    </row>
    <row r="11480" spans="7:7">
      <c r="G11480" s="220"/>
    </row>
    <row r="11481" spans="7:7">
      <c r="G11481" s="220"/>
    </row>
    <row r="11482" spans="7:7">
      <c r="G11482" s="220"/>
    </row>
    <row r="11483" spans="7:7">
      <c r="G11483" s="220"/>
    </row>
    <row r="11484" spans="7:7">
      <c r="G11484" s="220"/>
    </row>
    <row r="11485" spans="7:7">
      <c r="G11485" s="220"/>
    </row>
    <row r="11486" spans="7:7">
      <c r="G11486" s="220"/>
    </row>
    <row r="11487" spans="7:7">
      <c r="G11487" s="220"/>
    </row>
    <row r="11488" spans="7:7">
      <c r="G11488" s="220"/>
    </row>
    <row r="11489" spans="7:7">
      <c r="G11489" s="220"/>
    </row>
    <row r="11490" spans="7:7">
      <c r="G11490" s="220"/>
    </row>
    <row r="11491" spans="7:7">
      <c r="G11491" s="220"/>
    </row>
    <row r="11492" spans="7:7">
      <c r="G11492" s="220"/>
    </row>
    <row r="11493" spans="7:7">
      <c r="G11493" s="220"/>
    </row>
    <row r="11494" spans="7:7">
      <c r="G11494" s="220"/>
    </row>
    <row r="11495" spans="7:7">
      <c r="G11495" s="220"/>
    </row>
    <row r="11496" spans="7:7">
      <c r="G11496" s="220"/>
    </row>
    <row r="11497" spans="7:7">
      <c r="G11497" s="220"/>
    </row>
    <row r="11498" spans="7:7">
      <c r="G11498" s="220"/>
    </row>
    <row r="11499" spans="7:7">
      <c r="G11499" s="220"/>
    </row>
    <row r="11500" spans="7:7">
      <c r="G11500" s="220"/>
    </row>
    <row r="11501" spans="7:7">
      <c r="G11501" s="220"/>
    </row>
    <row r="11502" spans="7:7">
      <c r="G11502" s="220"/>
    </row>
    <row r="11503" spans="7:7">
      <c r="G11503" s="220"/>
    </row>
    <row r="11504" spans="7:7">
      <c r="G11504" s="220"/>
    </row>
    <row r="11505" spans="7:7">
      <c r="G11505" s="220"/>
    </row>
    <row r="11506" spans="7:7">
      <c r="G11506" s="220"/>
    </row>
    <row r="11507" spans="7:7">
      <c r="G11507" s="220"/>
    </row>
    <row r="11508" spans="7:7">
      <c r="G11508" s="220"/>
    </row>
    <row r="11509" spans="7:7">
      <c r="G11509" s="220"/>
    </row>
    <row r="11510" spans="7:7">
      <c r="G11510" s="220"/>
    </row>
    <row r="11511" spans="7:7">
      <c r="G11511" s="220"/>
    </row>
    <row r="11512" spans="7:7">
      <c r="G11512" s="220"/>
    </row>
    <row r="11513" spans="7:7">
      <c r="G11513" s="220"/>
    </row>
    <row r="11514" spans="7:7">
      <c r="G11514" s="220"/>
    </row>
    <row r="11515" spans="7:7">
      <c r="G11515" s="220"/>
    </row>
    <row r="11516" spans="7:7">
      <c r="G11516" s="220"/>
    </row>
    <row r="11517" spans="7:7">
      <c r="G11517" s="220"/>
    </row>
    <row r="11518" spans="7:7">
      <c r="G11518" s="220"/>
    </row>
    <row r="11519" spans="7:7">
      <c r="G11519" s="220"/>
    </row>
    <row r="11520" spans="7:7">
      <c r="G11520" s="220"/>
    </row>
    <row r="11521" spans="7:7">
      <c r="G11521" s="220"/>
    </row>
    <row r="11522" spans="7:7">
      <c r="G11522" s="220"/>
    </row>
    <row r="11523" spans="7:7">
      <c r="G11523" s="220"/>
    </row>
    <row r="11524" spans="7:7">
      <c r="G11524" s="220"/>
    </row>
    <row r="11525" spans="7:7">
      <c r="G11525" s="220"/>
    </row>
    <row r="11526" spans="7:7">
      <c r="G11526" s="220"/>
    </row>
    <row r="11527" spans="7:7">
      <c r="G11527" s="220"/>
    </row>
    <row r="11528" spans="7:7">
      <c r="G11528" s="220"/>
    </row>
    <row r="11529" spans="7:7">
      <c r="G11529" s="220"/>
    </row>
    <row r="11530" spans="7:7">
      <c r="G11530" s="220"/>
    </row>
    <row r="11531" spans="7:7">
      <c r="G11531" s="220"/>
    </row>
    <row r="11532" spans="7:7">
      <c r="G11532" s="220"/>
    </row>
    <row r="11533" spans="7:7">
      <c r="G11533" s="220"/>
    </row>
    <row r="11534" spans="7:7">
      <c r="G11534" s="220"/>
    </row>
    <row r="11535" spans="7:7">
      <c r="G11535" s="220"/>
    </row>
    <row r="11536" spans="7:7">
      <c r="G11536" s="220"/>
    </row>
    <row r="11537" spans="7:7">
      <c r="G11537" s="220"/>
    </row>
    <row r="11538" spans="7:7">
      <c r="G11538" s="220"/>
    </row>
    <row r="11539" spans="7:7">
      <c r="G11539" s="220"/>
    </row>
    <row r="11540" spans="7:7">
      <c r="G11540" s="220"/>
    </row>
    <row r="11541" spans="7:7">
      <c r="G11541" s="220"/>
    </row>
    <row r="11542" spans="7:7">
      <c r="G11542" s="220"/>
    </row>
    <row r="11543" spans="7:7">
      <c r="G11543" s="220"/>
    </row>
    <row r="11544" spans="7:7">
      <c r="G11544" s="220"/>
    </row>
    <row r="11545" spans="7:7">
      <c r="G11545" s="220"/>
    </row>
    <row r="11546" spans="7:7">
      <c r="G11546" s="220"/>
    </row>
    <row r="11547" spans="7:7">
      <c r="G11547" s="220"/>
    </row>
    <row r="11548" spans="7:7">
      <c r="G11548" s="220"/>
    </row>
    <row r="11549" spans="7:7">
      <c r="G11549" s="220"/>
    </row>
    <row r="11550" spans="7:7">
      <c r="G11550" s="220"/>
    </row>
    <row r="11551" spans="7:7">
      <c r="G11551" s="220"/>
    </row>
    <row r="11552" spans="7:7">
      <c r="G11552" s="220"/>
    </row>
    <row r="11553" spans="7:7">
      <c r="G11553" s="220"/>
    </row>
    <row r="11554" spans="7:7">
      <c r="G11554" s="220"/>
    </row>
    <row r="11555" spans="7:7">
      <c r="G11555" s="220"/>
    </row>
    <row r="11556" spans="7:7">
      <c r="G11556" s="220"/>
    </row>
    <row r="11557" spans="7:7">
      <c r="G11557" s="220"/>
    </row>
    <row r="11558" spans="7:7">
      <c r="G11558" s="220"/>
    </row>
    <row r="11559" spans="7:7">
      <c r="G11559" s="220"/>
    </row>
    <row r="11560" spans="7:7">
      <c r="G11560" s="220"/>
    </row>
    <row r="11561" spans="7:7">
      <c r="G11561" s="220"/>
    </row>
    <row r="11562" spans="7:7">
      <c r="G11562" s="220"/>
    </row>
    <row r="11563" spans="7:7">
      <c r="G11563" s="220"/>
    </row>
    <row r="11564" spans="7:7">
      <c r="G11564" s="220"/>
    </row>
    <row r="11565" spans="7:7">
      <c r="G11565" s="220"/>
    </row>
    <row r="11566" spans="7:7">
      <c r="G11566" s="220"/>
    </row>
    <row r="11567" spans="7:7">
      <c r="G11567" s="220"/>
    </row>
    <row r="11568" spans="7:7">
      <c r="G11568" s="220"/>
    </row>
    <row r="11569" spans="7:7">
      <c r="G11569" s="220"/>
    </row>
    <row r="11570" spans="7:7">
      <c r="G11570" s="220"/>
    </row>
    <row r="11571" spans="7:7">
      <c r="G11571" s="220"/>
    </row>
    <row r="11572" spans="7:7">
      <c r="G11572" s="220"/>
    </row>
    <row r="11573" spans="7:7">
      <c r="G11573" s="220"/>
    </row>
    <row r="11574" spans="7:7">
      <c r="G11574" s="220"/>
    </row>
    <row r="11575" spans="7:7">
      <c r="G11575" s="220"/>
    </row>
    <row r="11576" spans="7:7">
      <c r="G11576" s="220"/>
    </row>
    <row r="11577" spans="7:7">
      <c r="G11577" s="220"/>
    </row>
    <row r="11578" spans="7:7">
      <c r="G11578" s="220"/>
    </row>
    <row r="11579" spans="7:7">
      <c r="G11579" s="220"/>
    </row>
    <row r="11580" spans="7:7">
      <c r="G11580" s="220"/>
    </row>
    <row r="11581" spans="7:7">
      <c r="G11581" s="220"/>
    </row>
    <row r="11582" spans="7:7">
      <c r="G11582" s="220"/>
    </row>
    <row r="11583" spans="7:7">
      <c r="G11583" s="220"/>
    </row>
    <row r="11584" spans="7:7">
      <c r="G11584" s="220"/>
    </row>
    <row r="11585" spans="7:7">
      <c r="G11585" s="220"/>
    </row>
    <row r="11586" spans="7:7">
      <c r="G11586" s="220"/>
    </row>
    <row r="11587" spans="7:7">
      <c r="G11587" s="220"/>
    </row>
    <row r="11588" spans="7:7">
      <c r="G11588" s="220"/>
    </row>
    <row r="11589" spans="7:7">
      <c r="G11589" s="220"/>
    </row>
    <row r="11590" spans="7:7">
      <c r="G11590" s="220"/>
    </row>
    <row r="11591" spans="7:7">
      <c r="G11591" s="220"/>
    </row>
    <row r="11592" spans="7:7">
      <c r="G11592" s="220"/>
    </row>
    <row r="11593" spans="7:7">
      <c r="G11593" s="220"/>
    </row>
    <row r="11594" spans="7:7">
      <c r="G11594" s="220"/>
    </row>
    <row r="11595" spans="7:7">
      <c r="G11595" s="220"/>
    </row>
    <row r="11596" spans="7:7">
      <c r="G11596" s="220"/>
    </row>
    <row r="11597" spans="7:7">
      <c r="G11597" s="220"/>
    </row>
    <row r="11598" spans="7:7">
      <c r="G11598" s="220"/>
    </row>
    <row r="11599" spans="7:7">
      <c r="G11599" s="220"/>
    </row>
    <row r="11600" spans="7:7">
      <c r="G11600" s="220"/>
    </row>
    <row r="11601" spans="7:7">
      <c r="G11601" s="220"/>
    </row>
    <row r="11602" spans="7:7">
      <c r="G11602" s="220"/>
    </row>
    <row r="11603" spans="7:7">
      <c r="G11603" s="220"/>
    </row>
    <row r="11604" spans="7:7">
      <c r="G11604" s="220"/>
    </row>
    <row r="11605" spans="7:7">
      <c r="G11605" s="220"/>
    </row>
    <row r="11606" spans="7:7">
      <c r="G11606" s="220"/>
    </row>
    <row r="11607" spans="7:7">
      <c r="G11607" s="220"/>
    </row>
    <row r="11608" spans="7:7">
      <c r="G11608" s="220"/>
    </row>
    <row r="11609" spans="7:7">
      <c r="G11609" s="220"/>
    </row>
    <row r="11610" spans="7:7">
      <c r="G11610" s="220"/>
    </row>
    <row r="11611" spans="7:7">
      <c r="G11611" s="220"/>
    </row>
    <row r="11612" spans="7:7">
      <c r="G11612" s="220"/>
    </row>
    <row r="11613" spans="7:7">
      <c r="G11613" s="220"/>
    </row>
    <row r="11614" spans="7:7">
      <c r="G11614" s="220"/>
    </row>
    <row r="11615" spans="7:7">
      <c r="G11615" s="220"/>
    </row>
    <row r="11616" spans="7:7">
      <c r="G11616" s="220"/>
    </row>
    <row r="11617" spans="7:7">
      <c r="G11617" s="220"/>
    </row>
    <row r="11618" spans="7:7">
      <c r="G11618" s="220"/>
    </row>
    <row r="11619" spans="7:7">
      <c r="G11619" s="220"/>
    </row>
    <row r="11620" spans="7:7">
      <c r="G11620" s="220"/>
    </row>
    <row r="11621" spans="7:7">
      <c r="G11621" s="220"/>
    </row>
    <row r="11622" spans="7:7">
      <c r="G11622" s="220"/>
    </row>
    <row r="11623" spans="7:7">
      <c r="G11623" s="220"/>
    </row>
    <row r="11624" spans="7:7">
      <c r="G11624" s="220"/>
    </row>
    <row r="11625" spans="7:7">
      <c r="G11625" s="220"/>
    </row>
    <row r="11626" spans="7:7">
      <c r="G11626" s="220"/>
    </row>
    <row r="11627" spans="7:7">
      <c r="G11627" s="220"/>
    </row>
    <row r="11628" spans="7:7">
      <c r="G11628" s="220"/>
    </row>
    <row r="11629" spans="7:7">
      <c r="G11629" s="220"/>
    </row>
    <row r="11630" spans="7:7">
      <c r="G11630" s="220"/>
    </row>
    <row r="11631" spans="7:7">
      <c r="G11631" s="220"/>
    </row>
    <row r="11632" spans="7:7">
      <c r="G11632" s="220"/>
    </row>
    <row r="11633" spans="7:7">
      <c r="G11633" s="220"/>
    </row>
    <row r="11634" spans="7:7">
      <c r="G11634" s="220"/>
    </row>
    <row r="11635" spans="7:7">
      <c r="G11635" s="220"/>
    </row>
    <row r="11636" spans="7:7">
      <c r="G11636" s="220"/>
    </row>
    <row r="11637" spans="7:7">
      <c r="G11637" s="220"/>
    </row>
    <row r="11638" spans="7:7">
      <c r="G11638" s="220"/>
    </row>
    <row r="11639" spans="7:7">
      <c r="G11639" s="220"/>
    </row>
    <row r="11640" spans="7:7">
      <c r="G11640" s="220"/>
    </row>
    <row r="11641" spans="7:7">
      <c r="G11641" s="220"/>
    </row>
    <row r="11642" spans="7:7">
      <c r="G11642" s="220"/>
    </row>
    <row r="11643" spans="7:7">
      <c r="G11643" s="220"/>
    </row>
    <row r="11644" spans="7:7">
      <c r="G11644" s="220"/>
    </row>
    <row r="11645" spans="7:7">
      <c r="G11645" s="220"/>
    </row>
    <row r="11646" spans="7:7">
      <c r="G11646" s="220"/>
    </row>
    <row r="11647" spans="7:7">
      <c r="G11647" s="220"/>
    </row>
    <row r="11648" spans="7:7">
      <c r="G11648" s="220"/>
    </row>
    <row r="11649" spans="7:7">
      <c r="G11649" s="220"/>
    </row>
    <row r="11650" spans="7:7">
      <c r="G11650" s="220"/>
    </row>
    <row r="11651" spans="7:7">
      <c r="G11651" s="220"/>
    </row>
    <row r="11652" spans="7:7">
      <c r="G11652" s="220"/>
    </row>
    <row r="11653" spans="7:7">
      <c r="G11653" s="220"/>
    </row>
    <row r="11654" spans="7:7">
      <c r="G11654" s="220"/>
    </row>
    <row r="11655" spans="7:7">
      <c r="G11655" s="220"/>
    </row>
    <row r="11656" spans="7:7">
      <c r="G11656" s="220"/>
    </row>
    <row r="11657" spans="7:7">
      <c r="G11657" s="220"/>
    </row>
    <row r="11658" spans="7:7">
      <c r="G11658" s="220"/>
    </row>
    <row r="11659" spans="7:7">
      <c r="G11659" s="220"/>
    </row>
    <row r="11660" spans="7:7">
      <c r="G11660" s="220"/>
    </row>
    <row r="11661" spans="7:7">
      <c r="G11661" s="220"/>
    </row>
    <row r="11662" spans="7:7">
      <c r="G11662" s="220"/>
    </row>
    <row r="11663" spans="7:7">
      <c r="G11663" s="220"/>
    </row>
    <row r="11664" spans="7:7">
      <c r="G11664" s="220"/>
    </row>
    <row r="11665" spans="7:7">
      <c r="G11665" s="220"/>
    </row>
    <row r="11666" spans="7:7">
      <c r="G11666" s="220"/>
    </row>
    <row r="11667" spans="7:7">
      <c r="G11667" s="220"/>
    </row>
    <row r="11668" spans="7:7">
      <c r="G11668" s="220"/>
    </row>
    <row r="11669" spans="7:7">
      <c r="G11669" s="220"/>
    </row>
    <row r="11670" spans="7:7">
      <c r="G11670" s="220"/>
    </row>
    <row r="11671" spans="7:7">
      <c r="G11671" s="220"/>
    </row>
    <row r="11672" spans="7:7">
      <c r="G11672" s="220"/>
    </row>
    <row r="11673" spans="7:7">
      <c r="G11673" s="220"/>
    </row>
    <row r="11674" spans="7:7">
      <c r="G11674" s="220"/>
    </row>
    <row r="11675" spans="7:7">
      <c r="G11675" s="220"/>
    </row>
    <row r="11676" spans="7:7">
      <c r="G11676" s="220"/>
    </row>
    <row r="11677" spans="7:7">
      <c r="G11677" s="220"/>
    </row>
    <row r="11678" spans="7:7">
      <c r="G11678" s="220"/>
    </row>
    <row r="11679" spans="7:7">
      <c r="G11679" s="220"/>
    </row>
    <row r="11680" spans="7:7">
      <c r="G11680" s="220"/>
    </row>
    <row r="11681" spans="7:7">
      <c r="G11681" s="220"/>
    </row>
    <row r="11682" spans="7:7">
      <c r="G11682" s="220"/>
    </row>
    <row r="11683" spans="7:7">
      <c r="G11683" s="220"/>
    </row>
    <row r="11684" spans="7:7">
      <c r="G11684" s="220"/>
    </row>
    <row r="11685" spans="7:7">
      <c r="G11685" s="220"/>
    </row>
    <row r="11686" spans="7:7">
      <c r="G11686" s="220"/>
    </row>
    <row r="11687" spans="7:7">
      <c r="G11687" s="220"/>
    </row>
    <row r="11688" spans="7:7">
      <c r="G11688" s="220"/>
    </row>
    <row r="11689" spans="7:7">
      <c r="G11689" s="220"/>
    </row>
    <row r="11690" spans="7:7">
      <c r="G11690" s="220"/>
    </row>
    <row r="11691" spans="7:7">
      <c r="G11691" s="220"/>
    </row>
    <row r="11692" spans="7:7">
      <c r="G11692" s="220"/>
    </row>
    <row r="11693" spans="7:7">
      <c r="G11693" s="220"/>
    </row>
    <row r="11694" spans="7:7">
      <c r="G11694" s="220"/>
    </row>
    <row r="11695" spans="7:7">
      <c r="G11695" s="220"/>
    </row>
    <row r="11696" spans="7:7">
      <c r="G11696" s="220"/>
    </row>
    <row r="11697" spans="7:7">
      <c r="G11697" s="220"/>
    </row>
    <row r="11698" spans="7:7">
      <c r="G11698" s="220"/>
    </row>
    <row r="11699" spans="7:7">
      <c r="G11699" s="220"/>
    </row>
    <row r="11700" spans="7:7">
      <c r="G11700" s="220"/>
    </row>
    <row r="11701" spans="7:7">
      <c r="G11701" s="220"/>
    </row>
    <row r="11702" spans="7:7">
      <c r="G11702" s="220"/>
    </row>
    <row r="11703" spans="7:7">
      <c r="G11703" s="220"/>
    </row>
    <row r="11704" spans="7:7">
      <c r="G11704" s="220"/>
    </row>
    <row r="11705" spans="7:7">
      <c r="G11705" s="220"/>
    </row>
    <row r="11706" spans="7:7">
      <c r="G11706" s="220"/>
    </row>
    <row r="11707" spans="7:7">
      <c r="G11707" s="220"/>
    </row>
    <row r="11708" spans="7:7">
      <c r="G11708" s="220"/>
    </row>
    <row r="11709" spans="7:7">
      <c r="G11709" s="220"/>
    </row>
    <row r="11710" spans="7:7">
      <c r="G11710" s="220"/>
    </row>
    <row r="11711" spans="7:7">
      <c r="G11711" s="220"/>
    </row>
    <row r="11712" spans="7:7">
      <c r="G11712" s="220"/>
    </row>
    <row r="11713" spans="7:7">
      <c r="G11713" s="220"/>
    </row>
    <row r="11714" spans="7:7">
      <c r="G11714" s="220"/>
    </row>
    <row r="11715" spans="7:7">
      <c r="G11715" s="220"/>
    </row>
    <row r="11716" spans="7:7">
      <c r="G11716" s="220"/>
    </row>
    <row r="11717" spans="7:7">
      <c r="G11717" s="220"/>
    </row>
    <row r="11718" spans="7:7">
      <c r="G11718" s="220"/>
    </row>
    <row r="11719" spans="7:7">
      <c r="G11719" s="220"/>
    </row>
    <row r="11720" spans="7:7">
      <c r="G11720" s="220"/>
    </row>
    <row r="11721" spans="7:7">
      <c r="G11721" s="220"/>
    </row>
    <row r="11722" spans="7:7">
      <c r="G11722" s="220"/>
    </row>
    <row r="11723" spans="7:7">
      <c r="G11723" s="220"/>
    </row>
    <row r="11724" spans="7:7">
      <c r="G11724" s="220"/>
    </row>
    <row r="11725" spans="7:7">
      <c r="G11725" s="220"/>
    </row>
    <row r="11726" spans="7:7">
      <c r="G11726" s="220"/>
    </row>
    <row r="11727" spans="7:7">
      <c r="G11727" s="220"/>
    </row>
    <row r="11728" spans="7:7">
      <c r="G11728" s="220"/>
    </row>
    <row r="11729" spans="7:7">
      <c r="G11729" s="220"/>
    </row>
    <row r="11730" spans="7:7">
      <c r="G11730" s="220"/>
    </row>
    <row r="11731" spans="7:7">
      <c r="G11731" s="220"/>
    </row>
    <row r="11732" spans="7:7">
      <c r="G11732" s="220"/>
    </row>
    <row r="11733" spans="7:7">
      <c r="G11733" s="220"/>
    </row>
    <row r="11734" spans="7:7">
      <c r="G11734" s="220"/>
    </row>
    <row r="11735" spans="7:7">
      <c r="G11735" s="220"/>
    </row>
    <row r="11736" spans="7:7">
      <c r="G11736" s="220"/>
    </row>
    <row r="11737" spans="7:7">
      <c r="G11737" s="220"/>
    </row>
    <row r="11738" spans="7:7">
      <c r="G11738" s="220"/>
    </row>
    <row r="11739" spans="7:7">
      <c r="G11739" s="220"/>
    </row>
    <row r="11740" spans="7:7">
      <c r="G11740" s="220"/>
    </row>
    <row r="11741" spans="7:7">
      <c r="G11741" s="220"/>
    </row>
    <row r="11742" spans="7:7">
      <c r="G11742" s="220"/>
    </row>
    <row r="11743" spans="7:7">
      <c r="G11743" s="220"/>
    </row>
    <row r="11744" spans="7:7">
      <c r="G11744" s="220"/>
    </row>
    <row r="11745" spans="7:7">
      <c r="G11745" s="220"/>
    </row>
    <row r="11746" spans="7:7">
      <c r="G11746" s="220"/>
    </row>
    <row r="11747" spans="7:7">
      <c r="G11747" s="220"/>
    </row>
    <row r="11748" spans="7:7">
      <c r="G11748" s="220"/>
    </row>
    <row r="11749" spans="7:7">
      <c r="G11749" s="220"/>
    </row>
    <row r="11750" spans="7:7">
      <c r="G11750" s="220"/>
    </row>
    <row r="11751" spans="7:7">
      <c r="G11751" s="220"/>
    </row>
    <row r="11752" spans="7:7">
      <c r="G11752" s="220"/>
    </row>
    <row r="11753" spans="7:7">
      <c r="G11753" s="220"/>
    </row>
    <row r="11754" spans="7:7">
      <c r="G11754" s="220"/>
    </row>
    <row r="11755" spans="7:7">
      <c r="G11755" s="220"/>
    </row>
    <row r="11756" spans="7:7">
      <c r="G11756" s="220"/>
    </row>
    <row r="11757" spans="7:7">
      <c r="G11757" s="220"/>
    </row>
    <row r="11758" spans="7:7">
      <c r="G11758" s="220"/>
    </row>
    <row r="11759" spans="7:7">
      <c r="G11759" s="220"/>
    </row>
    <row r="11760" spans="7:7">
      <c r="G11760" s="220"/>
    </row>
    <row r="11761" spans="7:7">
      <c r="G11761" s="220"/>
    </row>
    <row r="11762" spans="7:7">
      <c r="G11762" s="220"/>
    </row>
    <row r="11763" spans="7:7">
      <c r="G11763" s="220"/>
    </row>
    <row r="11764" spans="7:7">
      <c r="G11764" s="220"/>
    </row>
    <row r="11765" spans="7:7">
      <c r="G11765" s="220"/>
    </row>
    <row r="11766" spans="7:7">
      <c r="G11766" s="220"/>
    </row>
    <row r="11767" spans="7:7">
      <c r="G11767" s="220"/>
    </row>
    <row r="11768" spans="7:7">
      <c r="G11768" s="220"/>
    </row>
    <row r="11769" spans="7:7">
      <c r="G11769" s="220"/>
    </row>
    <row r="11770" spans="7:7">
      <c r="G11770" s="220"/>
    </row>
    <row r="11771" spans="7:7">
      <c r="G11771" s="220"/>
    </row>
    <row r="11772" spans="7:7">
      <c r="G11772" s="220"/>
    </row>
    <row r="11773" spans="7:7">
      <c r="G11773" s="220"/>
    </row>
    <row r="11774" spans="7:7">
      <c r="G11774" s="220"/>
    </row>
    <row r="11775" spans="7:7">
      <c r="G11775" s="220"/>
    </row>
    <row r="11776" spans="7:7">
      <c r="G11776" s="220"/>
    </row>
    <row r="11777" spans="7:7">
      <c r="G11777" s="220"/>
    </row>
    <row r="11778" spans="7:7">
      <c r="G11778" s="220"/>
    </row>
    <row r="11779" spans="7:7">
      <c r="G11779" s="220"/>
    </row>
    <row r="11780" spans="7:7">
      <c r="G11780" s="220"/>
    </row>
    <row r="11781" spans="7:7">
      <c r="G11781" s="220"/>
    </row>
    <row r="11782" spans="7:7">
      <c r="G11782" s="220"/>
    </row>
    <row r="11783" spans="7:7">
      <c r="G11783" s="220"/>
    </row>
    <row r="11784" spans="7:7">
      <c r="G11784" s="220"/>
    </row>
    <row r="11785" spans="7:7">
      <c r="G11785" s="220"/>
    </row>
    <row r="11786" spans="7:7">
      <c r="G11786" s="220"/>
    </row>
    <row r="11787" spans="7:7">
      <c r="G11787" s="220"/>
    </row>
    <row r="11788" spans="7:7">
      <c r="G11788" s="220"/>
    </row>
    <row r="11789" spans="7:7">
      <c r="G11789" s="220"/>
    </row>
    <row r="11790" spans="7:7">
      <c r="G11790" s="220"/>
    </row>
    <row r="11791" spans="7:7">
      <c r="G11791" s="220"/>
    </row>
    <row r="11792" spans="7:7">
      <c r="G11792" s="220"/>
    </row>
    <row r="11793" spans="7:7">
      <c r="G11793" s="220"/>
    </row>
    <row r="11794" spans="7:7">
      <c r="G11794" s="220"/>
    </row>
    <row r="11795" spans="7:7">
      <c r="G11795" s="220"/>
    </row>
    <row r="11796" spans="7:7">
      <c r="G11796" s="220"/>
    </row>
    <row r="11797" spans="7:7">
      <c r="G11797" s="220"/>
    </row>
    <row r="11798" spans="7:7">
      <c r="G11798" s="220"/>
    </row>
    <row r="11799" spans="7:7">
      <c r="G11799" s="220"/>
    </row>
    <row r="11800" spans="7:7">
      <c r="G11800" s="220"/>
    </row>
    <row r="11801" spans="7:7">
      <c r="G11801" s="220"/>
    </row>
    <row r="11802" spans="7:7">
      <c r="G11802" s="220"/>
    </row>
    <row r="11803" spans="7:7">
      <c r="G11803" s="220"/>
    </row>
    <row r="11804" spans="7:7">
      <c r="G11804" s="220"/>
    </row>
    <row r="11805" spans="7:7">
      <c r="G11805" s="220"/>
    </row>
    <row r="11806" spans="7:7">
      <c r="G11806" s="220"/>
    </row>
    <row r="11807" spans="7:7">
      <c r="G11807" s="220"/>
    </row>
    <row r="11808" spans="7:7">
      <c r="G11808" s="220"/>
    </row>
    <row r="11809" spans="7:7">
      <c r="G11809" s="220"/>
    </row>
    <row r="11810" spans="7:7">
      <c r="G11810" s="220"/>
    </row>
    <row r="11811" spans="7:7">
      <c r="G11811" s="220"/>
    </row>
    <row r="11812" spans="7:7">
      <c r="G11812" s="220"/>
    </row>
    <row r="11813" spans="7:7">
      <c r="G11813" s="220"/>
    </row>
    <row r="11814" spans="7:7">
      <c r="G11814" s="220"/>
    </row>
    <row r="11815" spans="7:7">
      <c r="G11815" s="220"/>
    </row>
    <row r="11816" spans="7:7">
      <c r="G11816" s="220"/>
    </row>
    <row r="11817" spans="7:7">
      <c r="G11817" s="220"/>
    </row>
    <row r="11818" spans="7:7">
      <c r="G11818" s="220"/>
    </row>
    <row r="11819" spans="7:7">
      <c r="G11819" s="220"/>
    </row>
    <row r="11820" spans="7:7">
      <c r="G11820" s="220"/>
    </row>
    <row r="11821" spans="7:7">
      <c r="G11821" s="220"/>
    </row>
    <row r="11822" spans="7:7">
      <c r="G11822" s="220"/>
    </row>
    <row r="11823" spans="7:7">
      <c r="G11823" s="220"/>
    </row>
    <row r="11824" spans="7:7">
      <c r="G11824" s="220"/>
    </row>
    <row r="11825" spans="7:7">
      <c r="G11825" s="220"/>
    </row>
    <row r="11826" spans="7:7">
      <c r="G11826" s="220"/>
    </row>
    <row r="11827" spans="7:7">
      <c r="G11827" s="220"/>
    </row>
    <row r="11828" spans="7:7">
      <c r="G11828" s="220"/>
    </row>
    <row r="11829" spans="7:7">
      <c r="G11829" s="220"/>
    </row>
    <row r="11830" spans="7:7">
      <c r="G11830" s="220"/>
    </row>
    <row r="11831" spans="7:7">
      <c r="G11831" s="220"/>
    </row>
    <row r="11832" spans="7:7">
      <c r="G11832" s="220"/>
    </row>
    <row r="11833" spans="7:7">
      <c r="G11833" s="220"/>
    </row>
    <row r="11834" spans="7:7">
      <c r="G11834" s="220"/>
    </row>
    <row r="11835" spans="7:7">
      <c r="G11835" s="220"/>
    </row>
    <row r="11836" spans="7:7">
      <c r="G11836" s="220"/>
    </row>
    <row r="11837" spans="7:7">
      <c r="G11837" s="220"/>
    </row>
    <row r="11838" spans="7:7">
      <c r="G11838" s="220"/>
    </row>
    <row r="11839" spans="7:7">
      <c r="G11839" s="220"/>
    </row>
    <row r="11840" spans="7:7">
      <c r="G11840" s="220"/>
    </row>
    <row r="11841" spans="7:7">
      <c r="G11841" s="220"/>
    </row>
    <row r="11842" spans="7:7">
      <c r="G11842" s="220"/>
    </row>
    <row r="11843" spans="7:7">
      <c r="G11843" s="220"/>
    </row>
    <row r="11844" spans="7:7">
      <c r="G11844" s="220"/>
    </row>
    <row r="11845" spans="7:7">
      <c r="G11845" s="220"/>
    </row>
    <row r="11846" spans="7:7">
      <c r="G11846" s="220"/>
    </row>
    <row r="11847" spans="7:7">
      <c r="G11847" s="220"/>
    </row>
    <row r="11848" spans="7:7">
      <c r="G11848" s="220"/>
    </row>
    <row r="11849" spans="7:7">
      <c r="G11849" s="220"/>
    </row>
    <row r="11850" spans="7:7">
      <c r="G11850" s="220"/>
    </row>
    <row r="11851" spans="7:7">
      <c r="G11851" s="220"/>
    </row>
    <row r="11852" spans="7:7">
      <c r="G11852" s="220"/>
    </row>
    <row r="11853" spans="7:7">
      <c r="G11853" s="220"/>
    </row>
    <row r="11854" spans="7:7">
      <c r="G11854" s="220"/>
    </row>
    <row r="11855" spans="7:7">
      <c r="G11855" s="220"/>
    </row>
    <row r="11856" spans="7:7">
      <c r="G11856" s="220"/>
    </row>
    <row r="11857" spans="7:7">
      <c r="G11857" s="220"/>
    </row>
    <row r="11858" spans="7:7">
      <c r="G11858" s="220"/>
    </row>
    <row r="11859" spans="7:7">
      <c r="G11859" s="220"/>
    </row>
    <row r="11860" spans="7:7">
      <c r="G11860" s="220"/>
    </row>
    <row r="11861" spans="7:7">
      <c r="G11861" s="220"/>
    </row>
    <row r="11862" spans="7:7">
      <c r="G11862" s="220"/>
    </row>
    <row r="11863" spans="7:7">
      <c r="G11863" s="220"/>
    </row>
    <row r="11864" spans="7:7">
      <c r="G11864" s="220"/>
    </row>
    <row r="11865" spans="7:7">
      <c r="G11865" s="220"/>
    </row>
    <row r="11866" spans="7:7">
      <c r="G11866" s="220"/>
    </row>
    <row r="11867" spans="7:7">
      <c r="G11867" s="220"/>
    </row>
    <row r="11868" spans="7:7">
      <c r="G11868" s="220"/>
    </row>
    <row r="11869" spans="7:7">
      <c r="G11869" s="220"/>
    </row>
    <row r="11870" spans="7:7">
      <c r="G11870" s="220"/>
    </row>
    <row r="11871" spans="7:7">
      <c r="G11871" s="220"/>
    </row>
    <row r="11872" spans="7:7">
      <c r="G11872" s="220"/>
    </row>
    <row r="11873" spans="7:7">
      <c r="G11873" s="220"/>
    </row>
    <row r="11874" spans="7:7">
      <c r="G11874" s="220"/>
    </row>
    <row r="11875" spans="7:7">
      <c r="G11875" s="220"/>
    </row>
    <row r="11876" spans="7:7">
      <c r="G11876" s="220"/>
    </row>
    <row r="11877" spans="7:7">
      <c r="G11877" s="220"/>
    </row>
    <row r="11878" spans="7:7">
      <c r="G11878" s="220"/>
    </row>
    <row r="11879" spans="7:7">
      <c r="G11879" s="220"/>
    </row>
    <row r="11880" spans="7:7">
      <c r="G11880" s="220"/>
    </row>
    <row r="11881" spans="7:7">
      <c r="G11881" s="220"/>
    </row>
    <row r="11882" spans="7:7">
      <c r="G11882" s="220"/>
    </row>
    <row r="11883" spans="7:7">
      <c r="G11883" s="220"/>
    </row>
    <row r="11884" spans="7:7">
      <c r="G11884" s="220"/>
    </row>
    <row r="11885" spans="7:7">
      <c r="G11885" s="220"/>
    </row>
    <row r="11886" spans="7:7">
      <c r="G11886" s="220"/>
    </row>
    <row r="11887" spans="7:7">
      <c r="G11887" s="220"/>
    </row>
    <row r="11888" spans="7:7">
      <c r="G11888" s="220"/>
    </row>
    <row r="11889" spans="7:7">
      <c r="G11889" s="220"/>
    </row>
    <row r="11890" spans="7:7">
      <c r="G11890" s="220"/>
    </row>
    <row r="11891" spans="7:7">
      <c r="G11891" s="220"/>
    </row>
    <row r="11892" spans="7:7">
      <c r="G11892" s="220"/>
    </row>
    <row r="11893" spans="7:7">
      <c r="G11893" s="220"/>
    </row>
    <row r="11894" spans="7:7">
      <c r="G11894" s="220"/>
    </row>
    <row r="11895" spans="7:7">
      <c r="G11895" s="220"/>
    </row>
    <row r="11896" spans="7:7">
      <c r="G11896" s="220"/>
    </row>
    <row r="11897" spans="7:7">
      <c r="G11897" s="220"/>
    </row>
    <row r="11898" spans="7:7">
      <c r="G11898" s="220"/>
    </row>
    <row r="11899" spans="7:7">
      <c r="G11899" s="220"/>
    </row>
    <row r="11900" spans="7:7">
      <c r="G11900" s="220"/>
    </row>
    <row r="11901" spans="7:7">
      <c r="G11901" s="220"/>
    </row>
    <row r="11902" spans="7:7">
      <c r="G11902" s="220"/>
    </row>
    <row r="11903" spans="7:7">
      <c r="G11903" s="220"/>
    </row>
    <row r="11904" spans="7:7">
      <c r="G11904" s="220"/>
    </row>
    <row r="11905" spans="7:7">
      <c r="G11905" s="220"/>
    </row>
    <row r="11906" spans="7:7">
      <c r="G11906" s="220"/>
    </row>
    <row r="11907" spans="7:7">
      <c r="G11907" s="220"/>
    </row>
    <row r="11908" spans="7:7">
      <c r="G11908" s="220"/>
    </row>
    <row r="11909" spans="7:7">
      <c r="G11909" s="220"/>
    </row>
    <row r="11910" spans="7:7">
      <c r="G11910" s="220"/>
    </row>
    <row r="11911" spans="7:7">
      <c r="G11911" s="220"/>
    </row>
    <row r="11912" spans="7:7">
      <c r="G11912" s="220"/>
    </row>
    <row r="11913" spans="7:7">
      <c r="G11913" s="220"/>
    </row>
    <row r="11914" spans="7:7">
      <c r="G11914" s="220"/>
    </row>
    <row r="11915" spans="7:7">
      <c r="G11915" s="220"/>
    </row>
    <row r="11916" spans="7:7">
      <c r="G11916" s="220"/>
    </row>
    <row r="11917" spans="7:7">
      <c r="G11917" s="220"/>
    </row>
    <row r="11918" spans="7:7">
      <c r="G11918" s="220"/>
    </row>
    <row r="11919" spans="7:7">
      <c r="G11919" s="220"/>
    </row>
    <row r="11920" spans="7:7">
      <c r="G11920" s="220"/>
    </row>
    <row r="11921" spans="7:7">
      <c r="G11921" s="220"/>
    </row>
    <row r="11922" spans="7:7">
      <c r="G11922" s="220"/>
    </row>
    <row r="11923" spans="7:7">
      <c r="G11923" s="220"/>
    </row>
    <row r="11924" spans="7:7">
      <c r="G11924" s="220"/>
    </row>
    <row r="11925" spans="7:7">
      <c r="G11925" s="220"/>
    </row>
    <row r="11926" spans="7:7">
      <c r="G11926" s="220"/>
    </row>
    <row r="11927" spans="7:7">
      <c r="G11927" s="220"/>
    </row>
    <row r="11928" spans="7:7">
      <c r="G11928" s="220"/>
    </row>
    <row r="11929" spans="7:7">
      <c r="G11929" s="220"/>
    </row>
    <row r="11930" spans="7:7">
      <c r="G11930" s="220"/>
    </row>
    <row r="11931" spans="7:7">
      <c r="G11931" s="220"/>
    </row>
    <row r="11932" spans="7:7">
      <c r="G11932" s="220"/>
    </row>
    <row r="11933" spans="7:7">
      <c r="G11933" s="220"/>
    </row>
    <row r="11934" spans="7:7">
      <c r="G11934" s="220"/>
    </row>
    <row r="11935" spans="7:7">
      <c r="G11935" s="220"/>
    </row>
    <row r="11936" spans="7:7">
      <c r="G11936" s="220"/>
    </row>
    <row r="11937" spans="7:7">
      <c r="G11937" s="220"/>
    </row>
    <row r="11938" spans="7:7">
      <c r="G11938" s="220"/>
    </row>
    <row r="11939" spans="7:7">
      <c r="G11939" s="220"/>
    </row>
    <row r="11940" spans="7:7">
      <c r="G11940" s="220"/>
    </row>
    <row r="11941" spans="7:7">
      <c r="G11941" s="220"/>
    </row>
    <row r="11942" spans="7:7">
      <c r="G11942" s="220"/>
    </row>
    <row r="11943" spans="7:7">
      <c r="G11943" s="220"/>
    </row>
    <row r="11944" spans="7:7">
      <c r="G11944" s="220"/>
    </row>
    <row r="11945" spans="7:7">
      <c r="G11945" s="220"/>
    </row>
    <row r="11946" spans="7:7">
      <c r="G11946" s="220"/>
    </row>
    <row r="11947" spans="7:7">
      <c r="G11947" s="220"/>
    </row>
    <row r="11948" spans="7:7">
      <c r="G11948" s="220"/>
    </row>
    <row r="11949" spans="7:7">
      <c r="G11949" s="220"/>
    </row>
    <row r="11950" spans="7:7">
      <c r="G11950" s="220"/>
    </row>
    <row r="11951" spans="7:7">
      <c r="G11951" s="220"/>
    </row>
    <row r="11952" spans="7:7">
      <c r="G11952" s="220"/>
    </row>
    <row r="11953" spans="7:7">
      <c r="G11953" s="220"/>
    </row>
    <row r="11954" spans="7:7">
      <c r="G11954" s="220"/>
    </row>
    <row r="11955" spans="7:7">
      <c r="G11955" s="220"/>
    </row>
    <row r="11956" spans="7:7">
      <c r="G11956" s="220"/>
    </row>
    <row r="11957" spans="7:7">
      <c r="G11957" s="220"/>
    </row>
    <row r="11958" spans="7:7">
      <c r="G11958" s="220"/>
    </row>
    <row r="11959" spans="7:7">
      <c r="G11959" s="220"/>
    </row>
    <row r="11960" spans="7:7">
      <c r="G11960" s="220"/>
    </row>
    <row r="11961" spans="7:7">
      <c r="G11961" s="220"/>
    </row>
    <row r="11962" spans="7:7">
      <c r="G11962" s="220"/>
    </row>
    <row r="11963" spans="7:7">
      <c r="G11963" s="220"/>
    </row>
    <row r="11964" spans="7:7">
      <c r="G11964" s="220"/>
    </row>
    <row r="11965" spans="7:7">
      <c r="G11965" s="220"/>
    </row>
    <row r="11966" spans="7:7">
      <c r="G11966" s="220"/>
    </row>
    <row r="11967" spans="7:7">
      <c r="G11967" s="220"/>
    </row>
    <row r="11968" spans="7:7">
      <c r="G11968" s="220"/>
    </row>
    <row r="11969" spans="7:7">
      <c r="G11969" s="220"/>
    </row>
    <row r="11970" spans="7:7">
      <c r="G11970" s="220"/>
    </row>
    <row r="11971" spans="7:7">
      <c r="G11971" s="220"/>
    </row>
    <row r="11972" spans="7:7">
      <c r="G11972" s="220"/>
    </row>
    <row r="11973" spans="7:7">
      <c r="G11973" s="220"/>
    </row>
    <row r="11974" spans="7:7">
      <c r="G11974" s="220"/>
    </row>
    <row r="11975" spans="7:7">
      <c r="G11975" s="220"/>
    </row>
    <row r="11976" spans="7:7">
      <c r="G11976" s="220"/>
    </row>
    <row r="11977" spans="7:7">
      <c r="G11977" s="220"/>
    </row>
    <row r="11978" spans="7:7">
      <c r="G11978" s="220"/>
    </row>
    <row r="11979" spans="7:7">
      <c r="G11979" s="220"/>
    </row>
    <row r="11980" spans="7:7">
      <c r="G11980" s="220"/>
    </row>
    <row r="11981" spans="7:7">
      <c r="G11981" s="220"/>
    </row>
    <row r="11982" spans="7:7">
      <c r="G11982" s="220"/>
    </row>
    <row r="11983" spans="7:7">
      <c r="G11983" s="220"/>
    </row>
    <row r="11984" spans="7:7">
      <c r="G11984" s="220"/>
    </row>
    <row r="11985" spans="7:7">
      <c r="G11985" s="220"/>
    </row>
    <row r="11986" spans="7:7">
      <c r="G11986" s="220"/>
    </row>
    <row r="11987" spans="7:7">
      <c r="G11987" s="220"/>
    </row>
    <row r="11988" spans="7:7">
      <c r="G11988" s="220"/>
    </row>
    <row r="11989" spans="7:7">
      <c r="G11989" s="220"/>
    </row>
    <row r="11990" spans="7:7">
      <c r="G11990" s="220"/>
    </row>
    <row r="11991" spans="7:7">
      <c r="G11991" s="220"/>
    </row>
    <row r="11992" spans="7:7">
      <c r="G11992" s="220"/>
    </row>
    <row r="11993" spans="7:7">
      <c r="G11993" s="220"/>
    </row>
    <row r="11994" spans="7:7">
      <c r="G11994" s="220"/>
    </row>
    <row r="11995" spans="7:7">
      <c r="G11995" s="220"/>
    </row>
    <row r="11996" spans="7:7">
      <c r="G11996" s="220"/>
    </row>
    <row r="11997" spans="7:7">
      <c r="G11997" s="220"/>
    </row>
    <row r="11998" spans="7:7">
      <c r="G11998" s="220"/>
    </row>
    <row r="11999" spans="7:7">
      <c r="G11999" s="220"/>
    </row>
    <row r="12000" spans="7:7">
      <c r="G12000" s="220"/>
    </row>
    <row r="12001" spans="7:7">
      <c r="G12001" s="220"/>
    </row>
    <row r="12002" spans="7:7">
      <c r="G12002" s="220"/>
    </row>
    <row r="12003" spans="7:7">
      <c r="G12003" s="220"/>
    </row>
    <row r="12004" spans="7:7">
      <c r="G12004" s="220"/>
    </row>
    <row r="12005" spans="7:7">
      <c r="G12005" s="220"/>
    </row>
    <row r="12006" spans="7:7">
      <c r="G12006" s="220"/>
    </row>
    <row r="12007" spans="7:7">
      <c r="G12007" s="220"/>
    </row>
    <row r="12008" spans="7:7">
      <c r="G12008" s="220"/>
    </row>
    <row r="12009" spans="7:7">
      <c r="G12009" s="220"/>
    </row>
    <row r="12010" spans="7:7">
      <c r="G12010" s="220"/>
    </row>
    <row r="12011" spans="7:7">
      <c r="G12011" s="220"/>
    </row>
    <row r="12012" spans="7:7">
      <c r="G12012" s="220"/>
    </row>
    <row r="12013" spans="7:7">
      <c r="G12013" s="220"/>
    </row>
    <row r="12014" spans="7:7">
      <c r="G12014" s="220"/>
    </row>
    <row r="12015" spans="7:7">
      <c r="G12015" s="220"/>
    </row>
    <row r="12016" spans="7:7">
      <c r="G12016" s="220"/>
    </row>
    <row r="12017" spans="7:7">
      <c r="G12017" s="220"/>
    </row>
    <row r="12018" spans="7:7">
      <c r="G12018" s="220"/>
    </row>
    <row r="12019" spans="7:7">
      <c r="G12019" s="220"/>
    </row>
    <row r="12020" spans="7:7">
      <c r="G12020" s="220"/>
    </row>
    <row r="12021" spans="7:7">
      <c r="G12021" s="220"/>
    </row>
    <row r="12022" spans="7:7">
      <c r="G12022" s="220"/>
    </row>
    <row r="12023" spans="7:7">
      <c r="G12023" s="220"/>
    </row>
    <row r="12024" spans="7:7">
      <c r="G12024" s="220"/>
    </row>
    <row r="12025" spans="7:7">
      <c r="G12025" s="220"/>
    </row>
    <row r="12026" spans="7:7">
      <c r="G12026" s="220"/>
    </row>
    <row r="12027" spans="7:7">
      <c r="G12027" s="220"/>
    </row>
    <row r="12028" spans="7:7">
      <c r="G12028" s="220"/>
    </row>
    <row r="12029" spans="7:7">
      <c r="G12029" s="220"/>
    </row>
    <row r="12030" spans="7:7">
      <c r="G12030" s="220"/>
    </row>
    <row r="12031" spans="7:7">
      <c r="G12031" s="220"/>
    </row>
    <row r="12032" spans="7:7">
      <c r="G12032" s="220"/>
    </row>
    <row r="12033" spans="7:7">
      <c r="G12033" s="220"/>
    </row>
    <row r="12034" spans="7:7">
      <c r="G12034" s="220"/>
    </row>
    <row r="12035" spans="7:7">
      <c r="G12035" s="220"/>
    </row>
    <row r="12036" spans="7:7">
      <c r="G12036" s="220"/>
    </row>
    <row r="12037" spans="7:7">
      <c r="G12037" s="220"/>
    </row>
    <row r="12038" spans="7:7">
      <c r="G12038" s="220"/>
    </row>
    <row r="12039" spans="7:7">
      <c r="G12039" s="220"/>
    </row>
    <row r="12040" spans="7:7">
      <c r="G12040" s="220"/>
    </row>
    <row r="12041" spans="7:7">
      <c r="G12041" s="220"/>
    </row>
    <row r="12042" spans="7:7">
      <c r="G12042" s="220"/>
    </row>
    <row r="12043" spans="7:7">
      <c r="G12043" s="220"/>
    </row>
    <row r="12044" spans="7:7">
      <c r="G12044" s="220"/>
    </row>
    <row r="12045" spans="7:7">
      <c r="G12045" s="220"/>
    </row>
    <row r="12046" spans="7:7">
      <c r="G12046" s="220"/>
    </row>
    <row r="12047" spans="7:7">
      <c r="G12047" s="220"/>
    </row>
    <row r="12048" spans="7:7">
      <c r="G12048" s="220"/>
    </row>
    <row r="12049" spans="7:7">
      <c r="G12049" s="220"/>
    </row>
    <row r="12050" spans="7:7">
      <c r="G12050" s="220"/>
    </row>
    <row r="12051" spans="7:7">
      <c r="G12051" s="220"/>
    </row>
    <row r="12052" spans="7:7">
      <c r="G12052" s="220"/>
    </row>
    <row r="12053" spans="7:7">
      <c r="G12053" s="220"/>
    </row>
    <row r="12054" spans="7:7">
      <c r="G12054" s="220"/>
    </row>
    <row r="12055" spans="7:7">
      <c r="G12055" s="220"/>
    </row>
    <row r="12056" spans="7:7">
      <c r="G12056" s="220"/>
    </row>
    <row r="12057" spans="7:7">
      <c r="G12057" s="220"/>
    </row>
    <row r="12058" spans="7:7">
      <c r="G12058" s="220"/>
    </row>
    <row r="12059" spans="7:7">
      <c r="G12059" s="220"/>
    </row>
    <row r="12060" spans="7:7">
      <c r="G12060" s="220"/>
    </row>
    <row r="12061" spans="7:7">
      <c r="G12061" s="220"/>
    </row>
    <row r="12062" spans="7:7">
      <c r="G12062" s="220"/>
    </row>
    <row r="12063" spans="7:7">
      <c r="G12063" s="220"/>
    </row>
    <row r="12064" spans="7:7">
      <c r="G12064" s="220"/>
    </row>
    <row r="12065" spans="7:7">
      <c r="G12065" s="220"/>
    </row>
    <row r="12066" spans="7:7">
      <c r="G12066" s="220"/>
    </row>
    <row r="12067" spans="7:7">
      <c r="G12067" s="220"/>
    </row>
    <row r="12068" spans="7:7">
      <c r="G12068" s="220"/>
    </row>
    <row r="12069" spans="7:7">
      <c r="G12069" s="220"/>
    </row>
    <row r="12070" spans="7:7">
      <c r="G12070" s="220"/>
    </row>
    <row r="12071" spans="7:7">
      <c r="G12071" s="220"/>
    </row>
    <row r="12072" spans="7:7">
      <c r="G12072" s="220"/>
    </row>
    <row r="12073" spans="7:7">
      <c r="G12073" s="220"/>
    </row>
    <row r="12074" spans="7:7">
      <c r="G12074" s="220"/>
    </row>
    <row r="12075" spans="7:7">
      <c r="G12075" s="220"/>
    </row>
    <row r="12076" spans="7:7">
      <c r="G12076" s="220"/>
    </row>
    <row r="12077" spans="7:7">
      <c r="G12077" s="220"/>
    </row>
    <row r="12078" spans="7:7">
      <c r="G12078" s="220"/>
    </row>
    <row r="12079" spans="7:7">
      <c r="G12079" s="220"/>
    </row>
    <row r="12080" spans="7:7">
      <c r="G12080" s="220"/>
    </row>
    <row r="12081" spans="7:7">
      <c r="G12081" s="220"/>
    </row>
    <row r="12082" spans="7:7">
      <c r="G12082" s="220"/>
    </row>
    <row r="12083" spans="7:7">
      <c r="G12083" s="220"/>
    </row>
    <row r="12084" spans="7:7">
      <c r="G12084" s="220"/>
    </row>
    <row r="12085" spans="7:7">
      <c r="G12085" s="220"/>
    </row>
    <row r="12086" spans="7:7">
      <c r="G12086" s="220"/>
    </row>
    <row r="12087" spans="7:7">
      <c r="G12087" s="220"/>
    </row>
    <row r="12088" spans="7:7">
      <c r="G12088" s="220"/>
    </row>
    <row r="12089" spans="7:7">
      <c r="G12089" s="220"/>
    </row>
    <row r="12090" spans="7:7">
      <c r="G12090" s="220"/>
    </row>
    <row r="12091" spans="7:7">
      <c r="G12091" s="220"/>
    </row>
    <row r="12092" spans="7:7">
      <c r="G12092" s="220"/>
    </row>
    <row r="12093" spans="7:7">
      <c r="G12093" s="220"/>
    </row>
    <row r="12094" spans="7:7">
      <c r="G12094" s="220"/>
    </row>
    <row r="12095" spans="7:7">
      <c r="G12095" s="220"/>
    </row>
    <row r="12096" spans="7:7">
      <c r="G12096" s="220"/>
    </row>
    <row r="12097" spans="7:7">
      <c r="G12097" s="220"/>
    </row>
    <row r="12098" spans="7:7">
      <c r="G12098" s="220"/>
    </row>
    <row r="12099" spans="7:7">
      <c r="G12099" s="220"/>
    </row>
    <row r="12100" spans="7:7">
      <c r="G12100" s="220"/>
    </row>
    <row r="12101" spans="7:7">
      <c r="G12101" s="220"/>
    </row>
    <row r="12102" spans="7:7">
      <c r="G12102" s="220"/>
    </row>
    <row r="12103" spans="7:7">
      <c r="G12103" s="220"/>
    </row>
    <row r="12104" spans="7:7">
      <c r="G12104" s="220"/>
    </row>
    <row r="12105" spans="7:7">
      <c r="G12105" s="220"/>
    </row>
    <row r="12106" spans="7:7">
      <c r="G12106" s="220"/>
    </row>
    <row r="12107" spans="7:7">
      <c r="G12107" s="220"/>
    </row>
    <row r="12108" spans="7:7">
      <c r="G12108" s="220"/>
    </row>
    <row r="12109" spans="7:7">
      <c r="G12109" s="220"/>
    </row>
    <row r="12110" spans="7:7">
      <c r="G12110" s="220"/>
    </row>
    <row r="12111" spans="7:7">
      <c r="G12111" s="220"/>
    </row>
    <row r="12112" spans="7:7">
      <c r="G12112" s="220"/>
    </row>
    <row r="12113" spans="7:7">
      <c r="G12113" s="220"/>
    </row>
    <row r="12114" spans="7:7">
      <c r="G12114" s="220"/>
    </row>
    <row r="12115" spans="7:7">
      <c r="G12115" s="220"/>
    </row>
    <row r="12116" spans="7:7">
      <c r="G12116" s="220"/>
    </row>
    <row r="12117" spans="7:7">
      <c r="G12117" s="220"/>
    </row>
    <row r="12118" spans="7:7">
      <c r="G12118" s="220"/>
    </row>
    <row r="12119" spans="7:7">
      <c r="G12119" s="220"/>
    </row>
    <row r="12120" spans="7:7">
      <c r="G12120" s="220"/>
    </row>
    <row r="12121" spans="7:7">
      <c r="G12121" s="220"/>
    </row>
    <row r="12122" spans="7:7">
      <c r="G12122" s="220"/>
    </row>
    <row r="12123" spans="7:7">
      <c r="G12123" s="220"/>
    </row>
    <row r="12124" spans="7:7">
      <c r="G12124" s="220"/>
    </row>
    <row r="12125" spans="7:7">
      <c r="G12125" s="220"/>
    </row>
    <row r="12126" spans="7:7">
      <c r="G12126" s="220"/>
    </row>
    <row r="12127" spans="7:7">
      <c r="G12127" s="220"/>
    </row>
    <row r="12128" spans="7:7">
      <c r="G12128" s="220"/>
    </row>
    <row r="12129" spans="7:7">
      <c r="G12129" s="220"/>
    </row>
    <row r="12130" spans="7:7">
      <c r="G12130" s="220"/>
    </row>
    <row r="12131" spans="7:7">
      <c r="G12131" s="220"/>
    </row>
    <row r="12132" spans="7:7">
      <c r="G12132" s="220"/>
    </row>
    <row r="12133" spans="7:7">
      <c r="G12133" s="220"/>
    </row>
    <row r="12134" spans="7:7">
      <c r="G12134" s="220"/>
    </row>
    <row r="12135" spans="7:7">
      <c r="G12135" s="220"/>
    </row>
    <row r="12136" spans="7:7">
      <c r="G12136" s="220"/>
    </row>
    <row r="12137" spans="7:7">
      <c r="G12137" s="220"/>
    </row>
    <row r="12138" spans="7:7">
      <c r="G12138" s="220"/>
    </row>
    <row r="12139" spans="7:7">
      <c r="G12139" s="220"/>
    </row>
    <row r="12140" spans="7:7">
      <c r="G12140" s="220"/>
    </row>
    <row r="12141" spans="7:7">
      <c r="G12141" s="220"/>
    </row>
    <row r="12142" spans="7:7">
      <c r="G12142" s="220"/>
    </row>
    <row r="12143" spans="7:7">
      <c r="G12143" s="220"/>
    </row>
    <row r="12144" spans="7:7">
      <c r="G12144" s="220"/>
    </row>
    <row r="12145" spans="7:7">
      <c r="G12145" s="220"/>
    </row>
    <row r="12146" spans="7:7">
      <c r="G12146" s="220"/>
    </row>
    <row r="12147" spans="7:7">
      <c r="G12147" s="220"/>
    </row>
    <row r="12148" spans="7:7">
      <c r="G12148" s="220"/>
    </row>
    <row r="12149" spans="7:7">
      <c r="G12149" s="220"/>
    </row>
    <row r="12150" spans="7:7">
      <c r="G12150" s="220"/>
    </row>
    <row r="12151" spans="7:7">
      <c r="G12151" s="220"/>
    </row>
    <row r="12152" spans="7:7">
      <c r="G12152" s="220"/>
    </row>
    <row r="12153" spans="7:7">
      <c r="G12153" s="220"/>
    </row>
    <row r="12154" spans="7:7">
      <c r="G12154" s="220"/>
    </row>
    <row r="12155" spans="7:7">
      <c r="G12155" s="220"/>
    </row>
    <row r="12156" spans="7:7">
      <c r="G12156" s="220"/>
    </row>
    <row r="12157" spans="7:7">
      <c r="G12157" s="220"/>
    </row>
    <row r="12158" spans="7:7">
      <c r="G12158" s="220"/>
    </row>
    <row r="12159" spans="7:7">
      <c r="G12159" s="220"/>
    </row>
    <row r="12160" spans="7:7">
      <c r="G12160" s="220"/>
    </row>
    <row r="12161" spans="7:7">
      <c r="G12161" s="220"/>
    </row>
    <row r="12162" spans="7:7">
      <c r="G12162" s="220"/>
    </row>
    <row r="12163" spans="7:7">
      <c r="G12163" s="220"/>
    </row>
    <row r="12164" spans="7:7">
      <c r="G12164" s="220"/>
    </row>
    <row r="12165" spans="7:7">
      <c r="G12165" s="220"/>
    </row>
    <row r="12166" spans="7:7">
      <c r="G12166" s="220"/>
    </row>
    <row r="12167" spans="7:7">
      <c r="G12167" s="220"/>
    </row>
    <row r="12168" spans="7:7">
      <c r="G12168" s="220"/>
    </row>
    <row r="12169" spans="7:7">
      <c r="G12169" s="220"/>
    </row>
    <row r="12170" spans="7:7">
      <c r="G12170" s="220"/>
    </row>
    <row r="12171" spans="7:7">
      <c r="G12171" s="220"/>
    </row>
    <row r="12172" spans="7:7">
      <c r="G12172" s="220"/>
    </row>
    <row r="12173" spans="7:7">
      <c r="G12173" s="220"/>
    </row>
    <row r="12174" spans="7:7">
      <c r="G12174" s="220"/>
    </row>
    <row r="12175" spans="7:7">
      <c r="G12175" s="220"/>
    </row>
    <row r="12176" spans="7:7">
      <c r="G12176" s="220"/>
    </row>
    <row r="12177" spans="7:7">
      <c r="G12177" s="220"/>
    </row>
    <row r="12178" spans="7:7">
      <c r="G12178" s="220"/>
    </row>
    <row r="12179" spans="7:7">
      <c r="G12179" s="220"/>
    </row>
    <row r="12180" spans="7:7">
      <c r="G12180" s="220"/>
    </row>
    <row r="12181" spans="7:7">
      <c r="G12181" s="220"/>
    </row>
    <row r="12182" spans="7:7">
      <c r="G12182" s="220"/>
    </row>
    <row r="12183" spans="7:7">
      <c r="G12183" s="220"/>
    </row>
    <row r="12184" spans="7:7">
      <c r="G12184" s="220"/>
    </row>
    <row r="12185" spans="7:7">
      <c r="G12185" s="220"/>
    </row>
    <row r="12186" spans="7:7">
      <c r="G12186" s="220"/>
    </row>
    <row r="12187" spans="7:7">
      <c r="G12187" s="220"/>
    </row>
    <row r="12188" spans="7:7">
      <c r="G12188" s="220"/>
    </row>
    <row r="12189" spans="7:7">
      <c r="G12189" s="220"/>
    </row>
    <row r="12190" spans="7:7">
      <c r="G12190" s="220"/>
    </row>
    <row r="12191" spans="7:7">
      <c r="G12191" s="220"/>
    </row>
    <row r="12192" spans="7:7">
      <c r="G12192" s="220"/>
    </row>
    <row r="12193" spans="7:7">
      <c r="G12193" s="220"/>
    </row>
    <row r="12194" spans="7:7">
      <c r="G12194" s="220"/>
    </row>
    <row r="12195" spans="7:7">
      <c r="G12195" s="220"/>
    </row>
    <row r="12196" spans="7:7">
      <c r="G12196" s="220"/>
    </row>
    <row r="12197" spans="7:7">
      <c r="G12197" s="220"/>
    </row>
    <row r="12198" spans="7:7">
      <c r="G12198" s="220"/>
    </row>
    <row r="12199" spans="7:7">
      <c r="G12199" s="220"/>
    </row>
    <row r="12200" spans="7:7">
      <c r="G12200" s="220"/>
    </row>
    <row r="12201" spans="7:7">
      <c r="G12201" s="220"/>
    </row>
    <row r="12202" spans="7:7">
      <c r="G12202" s="220"/>
    </row>
    <row r="12203" spans="7:7">
      <c r="G12203" s="220"/>
    </row>
    <row r="12204" spans="7:7">
      <c r="G12204" s="220"/>
    </row>
    <row r="12205" spans="7:7">
      <c r="G12205" s="220"/>
    </row>
    <row r="12206" spans="7:7">
      <c r="G12206" s="220"/>
    </row>
    <row r="12207" spans="7:7">
      <c r="G12207" s="220"/>
    </row>
    <row r="12208" spans="7:7">
      <c r="G12208" s="220"/>
    </row>
    <row r="12209" spans="7:7">
      <c r="G12209" s="220"/>
    </row>
    <row r="12210" spans="7:7">
      <c r="G12210" s="220"/>
    </row>
    <row r="12211" spans="7:7">
      <c r="G12211" s="220"/>
    </row>
    <row r="12212" spans="7:7">
      <c r="G12212" s="220"/>
    </row>
    <row r="12213" spans="7:7">
      <c r="G12213" s="220"/>
    </row>
    <row r="12214" spans="7:7">
      <c r="G12214" s="220"/>
    </row>
    <row r="12215" spans="7:7">
      <c r="G12215" s="220"/>
    </row>
    <row r="12216" spans="7:7">
      <c r="G12216" s="220"/>
    </row>
    <row r="12217" spans="7:7">
      <c r="G12217" s="220"/>
    </row>
    <row r="12218" spans="7:7">
      <c r="G12218" s="220"/>
    </row>
    <row r="12219" spans="7:7">
      <c r="G12219" s="220"/>
    </row>
    <row r="12220" spans="7:7">
      <c r="G12220" s="220"/>
    </row>
    <row r="12221" spans="7:7">
      <c r="G12221" s="220"/>
    </row>
    <row r="12222" spans="7:7">
      <c r="G12222" s="220"/>
    </row>
    <row r="12223" spans="7:7">
      <c r="G12223" s="220"/>
    </row>
    <row r="12224" spans="7:7">
      <c r="G12224" s="220"/>
    </row>
    <row r="12225" spans="7:7">
      <c r="G12225" s="220"/>
    </row>
    <row r="12226" spans="7:7">
      <c r="G12226" s="220"/>
    </row>
    <row r="12227" spans="7:7">
      <c r="G12227" s="220"/>
    </row>
    <row r="12228" spans="7:7">
      <c r="G12228" s="220"/>
    </row>
    <row r="12229" spans="7:7">
      <c r="G12229" s="220"/>
    </row>
    <row r="12230" spans="7:7">
      <c r="G12230" s="220"/>
    </row>
    <row r="12231" spans="7:7">
      <c r="G12231" s="220"/>
    </row>
    <row r="12232" spans="7:7">
      <c r="G12232" s="220"/>
    </row>
    <row r="12233" spans="7:7">
      <c r="G12233" s="220"/>
    </row>
    <row r="12234" spans="7:7">
      <c r="G12234" s="220"/>
    </row>
    <row r="12235" spans="7:7">
      <c r="G12235" s="220"/>
    </row>
    <row r="12236" spans="7:7">
      <c r="G12236" s="220"/>
    </row>
    <row r="12237" spans="7:7">
      <c r="G12237" s="220"/>
    </row>
    <row r="12238" spans="7:7">
      <c r="G12238" s="220"/>
    </row>
    <row r="12239" spans="7:7">
      <c r="G12239" s="220"/>
    </row>
    <row r="12240" spans="7:7">
      <c r="G12240" s="220"/>
    </row>
    <row r="12241" spans="7:7">
      <c r="G12241" s="220"/>
    </row>
    <row r="12242" spans="7:7">
      <c r="G12242" s="220"/>
    </row>
    <row r="12243" spans="7:7">
      <c r="G12243" s="220"/>
    </row>
    <row r="12244" spans="7:7">
      <c r="G12244" s="220"/>
    </row>
    <row r="12245" spans="7:7">
      <c r="G12245" s="220"/>
    </row>
    <row r="12246" spans="7:7">
      <c r="G12246" s="220"/>
    </row>
    <row r="12247" spans="7:7">
      <c r="G12247" s="220"/>
    </row>
    <row r="12248" spans="7:7">
      <c r="G12248" s="220"/>
    </row>
    <row r="12249" spans="7:7">
      <c r="G12249" s="220"/>
    </row>
    <row r="12250" spans="7:7">
      <c r="G12250" s="220"/>
    </row>
    <row r="12251" spans="7:7">
      <c r="G12251" s="220"/>
    </row>
    <row r="12252" spans="7:7">
      <c r="G12252" s="220"/>
    </row>
    <row r="12253" spans="7:7">
      <c r="G12253" s="220"/>
    </row>
    <row r="12254" spans="7:7">
      <c r="G12254" s="220"/>
    </row>
    <row r="12255" spans="7:7">
      <c r="G12255" s="220"/>
    </row>
    <row r="12256" spans="7:7">
      <c r="G12256" s="220"/>
    </row>
    <row r="12257" spans="7:7">
      <c r="G12257" s="220"/>
    </row>
    <row r="12258" spans="7:7">
      <c r="G12258" s="220"/>
    </row>
    <row r="12259" spans="7:7">
      <c r="G12259" s="220"/>
    </row>
    <row r="12260" spans="7:7">
      <c r="G12260" s="220"/>
    </row>
    <row r="12261" spans="7:7">
      <c r="G12261" s="220"/>
    </row>
    <row r="12262" spans="7:7">
      <c r="G12262" s="220"/>
    </row>
    <row r="12263" spans="7:7">
      <c r="G12263" s="220"/>
    </row>
    <row r="12264" spans="7:7">
      <c r="G12264" s="220"/>
    </row>
    <row r="12265" spans="7:7">
      <c r="G12265" s="220"/>
    </row>
    <row r="12266" spans="7:7">
      <c r="G12266" s="220"/>
    </row>
    <row r="12267" spans="7:7">
      <c r="G12267" s="220"/>
    </row>
    <row r="12268" spans="7:7">
      <c r="G12268" s="220"/>
    </row>
    <row r="12269" spans="7:7">
      <c r="G12269" s="220"/>
    </row>
    <row r="12270" spans="7:7">
      <c r="G12270" s="220"/>
    </row>
    <row r="12271" spans="7:7">
      <c r="G12271" s="220"/>
    </row>
    <row r="12272" spans="7:7">
      <c r="G12272" s="220"/>
    </row>
    <row r="12273" spans="7:7">
      <c r="G12273" s="220"/>
    </row>
    <row r="12274" spans="7:7">
      <c r="G12274" s="220"/>
    </row>
    <row r="12275" spans="7:7">
      <c r="G12275" s="220"/>
    </row>
    <row r="12276" spans="7:7">
      <c r="G12276" s="220"/>
    </row>
    <row r="12277" spans="7:7">
      <c r="G12277" s="220"/>
    </row>
    <row r="12278" spans="7:7">
      <c r="G12278" s="220"/>
    </row>
    <row r="12279" spans="7:7">
      <c r="G12279" s="220"/>
    </row>
    <row r="12280" spans="7:7">
      <c r="G12280" s="220"/>
    </row>
    <row r="12281" spans="7:7">
      <c r="G12281" s="220"/>
    </row>
    <row r="12282" spans="7:7">
      <c r="G12282" s="220"/>
    </row>
    <row r="12283" spans="7:7">
      <c r="G12283" s="220"/>
    </row>
    <row r="12284" spans="7:7">
      <c r="G12284" s="220"/>
    </row>
    <row r="12285" spans="7:7">
      <c r="G12285" s="220"/>
    </row>
    <row r="12286" spans="7:7">
      <c r="G12286" s="220"/>
    </row>
    <row r="12287" spans="7:7">
      <c r="G12287" s="220"/>
    </row>
    <row r="12288" spans="7:7">
      <c r="G12288" s="220"/>
    </row>
    <row r="12289" spans="7:7">
      <c r="G12289" s="220"/>
    </row>
    <row r="12290" spans="7:7">
      <c r="G12290" s="220"/>
    </row>
    <row r="12291" spans="7:7">
      <c r="G12291" s="220"/>
    </row>
    <row r="12292" spans="7:7">
      <c r="G12292" s="220"/>
    </row>
    <row r="12293" spans="7:7">
      <c r="G12293" s="220"/>
    </row>
    <row r="12294" spans="7:7">
      <c r="G12294" s="220"/>
    </row>
    <row r="12295" spans="7:7">
      <c r="G12295" s="220"/>
    </row>
    <row r="12296" spans="7:7">
      <c r="G12296" s="220"/>
    </row>
    <row r="12297" spans="7:7">
      <c r="G12297" s="220"/>
    </row>
    <row r="12298" spans="7:7">
      <c r="G12298" s="220"/>
    </row>
    <row r="12299" spans="7:7">
      <c r="G12299" s="220"/>
    </row>
    <row r="12300" spans="7:7">
      <c r="G12300" s="220"/>
    </row>
    <row r="12301" spans="7:7">
      <c r="G12301" s="220"/>
    </row>
    <row r="12302" spans="7:7">
      <c r="G12302" s="220"/>
    </row>
    <row r="12303" spans="7:7">
      <c r="G12303" s="220"/>
    </row>
    <row r="12304" spans="7:7">
      <c r="G12304" s="220"/>
    </row>
    <row r="12305" spans="7:7">
      <c r="G12305" s="220"/>
    </row>
    <row r="12306" spans="7:7">
      <c r="G12306" s="220"/>
    </row>
    <row r="12307" spans="7:7">
      <c r="G12307" s="220"/>
    </row>
    <row r="12308" spans="7:7">
      <c r="G12308" s="220"/>
    </row>
    <row r="12309" spans="7:7">
      <c r="G12309" s="220"/>
    </row>
    <row r="12310" spans="7:7">
      <c r="G12310" s="220"/>
    </row>
    <row r="12311" spans="7:7">
      <c r="G12311" s="220"/>
    </row>
    <row r="12312" spans="7:7">
      <c r="G12312" s="220"/>
    </row>
    <row r="12313" spans="7:7">
      <c r="G12313" s="220"/>
    </row>
    <row r="12314" spans="7:7">
      <c r="G12314" s="220"/>
    </row>
    <row r="12315" spans="7:7">
      <c r="G12315" s="220"/>
    </row>
    <row r="12316" spans="7:7">
      <c r="G12316" s="220"/>
    </row>
    <row r="12317" spans="7:7">
      <c r="G12317" s="220"/>
    </row>
    <row r="12318" spans="7:7">
      <c r="G12318" s="220"/>
    </row>
    <row r="12319" spans="7:7">
      <c r="G12319" s="220"/>
    </row>
    <row r="12320" spans="7:7">
      <c r="G12320" s="220"/>
    </row>
    <row r="12321" spans="7:7">
      <c r="G12321" s="220"/>
    </row>
    <row r="12322" spans="7:7">
      <c r="G12322" s="220"/>
    </row>
    <row r="12323" spans="7:7">
      <c r="G12323" s="220"/>
    </row>
    <row r="12324" spans="7:7">
      <c r="G12324" s="220"/>
    </row>
    <row r="12325" spans="7:7">
      <c r="G12325" s="220"/>
    </row>
    <row r="12326" spans="7:7">
      <c r="G12326" s="220"/>
    </row>
    <row r="12327" spans="7:7">
      <c r="G12327" s="220"/>
    </row>
    <row r="12328" spans="7:7">
      <c r="G12328" s="220"/>
    </row>
    <row r="12329" spans="7:7">
      <c r="G12329" s="220"/>
    </row>
    <row r="12330" spans="7:7">
      <c r="G12330" s="220"/>
    </row>
    <row r="12331" spans="7:7">
      <c r="G12331" s="220"/>
    </row>
    <row r="12332" spans="7:7">
      <c r="G12332" s="220"/>
    </row>
    <row r="12333" spans="7:7">
      <c r="G12333" s="220"/>
    </row>
    <row r="12334" spans="7:7">
      <c r="G12334" s="220"/>
    </row>
    <row r="12335" spans="7:7">
      <c r="G12335" s="220"/>
    </row>
    <row r="12336" spans="7:7">
      <c r="G12336" s="220"/>
    </row>
    <row r="12337" spans="7:7">
      <c r="G12337" s="220"/>
    </row>
    <row r="12338" spans="7:7">
      <c r="G12338" s="220"/>
    </row>
    <row r="12339" spans="7:7">
      <c r="G12339" s="220"/>
    </row>
    <row r="12340" spans="7:7">
      <c r="G12340" s="220"/>
    </row>
    <row r="12341" spans="7:7">
      <c r="G12341" s="220"/>
    </row>
    <row r="12342" spans="7:7">
      <c r="G12342" s="220"/>
    </row>
    <row r="12343" spans="7:7">
      <c r="G12343" s="220"/>
    </row>
    <row r="12344" spans="7:7">
      <c r="G12344" s="220"/>
    </row>
    <row r="12345" spans="7:7">
      <c r="G12345" s="220"/>
    </row>
    <row r="12346" spans="7:7">
      <c r="G12346" s="220"/>
    </row>
    <row r="12347" spans="7:7">
      <c r="G12347" s="220"/>
    </row>
    <row r="12348" spans="7:7">
      <c r="G12348" s="220"/>
    </row>
    <row r="12349" spans="7:7">
      <c r="G12349" s="220"/>
    </row>
    <row r="12350" spans="7:7">
      <c r="G12350" s="220"/>
    </row>
    <row r="12351" spans="7:7">
      <c r="G12351" s="220"/>
    </row>
    <row r="12352" spans="7:7">
      <c r="G12352" s="220"/>
    </row>
    <row r="12353" spans="7:7">
      <c r="G12353" s="220"/>
    </row>
    <row r="12354" spans="7:7">
      <c r="G12354" s="220"/>
    </row>
    <row r="12355" spans="7:7">
      <c r="G12355" s="220"/>
    </row>
    <row r="12356" spans="7:7">
      <c r="G12356" s="220"/>
    </row>
    <row r="12357" spans="7:7">
      <c r="G12357" s="220"/>
    </row>
    <row r="12358" spans="7:7">
      <c r="G12358" s="220"/>
    </row>
    <row r="12359" spans="7:7">
      <c r="G12359" s="220"/>
    </row>
    <row r="12360" spans="7:7">
      <c r="G12360" s="220"/>
    </row>
    <row r="12361" spans="7:7">
      <c r="G12361" s="220"/>
    </row>
    <row r="12362" spans="7:7">
      <c r="G12362" s="220"/>
    </row>
    <row r="12363" spans="7:7">
      <c r="G12363" s="220"/>
    </row>
    <row r="12364" spans="7:7">
      <c r="G12364" s="220"/>
    </row>
    <row r="12365" spans="7:7">
      <c r="G12365" s="220"/>
    </row>
    <row r="12366" spans="7:7">
      <c r="G12366" s="220"/>
    </row>
    <row r="12367" spans="7:7">
      <c r="G12367" s="220"/>
    </row>
    <row r="12368" spans="7:7">
      <c r="G12368" s="220"/>
    </row>
    <row r="12369" spans="7:7">
      <c r="G12369" s="220"/>
    </row>
    <row r="12370" spans="7:7">
      <c r="G12370" s="220"/>
    </row>
    <row r="12371" spans="7:7">
      <c r="G12371" s="220"/>
    </row>
    <row r="12372" spans="7:7">
      <c r="G12372" s="220"/>
    </row>
    <row r="12373" spans="7:7">
      <c r="G12373" s="220"/>
    </row>
    <row r="12374" spans="7:7">
      <c r="G12374" s="220"/>
    </row>
    <row r="12375" spans="7:7">
      <c r="G12375" s="220"/>
    </row>
    <row r="12376" spans="7:7">
      <c r="G12376" s="220"/>
    </row>
    <row r="12377" spans="7:7">
      <c r="G12377" s="220"/>
    </row>
    <row r="12378" spans="7:7">
      <c r="G12378" s="220"/>
    </row>
    <row r="12379" spans="7:7">
      <c r="G12379" s="220"/>
    </row>
    <row r="12380" spans="7:7">
      <c r="G12380" s="220"/>
    </row>
    <row r="12381" spans="7:7">
      <c r="G12381" s="220"/>
    </row>
    <row r="12382" spans="7:7">
      <c r="G12382" s="220"/>
    </row>
    <row r="12383" spans="7:7">
      <c r="G12383" s="220"/>
    </row>
    <row r="12384" spans="7:7">
      <c r="G12384" s="220"/>
    </row>
    <row r="12385" spans="7:7">
      <c r="G12385" s="220"/>
    </row>
    <row r="12386" spans="7:7">
      <c r="G12386" s="220"/>
    </row>
    <row r="12387" spans="7:7">
      <c r="G12387" s="220"/>
    </row>
    <row r="12388" spans="7:7">
      <c r="G12388" s="220"/>
    </row>
    <row r="12389" spans="7:7">
      <c r="G12389" s="220"/>
    </row>
    <row r="12390" spans="7:7">
      <c r="G12390" s="220"/>
    </row>
    <row r="12391" spans="7:7">
      <c r="G12391" s="220"/>
    </row>
    <row r="12392" spans="7:7">
      <c r="G12392" s="220"/>
    </row>
    <row r="12393" spans="7:7">
      <c r="G12393" s="220"/>
    </row>
    <row r="12394" spans="7:7">
      <c r="G12394" s="220"/>
    </row>
    <row r="12395" spans="7:7">
      <c r="G12395" s="220"/>
    </row>
    <row r="12396" spans="7:7">
      <c r="G12396" s="220"/>
    </row>
    <row r="12397" spans="7:7">
      <c r="G12397" s="220"/>
    </row>
    <row r="12398" spans="7:7">
      <c r="G12398" s="220"/>
    </row>
    <row r="12399" spans="7:7">
      <c r="G12399" s="220"/>
    </row>
    <row r="12400" spans="7:7">
      <c r="G12400" s="220"/>
    </row>
    <row r="12401" spans="7:7">
      <c r="G12401" s="220"/>
    </row>
    <row r="12402" spans="7:7">
      <c r="G12402" s="220"/>
    </row>
    <row r="12403" spans="7:7">
      <c r="G12403" s="220"/>
    </row>
    <row r="12404" spans="7:7">
      <c r="G12404" s="220"/>
    </row>
    <row r="12405" spans="7:7">
      <c r="G12405" s="220"/>
    </row>
    <row r="12406" spans="7:7">
      <c r="G12406" s="220"/>
    </row>
    <row r="12407" spans="7:7">
      <c r="G12407" s="220"/>
    </row>
    <row r="12408" spans="7:7">
      <c r="G12408" s="220"/>
    </row>
    <row r="12409" spans="7:7">
      <c r="G12409" s="220"/>
    </row>
    <row r="12410" spans="7:7">
      <c r="G12410" s="220"/>
    </row>
    <row r="12411" spans="7:7">
      <c r="G12411" s="220"/>
    </row>
    <row r="12412" spans="7:7">
      <c r="G12412" s="220"/>
    </row>
    <row r="12413" spans="7:7">
      <c r="G12413" s="220"/>
    </row>
    <row r="12414" spans="7:7">
      <c r="G12414" s="220"/>
    </row>
    <row r="12415" spans="7:7">
      <c r="G12415" s="220"/>
    </row>
    <row r="12416" spans="7:7">
      <c r="G12416" s="220"/>
    </row>
    <row r="12417" spans="7:7">
      <c r="G12417" s="220"/>
    </row>
    <row r="12418" spans="7:7">
      <c r="G12418" s="220"/>
    </row>
    <row r="12419" spans="7:7">
      <c r="G12419" s="220"/>
    </row>
    <row r="12420" spans="7:7">
      <c r="G12420" s="220"/>
    </row>
    <row r="12421" spans="7:7">
      <c r="G12421" s="220"/>
    </row>
    <row r="12422" spans="7:7">
      <c r="G12422" s="220"/>
    </row>
    <row r="12423" spans="7:7">
      <c r="G12423" s="220"/>
    </row>
    <row r="12424" spans="7:7">
      <c r="G12424" s="220"/>
    </row>
    <row r="12425" spans="7:7">
      <c r="G12425" s="220"/>
    </row>
    <row r="12426" spans="7:7">
      <c r="G12426" s="220"/>
    </row>
    <row r="12427" spans="7:7">
      <c r="G12427" s="220"/>
    </row>
    <row r="12428" spans="7:7">
      <c r="G12428" s="220"/>
    </row>
    <row r="12429" spans="7:7">
      <c r="G12429" s="220"/>
    </row>
    <row r="12430" spans="7:7">
      <c r="G12430" s="220"/>
    </row>
    <row r="12431" spans="7:7">
      <c r="G12431" s="220"/>
    </row>
    <row r="12432" spans="7:7">
      <c r="G12432" s="220"/>
    </row>
    <row r="12433" spans="7:7">
      <c r="G12433" s="220"/>
    </row>
    <row r="12434" spans="7:7">
      <c r="G12434" s="220"/>
    </row>
    <row r="12435" spans="7:7">
      <c r="G12435" s="220"/>
    </row>
    <row r="12436" spans="7:7">
      <c r="G12436" s="220"/>
    </row>
    <row r="12437" spans="7:7">
      <c r="G12437" s="220"/>
    </row>
    <row r="12438" spans="7:7">
      <c r="G12438" s="220"/>
    </row>
    <row r="12439" spans="7:7">
      <c r="G12439" s="220"/>
    </row>
    <row r="12440" spans="7:7">
      <c r="G12440" s="220"/>
    </row>
    <row r="12441" spans="7:7">
      <c r="G12441" s="220"/>
    </row>
    <row r="12442" spans="7:7">
      <c r="G12442" s="220"/>
    </row>
    <row r="12443" spans="7:7">
      <c r="G12443" s="220"/>
    </row>
    <row r="12444" spans="7:7">
      <c r="G12444" s="220"/>
    </row>
    <row r="12445" spans="7:7">
      <c r="G12445" s="220"/>
    </row>
    <row r="12446" spans="7:7">
      <c r="G12446" s="220"/>
    </row>
    <row r="12447" spans="7:7">
      <c r="G12447" s="220"/>
    </row>
    <row r="12448" spans="7:7">
      <c r="G12448" s="220"/>
    </row>
    <row r="12449" spans="7:7">
      <c r="G12449" s="220"/>
    </row>
    <row r="12450" spans="7:7">
      <c r="G12450" s="220"/>
    </row>
    <row r="12451" spans="7:7">
      <c r="G12451" s="220"/>
    </row>
    <row r="12452" spans="7:7">
      <c r="G12452" s="220"/>
    </row>
    <row r="12453" spans="7:7">
      <c r="G12453" s="220"/>
    </row>
    <row r="12454" spans="7:7">
      <c r="G12454" s="220"/>
    </row>
    <row r="12455" spans="7:7">
      <c r="G12455" s="220"/>
    </row>
    <row r="12456" spans="7:7">
      <c r="G12456" s="220"/>
    </row>
    <row r="12457" spans="7:7">
      <c r="G12457" s="220"/>
    </row>
    <row r="12458" spans="7:7">
      <c r="G12458" s="220"/>
    </row>
    <row r="12459" spans="7:7">
      <c r="G12459" s="220"/>
    </row>
    <row r="12460" spans="7:7">
      <c r="G12460" s="220"/>
    </row>
    <row r="12461" spans="7:7">
      <c r="G12461" s="220"/>
    </row>
    <row r="12462" spans="7:7">
      <c r="G12462" s="220"/>
    </row>
    <row r="12463" spans="7:7">
      <c r="G12463" s="220"/>
    </row>
    <row r="12464" spans="7:7">
      <c r="G12464" s="220"/>
    </row>
    <row r="12465" spans="7:7">
      <c r="G12465" s="220"/>
    </row>
    <row r="12466" spans="7:7">
      <c r="G12466" s="220"/>
    </row>
    <row r="12467" spans="7:7">
      <c r="G12467" s="220"/>
    </row>
    <row r="12468" spans="7:7">
      <c r="G12468" s="220"/>
    </row>
    <row r="12469" spans="7:7">
      <c r="G12469" s="220"/>
    </row>
    <row r="12470" spans="7:7">
      <c r="G12470" s="220"/>
    </row>
    <row r="12471" spans="7:7">
      <c r="G12471" s="220"/>
    </row>
    <row r="12472" spans="7:7">
      <c r="G12472" s="220"/>
    </row>
    <row r="12473" spans="7:7">
      <c r="G12473" s="220"/>
    </row>
    <row r="12474" spans="7:7">
      <c r="G12474" s="220"/>
    </row>
    <row r="12475" spans="7:7">
      <c r="G12475" s="220"/>
    </row>
    <row r="12476" spans="7:7">
      <c r="G12476" s="220"/>
    </row>
    <row r="12477" spans="7:7">
      <c r="G12477" s="220"/>
    </row>
    <row r="12478" spans="7:7">
      <c r="G12478" s="220"/>
    </row>
    <row r="12479" spans="7:7">
      <c r="G12479" s="220"/>
    </row>
    <row r="12480" spans="7:7">
      <c r="G12480" s="220"/>
    </row>
    <row r="12481" spans="7:7">
      <c r="G12481" s="220"/>
    </row>
    <row r="12482" spans="7:7">
      <c r="G12482" s="220"/>
    </row>
    <row r="12483" spans="7:7">
      <c r="G12483" s="220"/>
    </row>
    <row r="12484" spans="7:7">
      <c r="G12484" s="220"/>
    </row>
    <row r="12485" spans="7:7">
      <c r="G12485" s="220"/>
    </row>
    <row r="12486" spans="7:7">
      <c r="G12486" s="220"/>
    </row>
    <row r="12487" spans="7:7">
      <c r="G12487" s="220"/>
    </row>
    <row r="12488" spans="7:7">
      <c r="G12488" s="220"/>
    </row>
    <row r="12489" spans="7:7">
      <c r="G12489" s="220"/>
    </row>
    <row r="12490" spans="7:7">
      <c r="G12490" s="220"/>
    </row>
    <row r="12491" spans="7:7">
      <c r="G12491" s="220"/>
    </row>
    <row r="12492" spans="7:7">
      <c r="G12492" s="220"/>
    </row>
    <row r="12493" spans="7:7">
      <c r="G12493" s="220"/>
    </row>
    <row r="12494" spans="7:7">
      <c r="G12494" s="220"/>
    </row>
    <row r="12495" spans="7:7">
      <c r="G12495" s="220"/>
    </row>
    <row r="12496" spans="7:7">
      <c r="G12496" s="220"/>
    </row>
    <row r="12497" spans="7:7">
      <c r="G12497" s="220"/>
    </row>
    <row r="12498" spans="7:7">
      <c r="G12498" s="220"/>
    </row>
    <row r="12499" spans="7:7">
      <c r="G12499" s="220"/>
    </row>
    <row r="12500" spans="7:7">
      <c r="G12500" s="220"/>
    </row>
    <row r="12501" spans="7:7">
      <c r="G12501" s="220"/>
    </row>
    <row r="12502" spans="7:7">
      <c r="G12502" s="220"/>
    </row>
    <row r="12503" spans="7:7">
      <c r="G12503" s="220"/>
    </row>
    <row r="12504" spans="7:7">
      <c r="G12504" s="220"/>
    </row>
    <row r="12505" spans="7:7">
      <c r="G12505" s="220"/>
    </row>
    <row r="12506" spans="7:7">
      <c r="G12506" s="220"/>
    </row>
    <row r="12507" spans="7:7">
      <c r="G12507" s="220"/>
    </row>
    <row r="12508" spans="7:7">
      <c r="G12508" s="220"/>
    </row>
    <row r="12509" spans="7:7">
      <c r="G12509" s="220"/>
    </row>
    <row r="12510" spans="7:7">
      <c r="G12510" s="220"/>
    </row>
    <row r="12511" spans="7:7">
      <c r="G12511" s="220"/>
    </row>
    <row r="12512" spans="7:7">
      <c r="G12512" s="220"/>
    </row>
    <row r="12513" spans="7:7">
      <c r="G12513" s="220"/>
    </row>
    <row r="12514" spans="7:7">
      <c r="G12514" s="220"/>
    </row>
    <row r="12515" spans="7:7">
      <c r="G12515" s="220"/>
    </row>
    <row r="12516" spans="7:7">
      <c r="G12516" s="220"/>
    </row>
    <row r="12517" spans="7:7">
      <c r="G12517" s="220"/>
    </row>
    <row r="12518" spans="7:7">
      <c r="G12518" s="220"/>
    </row>
    <row r="12519" spans="7:7">
      <c r="G12519" s="220"/>
    </row>
    <row r="12520" spans="7:7">
      <c r="G12520" s="220"/>
    </row>
    <row r="12521" spans="7:7">
      <c r="G12521" s="220"/>
    </row>
    <row r="12522" spans="7:7">
      <c r="G12522" s="220"/>
    </row>
    <row r="12523" spans="7:7">
      <c r="G12523" s="220"/>
    </row>
    <row r="12524" spans="7:7">
      <c r="G12524" s="220"/>
    </row>
    <row r="12525" spans="7:7">
      <c r="G12525" s="220"/>
    </row>
    <row r="12526" spans="7:7">
      <c r="G12526" s="220"/>
    </row>
    <row r="12527" spans="7:7">
      <c r="G12527" s="220"/>
    </row>
    <row r="12528" spans="7:7">
      <c r="G12528" s="220"/>
    </row>
    <row r="12529" spans="7:7">
      <c r="G12529" s="220"/>
    </row>
    <row r="12530" spans="7:7">
      <c r="G12530" s="220"/>
    </row>
    <row r="12531" spans="7:7">
      <c r="G12531" s="220"/>
    </row>
    <row r="12532" spans="7:7">
      <c r="G12532" s="220"/>
    </row>
    <row r="12533" spans="7:7">
      <c r="G12533" s="220"/>
    </row>
    <row r="12534" spans="7:7">
      <c r="G12534" s="220"/>
    </row>
    <row r="12535" spans="7:7">
      <c r="G12535" s="220"/>
    </row>
    <row r="12536" spans="7:7">
      <c r="G12536" s="220"/>
    </row>
    <row r="12537" spans="7:7">
      <c r="G12537" s="220"/>
    </row>
    <row r="12538" spans="7:7">
      <c r="G12538" s="220"/>
    </row>
    <row r="12539" spans="7:7">
      <c r="G12539" s="220"/>
    </row>
    <row r="12540" spans="7:7">
      <c r="G12540" s="220"/>
    </row>
    <row r="12541" spans="7:7">
      <c r="G12541" s="220"/>
    </row>
    <row r="12542" spans="7:7">
      <c r="G12542" s="220"/>
    </row>
    <row r="12543" spans="7:7">
      <c r="G12543" s="220"/>
    </row>
    <row r="12544" spans="7:7">
      <c r="G12544" s="220"/>
    </row>
    <row r="12545" spans="7:7">
      <c r="G12545" s="220"/>
    </row>
    <row r="12546" spans="7:7">
      <c r="G12546" s="220"/>
    </row>
    <row r="12547" spans="7:7">
      <c r="G12547" s="220"/>
    </row>
    <row r="12548" spans="7:7">
      <c r="G12548" s="220"/>
    </row>
    <row r="12549" spans="7:7">
      <c r="G12549" s="220"/>
    </row>
    <row r="12550" spans="7:7">
      <c r="G12550" s="220"/>
    </row>
    <row r="12551" spans="7:7">
      <c r="G12551" s="220"/>
    </row>
    <row r="12552" spans="7:7">
      <c r="G12552" s="220"/>
    </row>
    <row r="12553" spans="7:7">
      <c r="G12553" s="220"/>
    </row>
    <row r="12554" spans="7:7">
      <c r="G12554" s="220"/>
    </row>
    <row r="12555" spans="7:7">
      <c r="G12555" s="220"/>
    </row>
    <row r="12556" spans="7:7">
      <c r="G12556" s="220"/>
    </row>
    <row r="12557" spans="7:7">
      <c r="G12557" s="220"/>
    </row>
    <row r="12558" spans="7:7">
      <c r="G12558" s="220"/>
    </row>
    <row r="12559" spans="7:7">
      <c r="G12559" s="220"/>
    </row>
    <row r="12560" spans="7:7">
      <c r="G12560" s="220"/>
    </row>
    <row r="12561" spans="7:7">
      <c r="G12561" s="220"/>
    </row>
    <row r="12562" spans="7:7">
      <c r="G12562" s="220"/>
    </row>
    <row r="12563" spans="7:7">
      <c r="G12563" s="220"/>
    </row>
    <row r="12564" spans="7:7">
      <c r="G12564" s="220"/>
    </row>
    <row r="12565" spans="7:7">
      <c r="G12565" s="220"/>
    </row>
    <row r="12566" spans="7:7">
      <c r="G12566" s="220"/>
    </row>
    <row r="12567" spans="7:7">
      <c r="G12567" s="220"/>
    </row>
    <row r="12568" spans="7:7">
      <c r="G12568" s="220"/>
    </row>
    <row r="12569" spans="7:7">
      <c r="G12569" s="220"/>
    </row>
    <row r="12570" spans="7:7">
      <c r="G12570" s="220"/>
    </row>
    <row r="12571" spans="7:7">
      <c r="G12571" s="220"/>
    </row>
    <row r="12572" spans="7:7">
      <c r="G12572" s="220"/>
    </row>
    <row r="12573" spans="7:7">
      <c r="G12573" s="220"/>
    </row>
    <row r="12574" spans="7:7">
      <c r="G12574" s="220"/>
    </row>
    <row r="12575" spans="7:7">
      <c r="G12575" s="220"/>
    </row>
    <row r="12576" spans="7:7">
      <c r="G12576" s="220"/>
    </row>
    <row r="12577" spans="7:7">
      <c r="G12577" s="220"/>
    </row>
    <row r="12578" spans="7:7">
      <c r="G12578" s="220"/>
    </row>
    <row r="12579" spans="7:7">
      <c r="G12579" s="220"/>
    </row>
    <row r="12580" spans="7:7">
      <c r="G12580" s="220"/>
    </row>
    <row r="12581" spans="7:7">
      <c r="G12581" s="220"/>
    </row>
    <row r="12582" spans="7:7">
      <c r="G12582" s="220"/>
    </row>
    <row r="12583" spans="7:7">
      <c r="G12583" s="220"/>
    </row>
    <row r="12584" spans="7:7">
      <c r="G12584" s="220"/>
    </row>
    <row r="12585" spans="7:7">
      <c r="G12585" s="220"/>
    </row>
    <row r="12586" spans="7:7">
      <c r="G12586" s="220"/>
    </row>
    <row r="12587" spans="7:7">
      <c r="G12587" s="220"/>
    </row>
    <row r="12588" spans="7:7">
      <c r="G12588" s="220"/>
    </row>
    <row r="12589" spans="7:7">
      <c r="G12589" s="220"/>
    </row>
    <row r="12590" spans="7:7">
      <c r="G12590" s="220"/>
    </row>
    <row r="12591" spans="7:7">
      <c r="G12591" s="220"/>
    </row>
    <row r="12592" spans="7:7">
      <c r="G12592" s="220"/>
    </row>
    <row r="12593" spans="7:7">
      <c r="G12593" s="220"/>
    </row>
    <row r="12594" spans="7:7">
      <c r="G12594" s="220"/>
    </row>
    <row r="12595" spans="7:7">
      <c r="G12595" s="220"/>
    </row>
    <row r="12596" spans="7:7">
      <c r="G12596" s="220"/>
    </row>
    <row r="12597" spans="7:7">
      <c r="G12597" s="220"/>
    </row>
    <row r="12598" spans="7:7">
      <c r="G12598" s="220"/>
    </row>
    <row r="12599" spans="7:7">
      <c r="G12599" s="220"/>
    </row>
    <row r="12600" spans="7:7">
      <c r="G12600" s="220"/>
    </row>
    <row r="12601" spans="7:7">
      <c r="G12601" s="220"/>
    </row>
    <row r="12602" spans="7:7">
      <c r="G12602" s="220"/>
    </row>
    <row r="12603" spans="7:7">
      <c r="G12603" s="220"/>
    </row>
    <row r="12604" spans="7:7">
      <c r="G12604" s="220"/>
    </row>
    <row r="12605" spans="7:7">
      <c r="G12605" s="220"/>
    </row>
    <row r="12606" spans="7:7">
      <c r="G12606" s="220"/>
    </row>
    <row r="12607" spans="7:7">
      <c r="G12607" s="220"/>
    </row>
    <row r="12608" spans="7:7">
      <c r="G12608" s="220"/>
    </row>
    <row r="12609" spans="7:7">
      <c r="G12609" s="220"/>
    </row>
    <row r="12610" spans="7:7">
      <c r="G12610" s="220"/>
    </row>
    <row r="12611" spans="7:7">
      <c r="G12611" s="220"/>
    </row>
    <row r="12612" spans="7:7">
      <c r="G12612" s="220"/>
    </row>
    <row r="12613" spans="7:7">
      <c r="G12613" s="220"/>
    </row>
    <row r="12614" spans="7:7">
      <c r="G12614" s="220"/>
    </row>
    <row r="12615" spans="7:7">
      <c r="G12615" s="220"/>
    </row>
    <row r="12616" spans="7:7">
      <c r="G12616" s="220"/>
    </row>
    <row r="12617" spans="7:7">
      <c r="G12617" s="220"/>
    </row>
    <row r="12618" spans="7:7">
      <c r="G12618" s="220"/>
    </row>
    <row r="12619" spans="7:7">
      <c r="G12619" s="220"/>
    </row>
    <row r="12620" spans="7:7">
      <c r="G12620" s="220"/>
    </row>
    <row r="12621" spans="7:7">
      <c r="G12621" s="220"/>
    </row>
    <row r="12622" spans="7:7">
      <c r="G12622" s="220"/>
    </row>
    <row r="12623" spans="7:7">
      <c r="G12623" s="220"/>
    </row>
    <row r="12624" spans="7:7">
      <c r="G12624" s="220"/>
    </row>
    <row r="12625" spans="7:7">
      <c r="G12625" s="220"/>
    </row>
    <row r="12626" spans="7:7">
      <c r="G12626" s="220"/>
    </row>
    <row r="12627" spans="7:7">
      <c r="G12627" s="220"/>
    </row>
    <row r="12628" spans="7:7">
      <c r="G12628" s="220"/>
    </row>
    <row r="12629" spans="7:7">
      <c r="G12629" s="220"/>
    </row>
    <row r="12630" spans="7:7">
      <c r="G12630" s="220"/>
    </row>
    <row r="12631" spans="7:7">
      <c r="G12631" s="220"/>
    </row>
    <row r="12632" spans="7:7">
      <c r="G12632" s="220"/>
    </row>
    <row r="12633" spans="7:7">
      <c r="G12633" s="220"/>
    </row>
    <row r="12634" spans="7:7">
      <c r="G12634" s="220"/>
    </row>
    <row r="12635" spans="7:7">
      <c r="G12635" s="220"/>
    </row>
    <row r="12636" spans="7:7">
      <c r="G12636" s="220"/>
    </row>
    <row r="12637" spans="7:7">
      <c r="G12637" s="220"/>
    </row>
    <row r="12638" spans="7:7">
      <c r="G12638" s="220"/>
    </row>
    <row r="12639" spans="7:7">
      <c r="G12639" s="220"/>
    </row>
    <row r="12640" spans="7:7">
      <c r="G12640" s="220"/>
    </row>
    <row r="12641" spans="7:7">
      <c r="G12641" s="220"/>
    </row>
    <row r="12642" spans="7:7">
      <c r="G12642" s="220"/>
    </row>
    <row r="12643" spans="7:7">
      <c r="G12643" s="220"/>
    </row>
    <row r="12644" spans="7:7">
      <c r="G12644" s="220"/>
    </row>
    <row r="12645" spans="7:7">
      <c r="G12645" s="220"/>
    </row>
    <row r="12646" spans="7:7">
      <c r="G12646" s="220"/>
    </row>
    <row r="12647" spans="7:7">
      <c r="G12647" s="220"/>
    </row>
    <row r="12648" spans="7:7">
      <c r="G12648" s="220"/>
    </row>
    <row r="12649" spans="7:7">
      <c r="G12649" s="220"/>
    </row>
    <row r="12650" spans="7:7">
      <c r="G12650" s="220"/>
    </row>
    <row r="12651" spans="7:7">
      <c r="G12651" s="220"/>
    </row>
    <row r="12652" spans="7:7">
      <c r="G12652" s="220"/>
    </row>
    <row r="12653" spans="7:7">
      <c r="G12653" s="220"/>
    </row>
    <row r="12654" spans="7:7">
      <c r="G12654" s="220"/>
    </row>
    <row r="12655" spans="7:7">
      <c r="G12655" s="220"/>
    </row>
    <row r="12656" spans="7:7">
      <c r="G12656" s="220"/>
    </row>
    <row r="12657" spans="7:7">
      <c r="G12657" s="220"/>
    </row>
    <row r="12658" spans="7:7">
      <c r="G12658" s="220"/>
    </row>
    <row r="12659" spans="7:7">
      <c r="G12659" s="220"/>
    </row>
    <row r="12660" spans="7:7">
      <c r="G12660" s="220"/>
    </row>
    <row r="12661" spans="7:7">
      <c r="G12661" s="220"/>
    </row>
    <row r="12662" spans="7:7">
      <c r="G12662" s="220"/>
    </row>
    <row r="12663" spans="7:7">
      <c r="G12663" s="220"/>
    </row>
    <row r="12664" spans="7:7">
      <c r="G12664" s="220"/>
    </row>
    <row r="12665" spans="7:7">
      <c r="G12665" s="220"/>
    </row>
    <row r="12666" spans="7:7">
      <c r="G12666" s="220"/>
    </row>
    <row r="12667" spans="7:7">
      <c r="G12667" s="220"/>
    </row>
    <row r="12668" spans="7:7">
      <c r="G12668" s="220"/>
    </row>
    <row r="12669" spans="7:7">
      <c r="G12669" s="220"/>
    </row>
    <row r="12670" spans="7:7">
      <c r="G12670" s="220"/>
    </row>
    <row r="12671" spans="7:7">
      <c r="G12671" s="220"/>
    </row>
    <row r="12672" spans="7:7">
      <c r="G12672" s="220"/>
    </row>
    <row r="12673" spans="7:7">
      <c r="G12673" s="220"/>
    </row>
    <row r="12674" spans="7:7">
      <c r="G12674" s="220"/>
    </row>
    <row r="12675" spans="7:7">
      <c r="G12675" s="220"/>
    </row>
    <row r="12676" spans="7:7">
      <c r="G12676" s="220"/>
    </row>
    <row r="12677" spans="7:7">
      <c r="G12677" s="220"/>
    </row>
    <row r="12678" spans="7:7">
      <c r="G12678" s="220"/>
    </row>
    <row r="12679" spans="7:7">
      <c r="G12679" s="220"/>
    </row>
    <row r="12680" spans="7:7">
      <c r="G12680" s="220"/>
    </row>
    <row r="12681" spans="7:7">
      <c r="G12681" s="220"/>
    </row>
    <row r="12682" spans="7:7">
      <c r="G12682" s="220"/>
    </row>
    <row r="12683" spans="7:7">
      <c r="G12683" s="220"/>
    </row>
    <row r="12684" spans="7:7">
      <c r="G12684" s="220"/>
    </row>
    <row r="12685" spans="7:7">
      <c r="G12685" s="220"/>
    </row>
    <row r="12686" spans="7:7">
      <c r="G12686" s="220"/>
    </row>
    <row r="12687" spans="7:7">
      <c r="G12687" s="220"/>
    </row>
    <row r="12688" spans="7:7">
      <c r="G12688" s="220"/>
    </row>
    <row r="12689" spans="7:7">
      <c r="G12689" s="220"/>
    </row>
    <row r="12690" spans="7:7">
      <c r="G12690" s="220"/>
    </row>
    <row r="12691" spans="7:7">
      <c r="G12691" s="220"/>
    </row>
    <row r="12692" spans="7:7">
      <c r="G12692" s="220"/>
    </row>
    <row r="12693" spans="7:7">
      <c r="G12693" s="220"/>
    </row>
    <row r="12694" spans="7:7">
      <c r="G12694" s="220"/>
    </row>
    <row r="12695" spans="7:7">
      <c r="G12695" s="220"/>
    </row>
    <row r="12696" spans="7:7">
      <c r="G12696" s="220"/>
    </row>
    <row r="12697" spans="7:7">
      <c r="G12697" s="220"/>
    </row>
    <row r="12698" spans="7:7">
      <c r="G12698" s="220"/>
    </row>
    <row r="12699" spans="7:7">
      <c r="G12699" s="220"/>
    </row>
    <row r="12700" spans="7:7">
      <c r="G12700" s="220"/>
    </row>
    <row r="12701" spans="7:7">
      <c r="G12701" s="220"/>
    </row>
    <row r="12702" spans="7:7">
      <c r="G12702" s="220"/>
    </row>
    <row r="12703" spans="7:7">
      <c r="G12703" s="220"/>
    </row>
    <row r="12704" spans="7:7">
      <c r="G12704" s="220"/>
    </row>
    <row r="12705" spans="7:7">
      <c r="G12705" s="220"/>
    </row>
    <row r="12706" spans="7:7">
      <c r="G12706" s="220"/>
    </row>
    <row r="12707" spans="7:7">
      <c r="G12707" s="220"/>
    </row>
    <row r="12708" spans="7:7">
      <c r="G12708" s="220"/>
    </row>
    <row r="12709" spans="7:7">
      <c r="G12709" s="220"/>
    </row>
    <row r="12710" spans="7:7">
      <c r="G12710" s="220"/>
    </row>
    <row r="12711" spans="7:7">
      <c r="G12711" s="220"/>
    </row>
    <row r="12712" spans="7:7">
      <c r="G12712" s="220"/>
    </row>
    <row r="12713" spans="7:7">
      <c r="G12713" s="220"/>
    </row>
    <row r="12714" spans="7:7">
      <c r="G12714" s="220"/>
    </row>
    <row r="12715" spans="7:7">
      <c r="G12715" s="220"/>
    </row>
    <row r="12716" spans="7:7">
      <c r="G12716" s="220"/>
    </row>
    <row r="12717" spans="7:7">
      <c r="G12717" s="220"/>
    </row>
    <row r="12718" spans="7:7">
      <c r="G12718" s="220"/>
    </row>
    <row r="12719" spans="7:7">
      <c r="G12719" s="220"/>
    </row>
    <row r="12720" spans="7:7">
      <c r="G12720" s="220"/>
    </row>
    <row r="12721" spans="7:7">
      <c r="G12721" s="220"/>
    </row>
    <row r="12722" spans="7:7">
      <c r="G12722" s="220"/>
    </row>
    <row r="12723" spans="7:7">
      <c r="G12723" s="220"/>
    </row>
    <row r="12724" spans="7:7">
      <c r="G12724" s="220"/>
    </row>
    <row r="12725" spans="7:7">
      <c r="G12725" s="220"/>
    </row>
    <row r="12726" spans="7:7">
      <c r="G12726" s="220"/>
    </row>
    <row r="12727" spans="7:7">
      <c r="G12727" s="220"/>
    </row>
    <row r="12728" spans="7:7">
      <c r="G12728" s="220"/>
    </row>
    <row r="12729" spans="7:7">
      <c r="G12729" s="220"/>
    </row>
    <row r="12730" spans="7:7">
      <c r="G12730" s="220"/>
    </row>
    <row r="12731" spans="7:7">
      <c r="G12731" s="220"/>
    </row>
    <row r="12732" spans="7:7">
      <c r="G12732" s="220"/>
    </row>
    <row r="12733" spans="7:7">
      <c r="G12733" s="220"/>
    </row>
    <row r="12734" spans="7:7">
      <c r="G12734" s="220"/>
    </row>
    <row r="12735" spans="7:7">
      <c r="G12735" s="220"/>
    </row>
    <row r="12736" spans="7:7">
      <c r="G12736" s="220"/>
    </row>
    <row r="12737" spans="7:7">
      <c r="G12737" s="220"/>
    </row>
    <row r="12738" spans="7:7">
      <c r="G12738" s="220"/>
    </row>
    <row r="12739" spans="7:7">
      <c r="G12739" s="220"/>
    </row>
    <row r="12740" spans="7:7">
      <c r="G12740" s="220"/>
    </row>
    <row r="12741" spans="7:7">
      <c r="G12741" s="220"/>
    </row>
    <row r="12742" spans="7:7">
      <c r="G12742" s="220"/>
    </row>
    <row r="12743" spans="7:7">
      <c r="G12743" s="220"/>
    </row>
    <row r="12744" spans="7:7">
      <c r="G12744" s="220"/>
    </row>
    <row r="12745" spans="7:7">
      <c r="G12745" s="220"/>
    </row>
    <row r="12746" spans="7:7">
      <c r="G12746" s="220"/>
    </row>
    <row r="12747" spans="7:7">
      <c r="G12747" s="220"/>
    </row>
    <row r="12748" spans="7:7">
      <c r="G12748" s="220"/>
    </row>
    <row r="12749" spans="7:7">
      <c r="G12749" s="220"/>
    </row>
    <row r="12750" spans="7:7">
      <c r="G12750" s="220"/>
    </row>
    <row r="12751" spans="7:7">
      <c r="G12751" s="220"/>
    </row>
    <row r="12752" spans="7:7">
      <c r="G12752" s="220"/>
    </row>
    <row r="12753" spans="7:7">
      <c r="G12753" s="220"/>
    </row>
    <row r="12754" spans="7:7">
      <c r="G12754" s="220"/>
    </row>
    <row r="12755" spans="7:7">
      <c r="G12755" s="220"/>
    </row>
    <row r="12756" spans="7:7">
      <c r="G12756" s="220"/>
    </row>
    <row r="12757" spans="7:7">
      <c r="G12757" s="220"/>
    </row>
    <row r="12758" spans="7:7">
      <c r="G12758" s="220"/>
    </row>
    <row r="12759" spans="7:7">
      <c r="G12759" s="220"/>
    </row>
    <row r="12760" spans="7:7">
      <c r="G12760" s="220"/>
    </row>
    <row r="12761" spans="7:7">
      <c r="G12761" s="220"/>
    </row>
    <row r="12762" spans="7:7">
      <c r="G12762" s="220"/>
    </row>
    <row r="12763" spans="7:7">
      <c r="G12763" s="220"/>
    </row>
    <row r="12764" spans="7:7">
      <c r="G12764" s="220"/>
    </row>
    <row r="12765" spans="7:7">
      <c r="G12765" s="220"/>
    </row>
    <row r="12766" spans="7:7">
      <c r="G12766" s="220"/>
    </row>
    <row r="12767" spans="7:7">
      <c r="G12767" s="220"/>
    </row>
    <row r="12768" spans="7:7">
      <c r="G12768" s="220"/>
    </row>
    <row r="12769" spans="7:7">
      <c r="G12769" s="220"/>
    </row>
    <row r="12770" spans="7:7">
      <c r="G12770" s="220"/>
    </row>
    <row r="12771" spans="7:7">
      <c r="G12771" s="220"/>
    </row>
    <row r="12772" spans="7:7">
      <c r="G12772" s="220"/>
    </row>
    <row r="12773" spans="7:7">
      <c r="G12773" s="220"/>
    </row>
    <row r="12774" spans="7:7">
      <c r="G12774" s="220"/>
    </row>
    <row r="12775" spans="7:7">
      <c r="G12775" s="220"/>
    </row>
    <row r="12776" spans="7:7">
      <c r="G12776" s="220"/>
    </row>
    <row r="12777" spans="7:7">
      <c r="G12777" s="220"/>
    </row>
    <row r="12778" spans="7:7">
      <c r="G12778" s="220"/>
    </row>
    <row r="12779" spans="7:7">
      <c r="G12779" s="220"/>
    </row>
    <row r="12780" spans="7:7">
      <c r="G12780" s="220"/>
    </row>
    <row r="12781" spans="7:7">
      <c r="G12781" s="220"/>
    </row>
    <row r="12782" spans="7:7">
      <c r="G12782" s="220"/>
    </row>
    <row r="12783" spans="7:7">
      <c r="G12783" s="220"/>
    </row>
    <row r="12784" spans="7:7">
      <c r="G12784" s="220"/>
    </row>
    <row r="12785" spans="7:7">
      <c r="G12785" s="220"/>
    </row>
    <row r="12786" spans="7:7">
      <c r="G12786" s="220"/>
    </row>
    <row r="12787" spans="7:7">
      <c r="G12787" s="220"/>
    </row>
    <row r="12788" spans="7:7">
      <c r="G12788" s="220"/>
    </row>
    <row r="12789" spans="7:7">
      <c r="G12789" s="220"/>
    </row>
    <row r="12790" spans="7:7">
      <c r="G12790" s="220"/>
    </row>
    <row r="12791" spans="7:7">
      <c r="G12791" s="220"/>
    </row>
    <row r="12792" spans="7:7">
      <c r="G12792" s="220"/>
    </row>
    <row r="12793" spans="7:7">
      <c r="G12793" s="220"/>
    </row>
    <row r="12794" spans="7:7">
      <c r="G12794" s="220"/>
    </row>
    <row r="12795" spans="7:7">
      <c r="G12795" s="220"/>
    </row>
    <row r="12796" spans="7:7">
      <c r="G12796" s="220"/>
    </row>
    <row r="12797" spans="7:7">
      <c r="G12797" s="220"/>
    </row>
    <row r="12798" spans="7:7">
      <c r="G12798" s="220"/>
    </row>
    <row r="12799" spans="7:7">
      <c r="G12799" s="220"/>
    </row>
    <row r="12800" spans="7:7">
      <c r="G12800" s="220"/>
    </row>
    <row r="12801" spans="7:7">
      <c r="G12801" s="220"/>
    </row>
    <row r="12802" spans="7:7">
      <c r="G12802" s="220"/>
    </row>
    <row r="12803" spans="7:7">
      <c r="G12803" s="220"/>
    </row>
    <row r="12804" spans="7:7">
      <c r="G12804" s="220"/>
    </row>
    <row r="12805" spans="7:7">
      <c r="G12805" s="220"/>
    </row>
    <row r="12806" spans="7:7">
      <c r="G12806" s="220"/>
    </row>
    <row r="12807" spans="7:7">
      <c r="G12807" s="220"/>
    </row>
    <row r="12808" spans="7:7">
      <c r="G12808" s="220"/>
    </row>
    <row r="12809" spans="7:7">
      <c r="G12809" s="220"/>
    </row>
    <row r="12810" spans="7:7">
      <c r="G12810" s="220"/>
    </row>
    <row r="12811" spans="7:7">
      <c r="G12811" s="220"/>
    </row>
    <row r="12812" spans="7:7">
      <c r="G12812" s="220"/>
    </row>
    <row r="12813" spans="7:7">
      <c r="G12813" s="220"/>
    </row>
    <row r="12814" spans="7:7">
      <c r="G12814" s="220"/>
    </row>
    <row r="12815" spans="7:7">
      <c r="G12815" s="220"/>
    </row>
    <row r="12816" spans="7:7">
      <c r="G12816" s="220"/>
    </row>
    <row r="12817" spans="7:7">
      <c r="G12817" s="220"/>
    </row>
    <row r="12818" spans="7:7">
      <c r="G12818" s="220"/>
    </row>
    <row r="12819" spans="7:7">
      <c r="G12819" s="220"/>
    </row>
    <row r="12820" spans="7:7">
      <c r="G12820" s="220"/>
    </row>
    <row r="12821" spans="7:7">
      <c r="G12821" s="220"/>
    </row>
    <row r="12822" spans="7:7">
      <c r="G12822" s="220"/>
    </row>
    <row r="12823" spans="7:7">
      <c r="G12823" s="220"/>
    </row>
    <row r="12824" spans="7:7">
      <c r="G12824" s="220"/>
    </row>
    <row r="12825" spans="7:7">
      <c r="G12825" s="220"/>
    </row>
    <row r="12826" spans="7:7">
      <c r="G12826" s="220"/>
    </row>
    <row r="12827" spans="7:7">
      <c r="G12827" s="220"/>
    </row>
    <row r="12828" spans="7:7">
      <c r="G12828" s="220"/>
    </row>
    <row r="12829" spans="7:7">
      <c r="G12829" s="220"/>
    </row>
    <row r="12830" spans="7:7">
      <c r="G12830" s="220"/>
    </row>
    <row r="12831" spans="7:7">
      <c r="G12831" s="220"/>
    </row>
    <row r="12832" spans="7:7">
      <c r="G12832" s="220"/>
    </row>
    <row r="12833" spans="7:7">
      <c r="G12833" s="220"/>
    </row>
    <row r="12834" spans="7:7">
      <c r="G12834" s="220"/>
    </row>
    <row r="12835" spans="7:7">
      <c r="G12835" s="220"/>
    </row>
    <row r="12836" spans="7:7">
      <c r="G12836" s="220"/>
    </row>
    <row r="12837" spans="7:7">
      <c r="G12837" s="220"/>
    </row>
    <row r="12838" spans="7:7">
      <c r="G12838" s="220"/>
    </row>
    <row r="12839" spans="7:7">
      <c r="G12839" s="220"/>
    </row>
    <row r="12840" spans="7:7">
      <c r="G12840" s="220"/>
    </row>
    <row r="12841" spans="7:7">
      <c r="G12841" s="220"/>
    </row>
    <row r="12842" spans="7:7">
      <c r="G12842" s="220"/>
    </row>
    <row r="12843" spans="7:7">
      <c r="G12843" s="220"/>
    </row>
    <row r="12844" spans="7:7">
      <c r="G12844" s="220"/>
    </row>
    <row r="12845" spans="7:7">
      <c r="G12845" s="220"/>
    </row>
    <row r="12846" spans="7:7">
      <c r="G12846" s="220"/>
    </row>
    <row r="12847" spans="7:7">
      <c r="G12847" s="220"/>
    </row>
    <row r="12848" spans="7:7">
      <c r="G12848" s="220"/>
    </row>
    <row r="12849" spans="7:7">
      <c r="G12849" s="220"/>
    </row>
    <row r="12850" spans="7:7">
      <c r="G12850" s="220"/>
    </row>
    <row r="12851" spans="7:7">
      <c r="G12851" s="220"/>
    </row>
    <row r="12852" spans="7:7">
      <c r="G12852" s="220"/>
    </row>
    <row r="12853" spans="7:7">
      <c r="G12853" s="220"/>
    </row>
    <row r="12854" spans="7:7">
      <c r="G12854" s="220"/>
    </row>
    <row r="12855" spans="7:7">
      <c r="G12855" s="220"/>
    </row>
    <row r="12856" spans="7:7">
      <c r="G12856" s="220"/>
    </row>
    <row r="12857" spans="7:7">
      <c r="G12857" s="220"/>
    </row>
    <row r="12858" spans="7:7">
      <c r="G12858" s="220"/>
    </row>
    <row r="12859" spans="7:7">
      <c r="G12859" s="220"/>
    </row>
    <row r="12860" spans="7:7">
      <c r="G12860" s="220"/>
    </row>
    <row r="12861" spans="7:7">
      <c r="G12861" s="220"/>
    </row>
    <row r="12862" spans="7:7">
      <c r="G12862" s="220"/>
    </row>
    <row r="12863" spans="7:7">
      <c r="G12863" s="220"/>
    </row>
    <row r="12864" spans="7:7">
      <c r="G12864" s="220"/>
    </row>
    <row r="12865" spans="7:7">
      <c r="G12865" s="220"/>
    </row>
    <row r="12866" spans="7:7">
      <c r="G12866" s="220"/>
    </row>
    <row r="12867" spans="7:7">
      <c r="G12867" s="220"/>
    </row>
    <row r="12868" spans="7:7">
      <c r="G12868" s="220"/>
    </row>
    <row r="12869" spans="7:7">
      <c r="G12869" s="220"/>
    </row>
    <row r="12870" spans="7:7">
      <c r="G12870" s="220"/>
    </row>
    <row r="12871" spans="7:7">
      <c r="G12871" s="220"/>
    </row>
    <row r="12872" spans="7:7">
      <c r="G12872" s="220"/>
    </row>
    <row r="12873" spans="7:7">
      <c r="G12873" s="220"/>
    </row>
    <row r="12874" spans="7:7">
      <c r="G12874" s="220"/>
    </row>
    <row r="12875" spans="7:7">
      <c r="G12875" s="220"/>
    </row>
    <row r="12876" spans="7:7">
      <c r="G12876" s="220"/>
    </row>
    <row r="12877" spans="7:7">
      <c r="G12877" s="220"/>
    </row>
    <row r="12878" spans="7:7">
      <c r="G12878" s="220"/>
    </row>
    <row r="12879" spans="7:7">
      <c r="G12879" s="220"/>
    </row>
    <row r="12880" spans="7:7">
      <c r="G12880" s="220"/>
    </row>
    <row r="12881" spans="7:7">
      <c r="G12881" s="220"/>
    </row>
    <row r="12882" spans="7:7">
      <c r="G12882" s="220"/>
    </row>
    <row r="12883" spans="7:7">
      <c r="G12883" s="220"/>
    </row>
    <row r="12884" spans="7:7">
      <c r="G12884" s="220"/>
    </row>
    <row r="12885" spans="7:7">
      <c r="G12885" s="220"/>
    </row>
    <row r="12886" spans="7:7">
      <c r="G12886" s="220"/>
    </row>
    <row r="12887" spans="7:7">
      <c r="G12887" s="220"/>
    </row>
    <row r="12888" spans="7:7">
      <c r="G12888" s="220"/>
    </row>
    <row r="12889" spans="7:7">
      <c r="G12889" s="220"/>
    </row>
    <row r="12890" spans="7:7">
      <c r="G12890" s="220"/>
    </row>
    <row r="12891" spans="7:7">
      <c r="G12891" s="220"/>
    </row>
    <row r="12892" spans="7:7">
      <c r="G12892" s="220"/>
    </row>
    <row r="12893" spans="7:7">
      <c r="G12893" s="220"/>
    </row>
    <row r="12894" spans="7:7">
      <c r="G12894" s="220"/>
    </row>
    <row r="12895" spans="7:7">
      <c r="G12895" s="220"/>
    </row>
    <row r="12896" spans="7:7">
      <c r="G12896" s="220"/>
    </row>
    <row r="12897" spans="7:7">
      <c r="G12897" s="220"/>
    </row>
    <row r="12898" spans="7:7">
      <c r="G12898" s="220"/>
    </row>
    <row r="12899" spans="7:7">
      <c r="G12899" s="220"/>
    </row>
    <row r="12900" spans="7:7">
      <c r="G12900" s="220"/>
    </row>
    <row r="12901" spans="7:7">
      <c r="G12901" s="220"/>
    </row>
    <row r="12902" spans="7:7">
      <c r="G12902" s="220"/>
    </row>
    <row r="12903" spans="7:7">
      <c r="G12903" s="220"/>
    </row>
    <row r="12904" spans="7:7">
      <c r="G12904" s="220"/>
    </row>
    <row r="12905" spans="7:7">
      <c r="G12905" s="220"/>
    </row>
    <row r="12906" spans="7:7">
      <c r="G12906" s="220"/>
    </row>
    <row r="12907" spans="7:7">
      <c r="G12907" s="220"/>
    </row>
    <row r="12908" spans="7:7">
      <c r="G12908" s="220"/>
    </row>
    <row r="12909" spans="7:7">
      <c r="G12909" s="220"/>
    </row>
    <row r="12910" spans="7:7">
      <c r="G12910" s="220"/>
    </row>
    <row r="12911" spans="7:7">
      <c r="G12911" s="220"/>
    </row>
    <row r="12912" spans="7:7">
      <c r="G12912" s="220"/>
    </row>
    <row r="12913" spans="7:7">
      <c r="G12913" s="220"/>
    </row>
    <row r="12914" spans="7:7">
      <c r="G12914" s="220"/>
    </row>
    <row r="12915" spans="7:7">
      <c r="G12915" s="220"/>
    </row>
    <row r="12916" spans="7:7">
      <c r="G12916" s="220"/>
    </row>
    <row r="12917" spans="7:7">
      <c r="G12917" s="220"/>
    </row>
    <row r="12918" spans="7:7">
      <c r="G12918" s="220"/>
    </row>
    <row r="12919" spans="7:7">
      <c r="G12919" s="220"/>
    </row>
    <row r="12920" spans="7:7">
      <c r="G12920" s="220"/>
    </row>
    <row r="12921" spans="7:7">
      <c r="G12921" s="220"/>
    </row>
    <row r="12922" spans="7:7">
      <c r="G12922" s="220"/>
    </row>
    <row r="12923" spans="7:7">
      <c r="G12923" s="220"/>
    </row>
    <row r="12924" spans="7:7">
      <c r="G12924" s="220"/>
    </row>
    <row r="12925" spans="7:7">
      <c r="G12925" s="220"/>
    </row>
    <row r="12926" spans="7:7">
      <c r="G12926" s="220"/>
    </row>
    <row r="12927" spans="7:7">
      <c r="G12927" s="220"/>
    </row>
    <row r="12928" spans="7:7">
      <c r="G12928" s="220"/>
    </row>
    <row r="12929" spans="7:7">
      <c r="G12929" s="220"/>
    </row>
    <row r="12930" spans="7:7">
      <c r="G12930" s="220"/>
    </row>
    <row r="12931" spans="7:7">
      <c r="G12931" s="220"/>
    </row>
    <row r="12932" spans="7:7">
      <c r="G12932" s="220"/>
    </row>
    <row r="12933" spans="7:7">
      <c r="G12933" s="220"/>
    </row>
    <row r="12934" spans="7:7">
      <c r="G12934" s="220"/>
    </row>
    <row r="12935" spans="7:7">
      <c r="G12935" s="220"/>
    </row>
    <row r="12936" spans="7:7">
      <c r="G12936" s="220"/>
    </row>
    <row r="12937" spans="7:7">
      <c r="G12937" s="220"/>
    </row>
    <row r="12938" spans="7:7">
      <c r="G12938" s="220"/>
    </row>
    <row r="12939" spans="7:7">
      <c r="G12939" s="220"/>
    </row>
    <row r="12940" spans="7:7">
      <c r="G12940" s="220"/>
    </row>
    <row r="12941" spans="7:7">
      <c r="G12941" s="220"/>
    </row>
    <row r="12942" spans="7:7">
      <c r="G12942" s="220"/>
    </row>
    <row r="12943" spans="7:7">
      <c r="G12943" s="220"/>
    </row>
    <row r="12944" spans="7:7">
      <c r="G12944" s="220"/>
    </row>
    <row r="12945" spans="7:7">
      <c r="G12945" s="220"/>
    </row>
    <row r="12946" spans="7:7">
      <c r="G12946" s="220"/>
    </row>
    <row r="12947" spans="7:7">
      <c r="G12947" s="220"/>
    </row>
    <row r="12948" spans="7:7">
      <c r="G12948" s="220"/>
    </row>
    <row r="12949" spans="7:7">
      <c r="G12949" s="220"/>
    </row>
    <row r="12950" spans="7:7">
      <c r="G12950" s="220"/>
    </row>
    <row r="12951" spans="7:7">
      <c r="G12951" s="220"/>
    </row>
    <row r="12952" spans="7:7">
      <c r="G12952" s="220"/>
    </row>
    <row r="12953" spans="7:7">
      <c r="G12953" s="220"/>
    </row>
    <row r="12954" spans="7:7">
      <c r="G12954" s="220"/>
    </row>
    <row r="12955" spans="7:7">
      <c r="G12955" s="220"/>
    </row>
    <row r="12956" spans="7:7">
      <c r="G12956" s="220"/>
    </row>
    <row r="12957" spans="7:7">
      <c r="G12957" s="220"/>
    </row>
    <row r="12958" spans="7:7">
      <c r="G12958" s="220"/>
    </row>
    <row r="12959" spans="7:7">
      <c r="G12959" s="220"/>
    </row>
    <row r="12960" spans="7:7">
      <c r="G12960" s="220"/>
    </row>
    <row r="12961" spans="7:7">
      <c r="G12961" s="220"/>
    </row>
    <row r="12962" spans="7:7">
      <c r="G12962" s="220"/>
    </row>
    <row r="12963" spans="7:7">
      <c r="G12963" s="220"/>
    </row>
    <row r="12964" spans="7:7">
      <c r="G12964" s="220"/>
    </row>
    <row r="12965" spans="7:7">
      <c r="G12965" s="220"/>
    </row>
    <row r="12966" spans="7:7">
      <c r="G12966" s="220"/>
    </row>
    <row r="12967" spans="7:7">
      <c r="G12967" s="220"/>
    </row>
    <row r="12968" spans="7:7">
      <c r="G12968" s="220"/>
    </row>
    <row r="12969" spans="7:7">
      <c r="G12969" s="220"/>
    </row>
    <row r="12970" spans="7:7">
      <c r="G12970" s="220"/>
    </row>
    <row r="12971" spans="7:7">
      <c r="G12971" s="220"/>
    </row>
    <row r="12972" spans="7:7">
      <c r="G12972" s="220"/>
    </row>
    <row r="12973" spans="7:7">
      <c r="G12973" s="220"/>
    </row>
    <row r="12974" spans="7:7">
      <c r="G12974" s="220"/>
    </row>
    <row r="12975" spans="7:7">
      <c r="G12975" s="220"/>
    </row>
    <row r="12976" spans="7:7">
      <c r="G12976" s="220"/>
    </row>
    <row r="12977" spans="7:7">
      <c r="G12977" s="220"/>
    </row>
    <row r="12978" spans="7:7">
      <c r="G12978" s="220"/>
    </row>
    <row r="12979" spans="7:7">
      <c r="G12979" s="220"/>
    </row>
    <row r="12980" spans="7:7">
      <c r="G12980" s="220"/>
    </row>
    <row r="12981" spans="7:7">
      <c r="G12981" s="220"/>
    </row>
    <row r="12982" spans="7:7">
      <c r="G12982" s="220"/>
    </row>
    <row r="12983" spans="7:7">
      <c r="G12983" s="220"/>
    </row>
    <row r="12984" spans="7:7">
      <c r="G12984" s="220"/>
    </row>
    <row r="12985" spans="7:7">
      <c r="G12985" s="220"/>
    </row>
    <row r="12986" spans="7:7">
      <c r="G12986" s="220"/>
    </row>
    <row r="12987" spans="7:7">
      <c r="G12987" s="220"/>
    </row>
    <row r="12988" spans="7:7">
      <c r="G12988" s="220"/>
    </row>
    <row r="12989" spans="7:7">
      <c r="G12989" s="220"/>
    </row>
    <row r="12990" spans="7:7">
      <c r="G12990" s="220"/>
    </row>
    <row r="12991" spans="7:7">
      <c r="G12991" s="220"/>
    </row>
    <row r="12992" spans="7:7">
      <c r="G12992" s="220"/>
    </row>
    <row r="12993" spans="7:7">
      <c r="G12993" s="220"/>
    </row>
    <row r="12994" spans="7:7">
      <c r="G12994" s="220"/>
    </row>
    <row r="12995" spans="7:7">
      <c r="G12995" s="220"/>
    </row>
    <row r="12996" spans="7:7">
      <c r="G12996" s="220"/>
    </row>
    <row r="12997" spans="7:7">
      <c r="G12997" s="220"/>
    </row>
    <row r="12998" spans="7:7">
      <c r="G12998" s="220"/>
    </row>
    <row r="12999" spans="7:7">
      <c r="G12999" s="220"/>
    </row>
    <row r="13000" spans="7:7">
      <c r="G13000" s="220"/>
    </row>
    <row r="13001" spans="7:7">
      <c r="G13001" s="220"/>
    </row>
    <row r="13002" spans="7:7">
      <c r="G13002" s="220"/>
    </row>
    <row r="13003" spans="7:7">
      <c r="G13003" s="220"/>
    </row>
    <row r="13004" spans="7:7">
      <c r="G13004" s="220"/>
    </row>
    <row r="13005" spans="7:7">
      <c r="G13005" s="220"/>
    </row>
    <row r="13006" spans="7:7">
      <c r="G13006" s="220"/>
    </row>
    <row r="13007" spans="7:7">
      <c r="G13007" s="220"/>
    </row>
    <row r="13008" spans="7:7">
      <c r="G13008" s="220"/>
    </row>
    <row r="13009" spans="7:7">
      <c r="G13009" s="220"/>
    </row>
    <row r="13010" spans="7:7">
      <c r="G13010" s="220"/>
    </row>
    <row r="13011" spans="7:7">
      <c r="G13011" s="220"/>
    </row>
    <row r="13012" spans="7:7">
      <c r="G13012" s="220"/>
    </row>
    <row r="13013" spans="7:7">
      <c r="G13013" s="220"/>
    </row>
    <row r="13014" spans="7:7">
      <c r="G13014" s="220"/>
    </row>
    <row r="13015" spans="7:7">
      <c r="G13015" s="220"/>
    </row>
    <row r="13016" spans="7:7">
      <c r="G13016" s="220"/>
    </row>
    <row r="13017" spans="7:7">
      <c r="G13017" s="220"/>
    </row>
    <row r="13018" spans="7:7">
      <c r="G13018" s="220"/>
    </row>
    <row r="13019" spans="7:7">
      <c r="G13019" s="220"/>
    </row>
    <row r="13020" spans="7:7">
      <c r="G13020" s="220"/>
    </row>
    <row r="13021" spans="7:7">
      <c r="G13021" s="220"/>
    </row>
    <row r="13022" spans="7:7">
      <c r="G13022" s="220"/>
    </row>
    <row r="13023" spans="7:7">
      <c r="G13023" s="220"/>
    </row>
    <row r="13024" spans="7:7">
      <c r="G13024" s="220"/>
    </row>
    <row r="13025" spans="7:7">
      <c r="G13025" s="220"/>
    </row>
    <row r="13026" spans="7:7">
      <c r="G13026" s="220"/>
    </row>
    <row r="13027" spans="7:7">
      <c r="G13027" s="220"/>
    </row>
    <row r="13028" spans="7:7">
      <c r="G13028" s="220"/>
    </row>
    <row r="13029" spans="7:7">
      <c r="G13029" s="220"/>
    </row>
    <row r="13030" spans="7:7">
      <c r="G13030" s="220"/>
    </row>
    <row r="13031" spans="7:7">
      <c r="G13031" s="220"/>
    </row>
    <row r="13032" spans="7:7">
      <c r="G13032" s="220"/>
    </row>
    <row r="13033" spans="7:7">
      <c r="G13033" s="220"/>
    </row>
    <row r="13034" spans="7:7">
      <c r="G13034" s="220"/>
    </row>
    <row r="13035" spans="7:7">
      <c r="G13035" s="220"/>
    </row>
    <row r="13036" spans="7:7">
      <c r="G13036" s="220"/>
    </row>
    <row r="13037" spans="7:7">
      <c r="G13037" s="220"/>
    </row>
    <row r="13038" spans="7:7">
      <c r="G13038" s="220"/>
    </row>
    <row r="13039" spans="7:7">
      <c r="G13039" s="220"/>
    </row>
    <row r="13040" spans="7:7">
      <c r="G13040" s="220"/>
    </row>
    <row r="13041" spans="7:7">
      <c r="G13041" s="220"/>
    </row>
    <row r="13042" spans="7:7">
      <c r="G13042" s="220"/>
    </row>
    <row r="13043" spans="7:7">
      <c r="G13043" s="220"/>
    </row>
    <row r="13044" spans="7:7">
      <c r="G13044" s="220"/>
    </row>
    <row r="13045" spans="7:7">
      <c r="G13045" s="220"/>
    </row>
    <row r="13046" spans="7:7">
      <c r="G13046" s="220"/>
    </row>
    <row r="13047" spans="7:7">
      <c r="G13047" s="220"/>
    </row>
    <row r="13048" spans="7:7">
      <c r="G13048" s="220"/>
    </row>
    <row r="13049" spans="7:7">
      <c r="G13049" s="220"/>
    </row>
    <row r="13050" spans="7:7">
      <c r="G13050" s="220"/>
    </row>
    <row r="13051" spans="7:7">
      <c r="G13051" s="220"/>
    </row>
    <row r="13052" spans="7:7">
      <c r="G13052" s="220"/>
    </row>
    <row r="13053" spans="7:7">
      <c r="G13053" s="220"/>
    </row>
    <row r="13054" spans="7:7">
      <c r="G13054" s="220"/>
    </row>
    <row r="13055" spans="7:7">
      <c r="G13055" s="220"/>
    </row>
    <row r="13056" spans="7:7">
      <c r="G13056" s="220"/>
    </row>
    <row r="13057" spans="7:7">
      <c r="G13057" s="220"/>
    </row>
    <row r="13058" spans="7:7">
      <c r="G13058" s="220"/>
    </row>
    <row r="13059" spans="7:7">
      <c r="G13059" s="220"/>
    </row>
    <row r="13060" spans="7:7">
      <c r="G13060" s="220"/>
    </row>
    <row r="13061" spans="7:7">
      <c r="G13061" s="220"/>
    </row>
    <row r="13062" spans="7:7">
      <c r="G13062" s="220"/>
    </row>
    <row r="13063" spans="7:7">
      <c r="G13063" s="220"/>
    </row>
    <row r="13064" spans="7:7">
      <c r="G13064" s="220"/>
    </row>
    <row r="13065" spans="7:7">
      <c r="G13065" s="220"/>
    </row>
    <row r="13066" spans="7:7">
      <c r="G13066" s="220"/>
    </row>
    <row r="13067" spans="7:7">
      <c r="G13067" s="220"/>
    </row>
    <row r="13068" spans="7:7">
      <c r="G13068" s="220"/>
    </row>
    <row r="13069" spans="7:7">
      <c r="G13069" s="220"/>
    </row>
    <row r="13070" spans="7:7">
      <c r="G13070" s="220"/>
    </row>
    <row r="13071" spans="7:7">
      <c r="G13071" s="220"/>
    </row>
    <row r="13072" spans="7:7">
      <c r="G13072" s="220"/>
    </row>
    <row r="13073" spans="7:7">
      <c r="G13073" s="220"/>
    </row>
    <row r="13074" spans="7:7">
      <c r="G13074" s="220"/>
    </row>
    <row r="13075" spans="7:7">
      <c r="G13075" s="220"/>
    </row>
    <row r="13076" spans="7:7">
      <c r="G13076" s="220"/>
    </row>
    <row r="13077" spans="7:7">
      <c r="G13077" s="220"/>
    </row>
    <row r="13078" spans="7:7">
      <c r="G13078" s="220"/>
    </row>
    <row r="13079" spans="7:7">
      <c r="G13079" s="220"/>
    </row>
    <row r="13080" spans="7:7">
      <c r="G13080" s="220"/>
    </row>
    <row r="13081" spans="7:7">
      <c r="G13081" s="220"/>
    </row>
    <row r="13082" spans="7:7">
      <c r="G13082" s="220"/>
    </row>
    <row r="13083" spans="7:7">
      <c r="G13083" s="220"/>
    </row>
    <row r="13084" spans="7:7">
      <c r="G13084" s="220"/>
    </row>
    <row r="13085" spans="7:7">
      <c r="G13085" s="220"/>
    </row>
    <row r="13086" spans="7:7">
      <c r="G13086" s="220"/>
    </row>
    <row r="13087" spans="7:7">
      <c r="G13087" s="220"/>
    </row>
    <row r="13088" spans="7:7">
      <c r="G13088" s="220"/>
    </row>
    <row r="13089" spans="7:7">
      <c r="G13089" s="220"/>
    </row>
    <row r="13090" spans="7:7">
      <c r="G13090" s="220"/>
    </row>
    <row r="13091" spans="7:7">
      <c r="G13091" s="220"/>
    </row>
    <row r="13092" spans="7:7">
      <c r="G13092" s="220"/>
    </row>
    <row r="13093" spans="7:7">
      <c r="G13093" s="220"/>
    </row>
    <row r="13094" spans="7:7">
      <c r="G13094" s="220"/>
    </row>
    <row r="13095" spans="7:7">
      <c r="G13095" s="220"/>
    </row>
    <row r="13096" spans="7:7">
      <c r="G13096" s="220"/>
    </row>
    <row r="13097" spans="7:7">
      <c r="G13097" s="220"/>
    </row>
    <row r="13098" spans="7:7">
      <c r="G13098" s="220"/>
    </row>
    <row r="13099" spans="7:7">
      <c r="G13099" s="220"/>
    </row>
    <row r="13100" spans="7:7">
      <c r="G13100" s="220"/>
    </row>
    <row r="13101" spans="7:7">
      <c r="G13101" s="220"/>
    </row>
    <row r="13102" spans="7:7">
      <c r="G13102" s="220"/>
    </row>
    <row r="13103" spans="7:7">
      <c r="G13103" s="220"/>
    </row>
    <row r="13104" spans="7:7">
      <c r="G13104" s="220"/>
    </row>
    <row r="13105" spans="7:7">
      <c r="G13105" s="220"/>
    </row>
    <row r="13106" spans="7:7">
      <c r="G13106" s="220"/>
    </row>
    <row r="13107" spans="7:7">
      <c r="G13107" s="220"/>
    </row>
    <row r="13108" spans="7:7">
      <c r="G13108" s="220"/>
    </row>
    <row r="13109" spans="7:7">
      <c r="G13109" s="220"/>
    </row>
    <row r="13110" spans="7:7">
      <c r="G13110" s="220"/>
    </row>
    <row r="13111" spans="7:7">
      <c r="G13111" s="220"/>
    </row>
    <row r="13112" spans="7:7">
      <c r="G13112" s="220"/>
    </row>
    <row r="13113" spans="7:7">
      <c r="G13113" s="220"/>
    </row>
    <row r="13114" spans="7:7">
      <c r="G13114" s="220"/>
    </row>
    <row r="13115" spans="7:7">
      <c r="G13115" s="220"/>
    </row>
    <row r="13116" spans="7:7">
      <c r="G13116" s="220"/>
    </row>
    <row r="13117" spans="7:7">
      <c r="G13117" s="220"/>
    </row>
    <row r="13118" spans="7:7">
      <c r="G13118" s="220"/>
    </row>
    <row r="13119" spans="7:7">
      <c r="G13119" s="220"/>
    </row>
    <row r="13120" spans="7:7">
      <c r="G13120" s="220"/>
    </row>
    <row r="13121" spans="7:7">
      <c r="G13121" s="220"/>
    </row>
    <row r="13122" spans="7:7">
      <c r="G13122" s="220"/>
    </row>
    <row r="13123" spans="7:7">
      <c r="G13123" s="220"/>
    </row>
    <row r="13124" spans="7:7">
      <c r="G13124" s="220"/>
    </row>
    <row r="13125" spans="7:7">
      <c r="G13125" s="220"/>
    </row>
    <row r="13126" spans="7:7">
      <c r="G13126" s="220"/>
    </row>
    <row r="13127" spans="7:7">
      <c r="G13127" s="220"/>
    </row>
    <row r="13128" spans="7:7">
      <c r="G13128" s="220"/>
    </row>
    <row r="13129" spans="7:7">
      <c r="G13129" s="220"/>
    </row>
    <row r="13130" spans="7:7">
      <c r="G13130" s="220"/>
    </row>
    <row r="13131" spans="7:7">
      <c r="G13131" s="220"/>
    </row>
    <row r="13132" spans="7:7">
      <c r="G13132" s="220"/>
    </row>
    <row r="13133" spans="7:7">
      <c r="G13133" s="220"/>
    </row>
    <row r="13134" spans="7:7">
      <c r="G13134" s="220"/>
    </row>
    <row r="13135" spans="7:7">
      <c r="G13135" s="220"/>
    </row>
    <row r="13136" spans="7:7">
      <c r="G13136" s="220"/>
    </row>
    <row r="13137" spans="7:7">
      <c r="G13137" s="220"/>
    </row>
    <row r="13138" spans="7:7">
      <c r="G13138" s="220"/>
    </row>
    <row r="13139" spans="7:7">
      <c r="G13139" s="220"/>
    </row>
    <row r="13140" spans="7:7">
      <c r="G13140" s="220"/>
    </row>
    <row r="13141" spans="7:7">
      <c r="G13141" s="220"/>
    </row>
    <row r="13142" spans="7:7">
      <c r="G13142" s="220"/>
    </row>
    <row r="13143" spans="7:7">
      <c r="G13143" s="220"/>
    </row>
    <row r="13144" spans="7:7">
      <c r="G13144" s="220"/>
    </row>
    <row r="13145" spans="7:7">
      <c r="G13145" s="220"/>
    </row>
    <row r="13146" spans="7:7">
      <c r="G13146" s="220"/>
    </row>
    <row r="13147" spans="7:7">
      <c r="G13147" s="220"/>
    </row>
    <row r="13148" spans="7:7">
      <c r="G13148" s="220"/>
    </row>
    <row r="13149" spans="7:7">
      <c r="G13149" s="220"/>
    </row>
    <row r="13150" spans="7:7">
      <c r="G13150" s="220"/>
    </row>
    <row r="13151" spans="7:7">
      <c r="G13151" s="220"/>
    </row>
    <row r="13152" spans="7:7">
      <c r="G13152" s="220"/>
    </row>
    <row r="13153" spans="7:7">
      <c r="G13153" s="220"/>
    </row>
    <row r="13154" spans="7:7">
      <c r="G13154" s="220"/>
    </row>
    <row r="13155" spans="7:7">
      <c r="G13155" s="220"/>
    </row>
    <row r="13156" spans="7:7">
      <c r="G13156" s="220"/>
    </row>
    <row r="13157" spans="7:7">
      <c r="G13157" s="220"/>
    </row>
    <row r="13158" spans="7:7">
      <c r="G13158" s="220"/>
    </row>
    <row r="13159" spans="7:7">
      <c r="G13159" s="220"/>
    </row>
    <row r="13160" spans="7:7">
      <c r="G13160" s="220"/>
    </row>
    <row r="13161" spans="7:7">
      <c r="G13161" s="220"/>
    </row>
    <row r="13162" spans="7:7">
      <c r="G13162" s="220"/>
    </row>
    <row r="13163" spans="7:7">
      <c r="G13163" s="220"/>
    </row>
    <row r="13164" spans="7:7">
      <c r="G13164" s="220"/>
    </row>
    <row r="13165" spans="7:7">
      <c r="G13165" s="220"/>
    </row>
    <row r="13166" spans="7:7">
      <c r="G13166" s="220"/>
    </row>
    <row r="13167" spans="7:7">
      <c r="G13167" s="220"/>
    </row>
    <row r="13168" spans="7:7">
      <c r="G13168" s="220"/>
    </row>
    <row r="13169" spans="7:7">
      <c r="G13169" s="220"/>
    </row>
    <row r="13170" spans="7:7">
      <c r="G13170" s="220"/>
    </row>
    <row r="13171" spans="7:7">
      <c r="G13171" s="220"/>
    </row>
    <row r="13172" spans="7:7">
      <c r="G13172" s="220"/>
    </row>
    <row r="13173" spans="7:7">
      <c r="G13173" s="220"/>
    </row>
    <row r="13174" spans="7:7">
      <c r="G13174" s="220"/>
    </row>
    <row r="13175" spans="7:7">
      <c r="G13175" s="220"/>
    </row>
    <row r="13176" spans="7:7">
      <c r="G13176" s="220"/>
    </row>
    <row r="13177" spans="7:7">
      <c r="G13177" s="220"/>
    </row>
    <row r="13178" spans="7:7">
      <c r="G13178" s="220"/>
    </row>
    <row r="13179" spans="7:7">
      <c r="G13179" s="220"/>
    </row>
    <row r="13180" spans="7:7">
      <c r="G13180" s="220"/>
    </row>
    <row r="13181" spans="7:7">
      <c r="G13181" s="220"/>
    </row>
    <row r="13182" spans="7:7">
      <c r="G13182" s="220"/>
    </row>
    <row r="13183" spans="7:7">
      <c r="G13183" s="220"/>
    </row>
    <row r="13184" spans="7:7">
      <c r="G13184" s="220"/>
    </row>
    <row r="13185" spans="7:7">
      <c r="G13185" s="220"/>
    </row>
    <row r="13186" spans="7:7">
      <c r="G13186" s="220"/>
    </row>
    <row r="13187" spans="7:7">
      <c r="G13187" s="220"/>
    </row>
    <row r="13188" spans="7:7">
      <c r="G13188" s="220"/>
    </row>
    <row r="13189" spans="7:7">
      <c r="G13189" s="220"/>
    </row>
    <row r="13190" spans="7:7">
      <c r="G13190" s="220"/>
    </row>
    <row r="13191" spans="7:7">
      <c r="G13191" s="220"/>
    </row>
    <row r="13192" spans="7:7">
      <c r="G13192" s="220"/>
    </row>
    <row r="13193" spans="7:7">
      <c r="G13193" s="220"/>
    </row>
    <row r="13194" spans="7:7">
      <c r="G13194" s="220"/>
    </row>
    <row r="13195" spans="7:7">
      <c r="G13195" s="220"/>
    </row>
    <row r="13196" spans="7:7">
      <c r="G13196" s="220"/>
    </row>
    <row r="13197" spans="7:7">
      <c r="G13197" s="220"/>
    </row>
    <row r="13198" spans="7:7">
      <c r="G13198" s="220"/>
    </row>
    <row r="13199" spans="7:7">
      <c r="G13199" s="220"/>
    </row>
    <row r="13200" spans="7:7">
      <c r="G13200" s="220"/>
    </row>
    <row r="13201" spans="7:7">
      <c r="G13201" s="220"/>
    </row>
    <row r="13202" spans="7:7">
      <c r="G13202" s="220"/>
    </row>
    <row r="13203" spans="7:7">
      <c r="G13203" s="220"/>
    </row>
    <row r="13204" spans="7:7">
      <c r="G13204" s="220"/>
    </row>
    <row r="13205" spans="7:7">
      <c r="G13205" s="220"/>
    </row>
    <row r="13206" spans="7:7">
      <c r="G13206" s="220"/>
    </row>
    <row r="13207" spans="7:7">
      <c r="G13207" s="220"/>
    </row>
    <row r="13208" spans="7:7">
      <c r="G13208" s="220"/>
    </row>
    <row r="13209" spans="7:7">
      <c r="G13209" s="220"/>
    </row>
    <row r="13210" spans="7:7">
      <c r="G13210" s="220"/>
    </row>
    <row r="13211" spans="7:7">
      <c r="G13211" s="220"/>
    </row>
    <row r="13212" spans="7:7">
      <c r="G13212" s="220"/>
    </row>
    <row r="13213" spans="7:7">
      <c r="G13213" s="220"/>
    </row>
    <row r="13214" spans="7:7">
      <c r="G13214" s="220"/>
    </row>
    <row r="13215" spans="7:7">
      <c r="G13215" s="220"/>
    </row>
    <row r="13216" spans="7:7">
      <c r="G13216" s="220"/>
    </row>
    <row r="13217" spans="7:7">
      <c r="G13217" s="220"/>
    </row>
    <row r="13218" spans="7:7">
      <c r="G13218" s="220"/>
    </row>
    <row r="13219" spans="7:7">
      <c r="G13219" s="220"/>
    </row>
    <row r="13220" spans="7:7">
      <c r="G13220" s="220"/>
    </row>
    <row r="13221" spans="7:7">
      <c r="G13221" s="220"/>
    </row>
    <row r="13222" spans="7:7">
      <c r="G13222" s="220"/>
    </row>
    <row r="13223" spans="7:7">
      <c r="G13223" s="220"/>
    </row>
    <row r="13224" spans="7:7">
      <c r="G13224" s="220"/>
    </row>
    <row r="13225" spans="7:7">
      <c r="G13225" s="220"/>
    </row>
    <row r="13226" spans="7:7">
      <c r="G13226" s="220"/>
    </row>
    <row r="13227" spans="7:7">
      <c r="G13227" s="220"/>
    </row>
    <row r="13228" spans="7:7">
      <c r="G13228" s="220"/>
    </row>
    <row r="13229" spans="7:7">
      <c r="G13229" s="220"/>
    </row>
    <row r="13230" spans="7:7">
      <c r="G13230" s="220"/>
    </row>
    <row r="13231" spans="7:7">
      <c r="G13231" s="220"/>
    </row>
    <row r="13232" spans="7:7">
      <c r="G13232" s="220"/>
    </row>
    <row r="13233" spans="7:7">
      <c r="G13233" s="220"/>
    </row>
    <row r="13234" spans="7:7">
      <c r="G13234" s="220"/>
    </row>
    <row r="13235" spans="7:7">
      <c r="G13235" s="220"/>
    </row>
    <row r="13236" spans="7:7">
      <c r="G13236" s="220"/>
    </row>
    <row r="13237" spans="7:7">
      <c r="G13237" s="220"/>
    </row>
    <row r="13238" spans="7:7">
      <c r="G13238" s="220"/>
    </row>
    <row r="13239" spans="7:7">
      <c r="G13239" s="220"/>
    </row>
    <row r="13240" spans="7:7">
      <c r="G13240" s="220"/>
    </row>
    <row r="13241" spans="7:7">
      <c r="G13241" s="220"/>
    </row>
    <row r="13242" spans="7:7">
      <c r="G13242" s="220"/>
    </row>
    <row r="13243" spans="7:7">
      <c r="G13243" s="220"/>
    </row>
    <row r="13244" spans="7:7">
      <c r="G13244" s="220"/>
    </row>
    <row r="13245" spans="7:7">
      <c r="G13245" s="220"/>
    </row>
    <row r="13246" spans="7:7">
      <c r="G13246" s="220"/>
    </row>
    <row r="13247" spans="7:7">
      <c r="G13247" s="220"/>
    </row>
    <row r="13248" spans="7:7">
      <c r="G13248" s="220"/>
    </row>
    <row r="13249" spans="7:7">
      <c r="G13249" s="220"/>
    </row>
    <row r="13250" spans="7:7">
      <c r="G13250" s="220"/>
    </row>
    <row r="13251" spans="7:7">
      <c r="G13251" s="220"/>
    </row>
    <row r="13252" spans="7:7">
      <c r="G13252" s="220"/>
    </row>
    <row r="13253" spans="7:7">
      <c r="G13253" s="220"/>
    </row>
    <row r="13254" spans="7:7">
      <c r="G13254" s="220"/>
    </row>
    <row r="13255" spans="7:7">
      <c r="G13255" s="220"/>
    </row>
    <row r="13256" spans="7:7">
      <c r="G13256" s="220"/>
    </row>
    <row r="13257" spans="7:7">
      <c r="G13257" s="220"/>
    </row>
    <row r="13258" spans="7:7">
      <c r="G13258" s="220"/>
    </row>
    <row r="13259" spans="7:7">
      <c r="G13259" s="220"/>
    </row>
    <row r="13260" spans="7:7">
      <c r="G13260" s="220"/>
    </row>
    <row r="13261" spans="7:7">
      <c r="G13261" s="220"/>
    </row>
    <row r="13262" spans="7:7">
      <c r="G13262" s="220"/>
    </row>
    <row r="13263" spans="7:7">
      <c r="G13263" s="220"/>
    </row>
    <row r="13264" spans="7:7">
      <c r="G13264" s="220"/>
    </row>
    <row r="13265" spans="7:7">
      <c r="G13265" s="220"/>
    </row>
    <row r="13266" spans="7:7">
      <c r="G13266" s="220"/>
    </row>
    <row r="13267" spans="7:7">
      <c r="G13267" s="220"/>
    </row>
    <row r="13268" spans="7:7">
      <c r="G13268" s="220"/>
    </row>
    <row r="13269" spans="7:7">
      <c r="G13269" s="220"/>
    </row>
    <row r="13270" spans="7:7">
      <c r="G13270" s="220"/>
    </row>
    <row r="13271" spans="7:7">
      <c r="G13271" s="220"/>
    </row>
    <row r="13272" spans="7:7">
      <c r="G13272" s="220"/>
    </row>
    <row r="13273" spans="7:7">
      <c r="G13273" s="220"/>
    </row>
    <row r="13274" spans="7:7">
      <c r="G13274" s="220"/>
    </row>
    <row r="13275" spans="7:7">
      <c r="G13275" s="220"/>
    </row>
    <row r="13276" spans="7:7">
      <c r="G13276" s="220"/>
    </row>
    <row r="13277" spans="7:7">
      <c r="G13277" s="220"/>
    </row>
    <row r="13278" spans="7:7">
      <c r="G13278" s="220"/>
    </row>
    <row r="13279" spans="7:7">
      <c r="G13279" s="220"/>
    </row>
    <row r="13280" spans="7:7">
      <c r="G13280" s="220"/>
    </row>
    <row r="13281" spans="7:7">
      <c r="G13281" s="220"/>
    </row>
    <row r="13282" spans="7:7">
      <c r="G13282" s="220"/>
    </row>
    <row r="13283" spans="7:7">
      <c r="G13283" s="220"/>
    </row>
    <row r="13284" spans="7:7">
      <c r="G13284" s="220"/>
    </row>
    <row r="13285" spans="7:7">
      <c r="G13285" s="220"/>
    </row>
    <row r="13286" spans="7:7">
      <c r="G13286" s="220"/>
    </row>
    <row r="13287" spans="7:7">
      <c r="G13287" s="220"/>
    </row>
    <row r="13288" spans="7:7">
      <c r="G13288" s="220"/>
    </row>
    <row r="13289" spans="7:7">
      <c r="G13289" s="220"/>
    </row>
    <row r="13290" spans="7:7">
      <c r="G13290" s="220"/>
    </row>
    <row r="13291" spans="7:7">
      <c r="G13291" s="220"/>
    </row>
    <row r="13292" spans="7:7">
      <c r="G13292" s="220"/>
    </row>
    <row r="13293" spans="7:7">
      <c r="G13293" s="220"/>
    </row>
    <row r="13294" spans="7:7">
      <c r="G13294" s="220"/>
    </row>
    <row r="13295" spans="7:7">
      <c r="G13295" s="220"/>
    </row>
    <row r="13296" spans="7:7">
      <c r="G13296" s="220"/>
    </row>
    <row r="13297" spans="7:7">
      <c r="G13297" s="220"/>
    </row>
    <row r="13298" spans="7:7">
      <c r="G13298" s="220"/>
    </row>
    <row r="13299" spans="7:7">
      <c r="G13299" s="220"/>
    </row>
    <row r="13300" spans="7:7">
      <c r="G13300" s="220"/>
    </row>
    <row r="13301" spans="7:7">
      <c r="G13301" s="220"/>
    </row>
    <row r="13302" spans="7:7">
      <c r="G13302" s="220"/>
    </row>
    <row r="13303" spans="7:7">
      <c r="G13303" s="220"/>
    </row>
    <row r="13304" spans="7:7">
      <c r="G13304" s="220"/>
    </row>
    <row r="13305" spans="7:7">
      <c r="G13305" s="220"/>
    </row>
    <row r="13306" spans="7:7">
      <c r="G13306" s="220"/>
    </row>
    <row r="13307" spans="7:7">
      <c r="G13307" s="220"/>
    </row>
    <row r="13308" spans="7:7">
      <c r="G13308" s="220"/>
    </row>
    <row r="13309" spans="7:7">
      <c r="G13309" s="220"/>
    </row>
    <row r="13310" spans="7:7">
      <c r="G13310" s="220"/>
    </row>
    <row r="13311" spans="7:7">
      <c r="G13311" s="220"/>
    </row>
    <row r="13312" spans="7:7">
      <c r="G13312" s="220"/>
    </row>
    <row r="13313" spans="7:7">
      <c r="G13313" s="220"/>
    </row>
    <row r="13314" spans="7:7">
      <c r="G13314" s="220"/>
    </row>
    <row r="13315" spans="7:7">
      <c r="G13315" s="220"/>
    </row>
    <row r="13316" spans="7:7">
      <c r="G13316" s="220"/>
    </row>
    <row r="13317" spans="7:7">
      <c r="G13317" s="220"/>
    </row>
    <row r="13318" spans="7:7">
      <c r="G13318" s="220"/>
    </row>
    <row r="13319" spans="7:7">
      <c r="G13319" s="220"/>
    </row>
    <row r="13320" spans="7:7">
      <c r="G13320" s="220"/>
    </row>
    <row r="13321" spans="7:7">
      <c r="G13321" s="220"/>
    </row>
    <row r="13322" spans="7:7">
      <c r="G13322" s="220"/>
    </row>
    <row r="13323" spans="7:7">
      <c r="G13323" s="220"/>
    </row>
    <row r="13324" spans="7:7">
      <c r="G13324" s="220"/>
    </row>
    <row r="13325" spans="7:7">
      <c r="G13325" s="220"/>
    </row>
    <row r="13326" spans="7:7">
      <c r="G13326" s="220"/>
    </row>
    <row r="13327" spans="7:7">
      <c r="G13327" s="220"/>
    </row>
    <row r="13328" spans="7:7">
      <c r="G13328" s="220"/>
    </row>
    <row r="13329" spans="7:7">
      <c r="G13329" s="220"/>
    </row>
    <row r="13330" spans="7:7">
      <c r="G13330" s="220"/>
    </row>
    <row r="13331" spans="7:7">
      <c r="G13331" s="220"/>
    </row>
    <row r="13332" spans="7:7">
      <c r="G13332" s="220"/>
    </row>
    <row r="13333" spans="7:7">
      <c r="G13333" s="220"/>
    </row>
    <row r="13334" spans="7:7">
      <c r="G13334" s="220"/>
    </row>
    <row r="13335" spans="7:7">
      <c r="G13335" s="220"/>
    </row>
    <row r="13336" spans="7:7">
      <c r="G13336" s="220"/>
    </row>
    <row r="13337" spans="7:7">
      <c r="G13337" s="220"/>
    </row>
    <row r="13338" spans="7:7">
      <c r="G13338" s="220"/>
    </row>
    <row r="13339" spans="7:7">
      <c r="G13339" s="220"/>
    </row>
    <row r="13340" spans="7:7">
      <c r="G13340" s="220"/>
    </row>
    <row r="13341" spans="7:7">
      <c r="G13341" s="220"/>
    </row>
    <row r="13342" spans="7:7">
      <c r="G13342" s="220"/>
    </row>
    <row r="13343" spans="7:7">
      <c r="G13343" s="220"/>
    </row>
    <row r="13344" spans="7:7">
      <c r="G13344" s="220"/>
    </row>
    <row r="13345" spans="7:7">
      <c r="G13345" s="220"/>
    </row>
    <row r="13346" spans="7:7">
      <c r="G13346" s="220"/>
    </row>
    <row r="13347" spans="7:7">
      <c r="G13347" s="220"/>
    </row>
    <row r="13348" spans="7:7">
      <c r="G13348" s="220"/>
    </row>
    <row r="13349" spans="7:7">
      <c r="G13349" s="220"/>
    </row>
    <row r="13350" spans="7:7">
      <c r="G13350" s="220"/>
    </row>
    <row r="13351" spans="7:7">
      <c r="G13351" s="220"/>
    </row>
    <row r="13352" spans="7:7">
      <c r="G13352" s="220"/>
    </row>
    <row r="13353" spans="7:7">
      <c r="G13353" s="220"/>
    </row>
    <row r="13354" spans="7:7">
      <c r="G13354" s="220"/>
    </row>
    <row r="13355" spans="7:7">
      <c r="G13355" s="220"/>
    </row>
    <row r="13356" spans="7:7">
      <c r="G13356" s="220"/>
    </row>
    <row r="13357" spans="7:7">
      <c r="G13357" s="220"/>
    </row>
    <row r="13358" spans="7:7">
      <c r="G13358" s="220"/>
    </row>
    <row r="13359" spans="7:7">
      <c r="G13359" s="220"/>
    </row>
    <row r="13360" spans="7:7">
      <c r="G13360" s="220"/>
    </row>
    <row r="13361" spans="7:7">
      <c r="G13361" s="220"/>
    </row>
    <row r="13362" spans="7:7">
      <c r="G13362" s="220"/>
    </row>
    <row r="13363" spans="7:7">
      <c r="G13363" s="220"/>
    </row>
    <row r="13364" spans="7:7">
      <c r="G13364" s="220"/>
    </row>
    <row r="13365" spans="7:7">
      <c r="G13365" s="220"/>
    </row>
    <row r="13366" spans="7:7">
      <c r="G13366" s="220"/>
    </row>
    <row r="13367" spans="7:7">
      <c r="G13367" s="220"/>
    </row>
    <row r="13368" spans="7:7">
      <c r="G13368" s="220"/>
    </row>
    <row r="13369" spans="7:7">
      <c r="G13369" s="220"/>
    </row>
    <row r="13370" spans="7:7">
      <c r="G13370" s="220"/>
    </row>
    <row r="13371" spans="7:7">
      <c r="G13371" s="220"/>
    </row>
    <row r="13372" spans="7:7">
      <c r="G13372" s="220"/>
    </row>
    <row r="13373" spans="7:7">
      <c r="G13373" s="220"/>
    </row>
    <row r="13374" spans="7:7">
      <c r="G13374" s="220"/>
    </row>
    <row r="13375" spans="7:7">
      <c r="G13375" s="220"/>
    </row>
    <row r="13376" spans="7:7">
      <c r="G13376" s="220"/>
    </row>
    <row r="13377" spans="7:7">
      <c r="G13377" s="220"/>
    </row>
    <row r="13378" spans="7:7">
      <c r="G13378" s="220"/>
    </row>
    <row r="13379" spans="7:7">
      <c r="G13379" s="220"/>
    </row>
    <row r="13380" spans="7:7">
      <c r="G13380" s="220"/>
    </row>
    <row r="13381" spans="7:7">
      <c r="G13381" s="220"/>
    </row>
    <row r="13382" spans="7:7">
      <c r="G13382" s="220"/>
    </row>
    <row r="13383" spans="7:7">
      <c r="G13383" s="220"/>
    </row>
    <row r="13384" spans="7:7">
      <c r="G13384" s="220"/>
    </row>
    <row r="13385" spans="7:7">
      <c r="G13385" s="220"/>
    </row>
    <row r="13386" spans="7:7">
      <c r="G13386" s="220"/>
    </row>
    <row r="13387" spans="7:7">
      <c r="G13387" s="220"/>
    </row>
    <row r="13388" spans="7:7">
      <c r="G13388" s="220"/>
    </row>
    <row r="13389" spans="7:7">
      <c r="G13389" s="220"/>
    </row>
    <row r="13390" spans="7:7">
      <c r="G13390" s="220"/>
    </row>
    <row r="13391" spans="7:7">
      <c r="G13391" s="220"/>
    </row>
    <row r="13392" spans="7:7">
      <c r="G13392" s="220"/>
    </row>
    <row r="13393" spans="7:7">
      <c r="G13393" s="220"/>
    </row>
    <row r="13394" spans="7:7">
      <c r="G13394" s="220"/>
    </row>
    <row r="13395" spans="7:7">
      <c r="G13395" s="220"/>
    </row>
    <row r="13396" spans="7:7">
      <c r="G13396" s="220"/>
    </row>
    <row r="13397" spans="7:7">
      <c r="G13397" s="220"/>
    </row>
    <row r="13398" spans="7:7">
      <c r="G13398" s="220"/>
    </row>
    <row r="13399" spans="7:7">
      <c r="G13399" s="220"/>
    </row>
    <row r="13400" spans="7:7">
      <c r="G13400" s="220"/>
    </row>
    <row r="13401" spans="7:7">
      <c r="G13401" s="220"/>
    </row>
    <row r="13402" spans="7:7">
      <c r="G13402" s="220"/>
    </row>
    <row r="13403" spans="7:7">
      <c r="G13403" s="220"/>
    </row>
    <row r="13404" spans="7:7">
      <c r="G13404" s="220"/>
    </row>
    <row r="13405" spans="7:7">
      <c r="G13405" s="220"/>
    </row>
    <row r="13406" spans="7:7">
      <c r="G13406" s="220"/>
    </row>
    <row r="13407" spans="7:7">
      <c r="G13407" s="220"/>
    </row>
    <row r="13408" spans="7:7">
      <c r="G13408" s="220"/>
    </row>
    <row r="13409" spans="7:7">
      <c r="G13409" s="220"/>
    </row>
    <row r="13410" spans="7:7">
      <c r="G13410" s="220"/>
    </row>
    <row r="13411" spans="7:7">
      <c r="G13411" s="220"/>
    </row>
    <row r="13412" spans="7:7">
      <c r="G13412" s="220"/>
    </row>
    <row r="13413" spans="7:7">
      <c r="G13413" s="220"/>
    </row>
    <row r="13414" spans="7:7">
      <c r="G13414" s="220"/>
    </row>
    <row r="13415" spans="7:7">
      <c r="G13415" s="220"/>
    </row>
    <row r="13416" spans="7:7">
      <c r="G13416" s="220"/>
    </row>
    <row r="13417" spans="7:7">
      <c r="G13417" s="220"/>
    </row>
    <row r="13418" spans="7:7">
      <c r="G13418" s="220"/>
    </row>
    <row r="13419" spans="7:7">
      <c r="G13419" s="220"/>
    </row>
    <row r="13420" spans="7:7">
      <c r="G13420" s="220"/>
    </row>
    <row r="13421" spans="7:7">
      <c r="G13421" s="220"/>
    </row>
    <row r="13422" spans="7:7">
      <c r="G13422" s="220"/>
    </row>
    <row r="13423" spans="7:7">
      <c r="G13423" s="220"/>
    </row>
    <row r="13424" spans="7:7">
      <c r="G13424" s="220"/>
    </row>
    <row r="13425" spans="7:7">
      <c r="G13425" s="220"/>
    </row>
    <row r="13426" spans="7:7">
      <c r="G13426" s="220"/>
    </row>
    <row r="13427" spans="7:7">
      <c r="G13427" s="220"/>
    </row>
    <row r="13428" spans="7:7">
      <c r="G13428" s="220"/>
    </row>
    <row r="13429" spans="7:7">
      <c r="G13429" s="220"/>
    </row>
    <row r="13430" spans="7:7">
      <c r="G13430" s="220"/>
    </row>
    <row r="13431" spans="7:7">
      <c r="G13431" s="220"/>
    </row>
    <row r="13432" spans="7:7">
      <c r="G13432" s="220"/>
    </row>
    <row r="13433" spans="7:7">
      <c r="G13433" s="220"/>
    </row>
    <row r="13434" spans="7:7">
      <c r="G13434" s="220"/>
    </row>
    <row r="13435" spans="7:7">
      <c r="G13435" s="220"/>
    </row>
    <row r="13436" spans="7:7">
      <c r="G13436" s="220"/>
    </row>
    <row r="13437" spans="7:7">
      <c r="G13437" s="220"/>
    </row>
    <row r="13438" spans="7:7">
      <c r="G13438" s="220"/>
    </row>
    <row r="13439" spans="7:7">
      <c r="G13439" s="220"/>
    </row>
    <row r="13440" spans="7:7">
      <c r="G13440" s="220"/>
    </row>
    <row r="13441" spans="7:7">
      <c r="G13441" s="220"/>
    </row>
    <row r="13442" spans="7:7">
      <c r="G13442" s="220"/>
    </row>
    <row r="13443" spans="7:7">
      <c r="G13443" s="220"/>
    </row>
    <row r="13444" spans="7:7">
      <c r="G13444" s="220"/>
    </row>
    <row r="13445" spans="7:7">
      <c r="G13445" s="220"/>
    </row>
    <row r="13446" spans="7:7">
      <c r="G13446" s="220"/>
    </row>
    <row r="13447" spans="7:7">
      <c r="G13447" s="220"/>
    </row>
    <row r="13448" spans="7:7">
      <c r="G13448" s="220"/>
    </row>
    <row r="13449" spans="7:7">
      <c r="G13449" s="220"/>
    </row>
    <row r="13450" spans="7:7">
      <c r="G13450" s="220"/>
    </row>
    <row r="13451" spans="7:7">
      <c r="G13451" s="220"/>
    </row>
    <row r="13452" spans="7:7">
      <c r="G13452" s="220"/>
    </row>
    <row r="13453" spans="7:7">
      <c r="G13453" s="220"/>
    </row>
    <row r="13454" spans="7:7">
      <c r="G13454" s="220"/>
    </row>
    <row r="13455" spans="7:7">
      <c r="G13455" s="220"/>
    </row>
    <row r="13456" spans="7:7">
      <c r="G13456" s="220"/>
    </row>
    <row r="13457" spans="7:7">
      <c r="G13457" s="220"/>
    </row>
    <row r="13458" spans="7:7">
      <c r="G13458" s="220"/>
    </row>
    <row r="13459" spans="7:7">
      <c r="G13459" s="220"/>
    </row>
    <row r="13460" spans="7:7">
      <c r="G13460" s="220"/>
    </row>
    <row r="13461" spans="7:7">
      <c r="G13461" s="220"/>
    </row>
    <row r="13462" spans="7:7">
      <c r="G13462" s="220"/>
    </row>
    <row r="13463" spans="7:7">
      <c r="G13463" s="220"/>
    </row>
    <row r="13464" spans="7:7">
      <c r="G13464" s="220"/>
    </row>
    <row r="13465" spans="7:7">
      <c r="G13465" s="220"/>
    </row>
    <row r="13466" spans="7:7">
      <c r="G13466" s="220"/>
    </row>
    <row r="13467" spans="7:7">
      <c r="G13467" s="220"/>
    </row>
    <row r="13468" spans="7:7">
      <c r="G13468" s="220"/>
    </row>
    <row r="13469" spans="7:7">
      <c r="G13469" s="220"/>
    </row>
    <row r="13470" spans="7:7">
      <c r="G13470" s="220"/>
    </row>
    <row r="13471" spans="7:7">
      <c r="G13471" s="220"/>
    </row>
    <row r="13472" spans="7:7">
      <c r="G13472" s="220"/>
    </row>
    <row r="13473" spans="7:7">
      <c r="G13473" s="220"/>
    </row>
    <row r="13474" spans="7:7">
      <c r="G13474" s="220"/>
    </row>
    <row r="13475" spans="7:7">
      <c r="G13475" s="220"/>
    </row>
    <row r="13476" spans="7:7">
      <c r="G13476" s="220"/>
    </row>
    <row r="13477" spans="7:7">
      <c r="G13477" s="220"/>
    </row>
    <row r="13478" spans="7:7">
      <c r="G13478" s="220"/>
    </row>
    <row r="13479" spans="7:7">
      <c r="G13479" s="220"/>
    </row>
    <row r="13480" spans="7:7">
      <c r="G13480" s="220"/>
    </row>
    <row r="13481" spans="7:7">
      <c r="G13481" s="220"/>
    </row>
    <row r="13482" spans="7:7">
      <c r="G13482" s="220"/>
    </row>
    <row r="13483" spans="7:7">
      <c r="G13483" s="220"/>
    </row>
    <row r="13484" spans="7:7">
      <c r="G13484" s="220"/>
    </row>
    <row r="13485" spans="7:7">
      <c r="G13485" s="220"/>
    </row>
    <row r="13486" spans="7:7">
      <c r="G13486" s="220"/>
    </row>
    <row r="13487" spans="7:7">
      <c r="G13487" s="220"/>
    </row>
    <row r="13488" spans="7:7">
      <c r="G13488" s="220"/>
    </row>
    <row r="13489" spans="7:7">
      <c r="G13489" s="220"/>
    </row>
    <row r="13490" spans="7:7">
      <c r="G13490" s="220"/>
    </row>
    <row r="13491" spans="7:7">
      <c r="G13491" s="220"/>
    </row>
    <row r="13492" spans="7:7">
      <c r="G13492" s="220"/>
    </row>
    <row r="13493" spans="7:7">
      <c r="G13493" s="220"/>
    </row>
    <row r="13494" spans="7:7">
      <c r="G13494" s="220"/>
    </row>
    <row r="13495" spans="7:7">
      <c r="G13495" s="220"/>
    </row>
    <row r="13496" spans="7:7">
      <c r="G13496" s="220"/>
    </row>
    <row r="13497" spans="7:7">
      <c r="G13497" s="220"/>
    </row>
    <row r="13498" spans="7:7">
      <c r="G13498" s="220"/>
    </row>
    <row r="13499" spans="7:7">
      <c r="G13499" s="220"/>
    </row>
    <row r="13500" spans="7:7">
      <c r="G13500" s="220"/>
    </row>
    <row r="13501" spans="7:7">
      <c r="G13501" s="220"/>
    </row>
    <row r="13502" spans="7:7">
      <c r="G13502" s="220"/>
    </row>
    <row r="13503" spans="7:7">
      <c r="G13503" s="220"/>
    </row>
    <row r="13504" spans="7:7">
      <c r="G13504" s="220"/>
    </row>
    <row r="13505" spans="7:7">
      <c r="G13505" s="220"/>
    </row>
    <row r="13506" spans="7:7">
      <c r="G13506" s="220"/>
    </row>
    <row r="13507" spans="7:7">
      <c r="G13507" s="220"/>
    </row>
    <row r="13508" spans="7:7">
      <c r="G13508" s="220"/>
    </row>
    <row r="13509" spans="7:7">
      <c r="G13509" s="220"/>
    </row>
    <row r="13510" spans="7:7">
      <c r="G13510" s="220"/>
    </row>
    <row r="13511" spans="7:7">
      <c r="G13511" s="220"/>
    </row>
    <row r="13512" spans="7:7">
      <c r="G13512" s="220"/>
    </row>
    <row r="13513" spans="7:7">
      <c r="G13513" s="220"/>
    </row>
    <row r="13514" spans="7:7">
      <c r="G13514" s="220"/>
    </row>
    <row r="13515" spans="7:7">
      <c r="G13515" s="220"/>
    </row>
    <row r="13516" spans="7:7">
      <c r="G13516" s="220"/>
    </row>
    <row r="13517" spans="7:7">
      <c r="G13517" s="220"/>
    </row>
    <row r="13518" spans="7:7">
      <c r="G13518" s="220"/>
    </row>
    <row r="13519" spans="7:7">
      <c r="G13519" s="220"/>
    </row>
    <row r="13520" spans="7:7">
      <c r="G13520" s="220"/>
    </row>
    <row r="13521" spans="7:7">
      <c r="G13521" s="220"/>
    </row>
    <row r="13522" spans="7:7">
      <c r="G13522" s="220"/>
    </row>
    <row r="13523" spans="7:7">
      <c r="G13523" s="220"/>
    </row>
    <row r="13524" spans="7:7">
      <c r="G13524" s="220"/>
    </row>
    <row r="13525" spans="7:7">
      <c r="G13525" s="220"/>
    </row>
    <row r="13526" spans="7:7">
      <c r="G13526" s="220"/>
    </row>
    <row r="13527" spans="7:7">
      <c r="G13527" s="220"/>
    </row>
    <row r="13528" spans="7:7">
      <c r="G13528" s="220"/>
    </row>
    <row r="13529" spans="7:7">
      <c r="G13529" s="220"/>
    </row>
    <row r="13530" spans="7:7">
      <c r="G13530" s="220"/>
    </row>
    <row r="13531" spans="7:7">
      <c r="G13531" s="220"/>
    </row>
    <row r="13532" spans="7:7">
      <c r="G13532" s="220"/>
    </row>
    <row r="13533" spans="7:7">
      <c r="G13533" s="220"/>
    </row>
    <row r="13534" spans="7:7">
      <c r="G13534" s="220"/>
    </row>
    <row r="13535" spans="7:7">
      <c r="G13535" s="220"/>
    </row>
    <row r="13536" spans="7:7">
      <c r="G13536" s="220"/>
    </row>
    <row r="13537" spans="7:7">
      <c r="G13537" s="220"/>
    </row>
    <row r="13538" spans="7:7">
      <c r="G13538" s="220"/>
    </row>
    <row r="13539" spans="7:7">
      <c r="G13539" s="220"/>
    </row>
    <row r="13540" spans="7:7">
      <c r="G13540" s="220"/>
    </row>
    <row r="13541" spans="7:7">
      <c r="G13541" s="220"/>
    </row>
    <row r="13542" spans="7:7">
      <c r="G13542" s="220"/>
    </row>
    <row r="13543" spans="7:7">
      <c r="G13543" s="220"/>
    </row>
    <row r="13544" spans="7:7">
      <c r="G13544" s="220"/>
    </row>
    <row r="13545" spans="7:7">
      <c r="G13545" s="220"/>
    </row>
    <row r="13546" spans="7:7">
      <c r="G13546" s="220"/>
    </row>
    <row r="13547" spans="7:7">
      <c r="G13547" s="220"/>
    </row>
    <row r="13548" spans="7:7">
      <c r="G13548" s="220"/>
    </row>
    <row r="13549" spans="7:7">
      <c r="G13549" s="220"/>
    </row>
    <row r="13550" spans="7:7">
      <c r="G13550" s="220"/>
    </row>
    <row r="13551" spans="7:7">
      <c r="G13551" s="220"/>
    </row>
    <row r="13552" spans="7:7">
      <c r="G13552" s="220"/>
    </row>
    <row r="13553" spans="7:7">
      <c r="G13553" s="220"/>
    </row>
    <row r="13554" spans="7:7">
      <c r="G13554" s="220"/>
    </row>
    <row r="13555" spans="7:7">
      <c r="G13555" s="220"/>
    </row>
    <row r="13556" spans="7:7">
      <c r="G13556" s="220"/>
    </row>
    <row r="13557" spans="7:7">
      <c r="G13557" s="220"/>
    </row>
    <row r="13558" spans="7:7">
      <c r="G13558" s="220"/>
    </row>
    <row r="13559" spans="7:7">
      <c r="G13559" s="220"/>
    </row>
    <row r="13560" spans="7:7">
      <c r="G13560" s="220"/>
    </row>
    <row r="13561" spans="7:7">
      <c r="G13561" s="220"/>
    </row>
    <row r="13562" spans="7:7">
      <c r="G13562" s="220"/>
    </row>
    <row r="13563" spans="7:7">
      <c r="G13563" s="220"/>
    </row>
    <row r="13564" spans="7:7">
      <c r="G13564" s="220"/>
    </row>
    <row r="13565" spans="7:7">
      <c r="G13565" s="220"/>
    </row>
    <row r="13566" spans="7:7">
      <c r="G13566" s="220"/>
    </row>
    <row r="13567" spans="7:7">
      <c r="G13567" s="220"/>
    </row>
    <row r="13568" spans="7:7">
      <c r="G13568" s="220"/>
    </row>
    <row r="13569" spans="7:7">
      <c r="G13569" s="220"/>
    </row>
    <row r="13570" spans="7:7">
      <c r="G13570" s="220"/>
    </row>
    <row r="13571" spans="7:7">
      <c r="G13571" s="220"/>
    </row>
    <row r="13572" spans="7:7">
      <c r="G13572" s="220"/>
    </row>
    <row r="13573" spans="7:7">
      <c r="G13573" s="220"/>
    </row>
    <row r="13574" spans="7:7">
      <c r="G13574" s="220"/>
    </row>
    <row r="13575" spans="7:7">
      <c r="G13575" s="220"/>
    </row>
    <row r="13576" spans="7:7">
      <c r="G13576" s="220"/>
    </row>
    <row r="13577" spans="7:7">
      <c r="G13577" s="220"/>
    </row>
    <row r="13578" spans="7:7">
      <c r="G13578" s="220"/>
    </row>
    <row r="13579" spans="7:7">
      <c r="G13579" s="220"/>
    </row>
    <row r="13580" spans="7:7">
      <c r="G13580" s="220"/>
    </row>
    <row r="13581" spans="7:7">
      <c r="G13581" s="220"/>
    </row>
    <row r="13582" spans="7:7">
      <c r="G13582" s="220"/>
    </row>
    <row r="13583" spans="7:7">
      <c r="G13583" s="220"/>
    </row>
    <row r="13584" spans="7:7">
      <c r="G13584" s="220"/>
    </row>
    <row r="13585" spans="7:7">
      <c r="G13585" s="220"/>
    </row>
    <row r="13586" spans="7:7">
      <c r="G13586" s="220"/>
    </row>
    <row r="13587" spans="7:7">
      <c r="G13587" s="220"/>
    </row>
    <row r="13588" spans="7:7">
      <c r="G13588" s="220"/>
    </row>
    <row r="13589" spans="7:7">
      <c r="G13589" s="220"/>
    </row>
    <row r="13590" spans="7:7">
      <c r="G13590" s="220"/>
    </row>
    <row r="13591" spans="7:7">
      <c r="G13591" s="220"/>
    </row>
    <row r="13592" spans="7:7">
      <c r="G13592" s="220"/>
    </row>
    <row r="13593" spans="7:7">
      <c r="G13593" s="220"/>
    </row>
    <row r="13594" spans="7:7">
      <c r="G13594" s="220"/>
    </row>
    <row r="13595" spans="7:7">
      <c r="G13595" s="220"/>
    </row>
    <row r="13596" spans="7:7">
      <c r="G13596" s="220"/>
    </row>
    <row r="13597" spans="7:7">
      <c r="G13597" s="220"/>
    </row>
    <row r="13598" spans="7:7">
      <c r="G13598" s="220"/>
    </row>
    <row r="13599" spans="7:7">
      <c r="G13599" s="220"/>
    </row>
    <row r="13600" spans="7:7">
      <c r="G13600" s="220"/>
    </row>
    <row r="13601" spans="7:7">
      <c r="G13601" s="220"/>
    </row>
    <row r="13602" spans="7:7">
      <c r="G13602" s="220"/>
    </row>
    <row r="13603" spans="7:7">
      <c r="G13603" s="220"/>
    </row>
    <row r="13604" spans="7:7">
      <c r="G13604" s="220"/>
    </row>
    <row r="13605" spans="7:7">
      <c r="G13605" s="220"/>
    </row>
    <row r="13606" spans="7:7">
      <c r="G13606" s="220"/>
    </row>
    <row r="13607" spans="7:7">
      <c r="G13607" s="220"/>
    </row>
    <row r="13608" spans="7:7">
      <c r="G13608" s="220"/>
    </row>
    <row r="13609" spans="7:7">
      <c r="G13609" s="220"/>
    </row>
    <row r="13610" spans="7:7">
      <c r="G13610" s="220"/>
    </row>
    <row r="13611" spans="7:7">
      <c r="G13611" s="220"/>
    </row>
    <row r="13612" spans="7:7">
      <c r="G13612" s="220"/>
    </row>
    <row r="13613" spans="7:7">
      <c r="G13613" s="220"/>
    </row>
    <row r="13614" spans="7:7">
      <c r="G13614" s="220"/>
    </row>
    <row r="13615" spans="7:7">
      <c r="G13615" s="220"/>
    </row>
    <row r="13616" spans="7:7">
      <c r="G13616" s="220"/>
    </row>
    <row r="13617" spans="7:7">
      <c r="G13617" s="220"/>
    </row>
    <row r="13618" spans="7:7">
      <c r="G13618" s="220"/>
    </row>
    <row r="13619" spans="7:7">
      <c r="G13619" s="220"/>
    </row>
    <row r="13620" spans="7:7">
      <c r="G13620" s="220"/>
    </row>
    <row r="13621" spans="7:7">
      <c r="G13621" s="220"/>
    </row>
    <row r="13622" spans="7:7">
      <c r="G13622" s="220"/>
    </row>
    <row r="13623" spans="7:7">
      <c r="G13623" s="220"/>
    </row>
    <row r="13624" spans="7:7">
      <c r="G13624" s="220"/>
    </row>
    <row r="13625" spans="7:7">
      <c r="G13625" s="220"/>
    </row>
    <row r="13626" spans="7:7">
      <c r="G13626" s="220"/>
    </row>
    <row r="13627" spans="7:7">
      <c r="G13627" s="220"/>
    </row>
    <row r="13628" spans="7:7">
      <c r="G13628" s="220"/>
    </row>
    <row r="13629" spans="7:7">
      <c r="G13629" s="220"/>
    </row>
    <row r="13630" spans="7:7">
      <c r="G13630" s="220"/>
    </row>
    <row r="13631" spans="7:7">
      <c r="G13631" s="220"/>
    </row>
    <row r="13632" spans="7:7">
      <c r="G13632" s="220"/>
    </row>
    <row r="13633" spans="7:7">
      <c r="G13633" s="220"/>
    </row>
    <row r="13634" spans="7:7">
      <c r="G13634" s="220"/>
    </row>
    <row r="13635" spans="7:7">
      <c r="G13635" s="220"/>
    </row>
    <row r="13636" spans="7:7">
      <c r="G13636" s="220"/>
    </row>
    <row r="13637" spans="7:7">
      <c r="G13637" s="220"/>
    </row>
    <row r="13638" spans="7:7">
      <c r="G13638" s="220"/>
    </row>
    <row r="13639" spans="7:7">
      <c r="G13639" s="220"/>
    </row>
    <row r="13640" spans="7:7">
      <c r="G13640" s="220"/>
    </row>
    <row r="13641" spans="7:7">
      <c r="G13641" s="220"/>
    </row>
    <row r="13642" spans="7:7">
      <c r="G13642" s="220"/>
    </row>
    <row r="13643" spans="7:7">
      <c r="G13643" s="220"/>
    </row>
    <row r="13644" spans="7:7">
      <c r="G13644" s="220"/>
    </row>
    <row r="13645" spans="7:7">
      <c r="G13645" s="220"/>
    </row>
    <row r="13646" spans="7:7">
      <c r="G13646" s="220"/>
    </row>
    <row r="13647" spans="7:7">
      <c r="G13647" s="220"/>
    </row>
    <row r="13648" spans="7:7">
      <c r="G13648" s="220"/>
    </row>
    <row r="13649" spans="7:7">
      <c r="G13649" s="220"/>
    </row>
    <row r="13650" spans="7:7">
      <c r="G13650" s="220"/>
    </row>
    <row r="13651" spans="7:7">
      <c r="G13651" s="220"/>
    </row>
    <row r="13652" spans="7:7">
      <c r="G13652" s="220"/>
    </row>
    <row r="13653" spans="7:7">
      <c r="G13653" s="220"/>
    </row>
    <row r="13654" spans="7:7">
      <c r="G13654" s="220"/>
    </row>
    <row r="13655" spans="7:7">
      <c r="G13655" s="220"/>
    </row>
    <row r="13656" spans="7:7">
      <c r="G13656" s="220"/>
    </row>
    <row r="13657" spans="7:7">
      <c r="G13657" s="220"/>
    </row>
    <row r="13658" spans="7:7">
      <c r="G13658" s="220"/>
    </row>
    <row r="13659" spans="7:7">
      <c r="G13659" s="220"/>
    </row>
    <row r="13660" spans="7:7">
      <c r="G13660" s="220"/>
    </row>
    <row r="13661" spans="7:7">
      <c r="G13661" s="220"/>
    </row>
    <row r="13662" spans="7:7">
      <c r="G13662" s="220"/>
    </row>
    <row r="13663" spans="7:7">
      <c r="G13663" s="220"/>
    </row>
    <row r="13664" spans="7:7">
      <c r="G13664" s="220"/>
    </row>
    <row r="13665" spans="7:7">
      <c r="G13665" s="220"/>
    </row>
    <row r="13666" spans="7:7">
      <c r="G13666" s="220"/>
    </row>
    <row r="13667" spans="7:7">
      <c r="G13667" s="220"/>
    </row>
    <row r="13668" spans="7:7">
      <c r="G13668" s="220"/>
    </row>
    <row r="13669" spans="7:7">
      <c r="G13669" s="220"/>
    </row>
    <row r="13670" spans="7:7">
      <c r="G13670" s="220"/>
    </row>
    <row r="13671" spans="7:7">
      <c r="G13671" s="220"/>
    </row>
    <row r="13672" spans="7:7">
      <c r="G13672" s="220"/>
    </row>
    <row r="13673" spans="7:7">
      <c r="G13673" s="220"/>
    </row>
    <row r="13674" spans="7:7">
      <c r="G13674" s="220"/>
    </row>
    <row r="13675" spans="7:7">
      <c r="G13675" s="220"/>
    </row>
    <row r="13676" spans="7:7">
      <c r="G13676" s="220"/>
    </row>
    <row r="13677" spans="7:7">
      <c r="G13677" s="220"/>
    </row>
    <row r="13678" spans="7:7">
      <c r="G13678" s="220"/>
    </row>
    <row r="13679" spans="7:7">
      <c r="G13679" s="220"/>
    </row>
    <row r="13680" spans="7:7">
      <c r="G13680" s="220"/>
    </row>
    <row r="13681" spans="7:7">
      <c r="G13681" s="220"/>
    </row>
    <row r="13682" spans="7:7">
      <c r="G13682" s="220"/>
    </row>
    <row r="13683" spans="7:7">
      <c r="G13683" s="220"/>
    </row>
    <row r="13684" spans="7:7">
      <c r="G13684" s="220"/>
    </row>
    <row r="13685" spans="7:7">
      <c r="G13685" s="220"/>
    </row>
    <row r="13686" spans="7:7">
      <c r="G13686" s="220"/>
    </row>
    <row r="13687" spans="7:7">
      <c r="G13687" s="220"/>
    </row>
    <row r="13688" spans="7:7">
      <c r="G13688" s="220"/>
    </row>
    <row r="13689" spans="7:7">
      <c r="G13689" s="220"/>
    </row>
    <row r="13690" spans="7:7">
      <c r="G13690" s="220"/>
    </row>
    <row r="13691" spans="7:7">
      <c r="G13691" s="220"/>
    </row>
    <row r="13692" spans="7:7">
      <c r="G13692" s="220"/>
    </row>
    <row r="13693" spans="7:7">
      <c r="G13693" s="220"/>
    </row>
    <row r="13694" spans="7:7">
      <c r="G13694" s="220"/>
    </row>
    <row r="13695" spans="7:7">
      <c r="G13695" s="220"/>
    </row>
    <row r="13696" spans="7:7">
      <c r="G13696" s="220"/>
    </row>
    <row r="13697" spans="7:7">
      <c r="G13697" s="220"/>
    </row>
    <row r="13698" spans="7:7">
      <c r="G13698" s="220"/>
    </row>
    <row r="13699" spans="7:7">
      <c r="G13699" s="220"/>
    </row>
    <row r="13700" spans="7:7">
      <c r="G13700" s="220"/>
    </row>
    <row r="13701" spans="7:7">
      <c r="G13701" s="220"/>
    </row>
    <row r="13702" spans="7:7">
      <c r="G13702" s="220"/>
    </row>
    <row r="13703" spans="7:7">
      <c r="G13703" s="220"/>
    </row>
    <row r="13704" spans="7:7">
      <c r="G13704" s="220"/>
    </row>
    <row r="13705" spans="7:7">
      <c r="G13705" s="220"/>
    </row>
    <row r="13706" spans="7:7">
      <c r="G13706" s="220"/>
    </row>
    <row r="13707" spans="7:7">
      <c r="G13707" s="220"/>
    </row>
    <row r="13708" spans="7:7">
      <c r="G13708" s="220"/>
    </row>
    <row r="13709" spans="7:7">
      <c r="G13709" s="220"/>
    </row>
    <row r="13710" spans="7:7">
      <c r="G13710" s="220"/>
    </row>
    <row r="13711" spans="7:7">
      <c r="G13711" s="220"/>
    </row>
    <row r="13712" spans="7:7">
      <c r="G13712" s="220"/>
    </row>
    <row r="13713" spans="7:7">
      <c r="G13713" s="220"/>
    </row>
    <row r="13714" spans="7:7">
      <c r="G13714" s="220"/>
    </row>
    <row r="13715" spans="7:7">
      <c r="G13715" s="220"/>
    </row>
    <row r="13716" spans="7:7">
      <c r="G13716" s="220"/>
    </row>
    <row r="13717" spans="7:7">
      <c r="G13717" s="220"/>
    </row>
    <row r="13718" spans="7:7">
      <c r="G13718" s="220"/>
    </row>
    <row r="13719" spans="7:7">
      <c r="G13719" s="220"/>
    </row>
    <row r="13720" spans="7:7">
      <c r="G13720" s="220"/>
    </row>
    <row r="13721" spans="7:7">
      <c r="G13721" s="220"/>
    </row>
    <row r="13722" spans="7:7">
      <c r="G13722" s="220"/>
    </row>
    <row r="13723" spans="7:7">
      <c r="G13723" s="220"/>
    </row>
    <row r="13724" spans="7:7">
      <c r="G13724" s="220"/>
    </row>
    <row r="13725" spans="7:7">
      <c r="G13725" s="220"/>
    </row>
    <row r="13726" spans="7:7">
      <c r="G13726" s="220"/>
    </row>
    <row r="13727" spans="7:7">
      <c r="G13727" s="220"/>
    </row>
    <row r="13728" spans="7:7">
      <c r="G13728" s="220"/>
    </row>
    <row r="13729" spans="7:7">
      <c r="G13729" s="220"/>
    </row>
    <row r="13730" spans="7:7">
      <c r="G13730" s="220"/>
    </row>
    <row r="13731" spans="7:7">
      <c r="G13731" s="220"/>
    </row>
    <row r="13732" spans="7:7">
      <c r="G13732" s="220"/>
    </row>
    <row r="13733" spans="7:7">
      <c r="G13733" s="220"/>
    </row>
    <row r="13734" spans="7:7">
      <c r="G13734" s="220"/>
    </row>
    <row r="13735" spans="7:7">
      <c r="G13735" s="220"/>
    </row>
    <row r="13736" spans="7:7">
      <c r="G13736" s="220"/>
    </row>
    <row r="13737" spans="7:7">
      <c r="G13737" s="220"/>
    </row>
    <row r="13738" spans="7:7">
      <c r="G13738" s="220"/>
    </row>
    <row r="13739" spans="7:7">
      <c r="G13739" s="220"/>
    </row>
    <row r="13740" spans="7:7">
      <c r="G13740" s="220"/>
    </row>
    <row r="13741" spans="7:7">
      <c r="G13741" s="220"/>
    </row>
    <row r="13742" spans="7:7">
      <c r="G13742" s="220"/>
    </row>
    <row r="13743" spans="7:7">
      <c r="G13743" s="220"/>
    </row>
    <row r="13744" spans="7:7">
      <c r="G13744" s="220"/>
    </row>
    <row r="13745" spans="7:7">
      <c r="G13745" s="220"/>
    </row>
    <row r="13746" spans="7:7">
      <c r="G13746" s="220"/>
    </row>
    <row r="13747" spans="7:7">
      <c r="G13747" s="220"/>
    </row>
    <row r="13748" spans="7:7">
      <c r="G13748" s="220"/>
    </row>
    <row r="13749" spans="7:7">
      <c r="G13749" s="220"/>
    </row>
    <row r="13750" spans="7:7">
      <c r="G13750" s="220"/>
    </row>
    <row r="13751" spans="7:7">
      <c r="G13751" s="220"/>
    </row>
    <row r="13752" spans="7:7">
      <c r="G13752" s="220"/>
    </row>
    <row r="13753" spans="7:7">
      <c r="G13753" s="220"/>
    </row>
    <row r="13754" spans="7:7">
      <c r="G13754" s="220"/>
    </row>
    <row r="13755" spans="7:7">
      <c r="G13755" s="220"/>
    </row>
    <row r="13756" spans="7:7">
      <c r="G13756" s="220"/>
    </row>
    <row r="13757" spans="7:7">
      <c r="G13757" s="220"/>
    </row>
    <row r="13758" spans="7:7">
      <c r="G13758" s="220"/>
    </row>
    <row r="13759" spans="7:7">
      <c r="G13759" s="220"/>
    </row>
    <row r="13760" spans="7:7">
      <c r="G13760" s="220"/>
    </row>
    <row r="13761" spans="7:7">
      <c r="G13761" s="220"/>
    </row>
    <row r="13762" spans="7:7">
      <c r="G13762" s="220"/>
    </row>
    <row r="13763" spans="7:7">
      <c r="G13763" s="220"/>
    </row>
    <row r="13764" spans="7:7">
      <c r="G13764" s="220"/>
    </row>
    <row r="13765" spans="7:7">
      <c r="G13765" s="220"/>
    </row>
    <row r="13766" spans="7:7">
      <c r="G13766" s="220"/>
    </row>
    <row r="13767" spans="7:7">
      <c r="G13767" s="220"/>
    </row>
    <row r="13768" spans="7:7">
      <c r="G13768" s="220"/>
    </row>
    <row r="13769" spans="7:7">
      <c r="G13769" s="220"/>
    </row>
    <row r="13770" spans="7:7">
      <c r="G13770" s="220"/>
    </row>
    <row r="13771" spans="7:7">
      <c r="G13771" s="220"/>
    </row>
    <row r="13772" spans="7:7">
      <c r="G13772" s="220"/>
    </row>
    <row r="13773" spans="7:7">
      <c r="G13773" s="220"/>
    </row>
    <row r="13774" spans="7:7">
      <c r="G13774" s="220"/>
    </row>
    <row r="13775" spans="7:7">
      <c r="G13775" s="220"/>
    </row>
    <row r="13776" spans="7:7">
      <c r="G13776" s="220"/>
    </row>
    <row r="13777" spans="7:7">
      <c r="G13777" s="220"/>
    </row>
    <row r="13778" spans="7:7">
      <c r="G13778" s="220"/>
    </row>
    <row r="13779" spans="7:7">
      <c r="G13779" s="220"/>
    </row>
    <row r="13780" spans="7:7">
      <c r="G13780" s="220"/>
    </row>
    <row r="13781" spans="7:7">
      <c r="G13781" s="220"/>
    </row>
    <row r="13782" spans="7:7">
      <c r="G13782" s="220"/>
    </row>
    <row r="13783" spans="7:7">
      <c r="G13783" s="220"/>
    </row>
    <row r="13784" spans="7:7">
      <c r="G13784" s="220"/>
    </row>
    <row r="13785" spans="7:7">
      <c r="G13785" s="220"/>
    </row>
    <row r="13786" spans="7:7">
      <c r="G13786" s="220"/>
    </row>
    <row r="13787" spans="7:7">
      <c r="G13787" s="220"/>
    </row>
    <row r="13788" spans="7:7">
      <c r="G13788" s="220"/>
    </row>
    <row r="13789" spans="7:7">
      <c r="G13789" s="220"/>
    </row>
    <row r="13790" spans="7:7">
      <c r="G13790" s="220"/>
    </row>
    <row r="13791" spans="7:7">
      <c r="G13791" s="220"/>
    </row>
    <row r="13792" spans="7:7">
      <c r="G13792" s="220"/>
    </row>
    <row r="13793" spans="7:7">
      <c r="G13793" s="220"/>
    </row>
    <row r="13794" spans="7:7">
      <c r="G13794" s="220"/>
    </row>
    <row r="13795" spans="7:7">
      <c r="G13795" s="220"/>
    </row>
    <row r="13796" spans="7:7">
      <c r="G13796" s="220"/>
    </row>
    <row r="13797" spans="7:7">
      <c r="G13797" s="220"/>
    </row>
    <row r="13798" spans="7:7">
      <c r="G13798" s="220"/>
    </row>
    <row r="13799" spans="7:7">
      <c r="G13799" s="220"/>
    </row>
    <row r="13800" spans="7:7">
      <c r="G13800" s="220"/>
    </row>
    <row r="13801" spans="7:7">
      <c r="G13801" s="220"/>
    </row>
    <row r="13802" spans="7:7">
      <c r="G13802" s="220"/>
    </row>
    <row r="13803" spans="7:7">
      <c r="G13803" s="220"/>
    </row>
    <row r="13804" spans="7:7">
      <c r="G13804" s="220"/>
    </row>
    <row r="13805" spans="7:7">
      <c r="G13805" s="220"/>
    </row>
    <row r="13806" spans="7:7">
      <c r="G13806" s="220"/>
    </row>
    <row r="13807" spans="7:7">
      <c r="G13807" s="220"/>
    </row>
    <row r="13808" spans="7:7">
      <c r="G13808" s="220"/>
    </row>
    <row r="13809" spans="7:7">
      <c r="G13809" s="220"/>
    </row>
    <row r="13810" spans="7:7">
      <c r="G13810" s="220"/>
    </row>
    <row r="13811" spans="7:7">
      <c r="G13811" s="220"/>
    </row>
    <row r="13812" spans="7:7">
      <c r="G13812" s="220"/>
    </row>
    <row r="13813" spans="7:7">
      <c r="G13813" s="220"/>
    </row>
    <row r="13814" spans="7:7">
      <c r="G13814" s="220"/>
    </row>
    <row r="13815" spans="7:7">
      <c r="G13815" s="220"/>
    </row>
    <row r="13816" spans="7:7">
      <c r="G13816" s="220"/>
    </row>
    <row r="13817" spans="7:7">
      <c r="G13817" s="220"/>
    </row>
    <row r="13818" spans="7:7">
      <c r="G13818" s="220"/>
    </row>
    <row r="13819" spans="7:7">
      <c r="G13819" s="220"/>
    </row>
    <row r="13820" spans="7:7">
      <c r="G13820" s="220"/>
    </row>
    <row r="13821" spans="7:7">
      <c r="G13821" s="220"/>
    </row>
    <row r="13822" spans="7:7">
      <c r="G13822" s="220"/>
    </row>
    <row r="13823" spans="7:7">
      <c r="G13823" s="220"/>
    </row>
    <row r="13824" spans="7:7">
      <c r="G13824" s="220"/>
    </row>
    <row r="13825" spans="7:7">
      <c r="G13825" s="220"/>
    </row>
    <row r="13826" spans="7:7">
      <c r="G13826" s="220"/>
    </row>
    <row r="13827" spans="7:7">
      <c r="G13827" s="220"/>
    </row>
    <row r="13828" spans="7:7">
      <c r="G13828" s="220"/>
    </row>
    <row r="13829" spans="7:7">
      <c r="G13829" s="220"/>
    </row>
    <row r="13830" spans="7:7">
      <c r="G13830" s="220"/>
    </row>
    <row r="13831" spans="7:7">
      <c r="G13831" s="220"/>
    </row>
    <row r="13832" spans="7:7">
      <c r="G13832" s="220"/>
    </row>
    <row r="13833" spans="7:7">
      <c r="G13833" s="220"/>
    </row>
    <row r="13834" spans="7:7">
      <c r="G13834" s="220"/>
    </row>
    <row r="13835" spans="7:7">
      <c r="G13835" s="220"/>
    </row>
    <row r="13836" spans="7:7">
      <c r="G13836" s="220"/>
    </row>
    <row r="13837" spans="7:7">
      <c r="G13837" s="220"/>
    </row>
    <row r="13838" spans="7:7">
      <c r="G13838" s="220"/>
    </row>
    <row r="13839" spans="7:7">
      <c r="G13839" s="220"/>
    </row>
    <row r="13840" spans="7:7">
      <c r="G13840" s="220"/>
    </row>
    <row r="13841" spans="7:7">
      <c r="G13841" s="220"/>
    </row>
    <row r="13842" spans="7:7">
      <c r="G13842" s="220"/>
    </row>
    <row r="13843" spans="7:7">
      <c r="G13843" s="220"/>
    </row>
    <row r="13844" spans="7:7">
      <c r="G13844" s="220"/>
    </row>
    <row r="13845" spans="7:7">
      <c r="G13845" s="220"/>
    </row>
    <row r="13846" spans="7:7">
      <c r="G13846" s="220"/>
    </row>
    <row r="13847" spans="7:7">
      <c r="G13847" s="220"/>
    </row>
    <row r="13848" spans="7:7">
      <c r="G13848" s="220"/>
    </row>
    <row r="13849" spans="7:7">
      <c r="G13849" s="220"/>
    </row>
    <row r="13850" spans="7:7">
      <c r="G13850" s="220"/>
    </row>
    <row r="13851" spans="7:7">
      <c r="G13851" s="220"/>
    </row>
    <row r="13852" spans="7:7">
      <c r="G13852" s="220"/>
    </row>
    <row r="13853" spans="7:7">
      <c r="G13853" s="220"/>
    </row>
    <row r="13854" spans="7:7">
      <c r="G13854" s="220"/>
    </row>
    <row r="13855" spans="7:7">
      <c r="G13855" s="220"/>
    </row>
    <row r="13856" spans="7:7">
      <c r="G13856" s="220"/>
    </row>
    <row r="13857" spans="7:7">
      <c r="G13857" s="220"/>
    </row>
    <row r="13858" spans="7:7">
      <c r="G13858" s="220"/>
    </row>
    <row r="13859" spans="7:7">
      <c r="G13859" s="220"/>
    </row>
    <row r="13860" spans="7:7">
      <c r="G13860" s="220"/>
    </row>
    <row r="13861" spans="7:7">
      <c r="G13861" s="220"/>
    </row>
    <row r="13862" spans="7:7">
      <c r="G13862" s="220"/>
    </row>
    <row r="13863" spans="7:7">
      <c r="G13863" s="220"/>
    </row>
    <row r="13864" spans="7:7">
      <c r="G13864" s="220"/>
    </row>
    <row r="13865" spans="7:7">
      <c r="G13865" s="220"/>
    </row>
    <row r="13866" spans="7:7">
      <c r="G13866" s="220"/>
    </row>
    <row r="13867" spans="7:7">
      <c r="G13867" s="220"/>
    </row>
    <row r="13868" spans="7:7">
      <c r="G13868" s="220"/>
    </row>
    <row r="13869" spans="7:7">
      <c r="G13869" s="220"/>
    </row>
    <row r="13870" spans="7:7">
      <c r="G13870" s="220"/>
    </row>
    <row r="13871" spans="7:7">
      <c r="G13871" s="220"/>
    </row>
    <row r="13872" spans="7:7">
      <c r="G13872" s="220"/>
    </row>
    <row r="13873" spans="7:7">
      <c r="G13873" s="220"/>
    </row>
    <row r="13874" spans="7:7">
      <c r="G13874" s="220"/>
    </row>
    <row r="13875" spans="7:7">
      <c r="G13875" s="220"/>
    </row>
    <row r="13876" spans="7:7">
      <c r="G13876" s="220"/>
    </row>
    <row r="13877" spans="7:7">
      <c r="G13877" s="220"/>
    </row>
    <row r="13878" spans="7:7">
      <c r="G13878" s="220"/>
    </row>
    <row r="13879" spans="7:7">
      <c r="G13879" s="220"/>
    </row>
    <row r="13880" spans="7:7">
      <c r="G13880" s="220"/>
    </row>
    <row r="13881" spans="7:7">
      <c r="G13881" s="220"/>
    </row>
    <row r="13882" spans="7:7">
      <c r="G13882" s="220"/>
    </row>
    <row r="13883" spans="7:7">
      <c r="G13883" s="220"/>
    </row>
    <row r="13884" spans="7:7">
      <c r="G13884" s="220"/>
    </row>
    <row r="13885" spans="7:7">
      <c r="G13885" s="220"/>
    </row>
    <row r="13886" spans="7:7">
      <c r="G13886" s="220"/>
    </row>
    <row r="13887" spans="7:7">
      <c r="G13887" s="220"/>
    </row>
    <row r="13888" spans="7:7">
      <c r="G13888" s="220"/>
    </row>
    <row r="13889" spans="7:7">
      <c r="G13889" s="220"/>
    </row>
    <row r="13890" spans="7:7">
      <c r="G13890" s="220"/>
    </row>
    <row r="13891" spans="7:7">
      <c r="G13891" s="220"/>
    </row>
    <row r="13892" spans="7:7">
      <c r="G13892" s="220"/>
    </row>
    <row r="13893" spans="7:7">
      <c r="G13893" s="220"/>
    </row>
    <row r="13894" spans="7:7">
      <c r="G13894" s="220"/>
    </row>
    <row r="13895" spans="7:7">
      <c r="G13895" s="220"/>
    </row>
    <row r="13896" spans="7:7">
      <c r="G13896" s="220"/>
    </row>
    <row r="13897" spans="7:7">
      <c r="G13897" s="220"/>
    </row>
    <row r="13898" spans="7:7">
      <c r="G13898" s="220"/>
    </row>
    <row r="13899" spans="7:7">
      <c r="G13899" s="220"/>
    </row>
    <row r="13900" spans="7:7">
      <c r="G13900" s="220"/>
    </row>
    <row r="13901" spans="7:7">
      <c r="G13901" s="220"/>
    </row>
    <row r="13902" spans="7:7">
      <c r="G13902" s="220"/>
    </row>
    <row r="13903" spans="7:7">
      <c r="G13903" s="220"/>
    </row>
    <row r="13904" spans="7:7">
      <c r="G13904" s="220"/>
    </row>
    <row r="13905" spans="7:7">
      <c r="G13905" s="220"/>
    </row>
    <row r="13906" spans="7:7">
      <c r="G13906" s="220"/>
    </row>
    <row r="13907" spans="7:7">
      <c r="G13907" s="220"/>
    </row>
    <row r="13908" spans="7:7">
      <c r="G13908" s="220"/>
    </row>
    <row r="13909" spans="7:7">
      <c r="G13909" s="220"/>
    </row>
    <row r="13910" spans="7:7">
      <c r="G13910" s="220"/>
    </row>
    <row r="13911" spans="7:7">
      <c r="G13911" s="220"/>
    </row>
    <row r="13912" spans="7:7">
      <c r="G13912" s="220"/>
    </row>
    <row r="13913" spans="7:7">
      <c r="G13913" s="220"/>
    </row>
    <row r="13914" spans="7:7">
      <c r="G13914" s="220"/>
    </row>
    <row r="13915" spans="7:7">
      <c r="G13915" s="220"/>
    </row>
    <row r="13916" spans="7:7">
      <c r="G13916" s="220"/>
    </row>
    <row r="13917" spans="7:7">
      <c r="G13917" s="220"/>
    </row>
    <row r="13918" spans="7:7">
      <c r="G13918" s="220"/>
    </row>
    <row r="13919" spans="7:7">
      <c r="G13919" s="220"/>
    </row>
    <row r="13920" spans="7:7">
      <c r="G13920" s="220"/>
    </row>
    <row r="13921" spans="7:7">
      <c r="G13921" s="220"/>
    </row>
    <row r="13922" spans="7:7">
      <c r="G13922" s="220"/>
    </row>
    <row r="13923" spans="7:7">
      <c r="G13923" s="220"/>
    </row>
    <row r="13924" spans="7:7">
      <c r="G13924" s="220"/>
    </row>
    <row r="13925" spans="7:7">
      <c r="G13925" s="220"/>
    </row>
    <row r="13926" spans="7:7">
      <c r="G13926" s="220"/>
    </row>
    <row r="13927" spans="7:7">
      <c r="G13927" s="220"/>
    </row>
    <row r="13928" spans="7:7">
      <c r="G13928" s="220"/>
    </row>
    <row r="13929" spans="7:7">
      <c r="G13929" s="220"/>
    </row>
    <row r="13930" spans="7:7">
      <c r="G13930" s="220"/>
    </row>
    <row r="13931" spans="7:7">
      <c r="G13931" s="220"/>
    </row>
    <row r="13932" spans="7:7">
      <c r="G13932" s="220"/>
    </row>
    <row r="13933" spans="7:7">
      <c r="G13933" s="220"/>
    </row>
    <row r="13934" spans="7:7">
      <c r="G13934" s="220"/>
    </row>
    <row r="13935" spans="7:7">
      <c r="G13935" s="220"/>
    </row>
    <row r="13936" spans="7:7">
      <c r="G13936" s="220"/>
    </row>
    <row r="13937" spans="7:7">
      <c r="G13937" s="220"/>
    </row>
    <row r="13938" spans="7:7">
      <c r="G13938" s="220"/>
    </row>
    <row r="13939" spans="7:7">
      <c r="G13939" s="220"/>
    </row>
    <row r="13940" spans="7:7">
      <c r="G13940" s="220"/>
    </row>
    <row r="13941" spans="7:7">
      <c r="G13941" s="220"/>
    </row>
    <row r="13942" spans="7:7">
      <c r="G13942" s="220"/>
    </row>
    <row r="13943" spans="7:7">
      <c r="G13943" s="220"/>
    </row>
    <row r="13944" spans="7:7">
      <c r="G13944" s="220"/>
    </row>
    <row r="13945" spans="7:7">
      <c r="G13945" s="220"/>
    </row>
    <row r="13946" spans="7:7">
      <c r="G13946" s="220"/>
    </row>
    <row r="13947" spans="7:7">
      <c r="G13947" s="220"/>
    </row>
    <row r="13948" spans="7:7">
      <c r="G13948" s="220"/>
    </row>
    <row r="13949" spans="7:7">
      <c r="G13949" s="220"/>
    </row>
    <row r="13950" spans="7:7">
      <c r="G13950" s="220"/>
    </row>
    <row r="13951" spans="7:7">
      <c r="G13951" s="220"/>
    </row>
    <row r="13952" spans="7:7">
      <c r="G13952" s="220"/>
    </row>
    <row r="13953" spans="7:7">
      <c r="G13953" s="220"/>
    </row>
    <row r="13954" spans="7:7">
      <c r="G13954" s="220"/>
    </row>
    <row r="13955" spans="7:7">
      <c r="G13955" s="220"/>
    </row>
    <row r="13956" spans="7:7">
      <c r="G13956" s="220"/>
    </row>
    <row r="13957" spans="7:7">
      <c r="G13957" s="220"/>
    </row>
    <row r="13958" spans="7:7">
      <c r="G13958" s="220"/>
    </row>
    <row r="13959" spans="7:7">
      <c r="G13959" s="220"/>
    </row>
    <row r="13960" spans="7:7">
      <c r="G13960" s="220"/>
    </row>
    <row r="13961" spans="7:7">
      <c r="G13961" s="220"/>
    </row>
    <row r="13962" spans="7:7">
      <c r="G13962" s="220"/>
    </row>
    <row r="13963" spans="7:7">
      <c r="G13963" s="220"/>
    </row>
    <row r="13964" spans="7:7">
      <c r="G13964" s="220"/>
    </row>
    <row r="13965" spans="7:7">
      <c r="G13965" s="220"/>
    </row>
    <row r="13966" spans="7:7">
      <c r="G13966" s="220"/>
    </row>
    <row r="13967" spans="7:7">
      <c r="G13967" s="220"/>
    </row>
    <row r="13968" spans="7:7">
      <c r="G13968" s="220"/>
    </row>
    <row r="13969" spans="7:7">
      <c r="G13969" s="220"/>
    </row>
    <row r="13970" spans="7:7">
      <c r="G13970" s="220"/>
    </row>
    <row r="13971" spans="7:7">
      <c r="G13971" s="220"/>
    </row>
    <row r="13972" spans="7:7">
      <c r="G13972" s="220"/>
    </row>
    <row r="13973" spans="7:7">
      <c r="G13973" s="220"/>
    </row>
    <row r="13974" spans="7:7">
      <c r="G13974" s="220"/>
    </row>
    <row r="13975" spans="7:7">
      <c r="G13975" s="220"/>
    </row>
    <row r="13976" spans="7:7">
      <c r="G13976" s="220"/>
    </row>
    <row r="13977" spans="7:7">
      <c r="G13977" s="220"/>
    </row>
    <row r="13978" spans="7:7">
      <c r="G13978" s="220"/>
    </row>
    <row r="13979" spans="7:7">
      <c r="G13979" s="220"/>
    </row>
    <row r="13980" spans="7:7">
      <c r="G13980" s="220"/>
    </row>
    <row r="13981" spans="7:7">
      <c r="G13981" s="220"/>
    </row>
    <row r="13982" spans="7:7">
      <c r="G13982" s="220"/>
    </row>
    <row r="13983" spans="7:7">
      <c r="G13983" s="220"/>
    </row>
    <row r="13984" spans="7:7">
      <c r="G13984" s="220"/>
    </row>
    <row r="13985" spans="7:7">
      <c r="G13985" s="220"/>
    </row>
    <row r="13986" spans="7:7">
      <c r="G13986" s="220"/>
    </row>
    <row r="13987" spans="7:7">
      <c r="G13987" s="220"/>
    </row>
    <row r="13988" spans="7:7">
      <c r="G13988" s="220"/>
    </row>
    <row r="13989" spans="7:7">
      <c r="G13989" s="220"/>
    </row>
    <row r="13990" spans="7:7">
      <c r="G13990" s="220"/>
    </row>
    <row r="13991" spans="7:7">
      <c r="G13991" s="220"/>
    </row>
    <row r="13992" spans="7:7">
      <c r="G13992" s="220"/>
    </row>
    <row r="13993" spans="7:7">
      <c r="G13993" s="220"/>
    </row>
    <row r="13994" spans="7:7">
      <c r="G13994" s="220"/>
    </row>
    <row r="13995" spans="7:7">
      <c r="G13995" s="220"/>
    </row>
    <row r="13996" spans="7:7">
      <c r="G13996" s="220"/>
    </row>
    <row r="13997" spans="7:7">
      <c r="G13997" s="220"/>
    </row>
    <row r="13998" spans="7:7">
      <c r="G13998" s="220"/>
    </row>
    <row r="13999" spans="7:7">
      <c r="G13999" s="220"/>
    </row>
    <row r="14000" spans="7:7">
      <c r="G14000" s="220"/>
    </row>
    <row r="14001" spans="7:7">
      <c r="G14001" s="220"/>
    </row>
    <row r="14002" spans="7:7">
      <c r="G14002" s="220"/>
    </row>
    <row r="14003" spans="7:7">
      <c r="G14003" s="220"/>
    </row>
    <row r="14004" spans="7:7">
      <c r="G14004" s="220"/>
    </row>
    <row r="14005" spans="7:7">
      <c r="G14005" s="220"/>
    </row>
    <row r="14006" spans="7:7">
      <c r="G14006" s="220"/>
    </row>
    <row r="14007" spans="7:7">
      <c r="G14007" s="220"/>
    </row>
    <row r="14008" spans="7:7">
      <c r="G14008" s="220"/>
    </row>
    <row r="14009" spans="7:7">
      <c r="G14009" s="220"/>
    </row>
    <row r="14010" spans="7:7">
      <c r="G14010" s="220"/>
    </row>
    <row r="14011" spans="7:7">
      <c r="G14011" s="220"/>
    </row>
    <row r="14012" spans="7:7">
      <c r="G14012" s="220"/>
    </row>
    <row r="14013" spans="7:7">
      <c r="G14013" s="220"/>
    </row>
    <row r="14014" spans="7:7">
      <c r="G14014" s="220"/>
    </row>
    <row r="14015" spans="7:7">
      <c r="G14015" s="220"/>
    </row>
    <row r="14016" spans="7:7">
      <c r="G14016" s="220"/>
    </row>
    <row r="14017" spans="7:7">
      <c r="G14017" s="220"/>
    </row>
    <row r="14018" spans="7:7">
      <c r="G14018" s="220"/>
    </row>
    <row r="14019" spans="7:7">
      <c r="G14019" s="220"/>
    </row>
    <row r="14020" spans="7:7">
      <c r="G14020" s="220"/>
    </row>
    <row r="14021" spans="7:7">
      <c r="G14021" s="220"/>
    </row>
    <row r="14022" spans="7:7">
      <c r="G14022" s="220"/>
    </row>
    <row r="14023" spans="7:7">
      <c r="G14023" s="220"/>
    </row>
    <row r="14024" spans="7:7">
      <c r="G14024" s="220"/>
    </row>
    <row r="14025" spans="7:7">
      <c r="G14025" s="220"/>
    </row>
    <row r="14026" spans="7:7">
      <c r="G14026" s="220"/>
    </row>
    <row r="14027" spans="7:7">
      <c r="G14027" s="220"/>
    </row>
    <row r="14028" spans="7:7">
      <c r="G14028" s="220"/>
    </row>
    <row r="14029" spans="7:7">
      <c r="G14029" s="220"/>
    </row>
    <row r="14030" spans="7:7">
      <c r="G14030" s="220"/>
    </row>
    <row r="14031" spans="7:7">
      <c r="G14031" s="220"/>
    </row>
    <row r="14032" spans="7:7">
      <c r="G14032" s="220"/>
    </row>
    <row r="14033" spans="7:7">
      <c r="G14033" s="220"/>
    </row>
    <row r="14034" spans="7:7">
      <c r="G14034" s="220"/>
    </row>
    <row r="14035" spans="7:7">
      <c r="G14035" s="220"/>
    </row>
    <row r="14036" spans="7:7">
      <c r="G14036" s="220"/>
    </row>
    <row r="14037" spans="7:7">
      <c r="G14037" s="220"/>
    </row>
    <row r="14038" spans="7:7">
      <c r="G14038" s="220"/>
    </row>
    <row r="14039" spans="7:7">
      <c r="G14039" s="220"/>
    </row>
    <row r="14040" spans="7:7">
      <c r="G14040" s="220"/>
    </row>
    <row r="14041" spans="7:7">
      <c r="G14041" s="220"/>
    </row>
    <row r="14042" spans="7:7">
      <c r="G14042" s="220"/>
    </row>
    <row r="14043" spans="7:7">
      <c r="G14043" s="220"/>
    </row>
    <row r="14044" spans="7:7">
      <c r="G14044" s="220"/>
    </row>
    <row r="14045" spans="7:7">
      <c r="G14045" s="220"/>
    </row>
    <row r="14046" spans="7:7">
      <c r="G14046" s="220"/>
    </row>
    <row r="14047" spans="7:7">
      <c r="G14047" s="220"/>
    </row>
    <row r="14048" spans="7:7">
      <c r="G14048" s="220"/>
    </row>
    <row r="14049" spans="7:7">
      <c r="G14049" s="220"/>
    </row>
    <row r="14050" spans="7:7">
      <c r="G14050" s="220"/>
    </row>
    <row r="14051" spans="7:7">
      <c r="G14051" s="220"/>
    </row>
    <row r="14052" spans="7:7">
      <c r="G14052" s="220"/>
    </row>
    <row r="14053" spans="7:7">
      <c r="G14053" s="220"/>
    </row>
    <row r="14054" spans="7:7">
      <c r="G14054" s="220"/>
    </row>
    <row r="14055" spans="7:7">
      <c r="G14055" s="220"/>
    </row>
    <row r="14056" spans="7:7">
      <c r="G14056" s="220"/>
    </row>
    <row r="14057" spans="7:7">
      <c r="G14057" s="220"/>
    </row>
    <row r="14058" spans="7:7">
      <c r="G14058" s="220"/>
    </row>
    <row r="14059" spans="7:7">
      <c r="G14059" s="220"/>
    </row>
    <row r="14060" spans="7:7">
      <c r="G14060" s="220"/>
    </row>
    <row r="14061" spans="7:7">
      <c r="G14061" s="220"/>
    </row>
    <row r="14062" spans="7:7">
      <c r="G14062" s="220"/>
    </row>
    <row r="14063" spans="7:7">
      <c r="G14063" s="220"/>
    </row>
    <row r="14064" spans="7:7">
      <c r="G14064" s="220"/>
    </row>
    <row r="14065" spans="7:7">
      <c r="G14065" s="220"/>
    </row>
    <row r="14066" spans="7:7">
      <c r="G14066" s="220"/>
    </row>
    <row r="14067" spans="7:7">
      <c r="G14067" s="220"/>
    </row>
    <row r="14068" spans="7:7">
      <c r="G14068" s="220"/>
    </row>
    <row r="14069" spans="7:7">
      <c r="G14069" s="220"/>
    </row>
    <row r="14070" spans="7:7">
      <c r="G14070" s="220"/>
    </row>
    <row r="14071" spans="7:7">
      <c r="G14071" s="220"/>
    </row>
    <row r="14072" spans="7:7">
      <c r="G14072" s="220"/>
    </row>
    <row r="14073" spans="7:7">
      <c r="G14073" s="220"/>
    </row>
    <row r="14074" spans="7:7">
      <c r="G14074" s="220"/>
    </row>
    <row r="14075" spans="7:7">
      <c r="G14075" s="220"/>
    </row>
    <row r="14076" spans="7:7">
      <c r="G14076" s="220"/>
    </row>
    <row r="14077" spans="7:7">
      <c r="G14077" s="220"/>
    </row>
    <row r="14078" spans="7:7">
      <c r="G14078" s="220"/>
    </row>
    <row r="14079" spans="7:7">
      <c r="G14079" s="220"/>
    </row>
    <row r="14080" spans="7:7">
      <c r="G14080" s="220"/>
    </row>
    <row r="14081" spans="7:7">
      <c r="G14081" s="220"/>
    </row>
    <row r="14082" spans="7:7">
      <c r="G14082" s="220"/>
    </row>
    <row r="14083" spans="7:7">
      <c r="G14083" s="220"/>
    </row>
    <row r="14084" spans="7:7">
      <c r="G14084" s="220"/>
    </row>
    <row r="14085" spans="7:7">
      <c r="G14085" s="220"/>
    </row>
    <row r="14086" spans="7:7">
      <c r="G14086" s="220"/>
    </row>
    <row r="14087" spans="7:7">
      <c r="G14087" s="220"/>
    </row>
    <row r="14088" spans="7:7">
      <c r="G14088" s="220"/>
    </row>
    <row r="14089" spans="7:7">
      <c r="G14089" s="220"/>
    </row>
    <row r="14090" spans="7:7">
      <c r="G14090" s="220"/>
    </row>
    <row r="14091" spans="7:7">
      <c r="G14091" s="220"/>
    </row>
    <row r="14092" spans="7:7">
      <c r="G14092" s="220"/>
    </row>
    <row r="14093" spans="7:7">
      <c r="G14093" s="220"/>
    </row>
    <row r="14094" spans="7:7">
      <c r="G14094" s="220"/>
    </row>
    <row r="14095" spans="7:7">
      <c r="G14095" s="220"/>
    </row>
    <row r="14096" spans="7:7">
      <c r="G14096" s="220"/>
    </row>
    <row r="14097" spans="7:7">
      <c r="G14097" s="220"/>
    </row>
    <row r="14098" spans="7:7">
      <c r="G14098" s="220"/>
    </row>
    <row r="14099" spans="7:7">
      <c r="G14099" s="220"/>
    </row>
    <row r="14100" spans="7:7">
      <c r="G14100" s="220"/>
    </row>
    <row r="14101" spans="7:7">
      <c r="G14101" s="220"/>
    </row>
    <row r="14102" spans="7:7">
      <c r="G14102" s="220"/>
    </row>
    <row r="14103" spans="7:7">
      <c r="G14103" s="220"/>
    </row>
    <row r="14104" spans="7:7">
      <c r="G14104" s="220"/>
    </row>
    <row r="14105" spans="7:7">
      <c r="G14105" s="220"/>
    </row>
    <row r="14106" spans="7:7">
      <c r="G14106" s="220"/>
    </row>
    <row r="14107" spans="7:7">
      <c r="G14107" s="220"/>
    </row>
    <row r="14108" spans="7:7">
      <c r="G14108" s="220"/>
    </row>
    <row r="14109" spans="7:7">
      <c r="G14109" s="220"/>
    </row>
    <row r="14110" spans="7:7">
      <c r="G14110" s="220"/>
    </row>
    <row r="14111" spans="7:7">
      <c r="G14111" s="220"/>
    </row>
    <row r="14112" spans="7:7">
      <c r="G14112" s="220"/>
    </row>
    <row r="14113" spans="7:7">
      <c r="G14113" s="220"/>
    </row>
    <row r="14114" spans="7:7">
      <c r="G14114" s="220"/>
    </row>
    <row r="14115" spans="7:7">
      <c r="G14115" s="220"/>
    </row>
    <row r="14116" spans="7:7">
      <c r="G14116" s="220"/>
    </row>
    <row r="14117" spans="7:7">
      <c r="G14117" s="220"/>
    </row>
    <row r="14118" spans="7:7">
      <c r="G14118" s="220"/>
    </row>
    <row r="14119" spans="7:7">
      <c r="G14119" s="220"/>
    </row>
    <row r="14120" spans="7:7">
      <c r="G14120" s="220"/>
    </row>
    <row r="14121" spans="7:7">
      <c r="G14121" s="220"/>
    </row>
    <row r="14122" spans="7:7">
      <c r="G14122" s="220"/>
    </row>
    <row r="14123" spans="7:7">
      <c r="G14123" s="220"/>
    </row>
    <row r="14124" spans="7:7">
      <c r="G14124" s="220"/>
    </row>
    <row r="14125" spans="7:7">
      <c r="G14125" s="220"/>
    </row>
    <row r="14126" spans="7:7">
      <c r="G14126" s="220"/>
    </row>
    <row r="14127" spans="7:7">
      <c r="G14127" s="220"/>
    </row>
    <row r="14128" spans="7:7">
      <c r="G14128" s="220"/>
    </row>
    <row r="14129" spans="7:7">
      <c r="G14129" s="220"/>
    </row>
    <row r="14130" spans="7:7">
      <c r="G14130" s="220"/>
    </row>
    <row r="14131" spans="7:7">
      <c r="G14131" s="220"/>
    </row>
    <row r="14132" spans="7:7">
      <c r="G14132" s="220"/>
    </row>
    <row r="14133" spans="7:7">
      <c r="G14133" s="220"/>
    </row>
    <row r="14134" spans="7:7">
      <c r="G14134" s="220"/>
    </row>
    <row r="14135" spans="7:7">
      <c r="G14135" s="220"/>
    </row>
    <row r="14136" spans="7:7">
      <c r="G14136" s="220"/>
    </row>
    <row r="14137" spans="7:7">
      <c r="G14137" s="220"/>
    </row>
    <row r="14138" spans="7:7">
      <c r="G14138" s="220"/>
    </row>
    <row r="14139" spans="7:7">
      <c r="G14139" s="220"/>
    </row>
    <row r="14140" spans="7:7">
      <c r="G14140" s="220"/>
    </row>
    <row r="14141" spans="7:7">
      <c r="G14141" s="220"/>
    </row>
    <row r="14142" spans="7:7">
      <c r="G14142" s="220"/>
    </row>
    <row r="14143" spans="7:7">
      <c r="G14143" s="220"/>
    </row>
    <row r="14144" spans="7:7">
      <c r="G14144" s="220"/>
    </row>
    <row r="14145" spans="7:7">
      <c r="G14145" s="220"/>
    </row>
    <row r="14146" spans="7:7">
      <c r="G14146" s="220"/>
    </row>
    <row r="14147" spans="7:7">
      <c r="G14147" s="220"/>
    </row>
    <row r="14148" spans="7:7">
      <c r="G14148" s="220"/>
    </row>
    <row r="14149" spans="7:7">
      <c r="G14149" s="220"/>
    </row>
    <row r="14150" spans="7:7">
      <c r="G14150" s="220"/>
    </row>
    <row r="14151" spans="7:7">
      <c r="G14151" s="220"/>
    </row>
    <row r="14152" spans="7:7">
      <c r="G14152" s="220"/>
    </row>
    <row r="14153" spans="7:7">
      <c r="G14153" s="220"/>
    </row>
    <row r="14154" spans="7:7">
      <c r="G14154" s="220"/>
    </row>
    <row r="14155" spans="7:7">
      <c r="G14155" s="220"/>
    </row>
    <row r="14156" spans="7:7">
      <c r="G14156" s="220"/>
    </row>
    <row r="14157" spans="7:7">
      <c r="G14157" s="220"/>
    </row>
    <row r="14158" spans="7:7">
      <c r="G14158" s="220"/>
    </row>
    <row r="14159" spans="7:7">
      <c r="G14159" s="220"/>
    </row>
    <row r="14160" spans="7:7">
      <c r="G14160" s="220"/>
    </row>
    <row r="14161" spans="7:7">
      <c r="G14161" s="220"/>
    </row>
    <row r="14162" spans="7:7">
      <c r="G14162" s="220"/>
    </row>
    <row r="14163" spans="7:7">
      <c r="G14163" s="220"/>
    </row>
    <row r="14164" spans="7:7">
      <c r="G14164" s="220"/>
    </row>
    <row r="14165" spans="7:7">
      <c r="G14165" s="220"/>
    </row>
    <row r="14166" spans="7:7">
      <c r="G14166" s="220"/>
    </row>
    <row r="14167" spans="7:7">
      <c r="G14167" s="220"/>
    </row>
    <row r="14168" spans="7:7">
      <c r="G14168" s="220"/>
    </row>
    <row r="14169" spans="7:7">
      <c r="G14169" s="220"/>
    </row>
    <row r="14170" spans="7:7">
      <c r="G14170" s="220"/>
    </row>
    <row r="14171" spans="7:7">
      <c r="G14171" s="220"/>
    </row>
    <row r="14172" spans="7:7">
      <c r="G14172" s="220"/>
    </row>
    <row r="14173" spans="7:7">
      <c r="G14173" s="220"/>
    </row>
    <row r="14174" spans="7:7">
      <c r="G14174" s="220"/>
    </row>
    <row r="14175" spans="7:7">
      <c r="G14175" s="220"/>
    </row>
    <row r="14176" spans="7:7">
      <c r="G14176" s="220"/>
    </row>
    <row r="14177" spans="7:7">
      <c r="G14177" s="220"/>
    </row>
    <row r="14178" spans="7:7">
      <c r="G14178" s="220"/>
    </row>
    <row r="14179" spans="7:7">
      <c r="G14179" s="220"/>
    </row>
    <row r="14180" spans="7:7">
      <c r="G14180" s="220"/>
    </row>
    <row r="14181" spans="7:7">
      <c r="G14181" s="220"/>
    </row>
    <row r="14182" spans="7:7">
      <c r="G14182" s="220"/>
    </row>
    <row r="14183" spans="7:7">
      <c r="G14183" s="220"/>
    </row>
    <row r="14184" spans="7:7">
      <c r="G14184" s="220"/>
    </row>
    <row r="14185" spans="7:7">
      <c r="G14185" s="220"/>
    </row>
    <row r="14186" spans="7:7">
      <c r="G14186" s="220"/>
    </row>
    <row r="14187" spans="7:7">
      <c r="G14187" s="220"/>
    </row>
    <row r="14188" spans="7:7">
      <c r="G14188" s="220"/>
    </row>
    <row r="14189" spans="7:7">
      <c r="G14189" s="220"/>
    </row>
    <row r="14190" spans="7:7">
      <c r="G14190" s="220"/>
    </row>
    <row r="14191" spans="7:7">
      <c r="G14191" s="220"/>
    </row>
    <row r="14192" spans="7:7">
      <c r="G14192" s="220"/>
    </row>
    <row r="14193" spans="7:7">
      <c r="G14193" s="220"/>
    </row>
    <row r="14194" spans="7:7">
      <c r="G14194" s="220"/>
    </row>
    <row r="14195" spans="7:7">
      <c r="G14195" s="220"/>
    </row>
    <row r="14196" spans="7:7">
      <c r="G14196" s="220"/>
    </row>
    <row r="14197" spans="7:7">
      <c r="G14197" s="220"/>
    </row>
    <row r="14198" spans="7:7">
      <c r="G14198" s="220"/>
    </row>
    <row r="14199" spans="7:7">
      <c r="G14199" s="220"/>
    </row>
    <row r="14200" spans="7:7">
      <c r="G14200" s="220"/>
    </row>
    <row r="14201" spans="7:7">
      <c r="G14201" s="220"/>
    </row>
    <row r="14202" spans="7:7">
      <c r="G14202" s="220"/>
    </row>
    <row r="14203" spans="7:7">
      <c r="G14203" s="220"/>
    </row>
    <row r="14204" spans="7:7">
      <c r="G14204" s="220"/>
    </row>
    <row r="14205" spans="7:7">
      <c r="G14205" s="220"/>
    </row>
    <row r="14206" spans="7:7">
      <c r="G14206" s="220"/>
    </row>
    <row r="14207" spans="7:7">
      <c r="G14207" s="220"/>
    </row>
    <row r="14208" spans="7:7">
      <c r="G14208" s="220"/>
    </row>
    <row r="14209" spans="7:7">
      <c r="G14209" s="220"/>
    </row>
    <row r="14210" spans="7:7">
      <c r="G14210" s="220"/>
    </row>
    <row r="14211" spans="7:7">
      <c r="G14211" s="220"/>
    </row>
    <row r="14212" spans="7:7">
      <c r="G14212" s="220"/>
    </row>
    <row r="14213" spans="7:7">
      <c r="G14213" s="220"/>
    </row>
    <row r="14214" spans="7:7">
      <c r="G14214" s="220"/>
    </row>
    <row r="14215" spans="7:7">
      <c r="G14215" s="220"/>
    </row>
    <row r="14216" spans="7:7">
      <c r="G14216" s="220"/>
    </row>
    <row r="14217" spans="7:7">
      <c r="G14217" s="220"/>
    </row>
    <row r="14218" spans="7:7">
      <c r="G14218" s="220"/>
    </row>
    <row r="14219" spans="7:7">
      <c r="G14219" s="220"/>
    </row>
    <row r="14220" spans="7:7">
      <c r="G14220" s="220"/>
    </row>
    <row r="14221" spans="7:7">
      <c r="G14221" s="220"/>
    </row>
    <row r="14222" spans="7:7">
      <c r="G14222" s="220"/>
    </row>
    <row r="14223" spans="7:7">
      <c r="G14223" s="220"/>
    </row>
    <row r="14224" spans="7:7">
      <c r="G14224" s="220"/>
    </row>
    <row r="14225" spans="7:7">
      <c r="G14225" s="220"/>
    </row>
    <row r="14226" spans="7:7">
      <c r="G14226" s="220"/>
    </row>
    <row r="14227" spans="7:7">
      <c r="G14227" s="220"/>
    </row>
    <row r="14228" spans="7:7">
      <c r="G14228" s="220"/>
    </row>
    <row r="14229" spans="7:7">
      <c r="G14229" s="220"/>
    </row>
    <row r="14230" spans="7:7">
      <c r="G14230" s="220"/>
    </row>
    <row r="14231" spans="7:7">
      <c r="G14231" s="220"/>
    </row>
    <row r="14232" spans="7:7">
      <c r="G14232" s="220"/>
    </row>
    <row r="14233" spans="7:7">
      <c r="G14233" s="220"/>
    </row>
    <row r="14234" spans="7:7">
      <c r="G14234" s="220"/>
    </row>
    <row r="14235" spans="7:7">
      <c r="G14235" s="220"/>
    </row>
    <row r="14236" spans="7:7">
      <c r="G14236" s="220"/>
    </row>
    <row r="14237" spans="7:7">
      <c r="G14237" s="220"/>
    </row>
    <row r="14238" spans="7:7">
      <c r="G14238" s="220"/>
    </row>
    <row r="14239" spans="7:7">
      <c r="G14239" s="220"/>
    </row>
    <row r="14240" spans="7:7">
      <c r="G14240" s="220"/>
    </row>
    <row r="14241" spans="7:7">
      <c r="G14241" s="220"/>
    </row>
    <row r="14242" spans="7:7">
      <c r="G14242" s="220"/>
    </row>
    <row r="14243" spans="7:7">
      <c r="G14243" s="220"/>
    </row>
    <row r="14244" spans="7:7">
      <c r="G14244" s="220"/>
    </row>
    <row r="14245" spans="7:7">
      <c r="G14245" s="220"/>
    </row>
    <row r="14246" spans="7:7">
      <c r="G14246" s="220"/>
    </row>
    <row r="14247" spans="7:7">
      <c r="G14247" s="220"/>
    </row>
    <row r="14248" spans="7:7">
      <c r="G14248" s="220"/>
    </row>
    <row r="14249" spans="7:7">
      <c r="G14249" s="220"/>
    </row>
    <row r="14250" spans="7:7">
      <c r="G14250" s="220"/>
    </row>
    <row r="14251" spans="7:7">
      <c r="G14251" s="220"/>
    </row>
    <row r="14252" spans="7:7">
      <c r="G14252" s="220"/>
    </row>
    <row r="14253" spans="7:7">
      <c r="G14253" s="220"/>
    </row>
    <row r="14254" spans="7:7">
      <c r="G14254" s="220"/>
    </row>
    <row r="14255" spans="7:7">
      <c r="G14255" s="220"/>
    </row>
    <row r="14256" spans="7:7">
      <c r="G14256" s="220"/>
    </row>
    <row r="14257" spans="7:7">
      <c r="G14257" s="220"/>
    </row>
    <row r="14258" spans="7:7">
      <c r="G14258" s="220"/>
    </row>
    <row r="14259" spans="7:7">
      <c r="G14259" s="220"/>
    </row>
    <row r="14260" spans="7:7">
      <c r="G14260" s="220"/>
    </row>
    <row r="14261" spans="7:7">
      <c r="G14261" s="220"/>
    </row>
    <row r="14262" spans="7:7">
      <c r="G14262" s="220"/>
    </row>
    <row r="14263" spans="7:7">
      <c r="G14263" s="220"/>
    </row>
    <row r="14264" spans="7:7">
      <c r="G14264" s="220"/>
    </row>
    <row r="14265" spans="7:7">
      <c r="G14265" s="220"/>
    </row>
    <row r="14266" spans="7:7">
      <c r="G14266" s="220"/>
    </row>
    <row r="14267" spans="7:7">
      <c r="G14267" s="220"/>
    </row>
    <row r="14268" spans="7:7">
      <c r="G14268" s="220"/>
    </row>
    <row r="14269" spans="7:7">
      <c r="G14269" s="220"/>
    </row>
    <row r="14270" spans="7:7">
      <c r="G14270" s="220"/>
    </row>
    <row r="14271" spans="7:7">
      <c r="G14271" s="220"/>
    </row>
    <row r="14272" spans="7:7">
      <c r="G14272" s="220"/>
    </row>
    <row r="14273" spans="7:7">
      <c r="G14273" s="220"/>
    </row>
    <row r="14274" spans="7:7">
      <c r="G14274" s="220"/>
    </row>
    <row r="14275" spans="7:7">
      <c r="G14275" s="220"/>
    </row>
    <row r="14276" spans="7:7">
      <c r="G14276" s="220"/>
    </row>
    <row r="14277" spans="7:7">
      <c r="G14277" s="220"/>
    </row>
    <row r="14278" spans="7:7">
      <c r="G14278" s="220"/>
    </row>
    <row r="14279" spans="7:7">
      <c r="G14279" s="220"/>
    </row>
    <row r="14280" spans="7:7">
      <c r="G14280" s="220"/>
    </row>
    <row r="14281" spans="7:7">
      <c r="G14281" s="220"/>
    </row>
    <row r="14282" spans="7:7">
      <c r="G14282" s="220"/>
    </row>
    <row r="14283" spans="7:7">
      <c r="G14283" s="220"/>
    </row>
    <row r="14284" spans="7:7">
      <c r="G14284" s="220"/>
    </row>
    <row r="14285" spans="7:7">
      <c r="G14285" s="220"/>
    </row>
    <row r="14286" spans="7:7">
      <c r="G14286" s="220"/>
    </row>
    <row r="14287" spans="7:7">
      <c r="G14287" s="220"/>
    </row>
    <row r="14288" spans="7:7">
      <c r="G14288" s="220"/>
    </row>
    <row r="14289" spans="7:7">
      <c r="G14289" s="220"/>
    </row>
    <row r="14290" spans="7:7">
      <c r="G14290" s="220"/>
    </row>
    <row r="14291" spans="7:7">
      <c r="G14291" s="220"/>
    </row>
    <row r="14292" spans="7:7">
      <c r="G14292" s="220"/>
    </row>
    <row r="14293" spans="7:7">
      <c r="G14293" s="220"/>
    </row>
    <row r="14294" spans="7:7">
      <c r="G14294" s="220"/>
    </row>
    <row r="14295" spans="7:7">
      <c r="G14295" s="220"/>
    </row>
    <row r="14296" spans="7:7">
      <c r="G14296" s="220"/>
    </row>
    <row r="14297" spans="7:7">
      <c r="G14297" s="220"/>
    </row>
    <row r="14298" spans="7:7">
      <c r="G14298" s="220"/>
    </row>
    <row r="14299" spans="7:7">
      <c r="G14299" s="220"/>
    </row>
    <row r="14300" spans="7:7">
      <c r="G14300" s="220"/>
    </row>
    <row r="14301" spans="7:7">
      <c r="G14301" s="220"/>
    </row>
    <row r="14302" spans="7:7">
      <c r="G14302" s="220"/>
    </row>
    <row r="14303" spans="7:7">
      <c r="G14303" s="220"/>
    </row>
    <row r="14304" spans="7:7">
      <c r="G14304" s="220"/>
    </row>
    <row r="14305" spans="7:7">
      <c r="G14305" s="220"/>
    </row>
    <row r="14306" spans="7:7">
      <c r="G14306" s="220"/>
    </row>
    <row r="14307" spans="7:7">
      <c r="G14307" s="220"/>
    </row>
    <row r="14308" spans="7:7">
      <c r="G14308" s="220"/>
    </row>
    <row r="14309" spans="7:7">
      <c r="G14309" s="220"/>
    </row>
    <row r="14310" spans="7:7">
      <c r="G14310" s="220"/>
    </row>
    <row r="14311" spans="7:7">
      <c r="G14311" s="220"/>
    </row>
    <row r="14312" spans="7:7">
      <c r="G14312" s="220"/>
    </row>
    <row r="14313" spans="7:7">
      <c r="G14313" s="220"/>
    </row>
    <row r="14314" spans="7:7">
      <c r="G14314" s="220"/>
    </row>
    <row r="14315" spans="7:7">
      <c r="G14315" s="220"/>
    </row>
    <row r="14316" spans="7:7">
      <c r="G14316" s="220"/>
    </row>
    <row r="14317" spans="7:7">
      <c r="G14317" s="220"/>
    </row>
    <row r="14318" spans="7:7">
      <c r="G14318" s="220"/>
    </row>
    <row r="14319" spans="7:7">
      <c r="G14319" s="220"/>
    </row>
    <row r="14320" spans="7:7">
      <c r="G14320" s="220"/>
    </row>
    <row r="14321" spans="7:7">
      <c r="G14321" s="220"/>
    </row>
    <row r="14322" spans="7:7">
      <c r="G14322" s="220"/>
    </row>
    <row r="14323" spans="7:7">
      <c r="G14323" s="220"/>
    </row>
    <row r="14324" spans="7:7">
      <c r="G14324" s="220"/>
    </row>
    <row r="14325" spans="7:7">
      <c r="G14325" s="220"/>
    </row>
    <row r="14326" spans="7:7">
      <c r="G14326" s="220"/>
    </row>
    <row r="14327" spans="7:7">
      <c r="G14327" s="220"/>
    </row>
    <row r="14328" spans="7:7">
      <c r="G14328" s="220"/>
    </row>
    <row r="14329" spans="7:7">
      <c r="G14329" s="220"/>
    </row>
    <row r="14330" spans="7:7">
      <c r="G14330" s="220"/>
    </row>
    <row r="14331" spans="7:7">
      <c r="G14331" s="220"/>
    </row>
    <row r="14332" spans="7:7">
      <c r="G14332" s="220"/>
    </row>
    <row r="14333" spans="7:7">
      <c r="G14333" s="220"/>
    </row>
    <row r="14334" spans="7:7">
      <c r="G14334" s="220"/>
    </row>
    <row r="14335" spans="7:7">
      <c r="G14335" s="220"/>
    </row>
    <row r="14336" spans="7:7">
      <c r="G14336" s="220"/>
    </row>
    <row r="14337" spans="7:7">
      <c r="G14337" s="220"/>
    </row>
    <row r="14338" spans="7:7">
      <c r="G14338" s="220"/>
    </row>
    <row r="14339" spans="7:7">
      <c r="G14339" s="220"/>
    </row>
    <row r="14340" spans="7:7">
      <c r="G14340" s="220"/>
    </row>
    <row r="14341" spans="7:7">
      <c r="G14341" s="220"/>
    </row>
    <row r="14342" spans="7:7">
      <c r="G14342" s="220"/>
    </row>
    <row r="14343" spans="7:7">
      <c r="G14343" s="220"/>
    </row>
    <row r="14344" spans="7:7">
      <c r="G14344" s="220"/>
    </row>
    <row r="14345" spans="7:7">
      <c r="G14345" s="220"/>
    </row>
    <row r="14346" spans="7:7">
      <c r="G14346" s="220"/>
    </row>
    <row r="14347" spans="7:7">
      <c r="G14347" s="220"/>
    </row>
    <row r="14348" spans="7:7">
      <c r="G14348" s="220"/>
    </row>
    <row r="14349" spans="7:7">
      <c r="G14349" s="220"/>
    </row>
    <row r="14350" spans="7:7">
      <c r="G14350" s="220"/>
    </row>
    <row r="14351" spans="7:7">
      <c r="G14351" s="220"/>
    </row>
    <row r="14352" spans="7:7">
      <c r="G14352" s="220"/>
    </row>
    <row r="14353" spans="7:7">
      <c r="G14353" s="220"/>
    </row>
    <row r="14354" spans="7:7">
      <c r="G14354" s="220"/>
    </row>
    <row r="14355" spans="7:7">
      <c r="G14355" s="220"/>
    </row>
    <row r="14356" spans="7:7">
      <c r="G14356" s="220"/>
    </row>
    <row r="14357" spans="7:7">
      <c r="G14357" s="220"/>
    </row>
    <row r="14358" spans="7:7">
      <c r="G14358" s="220"/>
    </row>
    <row r="14359" spans="7:7">
      <c r="G14359" s="220"/>
    </row>
    <row r="14360" spans="7:7">
      <c r="G14360" s="220"/>
    </row>
    <row r="14361" spans="7:7">
      <c r="G14361" s="220"/>
    </row>
    <row r="14362" spans="7:7">
      <c r="G14362" s="220"/>
    </row>
    <row r="14363" spans="7:7">
      <c r="G14363" s="220"/>
    </row>
    <row r="14364" spans="7:7">
      <c r="G14364" s="220"/>
    </row>
    <row r="14365" spans="7:7">
      <c r="G14365" s="220"/>
    </row>
    <row r="14366" spans="7:7">
      <c r="G14366" s="220"/>
    </row>
    <row r="14367" spans="7:7">
      <c r="G14367" s="220"/>
    </row>
    <row r="14368" spans="7:7">
      <c r="G14368" s="220"/>
    </row>
    <row r="14369" spans="7:7">
      <c r="G14369" s="220"/>
    </row>
    <row r="14370" spans="7:7">
      <c r="G14370" s="220"/>
    </row>
    <row r="14371" spans="7:7">
      <c r="G14371" s="220"/>
    </row>
    <row r="14372" spans="7:7">
      <c r="G14372" s="220"/>
    </row>
    <row r="14373" spans="7:7">
      <c r="G14373" s="220"/>
    </row>
    <row r="14374" spans="7:7">
      <c r="G14374" s="220"/>
    </row>
    <row r="14375" spans="7:7">
      <c r="G14375" s="220"/>
    </row>
    <row r="14376" spans="7:7">
      <c r="G14376" s="220"/>
    </row>
    <row r="14377" spans="7:7">
      <c r="G14377" s="220"/>
    </row>
    <row r="14378" spans="7:7">
      <c r="G14378" s="220"/>
    </row>
    <row r="14379" spans="7:7">
      <c r="G14379" s="220"/>
    </row>
    <row r="14380" spans="7:7">
      <c r="G14380" s="220"/>
    </row>
    <row r="14381" spans="7:7">
      <c r="G14381" s="220"/>
    </row>
    <row r="14382" spans="7:7">
      <c r="G14382" s="220"/>
    </row>
    <row r="14383" spans="7:7">
      <c r="G14383" s="220"/>
    </row>
    <row r="14384" spans="7:7">
      <c r="G14384" s="220"/>
    </row>
    <row r="14385" spans="7:7">
      <c r="G14385" s="220"/>
    </row>
    <row r="14386" spans="7:7">
      <c r="G14386" s="220"/>
    </row>
    <row r="14387" spans="7:7">
      <c r="G14387" s="220"/>
    </row>
    <row r="14388" spans="7:7">
      <c r="G14388" s="220"/>
    </row>
    <row r="14389" spans="7:7">
      <c r="G14389" s="220"/>
    </row>
    <row r="14390" spans="7:7">
      <c r="G14390" s="220"/>
    </row>
    <row r="14391" spans="7:7">
      <c r="G14391" s="220"/>
    </row>
    <row r="14392" spans="7:7">
      <c r="G14392" s="220"/>
    </row>
    <row r="14393" spans="7:7">
      <c r="G14393" s="220"/>
    </row>
    <row r="14394" spans="7:7">
      <c r="G14394" s="220"/>
    </row>
    <row r="14395" spans="7:7">
      <c r="G14395" s="220"/>
    </row>
    <row r="14396" spans="7:7">
      <c r="G14396" s="220"/>
    </row>
    <row r="14397" spans="7:7">
      <c r="G14397" s="220"/>
    </row>
    <row r="14398" spans="7:7">
      <c r="G14398" s="220"/>
    </row>
    <row r="14399" spans="7:7">
      <c r="G14399" s="220"/>
    </row>
    <row r="14400" spans="7:7">
      <c r="G14400" s="220"/>
    </row>
    <row r="14401" spans="7:7">
      <c r="G14401" s="220"/>
    </row>
    <row r="14402" spans="7:7">
      <c r="G14402" s="220"/>
    </row>
    <row r="14403" spans="7:7">
      <c r="G14403" s="220"/>
    </row>
    <row r="14404" spans="7:7">
      <c r="G14404" s="220"/>
    </row>
    <row r="14405" spans="7:7">
      <c r="G14405" s="220"/>
    </row>
    <row r="14406" spans="7:7">
      <c r="G14406" s="220"/>
    </row>
    <row r="14407" spans="7:7">
      <c r="G14407" s="220"/>
    </row>
    <row r="14408" spans="7:7">
      <c r="G14408" s="220"/>
    </row>
    <row r="14409" spans="7:7">
      <c r="G14409" s="220"/>
    </row>
    <row r="14410" spans="7:7">
      <c r="G14410" s="220"/>
    </row>
    <row r="14411" spans="7:7">
      <c r="G14411" s="220"/>
    </row>
    <row r="14412" spans="7:7">
      <c r="G14412" s="220"/>
    </row>
    <row r="14413" spans="7:7">
      <c r="G14413" s="220"/>
    </row>
    <row r="14414" spans="7:7">
      <c r="G14414" s="220"/>
    </row>
    <row r="14415" spans="7:7">
      <c r="G14415" s="220"/>
    </row>
    <row r="14416" spans="7:7">
      <c r="G14416" s="220"/>
    </row>
    <row r="14417" spans="7:7">
      <c r="G14417" s="220"/>
    </row>
    <row r="14418" spans="7:7">
      <c r="G14418" s="220"/>
    </row>
    <row r="14419" spans="7:7">
      <c r="G14419" s="220"/>
    </row>
    <row r="14420" spans="7:7">
      <c r="G14420" s="220"/>
    </row>
    <row r="14421" spans="7:7">
      <c r="G14421" s="220"/>
    </row>
    <row r="14422" spans="7:7">
      <c r="G14422" s="220"/>
    </row>
    <row r="14423" spans="7:7">
      <c r="G14423" s="220"/>
    </row>
    <row r="14424" spans="7:7">
      <c r="G14424" s="220"/>
    </row>
    <row r="14425" spans="7:7">
      <c r="G14425" s="220"/>
    </row>
    <row r="14426" spans="7:7">
      <c r="G14426" s="220"/>
    </row>
    <row r="14427" spans="7:7">
      <c r="G14427" s="220"/>
    </row>
    <row r="14428" spans="7:7">
      <c r="G14428" s="220"/>
    </row>
    <row r="14429" spans="7:7">
      <c r="G14429" s="220"/>
    </row>
    <row r="14430" spans="7:7">
      <c r="G14430" s="220"/>
    </row>
    <row r="14431" spans="7:7">
      <c r="G14431" s="220"/>
    </row>
    <row r="14432" spans="7:7">
      <c r="G14432" s="220"/>
    </row>
    <row r="14433" spans="7:7">
      <c r="G14433" s="220"/>
    </row>
    <row r="14434" spans="7:7">
      <c r="G14434" s="220"/>
    </row>
    <row r="14435" spans="7:7">
      <c r="G14435" s="220"/>
    </row>
    <row r="14436" spans="7:7">
      <c r="G14436" s="220"/>
    </row>
    <row r="14437" spans="7:7">
      <c r="G14437" s="220"/>
    </row>
    <row r="14438" spans="7:7">
      <c r="G14438" s="220"/>
    </row>
    <row r="14439" spans="7:7">
      <c r="G14439" s="220"/>
    </row>
    <row r="14440" spans="7:7">
      <c r="G14440" s="220"/>
    </row>
    <row r="14441" spans="7:7">
      <c r="G14441" s="220"/>
    </row>
    <row r="14442" spans="7:7">
      <c r="G14442" s="220"/>
    </row>
    <row r="14443" spans="7:7">
      <c r="G14443" s="220"/>
    </row>
    <row r="14444" spans="7:7">
      <c r="G14444" s="220"/>
    </row>
    <row r="14445" spans="7:7">
      <c r="G14445" s="220"/>
    </row>
    <row r="14446" spans="7:7">
      <c r="G14446" s="220"/>
    </row>
    <row r="14447" spans="7:7">
      <c r="G14447" s="220"/>
    </row>
    <row r="14448" spans="7:7">
      <c r="G14448" s="220"/>
    </row>
    <row r="14449" spans="7:7">
      <c r="G14449" s="220"/>
    </row>
    <row r="14450" spans="7:7">
      <c r="G14450" s="220"/>
    </row>
    <row r="14451" spans="7:7">
      <c r="G14451" s="220"/>
    </row>
    <row r="14452" spans="7:7">
      <c r="G14452" s="220"/>
    </row>
    <row r="14453" spans="7:7">
      <c r="G14453" s="220"/>
    </row>
    <row r="14454" spans="7:7">
      <c r="G14454" s="220"/>
    </row>
    <row r="14455" spans="7:7">
      <c r="G14455" s="220"/>
    </row>
    <row r="14456" spans="7:7">
      <c r="G14456" s="220"/>
    </row>
    <row r="14457" spans="7:7">
      <c r="G14457" s="220"/>
    </row>
    <row r="14458" spans="7:7">
      <c r="G14458" s="220"/>
    </row>
    <row r="14459" spans="7:7">
      <c r="G14459" s="220"/>
    </row>
    <row r="14460" spans="7:7">
      <c r="G14460" s="220"/>
    </row>
    <row r="14461" spans="7:7">
      <c r="G14461" s="220"/>
    </row>
    <row r="14462" spans="7:7">
      <c r="G14462" s="220"/>
    </row>
    <row r="14463" spans="7:7">
      <c r="G14463" s="220"/>
    </row>
    <row r="14464" spans="7:7">
      <c r="G14464" s="220"/>
    </row>
    <row r="14465" spans="7:7">
      <c r="G14465" s="220"/>
    </row>
    <row r="14466" spans="7:7">
      <c r="G14466" s="220"/>
    </row>
    <row r="14467" spans="7:7">
      <c r="G14467" s="220"/>
    </row>
    <row r="14468" spans="7:7">
      <c r="G14468" s="220"/>
    </row>
    <row r="14469" spans="7:7">
      <c r="G14469" s="220"/>
    </row>
    <row r="14470" spans="7:7">
      <c r="G14470" s="220"/>
    </row>
    <row r="14471" spans="7:7">
      <c r="G14471" s="220"/>
    </row>
    <row r="14472" spans="7:7">
      <c r="G14472" s="220"/>
    </row>
    <row r="14473" spans="7:7">
      <c r="G14473" s="220"/>
    </row>
    <row r="14474" spans="7:7">
      <c r="G14474" s="220"/>
    </row>
    <row r="14475" spans="7:7">
      <c r="G14475" s="220"/>
    </row>
    <row r="14476" spans="7:7">
      <c r="G14476" s="220"/>
    </row>
    <row r="14477" spans="7:7">
      <c r="G14477" s="220"/>
    </row>
    <row r="14478" spans="7:7">
      <c r="G14478" s="220"/>
    </row>
    <row r="14479" spans="7:7">
      <c r="G14479" s="220"/>
    </row>
    <row r="14480" spans="7:7">
      <c r="G14480" s="220"/>
    </row>
    <row r="14481" spans="7:7">
      <c r="G14481" s="220"/>
    </row>
    <row r="14482" spans="7:7">
      <c r="G14482" s="220"/>
    </row>
    <row r="14483" spans="7:7">
      <c r="G14483" s="220"/>
    </row>
    <row r="14484" spans="7:7">
      <c r="G14484" s="220"/>
    </row>
    <row r="14485" spans="7:7">
      <c r="G14485" s="220"/>
    </row>
    <row r="14486" spans="7:7">
      <c r="G14486" s="220"/>
    </row>
    <row r="14487" spans="7:7">
      <c r="G14487" s="220"/>
    </row>
    <row r="14488" spans="7:7">
      <c r="G14488" s="220"/>
    </row>
    <row r="14489" spans="7:7">
      <c r="G14489" s="220"/>
    </row>
    <row r="14490" spans="7:7">
      <c r="G14490" s="220"/>
    </row>
    <row r="14491" spans="7:7">
      <c r="G14491" s="220"/>
    </row>
    <row r="14492" spans="7:7">
      <c r="G14492" s="220"/>
    </row>
    <row r="14493" spans="7:7">
      <c r="G14493" s="220"/>
    </row>
    <row r="14494" spans="7:7">
      <c r="G14494" s="220"/>
    </row>
    <row r="14495" spans="7:7">
      <c r="G14495" s="220"/>
    </row>
    <row r="14496" spans="7:7">
      <c r="G14496" s="220"/>
    </row>
    <row r="14497" spans="7:7">
      <c r="G14497" s="220"/>
    </row>
    <row r="14498" spans="7:7">
      <c r="G14498" s="220"/>
    </row>
    <row r="14499" spans="7:7">
      <c r="G14499" s="220"/>
    </row>
    <row r="14500" spans="7:7">
      <c r="G14500" s="220"/>
    </row>
    <row r="14501" spans="7:7">
      <c r="G14501" s="220"/>
    </row>
    <row r="14502" spans="7:7">
      <c r="G14502" s="220"/>
    </row>
    <row r="14503" spans="7:7">
      <c r="G14503" s="220"/>
    </row>
    <row r="14504" spans="7:7">
      <c r="G14504" s="220"/>
    </row>
    <row r="14505" spans="7:7">
      <c r="G14505" s="220"/>
    </row>
    <row r="14506" spans="7:7">
      <c r="G14506" s="220"/>
    </row>
    <row r="14507" spans="7:7">
      <c r="G14507" s="220"/>
    </row>
    <row r="14508" spans="7:7">
      <c r="G14508" s="220"/>
    </row>
    <row r="14509" spans="7:7">
      <c r="G14509" s="220"/>
    </row>
    <row r="14510" spans="7:7">
      <c r="G14510" s="220"/>
    </row>
    <row r="14511" spans="7:7">
      <c r="G14511" s="220"/>
    </row>
    <row r="14512" spans="7:7">
      <c r="G14512" s="220"/>
    </row>
    <row r="14513" spans="7:7">
      <c r="G14513" s="220"/>
    </row>
    <row r="14514" spans="7:7">
      <c r="G14514" s="220"/>
    </row>
    <row r="14515" spans="7:7">
      <c r="G14515" s="220"/>
    </row>
    <row r="14516" spans="7:7">
      <c r="G14516" s="220"/>
    </row>
    <row r="14517" spans="7:7">
      <c r="G14517" s="220"/>
    </row>
    <row r="14518" spans="7:7">
      <c r="G14518" s="220"/>
    </row>
    <row r="14519" spans="7:7">
      <c r="G14519" s="220"/>
    </row>
    <row r="14520" spans="7:7">
      <c r="G14520" s="220"/>
    </row>
    <row r="14521" spans="7:7">
      <c r="G14521" s="220"/>
    </row>
    <row r="14522" spans="7:7">
      <c r="G14522" s="220"/>
    </row>
    <row r="14523" spans="7:7">
      <c r="G14523" s="220"/>
    </row>
    <row r="14524" spans="7:7">
      <c r="G14524" s="220"/>
    </row>
    <row r="14525" spans="7:7">
      <c r="G14525" s="220"/>
    </row>
    <row r="14526" spans="7:7">
      <c r="G14526" s="220"/>
    </row>
    <row r="14527" spans="7:7">
      <c r="G14527" s="220"/>
    </row>
    <row r="14528" spans="7:7">
      <c r="G14528" s="220"/>
    </row>
    <row r="14529" spans="7:7">
      <c r="G14529" s="220"/>
    </row>
    <row r="14530" spans="7:7">
      <c r="G14530" s="220"/>
    </row>
    <row r="14531" spans="7:7">
      <c r="G14531" s="220"/>
    </row>
    <row r="14532" spans="7:7">
      <c r="G14532" s="220"/>
    </row>
    <row r="14533" spans="7:7">
      <c r="G14533" s="220"/>
    </row>
    <row r="14534" spans="7:7">
      <c r="G14534" s="220"/>
    </row>
    <row r="14535" spans="7:7">
      <c r="G14535" s="220"/>
    </row>
    <row r="14536" spans="7:7">
      <c r="G14536" s="220"/>
    </row>
    <row r="14537" spans="7:7">
      <c r="G14537" s="220"/>
    </row>
    <row r="14538" spans="7:7">
      <c r="G14538" s="220"/>
    </row>
    <row r="14539" spans="7:7">
      <c r="G14539" s="220"/>
    </row>
    <row r="14540" spans="7:7">
      <c r="G14540" s="220"/>
    </row>
    <row r="14541" spans="7:7">
      <c r="G14541" s="220"/>
    </row>
    <row r="14542" spans="7:7">
      <c r="G14542" s="220"/>
    </row>
    <row r="14543" spans="7:7">
      <c r="G14543" s="220"/>
    </row>
    <row r="14544" spans="7:7">
      <c r="G14544" s="220"/>
    </row>
    <row r="14545" spans="7:7">
      <c r="G14545" s="220"/>
    </row>
    <row r="14546" spans="7:7">
      <c r="G14546" s="220"/>
    </row>
    <row r="14547" spans="7:7">
      <c r="G14547" s="220"/>
    </row>
    <row r="14548" spans="7:7">
      <c r="G14548" s="220"/>
    </row>
    <row r="14549" spans="7:7">
      <c r="G14549" s="220"/>
    </row>
    <row r="14550" spans="7:7">
      <c r="G14550" s="220"/>
    </row>
    <row r="14551" spans="7:7">
      <c r="G14551" s="220"/>
    </row>
    <row r="14552" spans="7:7">
      <c r="G14552" s="220"/>
    </row>
    <row r="14553" spans="7:7">
      <c r="G14553" s="220"/>
    </row>
    <row r="14554" spans="7:7">
      <c r="G14554" s="220"/>
    </row>
    <row r="14555" spans="7:7">
      <c r="G14555" s="220"/>
    </row>
    <row r="14556" spans="7:7">
      <c r="G14556" s="220"/>
    </row>
    <row r="14557" spans="7:7">
      <c r="G14557" s="220"/>
    </row>
    <row r="14558" spans="7:7">
      <c r="G14558" s="220"/>
    </row>
    <row r="14559" spans="7:7">
      <c r="G14559" s="220"/>
    </row>
    <row r="14560" spans="7:7">
      <c r="G14560" s="220"/>
    </row>
    <row r="14561" spans="7:7">
      <c r="G14561" s="220"/>
    </row>
    <row r="14562" spans="7:7">
      <c r="G14562" s="220"/>
    </row>
    <row r="14563" spans="7:7">
      <c r="G14563" s="220"/>
    </row>
    <row r="14564" spans="7:7">
      <c r="G14564" s="220"/>
    </row>
    <row r="14565" spans="7:7">
      <c r="G14565" s="220"/>
    </row>
    <row r="14566" spans="7:7">
      <c r="G14566" s="220"/>
    </row>
    <row r="14567" spans="7:7">
      <c r="G14567" s="220"/>
    </row>
    <row r="14568" spans="7:7">
      <c r="G14568" s="220"/>
    </row>
    <row r="14569" spans="7:7">
      <c r="G14569" s="220"/>
    </row>
    <row r="14570" spans="7:7">
      <c r="G14570" s="220"/>
    </row>
    <row r="14571" spans="7:7">
      <c r="G14571" s="220"/>
    </row>
    <row r="14572" spans="7:7">
      <c r="G14572" s="220"/>
    </row>
    <row r="14573" spans="7:7">
      <c r="G14573" s="220"/>
    </row>
    <row r="14574" spans="7:7">
      <c r="G14574" s="220"/>
    </row>
    <row r="14575" spans="7:7">
      <c r="G14575" s="220"/>
    </row>
    <row r="14576" spans="7:7">
      <c r="G14576" s="220"/>
    </row>
    <row r="14577" spans="7:7">
      <c r="G14577" s="220"/>
    </row>
    <row r="14578" spans="7:7">
      <c r="G14578" s="220"/>
    </row>
    <row r="14579" spans="7:7">
      <c r="G14579" s="220"/>
    </row>
    <row r="14580" spans="7:7">
      <c r="G14580" s="220"/>
    </row>
    <row r="14581" spans="7:7">
      <c r="G14581" s="220"/>
    </row>
    <row r="14582" spans="7:7">
      <c r="G14582" s="220"/>
    </row>
    <row r="14583" spans="7:7">
      <c r="G14583" s="220"/>
    </row>
    <row r="14584" spans="7:7">
      <c r="G14584" s="220"/>
    </row>
    <row r="14585" spans="7:7">
      <c r="G14585" s="220"/>
    </row>
    <row r="14586" spans="7:7">
      <c r="G14586" s="220"/>
    </row>
    <row r="14587" spans="7:7">
      <c r="G14587" s="220"/>
    </row>
    <row r="14588" spans="7:7">
      <c r="G14588" s="220"/>
    </row>
    <row r="14589" spans="7:7">
      <c r="G14589" s="220"/>
    </row>
    <row r="14590" spans="7:7">
      <c r="G14590" s="220"/>
    </row>
    <row r="14591" spans="7:7">
      <c r="G14591" s="220"/>
    </row>
    <row r="14592" spans="7:7">
      <c r="G14592" s="220"/>
    </row>
    <row r="14593" spans="7:7">
      <c r="G14593" s="220"/>
    </row>
    <row r="14594" spans="7:7">
      <c r="G14594" s="220"/>
    </row>
    <row r="14595" spans="7:7">
      <c r="G14595" s="220"/>
    </row>
    <row r="14596" spans="7:7">
      <c r="G14596" s="220"/>
    </row>
    <row r="14597" spans="7:7">
      <c r="G14597" s="220"/>
    </row>
    <row r="14598" spans="7:7">
      <c r="G14598" s="220"/>
    </row>
    <row r="14599" spans="7:7">
      <c r="G14599" s="220"/>
    </row>
    <row r="14600" spans="7:7">
      <c r="G14600" s="220"/>
    </row>
    <row r="14601" spans="7:7">
      <c r="G14601" s="220"/>
    </row>
    <row r="14602" spans="7:7">
      <c r="G14602" s="220"/>
    </row>
    <row r="14603" spans="7:7">
      <c r="G14603" s="220"/>
    </row>
    <row r="14604" spans="7:7">
      <c r="G14604" s="220"/>
    </row>
    <row r="14605" spans="7:7">
      <c r="G14605" s="220"/>
    </row>
    <row r="14606" spans="7:7">
      <c r="G14606" s="220"/>
    </row>
    <row r="14607" spans="7:7">
      <c r="G14607" s="220"/>
    </row>
    <row r="14608" spans="7:7">
      <c r="G14608" s="220"/>
    </row>
    <row r="14609" spans="7:7">
      <c r="G14609" s="220"/>
    </row>
    <row r="14610" spans="7:7">
      <c r="G14610" s="220"/>
    </row>
    <row r="14611" spans="7:7">
      <c r="G14611" s="220"/>
    </row>
    <row r="14612" spans="7:7">
      <c r="G14612" s="220"/>
    </row>
    <row r="14613" spans="7:7">
      <c r="G14613" s="220"/>
    </row>
    <row r="14614" spans="7:7">
      <c r="G14614" s="220"/>
    </row>
    <row r="14615" spans="7:7">
      <c r="G14615" s="220"/>
    </row>
    <row r="14616" spans="7:7">
      <c r="G14616" s="220"/>
    </row>
    <row r="14617" spans="7:7">
      <c r="G14617" s="220"/>
    </row>
    <row r="14618" spans="7:7">
      <c r="G14618" s="220"/>
    </row>
    <row r="14619" spans="7:7">
      <c r="G14619" s="220"/>
    </row>
    <row r="14620" spans="7:7">
      <c r="G14620" s="220"/>
    </row>
    <row r="14621" spans="7:7">
      <c r="G14621" s="220"/>
    </row>
    <row r="14622" spans="7:7">
      <c r="G14622" s="220"/>
    </row>
    <row r="14623" spans="7:7">
      <c r="G14623" s="220"/>
    </row>
    <row r="14624" spans="7:7">
      <c r="G14624" s="220"/>
    </row>
    <row r="14625" spans="7:7">
      <c r="G14625" s="220"/>
    </row>
    <row r="14626" spans="7:7">
      <c r="G14626" s="220"/>
    </row>
    <row r="14627" spans="7:7">
      <c r="G14627" s="220"/>
    </row>
    <row r="14628" spans="7:7">
      <c r="G14628" s="220"/>
    </row>
    <row r="14629" spans="7:7">
      <c r="G14629" s="220"/>
    </row>
    <row r="14630" spans="7:7">
      <c r="G14630" s="220"/>
    </row>
    <row r="14631" spans="7:7">
      <c r="G14631" s="220"/>
    </row>
    <row r="14632" spans="7:7">
      <c r="G14632" s="220"/>
    </row>
    <row r="14633" spans="7:7">
      <c r="G14633" s="220"/>
    </row>
    <row r="14634" spans="7:7">
      <c r="G14634" s="220"/>
    </row>
    <row r="14635" spans="7:7">
      <c r="G14635" s="220"/>
    </row>
    <row r="14636" spans="7:7">
      <c r="G14636" s="220"/>
    </row>
    <row r="14637" spans="7:7">
      <c r="G14637" s="220"/>
    </row>
    <row r="14638" spans="7:7">
      <c r="G14638" s="220"/>
    </row>
    <row r="14639" spans="7:7">
      <c r="G14639" s="220"/>
    </row>
    <row r="14640" spans="7:7">
      <c r="G14640" s="220"/>
    </row>
    <row r="14641" spans="7:7">
      <c r="G14641" s="220"/>
    </row>
    <row r="14642" spans="7:7">
      <c r="G14642" s="220"/>
    </row>
    <row r="14643" spans="7:7">
      <c r="G14643" s="220"/>
    </row>
    <row r="14644" spans="7:7">
      <c r="G14644" s="220"/>
    </row>
    <row r="14645" spans="7:7">
      <c r="G14645" s="220"/>
    </row>
    <row r="14646" spans="7:7">
      <c r="G14646" s="220"/>
    </row>
    <row r="14647" spans="7:7">
      <c r="G14647" s="220"/>
    </row>
    <row r="14648" spans="7:7">
      <c r="G14648" s="220"/>
    </row>
    <row r="14649" spans="7:7">
      <c r="G14649" s="220"/>
    </row>
    <row r="14650" spans="7:7">
      <c r="G14650" s="220"/>
    </row>
    <row r="14651" spans="7:7">
      <c r="G14651" s="220"/>
    </row>
    <row r="14652" spans="7:7">
      <c r="G14652" s="220"/>
    </row>
    <row r="14653" spans="7:7">
      <c r="G14653" s="220"/>
    </row>
    <row r="14654" spans="7:7">
      <c r="G14654" s="220"/>
    </row>
    <row r="14655" spans="7:7">
      <c r="G14655" s="220"/>
    </row>
    <row r="14656" spans="7:7">
      <c r="G14656" s="220"/>
    </row>
    <row r="14657" spans="7:7">
      <c r="G14657" s="220"/>
    </row>
    <row r="14658" spans="7:7">
      <c r="G14658" s="220"/>
    </row>
    <row r="14659" spans="7:7">
      <c r="G14659" s="220"/>
    </row>
    <row r="14660" spans="7:7">
      <c r="G14660" s="220"/>
    </row>
    <row r="14661" spans="7:7">
      <c r="G14661" s="220"/>
    </row>
    <row r="14662" spans="7:7">
      <c r="G14662" s="220"/>
    </row>
    <row r="14663" spans="7:7">
      <c r="G14663" s="220"/>
    </row>
    <row r="14664" spans="7:7">
      <c r="G14664" s="220"/>
    </row>
    <row r="14665" spans="7:7">
      <c r="G14665" s="220"/>
    </row>
    <row r="14666" spans="7:7">
      <c r="G14666" s="220"/>
    </row>
    <row r="14667" spans="7:7">
      <c r="G14667" s="220"/>
    </row>
    <row r="14668" spans="7:7">
      <c r="G14668" s="220"/>
    </row>
    <row r="14669" spans="7:7">
      <c r="G14669" s="220"/>
    </row>
    <row r="14670" spans="7:7">
      <c r="G14670" s="220"/>
    </row>
    <row r="14671" spans="7:7">
      <c r="G14671" s="220"/>
    </row>
    <row r="14672" spans="7:7">
      <c r="G14672" s="220"/>
    </row>
    <row r="14673" spans="7:7">
      <c r="G14673" s="220"/>
    </row>
    <row r="14674" spans="7:7">
      <c r="G14674" s="220"/>
    </row>
    <row r="14675" spans="7:7">
      <c r="G14675" s="220"/>
    </row>
    <row r="14676" spans="7:7">
      <c r="G14676" s="220"/>
    </row>
    <row r="14677" spans="7:7">
      <c r="G14677" s="220"/>
    </row>
    <row r="14678" spans="7:7">
      <c r="G14678" s="220"/>
    </row>
    <row r="14679" spans="7:7">
      <c r="G14679" s="220"/>
    </row>
    <row r="14680" spans="7:7">
      <c r="G14680" s="220"/>
    </row>
    <row r="14681" spans="7:7">
      <c r="G14681" s="220"/>
    </row>
    <row r="14682" spans="7:7">
      <c r="G14682" s="220"/>
    </row>
    <row r="14683" spans="7:7">
      <c r="G14683" s="220"/>
    </row>
    <row r="14684" spans="7:7">
      <c r="G14684" s="220"/>
    </row>
    <row r="14685" spans="7:7">
      <c r="G14685" s="220"/>
    </row>
    <row r="14686" spans="7:7">
      <c r="G14686" s="220"/>
    </row>
    <row r="14687" spans="7:7">
      <c r="G14687" s="220"/>
    </row>
    <row r="14688" spans="7:7">
      <c r="G14688" s="220"/>
    </row>
    <row r="14689" spans="7:7">
      <c r="G14689" s="220"/>
    </row>
    <row r="14690" spans="7:7">
      <c r="G14690" s="220"/>
    </row>
    <row r="14691" spans="7:7">
      <c r="G14691" s="220"/>
    </row>
    <row r="14692" spans="7:7">
      <c r="G14692" s="220"/>
    </row>
    <row r="14693" spans="7:7">
      <c r="G14693" s="220"/>
    </row>
    <row r="14694" spans="7:7">
      <c r="G14694" s="220"/>
    </row>
    <row r="14695" spans="7:7">
      <c r="G14695" s="220"/>
    </row>
    <row r="14696" spans="7:7">
      <c r="G14696" s="220"/>
    </row>
    <row r="14697" spans="7:7">
      <c r="G14697" s="220"/>
    </row>
    <row r="14698" spans="7:7">
      <c r="G14698" s="220"/>
    </row>
    <row r="14699" spans="7:7">
      <c r="G14699" s="220"/>
    </row>
    <row r="14700" spans="7:7">
      <c r="G14700" s="220"/>
    </row>
    <row r="14701" spans="7:7">
      <c r="G14701" s="220"/>
    </row>
    <row r="14702" spans="7:7">
      <c r="G14702" s="220"/>
    </row>
    <row r="14703" spans="7:7">
      <c r="G14703" s="220"/>
    </row>
    <row r="14704" spans="7:7">
      <c r="G14704" s="220"/>
    </row>
    <row r="14705" spans="7:7">
      <c r="G14705" s="220"/>
    </row>
    <row r="14706" spans="7:7">
      <c r="G14706" s="220"/>
    </row>
    <row r="14707" spans="7:7">
      <c r="G14707" s="220"/>
    </row>
    <row r="14708" spans="7:7">
      <c r="G14708" s="220"/>
    </row>
    <row r="14709" spans="7:7">
      <c r="G14709" s="220"/>
    </row>
    <row r="14710" spans="7:7">
      <c r="G14710" s="220"/>
    </row>
    <row r="14711" spans="7:7">
      <c r="G14711" s="220"/>
    </row>
    <row r="14712" spans="7:7">
      <c r="G14712" s="220"/>
    </row>
    <row r="14713" spans="7:7">
      <c r="G14713" s="220"/>
    </row>
    <row r="14714" spans="7:7">
      <c r="G14714" s="220"/>
    </row>
    <row r="14715" spans="7:7">
      <c r="G14715" s="220"/>
    </row>
    <row r="14716" spans="7:7">
      <c r="G14716" s="220"/>
    </row>
    <row r="14717" spans="7:7">
      <c r="G14717" s="220"/>
    </row>
    <row r="14718" spans="7:7">
      <c r="G14718" s="220"/>
    </row>
    <row r="14719" spans="7:7">
      <c r="G14719" s="220"/>
    </row>
    <row r="14720" spans="7:7">
      <c r="G14720" s="220"/>
    </row>
    <row r="14721" spans="7:7">
      <c r="G14721" s="220"/>
    </row>
    <row r="14722" spans="7:7">
      <c r="G14722" s="220"/>
    </row>
    <row r="14723" spans="7:7">
      <c r="G14723" s="220"/>
    </row>
    <row r="14724" spans="7:7">
      <c r="G14724" s="220"/>
    </row>
    <row r="14725" spans="7:7">
      <c r="G14725" s="220"/>
    </row>
    <row r="14726" spans="7:7">
      <c r="G14726" s="220"/>
    </row>
    <row r="14727" spans="7:7">
      <c r="G14727" s="220"/>
    </row>
    <row r="14728" spans="7:7">
      <c r="G14728" s="220"/>
    </row>
    <row r="14729" spans="7:7">
      <c r="G14729" s="220"/>
    </row>
    <row r="14730" spans="7:7">
      <c r="G14730" s="220"/>
    </row>
    <row r="14731" spans="7:7">
      <c r="G14731" s="220"/>
    </row>
    <row r="14732" spans="7:7">
      <c r="G14732" s="220"/>
    </row>
    <row r="14733" spans="7:7">
      <c r="G14733" s="220"/>
    </row>
    <row r="14734" spans="7:7">
      <c r="G14734" s="220"/>
    </row>
    <row r="14735" spans="7:7">
      <c r="G14735" s="220"/>
    </row>
    <row r="14736" spans="7:7">
      <c r="G14736" s="220"/>
    </row>
    <row r="14737" spans="7:7">
      <c r="G14737" s="220"/>
    </row>
    <row r="14738" spans="7:7">
      <c r="G14738" s="220"/>
    </row>
    <row r="14739" spans="7:7">
      <c r="G14739" s="220"/>
    </row>
    <row r="14740" spans="7:7">
      <c r="G14740" s="220"/>
    </row>
    <row r="14741" spans="7:7">
      <c r="G14741" s="220"/>
    </row>
    <row r="14742" spans="7:7">
      <c r="G14742" s="220"/>
    </row>
    <row r="14743" spans="7:7">
      <c r="G14743" s="220"/>
    </row>
    <row r="14744" spans="7:7">
      <c r="G14744" s="220"/>
    </row>
    <row r="14745" spans="7:7">
      <c r="G14745" s="220"/>
    </row>
    <row r="14746" spans="7:7">
      <c r="G14746" s="220"/>
    </row>
    <row r="14747" spans="7:7">
      <c r="G14747" s="220"/>
    </row>
    <row r="14748" spans="7:7">
      <c r="G14748" s="220"/>
    </row>
    <row r="14749" spans="7:7">
      <c r="G14749" s="220"/>
    </row>
    <row r="14750" spans="7:7">
      <c r="G14750" s="220"/>
    </row>
    <row r="14751" spans="7:7">
      <c r="G14751" s="220"/>
    </row>
    <row r="14752" spans="7:7">
      <c r="G14752" s="220"/>
    </row>
    <row r="14753" spans="7:7">
      <c r="G14753" s="220"/>
    </row>
    <row r="14754" spans="7:7">
      <c r="G14754" s="220"/>
    </row>
    <row r="14755" spans="7:7">
      <c r="G14755" s="220"/>
    </row>
    <row r="14756" spans="7:7">
      <c r="G14756" s="220"/>
    </row>
    <row r="14757" spans="7:7">
      <c r="G14757" s="220"/>
    </row>
    <row r="14758" spans="7:7">
      <c r="G14758" s="220"/>
    </row>
    <row r="14759" spans="7:7">
      <c r="G14759" s="220"/>
    </row>
    <row r="14760" spans="7:7">
      <c r="G14760" s="220"/>
    </row>
    <row r="14761" spans="7:7">
      <c r="G14761" s="220"/>
    </row>
    <row r="14762" spans="7:7">
      <c r="G14762" s="220"/>
    </row>
    <row r="14763" spans="7:7">
      <c r="G14763" s="220"/>
    </row>
    <row r="14764" spans="7:7">
      <c r="G14764" s="220"/>
    </row>
    <row r="14765" spans="7:7">
      <c r="G14765" s="220"/>
    </row>
    <row r="14766" spans="7:7">
      <c r="G14766" s="220"/>
    </row>
    <row r="14767" spans="7:7">
      <c r="G14767" s="220"/>
    </row>
    <row r="14768" spans="7:7">
      <c r="G14768" s="220"/>
    </row>
    <row r="14769" spans="7:7">
      <c r="G14769" s="220"/>
    </row>
    <row r="14770" spans="7:7">
      <c r="G14770" s="220"/>
    </row>
    <row r="14771" spans="7:7">
      <c r="G14771" s="220"/>
    </row>
    <row r="14772" spans="7:7">
      <c r="G14772" s="220"/>
    </row>
    <row r="14773" spans="7:7">
      <c r="G14773" s="220"/>
    </row>
    <row r="14774" spans="7:7">
      <c r="G14774" s="220"/>
    </row>
    <row r="14775" spans="7:7">
      <c r="G14775" s="220"/>
    </row>
    <row r="14776" spans="7:7">
      <c r="G14776" s="220"/>
    </row>
    <row r="14777" spans="7:7">
      <c r="G14777" s="220"/>
    </row>
    <row r="14778" spans="7:7">
      <c r="G14778" s="220"/>
    </row>
    <row r="14779" spans="7:7">
      <c r="G14779" s="220"/>
    </row>
    <row r="14780" spans="7:7">
      <c r="G14780" s="220"/>
    </row>
    <row r="14781" spans="7:7">
      <c r="G14781" s="220"/>
    </row>
    <row r="14782" spans="7:7">
      <c r="G14782" s="220"/>
    </row>
    <row r="14783" spans="7:7">
      <c r="G14783" s="220"/>
    </row>
    <row r="14784" spans="7:7">
      <c r="G14784" s="220"/>
    </row>
    <row r="14785" spans="7:7">
      <c r="G14785" s="220"/>
    </row>
    <row r="14786" spans="7:7">
      <c r="G14786" s="220"/>
    </row>
    <row r="14787" spans="7:7">
      <c r="G14787" s="220"/>
    </row>
    <row r="14788" spans="7:7">
      <c r="G14788" s="220"/>
    </row>
    <row r="14789" spans="7:7">
      <c r="G14789" s="220"/>
    </row>
    <row r="14790" spans="7:7">
      <c r="G14790" s="220"/>
    </row>
    <row r="14791" spans="7:7">
      <c r="G14791" s="220"/>
    </row>
    <row r="14792" spans="7:7">
      <c r="G14792" s="220"/>
    </row>
    <row r="14793" spans="7:7">
      <c r="G14793" s="220"/>
    </row>
    <row r="14794" spans="7:7">
      <c r="G14794" s="220"/>
    </row>
    <row r="14795" spans="7:7">
      <c r="G14795" s="220"/>
    </row>
    <row r="14796" spans="7:7">
      <c r="G14796" s="220"/>
    </row>
    <row r="14797" spans="7:7">
      <c r="G14797" s="220"/>
    </row>
    <row r="14798" spans="7:7">
      <c r="G14798" s="220"/>
    </row>
    <row r="14799" spans="7:7">
      <c r="G14799" s="220"/>
    </row>
    <row r="14800" spans="7:7">
      <c r="G14800" s="220"/>
    </row>
    <row r="14801" spans="7:7">
      <c r="G14801" s="220"/>
    </row>
    <row r="14802" spans="7:7">
      <c r="G14802" s="220"/>
    </row>
    <row r="14803" spans="7:7">
      <c r="G14803" s="220"/>
    </row>
    <row r="14804" spans="7:7">
      <c r="G14804" s="220"/>
    </row>
    <row r="14805" spans="7:7">
      <c r="G14805" s="220"/>
    </row>
    <row r="14806" spans="7:7">
      <c r="G14806" s="220"/>
    </row>
    <row r="14807" spans="7:7">
      <c r="G14807" s="220"/>
    </row>
    <row r="14808" spans="7:7">
      <c r="G14808" s="220"/>
    </row>
    <row r="14809" spans="7:7">
      <c r="G14809" s="220"/>
    </row>
    <row r="14810" spans="7:7">
      <c r="G14810" s="220"/>
    </row>
    <row r="14811" spans="7:7">
      <c r="G14811" s="220"/>
    </row>
    <row r="14812" spans="7:7">
      <c r="G14812" s="220"/>
    </row>
    <row r="14813" spans="7:7">
      <c r="G14813" s="220"/>
    </row>
    <row r="14814" spans="7:7">
      <c r="G14814" s="220"/>
    </row>
    <row r="14815" spans="7:7">
      <c r="G14815" s="220"/>
    </row>
    <row r="14816" spans="7:7">
      <c r="G14816" s="220"/>
    </row>
    <row r="14817" spans="7:7">
      <c r="G14817" s="220"/>
    </row>
    <row r="14818" spans="7:7">
      <c r="G14818" s="220"/>
    </row>
    <row r="14819" spans="7:7">
      <c r="G14819" s="220"/>
    </row>
    <row r="14820" spans="7:7">
      <c r="G14820" s="220"/>
    </row>
    <row r="14821" spans="7:7">
      <c r="G14821" s="220"/>
    </row>
    <row r="14822" spans="7:7">
      <c r="G14822" s="220"/>
    </row>
    <row r="14823" spans="7:7">
      <c r="G14823" s="220"/>
    </row>
    <row r="14824" spans="7:7">
      <c r="G14824" s="220"/>
    </row>
    <row r="14825" spans="7:7">
      <c r="G14825" s="220"/>
    </row>
    <row r="14826" spans="7:7">
      <c r="G14826" s="220"/>
    </row>
    <row r="14827" spans="7:7">
      <c r="G14827" s="220"/>
    </row>
    <row r="14828" spans="7:7">
      <c r="G14828" s="220"/>
    </row>
    <row r="14829" spans="7:7">
      <c r="G14829" s="220"/>
    </row>
    <row r="14830" spans="7:7">
      <c r="G14830" s="220"/>
    </row>
    <row r="14831" spans="7:7">
      <c r="G14831" s="220"/>
    </row>
    <row r="14832" spans="7:7">
      <c r="G14832" s="220"/>
    </row>
    <row r="14833" spans="7:7">
      <c r="G14833" s="220"/>
    </row>
    <row r="14834" spans="7:7">
      <c r="G14834" s="220"/>
    </row>
    <row r="14835" spans="7:7">
      <c r="G14835" s="220"/>
    </row>
    <row r="14836" spans="7:7">
      <c r="G14836" s="220"/>
    </row>
    <row r="14837" spans="7:7">
      <c r="G14837" s="220"/>
    </row>
    <row r="14838" spans="7:7">
      <c r="G14838" s="220"/>
    </row>
    <row r="14839" spans="7:7">
      <c r="G14839" s="220"/>
    </row>
    <row r="14840" spans="7:7">
      <c r="G14840" s="220"/>
    </row>
    <row r="14841" spans="7:7">
      <c r="G14841" s="220"/>
    </row>
    <row r="14842" spans="7:7">
      <c r="G14842" s="220"/>
    </row>
    <row r="14843" spans="7:7">
      <c r="G14843" s="220"/>
    </row>
    <row r="14844" spans="7:7">
      <c r="G14844" s="220"/>
    </row>
    <row r="14845" spans="7:7">
      <c r="G14845" s="220"/>
    </row>
    <row r="14846" spans="7:7">
      <c r="G14846" s="220"/>
    </row>
    <row r="14847" spans="7:7">
      <c r="G14847" s="220"/>
    </row>
    <row r="14848" spans="7:7">
      <c r="G14848" s="220"/>
    </row>
    <row r="14849" spans="7:7">
      <c r="G14849" s="220"/>
    </row>
    <row r="14850" spans="7:7">
      <c r="G14850" s="220"/>
    </row>
    <row r="14851" spans="7:7">
      <c r="G14851" s="220"/>
    </row>
    <row r="14852" spans="7:7">
      <c r="G14852" s="220"/>
    </row>
    <row r="14853" spans="7:7">
      <c r="G14853" s="220"/>
    </row>
    <row r="14854" spans="7:7">
      <c r="G14854" s="220"/>
    </row>
    <row r="14855" spans="7:7">
      <c r="G14855" s="220"/>
    </row>
    <row r="14856" spans="7:7">
      <c r="G14856" s="220"/>
    </row>
    <row r="14857" spans="7:7">
      <c r="G14857" s="220"/>
    </row>
    <row r="14858" spans="7:7">
      <c r="G14858" s="220"/>
    </row>
    <row r="14859" spans="7:7">
      <c r="G14859" s="220"/>
    </row>
    <row r="14860" spans="7:7">
      <c r="G14860" s="220"/>
    </row>
    <row r="14861" spans="7:7">
      <c r="G14861" s="220"/>
    </row>
    <row r="14862" spans="7:7">
      <c r="G14862" s="220"/>
    </row>
    <row r="14863" spans="7:7">
      <c r="G14863" s="220"/>
    </row>
    <row r="14864" spans="7:7">
      <c r="G14864" s="220"/>
    </row>
    <row r="14865" spans="7:7">
      <c r="G14865" s="220"/>
    </row>
    <row r="14866" spans="7:7">
      <c r="G14866" s="220"/>
    </row>
    <row r="14867" spans="7:7">
      <c r="G14867" s="220"/>
    </row>
    <row r="14868" spans="7:7">
      <c r="G14868" s="220"/>
    </row>
    <row r="14869" spans="7:7">
      <c r="G14869" s="220"/>
    </row>
    <row r="14870" spans="7:7">
      <c r="G14870" s="220"/>
    </row>
    <row r="14871" spans="7:7">
      <c r="G14871" s="220"/>
    </row>
    <row r="14872" spans="7:7">
      <c r="G14872" s="220"/>
    </row>
    <row r="14873" spans="7:7">
      <c r="G14873" s="220"/>
    </row>
    <row r="14874" spans="7:7">
      <c r="G14874" s="220"/>
    </row>
    <row r="14875" spans="7:7">
      <c r="G14875" s="220"/>
    </row>
    <row r="14876" spans="7:7">
      <c r="G14876" s="220"/>
    </row>
    <row r="14877" spans="7:7">
      <c r="G14877" s="220"/>
    </row>
    <row r="14878" spans="7:7">
      <c r="G14878" s="220"/>
    </row>
    <row r="14879" spans="7:7">
      <c r="G14879" s="220"/>
    </row>
    <row r="14880" spans="7:7">
      <c r="G14880" s="220"/>
    </row>
    <row r="14881" spans="7:7">
      <c r="G14881" s="220"/>
    </row>
    <row r="14882" spans="7:7">
      <c r="G14882" s="220"/>
    </row>
    <row r="14883" spans="7:7">
      <c r="G14883" s="220"/>
    </row>
    <row r="14884" spans="7:7">
      <c r="G14884" s="220"/>
    </row>
    <row r="14885" spans="7:7">
      <c r="G14885" s="220"/>
    </row>
    <row r="14886" spans="7:7">
      <c r="G14886" s="220"/>
    </row>
    <row r="14887" spans="7:7">
      <c r="G14887" s="220"/>
    </row>
    <row r="14888" spans="7:7">
      <c r="G14888" s="220"/>
    </row>
    <row r="14889" spans="7:7">
      <c r="G14889" s="220"/>
    </row>
    <row r="14890" spans="7:7">
      <c r="G14890" s="220"/>
    </row>
    <row r="14891" spans="7:7">
      <c r="G14891" s="220"/>
    </row>
    <row r="14892" spans="7:7">
      <c r="G14892" s="220"/>
    </row>
    <row r="14893" spans="7:7">
      <c r="G14893" s="220"/>
    </row>
    <row r="14894" spans="7:7">
      <c r="G14894" s="220"/>
    </row>
    <row r="14895" spans="7:7">
      <c r="G14895" s="220"/>
    </row>
    <row r="14896" spans="7:7">
      <c r="G14896" s="220"/>
    </row>
    <row r="14897" spans="7:7">
      <c r="G14897" s="220"/>
    </row>
    <row r="14898" spans="7:7">
      <c r="G14898" s="220"/>
    </row>
    <row r="14899" spans="7:7">
      <c r="G14899" s="220"/>
    </row>
    <row r="14900" spans="7:7">
      <c r="G14900" s="220"/>
    </row>
    <row r="14901" spans="7:7">
      <c r="G14901" s="220"/>
    </row>
    <row r="14902" spans="7:7">
      <c r="G14902" s="220"/>
    </row>
    <row r="14903" spans="7:7">
      <c r="G14903" s="220"/>
    </row>
    <row r="14904" spans="7:7">
      <c r="G14904" s="220"/>
    </row>
    <row r="14905" spans="7:7">
      <c r="G14905" s="220"/>
    </row>
    <row r="14906" spans="7:7">
      <c r="G14906" s="220"/>
    </row>
    <row r="14907" spans="7:7">
      <c r="G14907" s="220"/>
    </row>
    <row r="14908" spans="7:7">
      <c r="G14908" s="220"/>
    </row>
    <row r="14909" spans="7:7">
      <c r="G14909" s="220"/>
    </row>
    <row r="14910" spans="7:7">
      <c r="G14910" s="220"/>
    </row>
    <row r="14911" spans="7:7">
      <c r="G14911" s="220"/>
    </row>
    <row r="14912" spans="7:7">
      <c r="G14912" s="220"/>
    </row>
    <row r="14913" spans="7:7">
      <c r="G14913" s="220"/>
    </row>
    <row r="14914" spans="7:7">
      <c r="G14914" s="220"/>
    </row>
    <row r="14915" spans="7:7">
      <c r="G14915" s="220"/>
    </row>
    <row r="14916" spans="7:7">
      <c r="G14916" s="220"/>
    </row>
    <row r="14917" spans="7:7">
      <c r="G14917" s="220"/>
    </row>
    <row r="14918" spans="7:7">
      <c r="G14918" s="220"/>
    </row>
    <row r="14919" spans="7:7">
      <c r="G14919" s="220"/>
    </row>
    <row r="14920" spans="7:7">
      <c r="G14920" s="220"/>
    </row>
    <row r="14921" spans="7:7">
      <c r="G14921" s="220"/>
    </row>
    <row r="14922" spans="7:7">
      <c r="G14922" s="220"/>
    </row>
    <row r="14923" spans="7:7">
      <c r="G14923" s="220"/>
    </row>
    <row r="14924" spans="7:7">
      <c r="G14924" s="220"/>
    </row>
    <row r="14925" spans="7:7">
      <c r="G14925" s="220"/>
    </row>
    <row r="14926" spans="7:7">
      <c r="G14926" s="220"/>
    </row>
    <row r="14927" spans="7:7">
      <c r="G14927" s="220"/>
    </row>
    <row r="14928" spans="7:7">
      <c r="G14928" s="220"/>
    </row>
    <row r="14929" spans="7:7">
      <c r="G14929" s="220"/>
    </row>
    <row r="14930" spans="7:7">
      <c r="G14930" s="220"/>
    </row>
    <row r="14931" spans="7:7">
      <c r="G14931" s="220"/>
    </row>
    <row r="14932" spans="7:7">
      <c r="G14932" s="220"/>
    </row>
    <row r="14933" spans="7:7">
      <c r="G14933" s="220"/>
    </row>
    <row r="14934" spans="7:7">
      <c r="G14934" s="220"/>
    </row>
    <row r="14935" spans="7:7">
      <c r="G14935" s="220"/>
    </row>
    <row r="14936" spans="7:7">
      <c r="G14936" s="220"/>
    </row>
    <row r="14937" spans="7:7">
      <c r="G14937" s="220"/>
    </row>
    <row r="14938" spans="7:7">
      <c r="G14938" s="220"/>
    </row>
    <row r="14939" spans="7:7">
      <c r="G14939" s="220"/>
    </row>
    <row r="14940" spans="7:7">
      <c r="G14940" s="220"/>
    </row>
    <row r="14941" spans="7:7">
      <c r="G14941" s="220"/>
    </row>
    <row r="14942" spans="7:7">
      <c r="G14942" s="220"/>
    </row>
    <row r="14943" spans="7:7">
      <c r="G14943" s="220"/>
    </row>
    <row r="14944" spans="7:7">
      <c r="G14944" s="220"/>
    </row>
    <row r="14945" spans="7:7">
      <c r="G14945" s="220"/>
    </row>
    <row r="14946" spans="7:7">
      <c r="G14946" s="220"/>
    </row>
    <row r="14947" spans="7:7">
      <c r="G14947" s="220"/>
    </row>
    <row r="14948" spans="7:7">
      <c r="G14948" s="220"/>
    </row>
    <row r="14949" spans="7:7">
      <c r="G14949" s="220"/>
    </row>
    <row r="14950" spans="7:7">
      <c r="G14950" s="220"/>
    </row>
    <row r="14951" spans="7:7">
      <c r="G14951" s="220"/>
    </row>
    <row r="14952" spans="7:7">
      <c r="G14952" s="220"/>
    </row>
    <row r="14953" spans="7:7">
      <c r="G14953" s="220"/>
    </row>
    <row r="14954" spans="7:7">
      <c r="G14954" s="220"/>
    </row>
    <row r="14955" spans="7:7">
      <c r="G14955" s="220"/>
    </row>
    <row r="14956" spans="7:7">
      <c r="G14956" s="220"/>
    </row>
    <row r="14957" spans="7:7">
      <c r="G14957" s="220"/>
    </row>
    <row r="14958" spans="7:7">
      <c r="G14958" s="220"/>
    </row>
    <row r="14959" spans="7:7">
      <c r="G14959" s="220"/>
    </row>
    <row r="14960" spans="7:7">
      <c r="G14960" s="220"/>
    </row>
    <row r="14961" spans="7:7">
      <c r="G14961" s="220"/>
    </row>
    <row r="14962" spans="7:7">
      <c r="G14962" s="220"/>
    </row>
    <row r="14963" spans="7:7">
      <c r="G14963" s="220"/>
    </row>
    <row r="14964" spans="7:7">
      <c r="G14964" s="220"/>
    </row>
    <row r="14965" spans="7:7">
      <c r="G14965" s="220"/>
    </row>
    <row r="14966" spans="7:7">
      <c r="G14966" s="220"/>
    </row>
    <row r="14967" spans="7:7">
      <c r="G14967" s="220"/>
    </row>
    <row r="14968" spans="7:7">
      <c r="G14968" s="220"/>
    </row>
    <row r="14969" spans="7:7">
      <c r="G14969" s="220"/>
    </row>
    <row r="14970" spans="7:7">
      <c r="G14970" s="220"/>
    </row>
    <row r="14971" spans="7:7">
      <c r="G14971" s="220"/>
    </row>
    <row r="14972" spans="7:7">
      <c r="G14972" s="220"/>
    </row>
    <row r="14973" spans="7:7">
      <c r="G14973" s="220"/>
    </row>
    <row r="14974" spans="7:7">
      <c r="G14974" s="220"/>
    </row>
    <row r="14975" spans="7:7">
      <c r="G14975" s="220"/>
    </row>
    <row r="14976" spans="7:7">
      <c r="G14976" s="220"/>
    </row>
    <row r="14977" spans="7:7">
      <c r="G14977" s="220"/>
    </row>
    <row r="14978" spans="7:7">
      <c r="G14978" s="220"/>
    </row>
    <row r="14979" spans="7:7">
      <c r="G14979" s="220"/>
    </row>
    <row r="14980" spans="7:7">
      <c r="G14980" s="220"/>
    </row>
    <row r="14981" spans="7:7">
      <c r="G14981" s="220"/>
    </row>
    <row r="14982" spans="7:7">
      <c r="G14982" s="220"/>
    </row>
    <row r="14983" spans="7:7">
      <c r="G14983" s="220"/>
    </row>
    <row r="14984" spans="7:7">
      <c r="G14984" s="220"/>
    </row>
    <row r="14985" spans="7:7">
      <c r="G14985" s="220"/>
    </row>
    <row r="14986" spans="7:7">
      <c r="G14986" s="220"/>
    </row>
    <row r="14987" spans="7:7">
      <c r="G14987" s="220"/>
    </row>
    <row r="14988" spans="7:7">
      <c r="G14988" s="220"/>
    </row>
    <row r="14989" spans="7:7">
      <c r="G14989" s="220"/>
    </row>
    <row r="14990" spans="7:7">
      <c r="G14990" s="220"/>
    </row>
    <row r="14991" spans="7:7">
      <c r="G14991" s="220"/>
    </row>
    <row r="14992" spans="7:7">
      <c r="G14992" s="220"/>
    </row>
    <row r="14993" spans="7:7">
      <c r="G14993" s="220"/>
    </row>
    <row r="14994" spans="7:7">
      <c r="G14994" s="220"/>
    </row>
    <row r="14995" spans="7:7">
      <c r="G14995" s="220"/>
    </row>
    <row r="14996" spans="7:7">
      <c r="G14996" s="220"/>
    </row>
    <row r="14997" spans="7:7">
      <c r="G14997" s="220"/>
    </row>
    <row r="14998" spans="7:7">
      <c r="G14998" s="220"/>
    </row>
    <row r="14999" spans="7:7">
      <c r="G14999" s="220"/>
    </row>
    <row r="15000" spans="7:7">
      <c r="G15000" s="220"/>
    </row>
    <row r="15001" spans="7:7">
      <c r="G15001" s="220"/>
    </row>
    <row r="15002" spans="7:7">
      <c r="G15002" s="220"/>
    </row>
    <row r="15003" spans="7:7">
      <c r="G15003" s="220"/>
    </row>
    <row r="15004" spans="7:7">
      <c r="G15004" s="220"/>
    </row>
    <row r="15005" spans="7:7">
      <c r="G15005" s="220"/>
    </row>
    <row r="15006" spans="7:7">
      <c r="G15006" s="220"/>
    </row>
    <row r="15007" spans="7:7">
      <c r="G15007" s="220"/>
    </row>
    <row r="15008" spans="7:7">
      <c r="G15008" s="220"/>
    </row>
    <row r="15009" spans="7:7">
      <c r="G15009" s="220"/>
    </row>
    <row r="15010" spans="7:7">
      <c r="G15010" s="220"/>
    </row>
    <row r="15011" spans="7:7">
      <c r="G15011" s="220"/>
    </row>
    <row r="15012" spans="7:7">
      <c r="G15012" s="220"/>
    </row>
    <row r="15013" spans="7:7">
      <c r="G15013" s="220"/>
    </row>
    <row r="15014" spans="7:7">
      <c r="G15014" s="220"/>
    </row>
    <row r="15015" spans="7:7">
      <c r="G15015" s="220"/>
    </row>
    <row r="15016" spans="7:7">
      <c r="G15016" s="220"/>
    </row>
    <row r="15017" spans="7:7">
      <c r="G15017" s="220"/>
    </row>
    <row r="15018" spans="7:7">
      <c r="G15018" s="220"/>
    </row>
    <row r="15019" spans="7:7">
      <c r="G15019" s="220"/>
    </row>
    <row r="15020" spans="7:7">
      <c r="G15020" s="220"/>
    </row>
    <row r="15021" spans="7:7">
      <c r="G15021" s="220"/>
    </row>
    <row r="15022" spans="7:7">
      <c r="G15022" s="220"/>
    </row>
    <row r="15023" spans="7:7">
      <c r="G15023" s="220"/>
    </row>
    <row r="15024" spans="7:7">
      <c r="G15024" s="220"/>
    </row>
    <row r="15025" spans="7:7">
      <c r="G15025" s="220"/>
    </row>
    <row r="15026" spans="7:7">
      <c r="G15026" s="220"/>
    </row>
    <row r="15027" spans="7:7">
      <c r="G15027" s="220"/>
    </row>
    <row r="15028" spans="7:7">
      <c r="G15028" s="220"/>
    </row>
    <row r="15029" spans="7:7">
      <c r="G15029" s="220"/>
    </row>
    <row r="15030" spans="7:7">
      <c r="G15030" s="220"/>
    </row>
    <row r="15031" spans="7:7">
      <c r="G15031" s="220"/>
    </row>
    <row r="15032" spans="7:7">
      <c r="G15032" s="220"/>
    </row>
    <row r="15033" spans="7:7">
      <c r="G15033" s="220"/>
    </row>
    <row r="15034" spans="7:7">
      <c r="G15034" s="220"/>
    </row>
    <row r="15035" spans="7:7">
      <c r="G15035" s="220"/>
    </row>
    <row r="15036" spans="7:7">
      <c r="G15036" s="220"/>
    </row>
    <row r="15037" spans="7:7">
      <c r="G15037" s="220"/>
    </row>
    <row r="15038" spans="7:7">
      <c r="G15038" s="220"/>
    </row>
    <row r="15039" spans="7:7">
      <c r="G15039" s="220"/>
    </row>
    <row r="15040" spans="7:7">
      <c r="G15040" s="220"/>
    </row>
    <row r="15041" spans="7:7">
      <c r="G15041" s="220"/>
    </row>
    <row r="15042" spans="7:7">
      <c r="G15042" s="220"/>
    </row>
    <row r="15043" spans="7:7">
      <c r="G15043" s="220"/>
    </row>
    <row r="15044" spans="7:7">
      <c r="G15044" s="220"/>
    </row>
    <row r="15045" spans="7:7">
      <c r="G15045" s="220"/>
    </row>
    <row r="15046" spans="7:7">
      <c r="G15046" s="220"/>
    </row>
    <row r="15047" spans="7:7">
      <c r="G15047" s="220"/>
    </row>
    <row r="15048" spans="7:7">
      <c r="G15048" s="220"/>
    </row>
    <row r="15049" spans="7:7">
      <c r="G15049" s="220"/>
    </row>
    <row r="15050" spans="7:7">
      <c r="G15050" s="220"/>
    </row>
    <row r="15051" spans="7:7">
      <c r="G15051" s="220"/>
    </row>
    <row r="15052" spans="7:7">
      <c r="G15052" s="220"/>
    </row>
    <row r="15053" spans="7:7">
      <c r="G15053" s="220"/>
    </row>
    <row r="15054" spans="7:7">
      <c r="G15054" s="220"/>
    </row>
    <row r="15055" spans="7:7">
      <c r="G15055" s="220"/>
    </row>
    <row r="15056" spans="7:7">
      <c r="G15056" s="220"/>
    </row>
    <row r="15057" spans="7:7">
      <c r="G15057" s="220"/>
    </row>
    <row r="15058" spans="7:7">
      <c r="G15058" s="220"/>
    </row>
    <row r="15059" spans="7:7">
      <c r="G15059" s="220"/>
    </row>
    <row r="15060" spans="7:7">
      <c r="G15060" s="220"/>
    </row>
    <row r="15061" spans="7:7">
      <c r="G15061" s="220"/>
    </row>
    <row r="15062" spans="7:7">
      <c r="G15062" s="220"/>
    </row>
    <row r="15063" spans="7:7">
      <c r="G15063" s="220"/>
    </row>
    <row r="15064" spans="7:7">
      <c r="G15064" s="220"/>
    </row>
    <row r="15065" spans="7:7">
      <c r="G15065" s="220"/>
    </row>
    <row r="15066" spans="7:7">
      <c r="G15066" s="220"/>
    </row>
    <row r="15067" spans="7:7">
      <c r="G15067" s="220"/>
    </row>
    <row r="15068" spans="7:7">
      <c r="G15068" s="220"/>
    </row>
    <row r="15069" spans="7:7">
      <c r="G15069" s="220"/>
    </row>
    <row r="15070" spans="7:7">
      <c r="G15070" s="220"/>
    </row>
    <row r="15071" spans="7:7">
      <c r="G15071" s="220"/>
    </row>
    <row r="15072" spans="7:7">
      <c r="G15072" s="220"/>
    </row>
    <row r="15073" spans="7:7">
      <c r="G15073" s="220"/>
    </row>
    <row r="15074" spans="7:7">
      <c r="G15074" s="220"/>
    </row>
    <row r="15075" spans="7:7">
      <c r="G15075" s="220"/>
    </row>
    <row r="15076" spans="7:7">
      <c r="G15076" s="220"/>
    </row>
    <row r="15077" spans="7:7">
      <c r="G15077" s="220"/>
    </row>
    <row r="15078" spans="7:7">
      <c r="G15078" s="220"/>
    </row>
    <row r="15079" spans="7:7">
      <c r="G15079" s="220"/>
    </row>
    <row r="15080" spans="7:7">
      <c r="G15080" s="220"/>
    </row>
    <row r="15081" spans="7:7">
      <c r="G15081" s="220"/>
    </row>
    <row r="15082" spans="7:7">
      <c r="G15082" s="220"/>
    </row>
    <row r="15083" spans="7:7">
      <c r="G15083" s="220"/>
    </row>
    <row r="15084" spans="7:7">
      <c r="G15084" s="220"/>
    </row>
    <row r="15085" spans="7:7">
      <c r="G15085" s="220"/>
    </row>
    <row r="15086" spans="7:7">
      <c r="G15086" s="220"/>
    </row>
    <row r="15087" spans="7:7">
      <c r="G15087" s="220"/>
    </row>
    <row r="15088" spans="7:7">
      <c r="G15088" s="220"/>
    </row>
    <row r="15089" spans="7:7">
      <c r="G15089" s="220"/>
    </row>
    <row r="15090" spans="7:7">
      <c r="G15090" s="220"/>
    </row>
    <row r="15091" spans="7:7">
      <c r="G15091" s="220"/>
    </row>
    <row r="15092" spans="7:7">
      <c r="G15092" s="220"/>
    </row>
    <row r="15093" spans="7:7">
      <c r="G15093" s="220"/>
    </row>
    <row r="15094" spans="7:7">
      <c r="G15094" s="220"/>
    </row>
    <row r="15095" spans="7:7">
      <c r="G15095" s="220"/>
    </row>
    <row r="15096" spans="7:7">
      <c r="G15096" s="220"/>
    </row>
    <row r="15097" spans="7:7">
      <c r="G15097" s="220"/>
    </row>
    <row r="15098" spans="7:7">
      <c r="G15098" s="220"/>
    </row>
    <row r="15099" spans="7:7">
      <c r="G15099" s="220"/>
    </row>
    <row r="15100" spans="7:7">
      <c r="G15100" s="220"/>
    </row>
    <row r="15101" spans="7:7">
      <c r="G15101" s="220"/>
    </row>
    <row r="15102" spans="7:7">
      <c r="G15102" s="220"/>
    </row>
    <row r="15103" spans="7:7">
      <c r="G15103" s="220"/>
    </row>
    <row r="15104" spans="7:7">
      <c r="G15104" s="220"/>
    </row>
    <row r="15105" spans="7:7">
      <c r="G15105" s="220"/>
    </row>
    <row r="15106" spans="7:7">
      <c r="G15106" s="220"/>
    </row>
    <row r="15107" spans="7:7">
      <c r="G15107" s="220"/>
    </row>
    <row r="15108" spans="7:7">
      <c r="G15108" s="220"/>
    </row>
    <row r="15109" spans="7:7">
      <c r="G15109" s="220"/>
    </row>
    <row r="15110" spans="7:7">
      <c r="G15110" s="220"/>
    </row>
    <row r="15111" spans="7:7">
      <c r="G15111" s="220"/>
    </row>
    <row r="15112" spans="7:7">
      <c r="G15112" s="220"/>
    </row>
    <row r="15113" spans="7:7">
      <c r="G15113" s="220"/>
    </row>
    <row r="15114" spans="7:7">
      <c r="G15114" s="220"/>
    </row>
    <row r="15115" spans="7:7">
      <c r="G15115" s="220"/>
    </row>
    <row r="15116" spans="7:7">
      <c r="G15116" s="220"/>
    </row>
    <row r="15117" spans="7:7">
      <c r="G15117" s="220"/>
    </row>
    <row r="15118" spans="7:7">
      <c r="G15118" s="220"/>
    </row>
    <row r="15119" spans="7:7">
      <c r="G15119" s="220"/>
    </row>
    <row r="15120" spans="7:7">
      <c r="G15120" s="220"/>
    </row>
    <row r="15121" spans="7:7">
      <c r="G15121" s="220"/>
    </row>
    <row r="15122" spans="7:7">
      <c r="G15122" s="220"/>
    </row>
    <row r="15123" spans="7:7">
      <c r="G15123" s="220"/>
    </row>
    <row r="15124" spans="7:7">
      <c r="G15124" s="220"/>
    </row>
    <row r="15125" spans="7:7">
      <c r="G15125" s="220"/>
    </row>
    <row r="15126" spans="7:7">
      <c r="G15126" s="220"/>
    </row>
    <row r="15127" spans="7:7">
      <c r="G15127" s="220"/>
    </row>
    <row r="15128" spans="7:7">
      <c r="G15128" s="220"/>
    </row>
    <row r="15129" spans="7:7">
      <c r="G15129" s="220"/>
    </row>
    <row r="15130" spans="7:7">
      <c r="G15130" s="220"/>
    </row>
    <row r="15131" spans="7:7">
      <c r="G15131" s="220"/>
    </row>
    <row r="15132" spans="7:7">
      <c r="G15132" s="220"/>
    </row>
    <row r="15133" spans="7:7">
      <c r="G15133" s="220"/>
    </row>
    <row r="15134" spans="7:7">
      <c r="G15134" s="220"/>
    </row>
    <row r="15135" spans="7:7">
      <c r="G15135" s="220"/>
    </row>
    <row r="15136" spans="7:7">
      <c r="G15136" s="220"/>
    </row>
    <row r="15137" spans="7:7">
      <c r="G15137" s="220"/>
    </row>
    <row r="15138" spans="7:7">
      <c r="G15138" s="220"/>
    </row>
    <row r="15139" spans="7:7">
      <c r="G15139" s="220"/>
    </row>
    <row r="15140" spans="7:7">
      <c r="G15140" s="220"/>
    </row>
    <row r="15141" spans="7:7">
      <c r="G15141" s="220"/>
    </row>
    <row r="15142" spans="7:7">
      <c r="G15142" s="220"/>
    </row>
    <row r="15143" spans="7:7">
      <c r="G15143" s="220"/>
    </row>
    <row r="15144" spans="7:7">
      <c r="G15144" s="220"/>
    </row>
    <row r="15145" spans="7:7">
      <c r="G15145" s="220"/>
    </row>
    <row r="15146" spans="7:7">
      <c r="G15146" s="220"/>
    </row>
    <row r="15147" spans="7:7">
      <c r="G15147" s="220"/>
    </row>
    <row r="15148" spans="7:7">
      <c r="G15148" s="220"/>
    </row>
    <row r="15149" spans="7:7">
      <c r="G15149" s="220"/>
    </row>
    <row r="15150" spans="7:7">
      <c r="G15150" s="220"/>
    </row>
    <row r="15151" spans="7:7">
      <c r="G15151" s="220"/>
    </row>
    <row r="15152" spans="7:7">
      <c r="G15152" s="220"/>
    </row>
    <row r="15153" spans="7:7">
      <c r="G15153" s="220"/>
    </row>
    <row r="15154" spans="7:7">
      <c r="G15154" s="220"/>
    </row>
    <row r="15155" spans="7:7">
      <c r="G15155" s="220"/>
    </row>
    <row r="15156" spans="7:7">
      <c r="G15156" s="220"/>
    </row>
    <row r="15157" spans="7:7">
      <c r="G15157" s="220"/>
    </row>
    <row r="15158" spans="7:7">
      <c r="G15158" s="220"/>
    </row>
    <row r="15159" spans="7:7">
      <c r="G15159" s="220"/>
    </row>
    <row r="15160" spans="7:7">
      <c r="G15160" s="220"/>
    </row>
    <row r="15161" spans="7:7">
      <c r="G15161" s="220"/>
    </row>
    <row r="15162" spans="7:7">
      <c r="G15162" s="220"/>
    </row>
    <row r="15163" spans="7:7">
      <c r="G15163" s="220"/>
    </row>
    <row r="15164" spans="7:7">
      <c r="G15164" s="220"/>
    </row>
    <row r="15165" spans="7:7">
      <c r="G15165" s="220"/>
    </row>
    <row r="15166" spans="7:7">
      <c r="G15166" s="220"/>
    </row>
    <row r="15167" spans="7:7">
      <c r="G15167" s="220"/>
    </row>
    <row r="15168" spans="7:7">
      <c r="G15168" s="220"/>
    </row>
    <row r="15169" spans="7:7">
      <c r="G15169" s="220"/>
    </row>
    <row r="15170" spans="7:7">
      <c r="G15170" s="220"/>
    </row>
    <row r="15171" spans="7:7">
      <c r="G15171" s="220"/>
    </row>
    <row r="15172" spans="7:7">
      <c r="G15172" s="220"/>
    </row>
    <row r="15173" spans="7:7">
      <c r="G15173" s="220"/>
    </row>
    <row r="15174" spans="7:7">
      <c r="G15174" s="220"/>
    </row>
    <row r="15175" spans="7:7">
      <c r="G15175" s="220"/>
    </row>
    <row r="15176" spans="7:7">
      <c r="G15176" s="220"/>
    </row>
    <row r="15177" spans="7:7">
      <c r="G15177" s="220"/>
    </row>
    <row r="15178" spans="7:7">
      <c r="G15178" s="220"/>
    </row>
    <row r="15179" spans="7:7">
      <c r="G15179" s="220"/>
    </row>
    <row r="15180" spans="7:7">
      <c r="G15180" s="220"/>
    </row>
    <row r="15181" spans="7:7">
      <c r="G15181" s="220"/>
    </row>
    <row r="15182" spans="7:7">
      <c r="G15182" s="220"/>
    </row>
    <row r="15183" spans="7:7">
      <c r="G15183" s="220"/>
    </row>
    <row r="15184" spans="7:7">
      <c r="G15184" s="220"/>
    </row>
    <row r="15185" spans="7:7">
      <c r="G15185" s="220"/>
    </row>
    <row r="15186" spans="7:7">
      <c r="G15186" s="220"/>
    </row>
    <row r="15187" spans="7:7">
      <c r="G15187" s="220"/>
    </row>
    <row r="15188" spans="7:7">
      <c r="G15188" s="220"/>
    </row>
    <row r="15189" spans="7:7">
      <c r="G15189" s="220"/>
    </row>
    <row r="15190" spans="7:7">
      <c r="G15190" s="220"/>
    </row>
    <row r="15191" spans="7:7">
      <c r="G15191" s="220"/>
    </row>
    <row r="15192" spans="7:7">
      <c r="G15192" s="220"/>
    </row>
    <row r="15193" spans="7:7">
      <c r="G15193" s="220"/>
    </row>
    <row r="15194" spans="7:7">
      <c r="G15194" s="220"/>
    </row>
    <row r="15195" spans="7:7">
      <c r="G15195" s="220"/>
    </row>
    <row r="15196" spans="7:7">
      <c r="G15196" s="220"/>
    </row>
    <row r="15197" spans="7:7">
      <c r="G15197" s="220"/>
    </row>
    <row r="15198" spans="7:7">
      <c r="G15198" s="220"/>
    </row>
    <row r="15199" spans="7:7">
      <c r="G15199" s="220"/>
    </row>
    <row r="15200" spans="7:7">
      <c r="G15200" s="220"/>
    </row>
    <row r="15201" spans="7:7">
      <c r="G15201" s="220"/>
    </row>
    <row r="15202" spans="7:7">
      <c r="G15202" s="220"/>
    </row>
    <row r="15203" spans="7:7">
      <c r="G15203" s="220"/>
    </row>
    <row r="15204" spans="7:7">
      <c r="G15204" s="220"/>
    </row>
    <row r="15205" spans="7:7">
      <c r="G15205" s="220"/>
    </row>
    <row r="15206" spans="7:7">
      <c r="G15206" s="220"/>
    </row>
    <row r="15207" spans="7:7">
      <c r="G15207" s="220"/>
    </row>
    <row r="15208" spans="7:7">
      <c r="G15208" s="220"/>
    </row>
    <row r="15209" spans="7:7">
      <c r="G15209" s="220"/>
    </row>
    <row r="15210" spans="7:7">
      <c r="G15210" s="220"/>
    </row>
    <row r="15211" spans="7:7">
      <c r="G15211" s="220"/>
    </row>
    <row r="15212" spans="7:7">
      <c r="G15212" s="220"/>
    </row>
    <row r="15213" spans="7:7">
      <c r="G15213" s="220"/>
    </row>
    <row r="15214" spans="7:7">
      <c r="G15214" s="220"/>
    </row>
    <row r="15215" spans="7:7">
      <c r="G15215" s="220"/>
    </row>
    <row r="15216" spans="7:7">
      <c r="G15216" s="220"/>
    </row>
    <row r="15217" spans="7:7">
      <c r="G15217" s="220"/>
    </row>
    <row r="15218" spans="7:7">
      <c r="G15218" s="220"/>
    </row>
    <row r="15219" spans="7:7">
      <c r="G15219" s="220"/>
    </row>
    <row r="15220" spans="7:7">
      <c r="G15220" s="220"/>
    </row>
    <row r="15221" spans="7:7">
      <c r="G15221" s="220"/>
    </row>
    <row r="15222" spans="7:7">
      <c r="G15222" s="220"/>
    </row>
    <row r="15223" spans="7:7">
      <c r="G15223" s="220"/>
    </row>
    <row r="15224" spans="7:7">
      <c r="G15224" s="220"/>
    </row>
    <row r="15225" spans="7:7">
      <c r="G15225" s="220"/>
    </row>
    <row r="15226" spans="7:7">
      <c r="G15226" s="220"/>
    </row>
    <row r="15227" spans="7:7">
      <c r="G15227" s="220"/>
    </row>
    <row r="15228" spans="7:7">
      <c r="G15228" s="220"/>
    </row>
    <row r="15229" spans="7:7">
      <c r="G15229" s="220"/>
    </row>
    <row r="15230" spans="7:7">
      <c r="G15230" s="220"/>
    </row>
    <row r="15231" spans="7:7">
      <c r="G15231" s="220"/>
    </row>
    <row r="15232" spans="7:7">
      <c r="G15232" s="220"/>
    </row>
    <row r="15233" spans="7:7">
      <c r="G15233" s="220"/>
    </row>
    <row r="15234" spans="7:7">
      <c r="G15234" s="220"/>
    </row>
    <row r="15235" spans="7:7">
      <c r="G15235" s="220"/>
    </row>
    <row r="15236" spans="7:7">
      <c r="G15236" s="220"/>
    </row>
    <row r="15237" spans="7:7">
      <c r="G15237" s="220"/>
    </row>
    <row r="15238" spans="7:7">
      <c r="G15238" s="220"/>
    </row>
    <row r="15239" spans="7:7">
      <c r="G15239" s="220"/>
    </row>
    <row r="15240" spans="7:7">
      <c r="G15240" s="220"/>
    </row>
    <row r="15241" spans="7:7">
      <c r="G15241" s="220"/>
    </row>
    <row r="15242" spans="7:7">
      <c r="G15242" s="220"/>
    </row>
    <row r="15243" spans="7:7">
      <c r="G15243" s="220"/>
    </row>
    <row r="15244" spans="7:7">
      <c r="G15244" s="220"/>
    </row>
    <row r="15245" spans="7:7">
      <c r="G15245" s="220"/>
    </row>
    <row r="15246" spans="7:7">
      <c r="G15246" s="220"/>
    </row>
    <row r="15247" spans="7:7">
      <c r="G15247" s="220"/>
    </row>
    <row r="15248" spans="7:7">
      <c r="G15248" s="220"/>
    </row>
    <row r="15249" spans="7:7">
      <c r="G15249" s="220"/>
    </row>
    <row r="15250" spans="7:7">
      <c r="G15250" s="220"/>
    </row>
    <row r="15251" spans="7:7">
      <c r="G15251" s="220"/>
    </row>
    <row r="15252" spans="7:7">
      <c r="G15252" s="220"/>
    </row>
    <row r="15253" spans="7:7">
      <c r="G15253" s="220"/>
    </row>
    <row r="15254" spans="7:7">
      <c r="G15254" s="220"/>
    </row>
    <row r="15255" spans="7:7">
      <c r="G15255" s="220"/>
    </row>
    <row r="15256" spans="7:7">
      <c r="G15256" s="220"/>
    </row>
    <row r="15257" spans="7:7">
      <c r="G15257" s="220"/>
    </row>
    <row r="15258" spans="7:7">
      <c r="G15258" s="220"/>
    </row>
    <row r="15259" spans="7:7">
      <c r="G15259" s="220"/>
    </row>
    <row r="15260" spans="7:7">
      <c r="G15260" s="220"/>
    </row>
    <row r="15261" spans="7:7">
      <c r="G15261" s="220"/>
    </row>
    <row r="15262" spans="7:7">
      <c r="G15262" s="220"/>
    </row>
    <row r="15263" spans="7:7">
      <c r="G15263" s="220"/>
    </row>
    <row r="15264" spans="7:7">
      <c r="G15264" s="220"/>
    </row>
    <row r="15265" spans="7:7">
      <c r="G15265" s="220"/>
    </row>
    <row r="15266" spans="7:7">
      <c r="G15266" s="220"/>
    </row>
    <row r="15267" spans="7:7">
      <c r="G15267" s="220"/>
    </row>
    <row r="15268" spans="7:7">
      <c r="G15268" s="220"/>
    </row>
    <row r="15269" spans="7:7">
      <c r="G15269" s="220"/>
    </row>
    <row r="15270" spans="7:7">
      <c r="G15270" s="220"/>
    </row>
    <row r="15271" spans="7:7">
      <c r="G15271" s="220"/>
    </row>
    <row r="15272" spans="7:7">
      <c r="G15272" s="220"/>
    </row>
    <row r="15273" spans="7:7">
      <c r="G15273" s="220"/>
    </row>
    <row r="15274" spans="7:7">
      <c r="G15274" s="220"/>
    </row>
    <row r="15275" spans="7:7">
      <c r="G15275" s="220"/>
    </row>
    <row r="15276" spans="7:7">
      <c r="G15276" s="220"/>
    </row>
    <row r="15277" spans="7:7">
      <c r="G15277" s="220"/>
    </row>
    <row r="15278" spans="7:7">
      <c r="G15278" s="220"/>
    </row>
    <row r="15279" spans="7:7">
      <c r="G15279" s="220"/>
    </row>
    <row r="15280" spans="7:7">
      <c r="G15280" s="220"/>
    </row>
    <row r="15281" spans="7:7">
      <c r="G15281" s="220"/>
    </row>
    <row r="15282" spans="7:7">
      <c r="G15282" s="220"/>
    </row>
    <row r="15283" spans="7:7">
      <c r="G15283" s="220"/>
    </row>
    <row r="15284" spans="7:7">
      <c r="G15284" s="220"/>
    </row>
    <row r="15285" spans="7:7">
      <c r="G15285" s="220"/>
    </row>
    <row r="15286" spans="7:7">
      <c r="G15286" s="220"/>
    </row>
    <row r="15287" spans="7:7">
      <c r="G15287" s="220"/>
    </row>
    <row r="15288" spans="7:7">
      <c r="G15288" s="220"/>
    </row>
    <row r="15289" spans="7:7">
      <c r="G15289" s="220"/>
    </row>
    <row r="15290" spans="7:7">
      <c r="G15290" s="220"/>
    </row>
    <row r="15291" spans="7:7">
      <c r="G15291" s="220"/>
    </row>
    <row r="15292" spans="7:7">
      <c r="G15292" s="220"/>
    </row>
    <row r="15293" spans="7:7">
      <c r="G15293" s="220"/>
    </row>
    <row r="15294" spans="7:7">
      <c r="G15294" s="220"/>
    </row>
    <row r="15295" spans="7:7">
      <c r="G15295" s="220"/>
    </row>
    <row r="15296" spans="7:7">
      <c r="G15296" s="220"/>
    </row>
    <row r="15297" spans="7:7">
      <c r="G15297" s="220"/>
    </row>
    <row r="15298" spans="7:7">
      <c r="G15298" s="220"/>
    </row>
    <row r="15299" spans="7:7">
      <c r="G15299" s="220"/>
    </row>
    <row r="15300" spans="7:7">
      <c r="G15300" s="220"/>
    </row>
    <row r="15301" spans="7:7">
      <c r="G15301" s="220"/>
    </row>
    <row r="15302" spans="7:7">
      <c r="G15302" s="220"/>
    </row>
    <row r="15303" spans="7:7">
      <c r="G15303" s="220"/>
    </row>
    <row r="15304" spans="7:7">
      <c r="G15304" s="220"/>
    </row>
    <row r="15305" spans="7:7">
      <c r="G15305" s="220"/>
    </row>
    <row r="15306" spans="7:7">
      <c r="G15306" s="220"/>
    </row>
    <row r="15307" spans="7:7">
      <c r="G15307" s="220"/>
    </row>
    <row r="15308" spans="7:7">
      <c r="G15308" s="220"/>
    </row>
    <row r="15309" spans="7:7">
      <c r="G15309" s="220"/>
    </row>
    <row r="15310" spans="7:7">
      <c r="G15310" s="220"/>
    </row>
    <row r="15311" spans="7:7">
      <c r="G15311" s="220"/>
    </row>
    <row r="15312" spans="7:7">
      <c r="G15312" s="220"/>
    </row>
    <row r="15313" spans="7:7">
      <c r="G15313" s="220"/>
    </row>
    <row r="15314" spans="7:7">
      <c r="G15314" s="220"/>
    </row>
    <row r="15315" spans="7:7">
      <c r="G15315" s="220"/>
    </row>
    <row r="15316" spans="7:7">
      <c r="G15316" s="220"/>
    </row>
    <row r="15317" spans="7:7">
      <c r="G15317" s="220"/>
    </row>
    <row r="15318" spans="7:7">
      <c r="G15318" s="220"/>
    </row>
    <row r="15319" spans="7:7">
      <c r="G15319" s="220"/>
    </row>
    <row r="15320" spans="7:7">
      <c r="G15320" s="220"/>
    </row>
    <row r="15321" spans="7:7">
      <c r="G15321" s="220"/>
    </row>
    <row r="15322" spans="7:7">
      <c r="G15322" s="220"/>
    </row>
    <row r="15323" spans="7:7">
      <c r="G15323" s="220"/>
    </row>
    <row r="15324" spans="7:7">
      <c r="G15324" s="220"/>
    </row>
    <row r="15325" spans="7:7">
      <c r="G15325" s="220"/>
    </row>
    <row r="15326" spans="7:7">
      <c r="G15326" s="220"/>
    </row>
    <row r="15327" spans="7:7">
      <c r="G15327" s="220"/>
    </row>
    <row r="15328" spans="7:7">
      <c r="G15328" s="220"/>
    </row>
    <row r="15329" spans="7:7">
      <c r="G15329" s="220"/>
    </row>
    <row r="15330" spans="7:7">
      <c r="G15330" s="220"/>
    </row>
    <row r="15331" spans="7:7">
      <c r="G15331" s="220"/>
    </row>
    <row r="15332" spans="7:7">
      <c r="G15332" s="220"/>
    </row>
    <row r="15333" spans="7:7">
      <c r="G15333" s="220"/>
    </row>
    <row r="15334" spans="7:7">
      <c r="G15334" s="220"/>
    </row>
    <row r="15335" spans="7:7">
      <c r="G15335" s="220"/>
    </row>
    <row r="15336" spans="7:7">
      <c r="G15336" s="220"/>
    </row>
    <row r="15337" spans="7:7">
      <c r="G15337" s="220"/>
    </row>
    <row r="15338" spans="7:7">
      <c r="G15338" s="220"/>
    </row>
    <row r="15339" spans="7:7">
      <c r="G15339" s="220"/>
    </row>
    <row r="15340" spans="7:7">
      <c r="G15340" s="220"/>
    </row>
    <row r="15341" spans="7:7">
      <c r="G15341" s="220"/>
    </row>
    <row r="15342" spans="7:7">
      <c r="G15342" s="220"/>
    </row>
    <row r="15343" spans="7:7">
      <c r="G15343" s="220"/>
    </row>
    <row r="15344" spans="7:7">
      <c r="G15344" s="220"/>
    </row>
    <row r="15345" spans="7:7">
      <c r="G15345" s="220"/>
    </row>
    <row r="15346" spans="7:7">
      <c r="G15346" s="220"/>
    </row>
    <row r="15347" spans="7:7">
      <c r="G15347" s="220"/>
    </row>
    <row r="15348" spans="7:7">
      <c r="G15348" s="220"/>
    </row>
    <row r="15349" spans="7:7">
      <c r="G15349" s="220"/>
    </row>
    <row r="15350" spans="7:7">
      <c r="G15350" s="220"/>
    </row>
    <row r="15351" spans="7:7">
      <c r="G15351" s="220"/>
    </row>
    <row r="15352" spans="7:7">
      <c r="G15352" s="220"/>
    </row>
    <row r="15353" spans="7:7">
      <c r="G15353" s="220"/>
    </row>
    <row r="15354" spans="7:7">
      <c r="G15354" s="220"/>
    </row>
    <row r="15355" spans="7:7">
      <c r="G15355" s="220"/>
    </row>
    <row r="15356" spans="7:7">
      <c r="G15356" s="220"/>
    </row>
    <row r="15357" spans="7:7">
      <c r="G15357" s="220"/>
    </row>
    <row r="15358" spans="7:7">
      <c r="G15358" s="220"/>
    </row>
    <row r="15359" spans="7:7">
      <c r="G15359" s="220"/>
    </row>
    <row r="15360" spans="7:7">
      <c r="G15360" s="220"/>
    </row>
    <row r="15361" spans="7:7">
      <c r="G15361" s="220"/>
    </row>
    <row r="15362" spans="7:7">
      <c r="G15362" s="220"/>
    </row>
    <row r="15363" spans="7:7">
      <c r="G15363" s="220"/>
    </row>
    <row r="15364" spans="7:7">
      <c r="G15364" s="220"/>
    </row>
    <row r="15365" spans="7:7">
      <c r="G15365" s="220"/>
    </row>
    <row r="15366" spans="7:7">
      <c r="G15366" s="220"/>
    </row>
    <row r="15367" spans="7:7">
      <c r="G15367" s="220"/>
    </row>
    <row r="15368" spans="7:7">
      <c r="G15368" s="220"/>
    </row>
    <row r="15369" spans="7:7">
      <c r="G15369" s="220"/>
    </row>
    <row r="15370" spans="7:7">
      <c r="G15370" s="220"/>
    </row>
    <row r="15371" spans="7:7">
      <c r="G15371" s="220"/>
    </row>
    <row r="15372" spans="7:7">
      <c r="G15372" s="220"/>
    </row>
    <row r="15373" spans="7:7">
      <c r="G15373" s="220"/>
    </row>
    <row r="15374" spans="7:7">
      <c r="G15374" s="220"/>
    </row>
    <row r="15375" spans="7:7">
      <c r="G15375" s="220"/>
    </row>
    <row r="15376" spans="7:7">
      <c r="G15376" s="220"/>
    </row>
    <row r="15377" spans="7:7">
      <c r="G15377" s="220"/>
    </row>
    <row r="15378" spans="7:7">
      <c r="G15378" s="220"/>
    </row>
    <row r="15379" spans="7:7">
      <c r="G15379" s="220"/>
    </row>
    <row r="15380" spans="7:7">
      <c r="G15380" s="220"/>
    </row>
    <row r="15381" spans="7:7">
      <c r="G15381" s="220"/>
    </row>
    <row r="15382" spans="7:7">
      <c r="G15382" s="220"/>
    </row>
    <row r="15383" spans="7:7">
      <c r="G15383" s="220"/>
    </row>
    <row r="15384" spans="7:7">
      <c r="G15384" s="220"/>
    </row>
    <row r="15385" spans="7:7">
      <c r="G15385" s="220"/>
    </row>
    <row r="15386" spans="7:7">
      <c r="G15386" s="220"/>
    </row>
    <row r="15387" spans="7:7">
      <c r="G15387" s="220"/>
    </row>
    <row r="15388" spans="7:7">
      <c r="G15388" s="220"/>
    </row>
    <row r="15389" spans="7:7">
      <c r="G15389" s="220"/>
    </row>
    <row r="15390" spans="7:7">
      <c r="G15390" s="220"/>
    </row>
    <row r="15391" spans="7:7">
      <c r="G15391" s="220"/>
    </row>
    <row r="15392" spans="7:7">
      <c r="G15392" s="220"/>
    </row>
    <row r="15393" spans="7:7">
      <c r="G15393" s="220"/>
    </row>
    <row r="15394" spans="7:7">
      <c r="G15394" s="220"/>
    </row>
    <row r="15395" spans="7:7">
      <c r="G15395" s="220"/>
    </row>
    <row r="15396" spans="7:7">
      <c r="G15396" s="220"/>
    </row>
    <row r="15397" spans="7:7">
      <c r="G15397" s="220"/>
    </row>
    <row r="15398" spans="7:7">
      <c r="G15398" s="220"/>
    </row>
    <row r="15399" spans="7:7">
      <c r="G15399" s="220"/>
    </row>
    <row r="15400" spans="7:7">
      <c r="G15400" s="220"/>
    </row>
    <row r="15401" spans="7:7">
      <c r="G15401" s="220"/>
    </row>
    <row r="15402" spans="7:7">
      <c r="G15402" s="220"/>
    </row>
    <row r="15403" spans="7:7">
      <c r="G15403" s="220"/>
    </row>
    <row r="15404" spans="7:7">
      <c r="G15404" s="220"/>
    </row>
    <row r="15405" spans="7:7">
      <c r="G15405" s="220"/>
    </row>
    <row r="15406" spans="7:7">
      <c r="G15406" s="220"/>
    </row>
    <row r="15407" spans="7:7">
      <c r="G15407" s="220"/>
    </row>
    <row r="15408" spans="7:7">
      <c r="G15408" s="220"/>
    </row>
    <row r="15409" spans="7:7">
      <c r="G15409" s="220"/>
    </row>
    <row r="15410" spans="7:7">
      <c r="G15410" s="220"/>
    </row>
    <row r="15411" spans="7:7">
      <c r="G15411" s="220"/>
    </row>
    <row r="15412" spans="7:7">
      <c r="G15412" s="220"/>
    </row>
    <row r="15413" spans="7:7">
      <c r="G15413" s="220"/>
    </row>
    <row r="15414" spans="7:7">
      <c r="G15414" s="220"/>
    </row>
    <row r="15415" spans="7:7">
      <c r="G15415" s="220"/>
    </row>
    <row r="15416" spans="7:7">
      <c r="G15416" s="220"/>
    </row>
    <row r="15417" spans="7:7">
      <c r="G15417" s="220"/>
    </row>
    <row r="15418" spans="7:7">
      <c r="G15418" s="220"/>
    </row>
    <row r="15419" spans="7:7">
      <c r="G15419" s="220"/>
    </row>
    <row r="15420" spans="7:7">
      <c r="G15420" s="220"/>
    </row>
    <row r="15421" spans="7:7">
      <c r="G15421" s="220"/>
    </row>
    <row r="15422" spans="7:7">
      <c r="G15422" s="220"/>
    </row>
    <row r="15423" spans="7:7">
      <c r="G15423" s="220"/>
    </row>
    <row r="15424" spans="7:7">
      <c r="G15424" s="220"/>
    </row>
    <row r="15425" spans="7:7">
      <c r="G15425" s="220"/>
    </row>
    <row r="15426" spans="7:7">
      <c r="G15426" s="220"/>
    </row>
    <row r="15427" spans="7:7">
      <c r="G15427" s="220"/>
    </row>
    <row r="15428" spans="7:7">
      <c r="G15428" s="220"/>
    </row>
    <row r="15429" spans="7:7">
      <c r="G15429" s="220"/>
    </row>
    <row r="15430" spans="7:7">
      <c r="G15430" s="220"/>
    </row>
    <row r="15431" spans="7:7">
      <c r="G15431" s="220"/>
    </row>
    <row r="15432" spans="7:7">
      <c r="G15432" s="220"/>
    </row>
    <row r="15433" spans="7:7">
      <c r="G15433" s="220"/>
    </row>
    <row r="15434" spans="7:7">
      <c r="G15434" s="220"/>
    </row>
    <row r="15435" spans="7:7">
      <c r="G15435" s="220"/>
    </row>
    <row r="15436" spans="7:7">
      <c r="G15436" s="220"/>
    </row>
    <row r="15437" spans="7:7">
      <c r="G15437" s="220"/>
    </row>
    <row r="15438" spans="7:7">
      <c r="G15438" s="220"/>
    </row>
    <row r="15439" spans="7:7">
      <c r="G15439" s="220"/>
    </row>
    <row r="15440" spans="7:7">
      <c r="G15440" s="220"/>
    </row>
    <row r="15441" spans="7:7">
      <c r="G15441" s="220"/>
    </row>
    <row r="15442" spans="7:7">
      <c r="G15442" s="220"/>
    </row>
    <row r="15443" spans="7:7">
      <c r="G15443" s="220"/>
    </row>
    <row r="15444" spans="7:7">
      <c r="G15444" s="220"/>
    </row>
    <row r="15445" spans="7:7">
      <c r="G15445" s="220"/>
    </row>
    <row r="15446" spans="7:7">
      <c r="G15446" s="220"/>
    </row>
    <row r="15447" spans="7:7">
      <c r="G15447" s="220"/>
    </row>
    <row r="15448" spans="7:7">
      <c r="G15448" s="220"/>
    </row>
    <row r="15449" spans="7:7">
      <c r="G15449" s="220"/>
    </row>
    <row r="15450" spans="7:7">
      <c r="G15450" s="220"/>
    </row>
    <row r="15451" spans="7:7">
      <c r="G15451" s="220"/>
    </row>
    <row r="15452" spans="7:7">
      <c r="G15452" s="220"/>
    </row>
    <row r="15453" spans="7:7">
      <c r="G15453" s="220"/>
    </row>
    <row r="15454" spans="7:7">
      <c r="G15454" s="220"/>
    </row>
    <row r="15455" spans="7:7">
      <c r="G15455" s="220"/>
    </row>
    <row r="15456" spans="7:7">
      <c r="G15456" s="220"/>
    </row>
    <row r="15457" spans="7:7">
      <c r="G15457" s="220"/>
    </row>
    <row r="15458" spans="7:7">
      <c r="G15458" s="220"/>
    </row>
    <row r="15459" spans="7:7">
      <c r="G15459" s="220"/>
    </row>
    <row r="15460" spans="7:7">
      <c r="G15460" s="220"/>
    </row>
    <row r="15461" spans="7:7">
      <c r="G15461" s="220"/>
    </row>
    <row r="15462" spans="7:7">
      <c r="G15462" s="220"/>
    </row>
    <row r="15463" spans="7:7">
      <c r="G15463" s="220"/>
    </row>
    <row r="15464" spans="7:7">
      <c r="G15464" s="220"/>
    </row>
    <row r="15465" spans="7:7">
      <c r="G15465" s="220"/>
    </row>
    <row r="15466" spans="7:7">
      <c r="G15466" s="220"/>
    </row>
    <row r="15467" spans="7:7">
      <c r="G15467" s="220"/>
    </row>
    <row r="15468" spans="7:7">
      <c r="G15468" s="220"/>
    </row>
    <row r="15469" spans="7:7">
      <c r="G15469" s="220"/>
    </row>
    <row r="15470" spans="7:7">
      <c r="G15470" s="220"/>
    </row>
    <row r="15471" spans="7:7">
      <c r="G15471" s="220"/>
    </row>
    <row r="15472" spans="7:7">
      <c r="G15472" s="220"/>
    </row>
    <row r="15473" spans="7:7">
      <c r="G15473" s="220"/>
    </row>
    <row r="15474" spans="7:7">
      <c r="G15474" s="220"/>
    </row>
    <row r="15475" spans="7:7">
      <c r="G15475" s="220"/>
    </row>
    <row r="15476" spans="7:7">
      <c r="G15476" s="220"/>
    </row>
    <row r="15477" spans="7:7">
      <c r="G15477" s="220"/>
    </row>
    <row r="15478" spans="7:7">
      <c r="G15478" s="220"/>
    </row>
    <row r="15479" spans="7:7">
      <c r="G15479" s="220"/>
    </row>
    <row r="15480" spans="7:7">
      <c r="G15480" s="220"/>
    </row>
    <row r="15481" spans="7:7">
      <c r="G15481" s="220"/>
    </row>
    <row r="15482" spans="7:7">
      <c r="G15482" s="220"/>
    </row>
    <row r="15483" spans="7:7">
      <c r="G15483" s="220"/>
    </row>
    <row r="15484" spans="7:7">
      <c r="G15484" s="220"/>
    </row>
    <row r="15485" spans="7:7">
      <c r="G15485" s="220"/>
    </row>
    <row r="15486" spans="7:7">
      <c r="G15486" s="220"/>
    </row>
    <row r="15487" spans="7:7">
      <c r="G15487" s="220"/>
    </row>
    <row r="15488" spans="7:7">
      <c r="G15488" s="220"/>
    </row>
    <row r="15489" spans="7:7">
      <c r="G15489" s="220"/>
    </row>
    <row r="15490" spans="7:7">
      <c r="G15490" s="220"/>
    </row>
    <row r="15491" spans="7:7">
      <c r="G15491" s="220"/>
    </row>
    <row r="15492" spans="7:7">
      <c r="G15492" s="220"/>
    </row>
    <row r="15493" spans="7:7">
      <c r="G15493" s="220"/>
    </row>
    <row r="15494" spans="7:7">
      <c r="G15494" s="220"/>
    </row>
    <row r="15495" spans="7:7">
      <c r="G15495" s="220"/>
    </row>
    <row r="15496" spans="7:7">
      <c r="G15496" s="220"/>
    </row>
    <row r="15497" spans="7:7">
      <c r="G15497" s="220"/>
    </row>
    <row r="15498" spans="7:7">
      <c r="G15498" s="220"/>
    </row>
    <row r="15499" spans="7:7">
      <c r="G15499" s="220"/>
    </row>
    <row r="15500" spans="7:7">
      <c r="G15500" s="220"/>
    </row>
    <row r="15501" spans="7:7">
      <c r="G15501" s="220"/>
    </row>
    <row r="15502" spans="7:7">
      <c r="G15502" s="220"/>
    </row>
    <row r="15503" spans="7:7">
      <c r="G15503" s="220"/>
    </row>
    <row r="15504" spans="7:7">
      <c r="G15504" s="220"/>
    </row>
    <row r="15505" spans="7:7">
      <c r="G15505" s="220"/>
    </row>
    <row r="15506" spans="7:7">
      <c r="G15506" s="220"/>
    </row>
    <row r="15507" spans="7:7">
      <c r="G15507" s="220"/>
    </row>
    <row r="15508" spans="7:7">
      <c r="G15508" s="220"/>
    </row>
    <row r="15509" spans="7:7">
      <c r="G15509" s="220"/>
    </row>
    <row r="15510" spans="7:7">
      <c r="G15510" s="220"/>
    </row>
    <row r="15511" spans="7:7">
      <c r="G15511" s="220"/>
    </row>
    <row r="15512" spans="7:7">
      <c r="G15512" s="220"/>
    </row>
    <row r="15513" spans="7:7">
      <c r="G15513" s="220"/>
    </row>
    <row r="15514" spans="7:7">
      <c r="G15514" s="220"/>
    </row>
    <row r="15515" spans="7:7">
      <c r="G15515" s="220"/>
    </row>
    <row r="15516" spans="7:7">
      <c r="G15516" s="220"/>
    </row>
    <row r="15517" spans="7:7">
      <c r="G15517" s="220"/>
    </row>
    <row r="15518" spans="7:7">
      <c r="G15518" s="220"/>
    </row>
    <row r="15519" spans="7:7">
      <c r="G15519" s="220"/>
    </row>
    <row r="15520" spans="7:7">
      <c r="G15520" s="220"/>
    </row>
    <row r="15521" spans="7:7">
      <c r="G15521" s="220"/>
    </row>
    <row r="15522" spans="7:7">
      <c r="G15522" s="220"/>
    </row>
    <row r="15523" spans="7:7">
      <c r="G15523" s="220"/>
    </row>
    <row r="15524" spans="7:7">
      <c r="G15524" s="220"/>
    </row>
    <row r="15525" spans="7:7">
      <c r="G15525" s="220"/>
    </row>
    <row r="15526" spans="7:7">
      <c r="G15526" s="220"/>
    </row>
    <row r="15527" spans="7:7">
      <c r="G15527" s="220"/>
    </row>
    <row r="15528" spans="7:7">
      <c r="G15528" s="220"/>
    </row>
    <row r="15529" spans="7:7">
      <c r="G15529" s="220"/>
    </row>
    <row r="15530" spans="7:7">
      <c r="G15530" s="220"/>
    </row>
    <row r="15531" spans="7:7">
      <c r="G15531" s="220"/>
    </row>
    <row r="15532" spans="7:7">
      <c r="G15532" s="220"/>
    </row>
    <row r="15533" spans="7:7">
      <c r="G15533" s="220"/>
    </row>
    <row r="15534" spans="7:7">
      <c r="G15534" s="220"/>
    </row>
    <row r="15535" spans="7:7">
      <c r="G15535" s="220"/>
    </row>
    <row r="15536" spans="7:7">
      <c r="G15536" s="220"/>
    </row>
    <row r="15537" spans="7:7">
      <c r="G15537" s="220"/>
    </row>
    <row r="15538" spans="7:7">
      <c r="G15538" s="220"/>
    </row>
    <row r="15539" spans="7:7">
      <c r="G15539" s="220"/>
    </row>
    <row r="15540" spans="7:7">
      <c r="G15540" s="220"/>
    </row>
    <row r="15541" spans="7:7">
      <c r="G15541" s="220"/>
    </row>
    <row r="15542" spans="7:7">
      <c r="G15542" s="220"/>
    </row>
    <row r="15543" spans="7:7">
      <c r="G15543" s="220"/>
    </row>
    <row r="15544" spans="7:7">
      <c r="G15544" s="220"/>
    </row>
    <row r="15545" spans="7:7">
      <c r="G15545" s="220"/>
    </row>
    <row r="15546" spans="7:7">
      <c r="G15546" s="220"/>
    </row>
    <row r="15547" spans="7:7">
      <c r="G15547" s="220"/>
    </row>
    <row r="15548" spans="7:7">
      <c r="G15548" s="220"/>
    </row>
    <row r="15549" spans="7:7">
      <c r="G15549" s="220"/>
    </row>
    <row r="15550" spans="7:7">
      <c r="G15550" s="220"/>
    </row>
    <row r="15551" spans="7:7">
      <c r="G15551" s="220"/>
    </row>
    <row r="15552" spans="7:7">
      <c r="G15552" s="220"/>
    </row>
    <row r="15553" spans="7:7">
      <c r="G15553" s="220"/>
    </row>
    <row r="15554" spans="7:7">
      <c r="G15554" s="220"/>
    </row>
    <row r="15555" spans="7:7">
      <c r="G15555" s="220"/>
    </row>
    <row r="15556" spans="7:7">
      <c r="G15556" s="220"/>
    </row>
    <row r="15557" spans="7:7">
      <c r="G15557" s="220"/>
    </row>
    <row r="15558" spans="7:7">
      <c r="G15558" s="220"/>
    </row>
    <row r="15559" spans="7:7">
      <c r="G15559" s="220"/>
    </row>
    <row r="15560" spans="7:7">
      <c r="G15560" s="220"/>
    </row>
    <row r="15561" spans="7:7">
      <c r="G15561" s="220"/>
    </row>
    <row r="15562" spans="7:7">
      <c r="G15562" s="220"/>
    </row>
    <row r="15563" spans="7:7">
      <c r="G15563" s="220"/>
    </row>
    <row r="15564" spans="7:7">
      <c r="G15564" s="220"/>
    </row>
    <row r="15565" spans="7:7">
      <c r="G15565" s="220"/>
    </row>
    <row r="15566" spans="7:7">
      <c r="G15566" s="220"/>
    </row>
    <row r="15567" spans="7:7">
      <c r="G15567" s="220"/>
    </row>
    <row r="15568" spans="7:7">
      <c r="G15568" s="220"/>
    </row>
    <row r="15569" spans="7:7">
      <c r="G15569" s="220"/>
    </row>
    <row r="15570" spans="7:7">
      <c r="G15570" s="220"/>
    </row>
    <row r="15571" spans="7:7">
      <c r="G15571" s="220"/>
    </row>
    <row r="15572" spans="7:7">
      <c r="G15572" s="220"/>
    </row>
    <row r="15573" spans="7:7">
      <c r="G15573" s="220"/>
    </row>
    <row r="15574" spans="7:7">
      <c r="G15574" s="220"/>
    </row>
    <row r="15575" spans="7:7">
      <c r="G15575" s="220"/>
    </row>
    <row r="15576" spans="7:7">
      <c r="G15576" s="220"/>
    </row>
    <row r="15577" spans="7:7">
      <c r="G15577" s="220"/>
    </row>
    <row r="15578" spans="7:7">
      <c r="G15578" s="220"/>
    </row>
    <row r="15579" spans="7:7">
      <c r="G15579" s="220"/>
    </row>
    <row r="15580" spans="7:7">
      <c r="G15580" s="220"/>
    </row>
    <row r="15581" spans="7:7">
      <c r="G15581" s="220"/>
    </row>
    <row r="15582" spans="7:7">
      <c r="G15582" s="220"/>
    </row>
    <row r="15583" spans="7:7">
      <c r="G15583" s="220"/>
    </row>
    <row r="15584" spans="7:7">
      <c r="G15584" s="220"/>
    </row>
    <row r="15585" spans="7:7">
      <c r="G15585" s="220"/>
    </row>
    <row r="15586" spans="7:7">
      <c r="G15586" s="220"/>
    </row>
    <row r="15587" spans="7:7">
      <c r="G15587" s="220"/>
    </row>
    <row r="15588" spans="7:7">
      <c r="G15588" s="220"/>
    </row>
    <row r="15589" spans="7:7">
      <c r="G15589" s="220"/>
    </row>
    <row r="15590" spans="7:7">
      <c r="G15590" s="220"/>
    </row>
    <row r="15591" spans="7:7">
      <c r="G15591" s="220"/>
    </row>
    <row r="15592" spans="7:7">
      <c r="G15592" s="220"/>
    </row>
    <row r="15593" spans="7:7">
      <c r="G15593" s="220"/>
    </row>
    <row r="15594" spans="7:7">
      <c r="G15594" s="220"/>
    </row>
    <row r="15595" spans="7:7">
      <c r="G15595" s="220"/>
    </row>
    <row r="15596" spans="7:7">
      <c r="G15596" s="220"/>
    </row>
    <row r="15597" spans="7:7">
      <c r="G15597" s="220"/>
    </row>
    <row r="15598" spans="7:7">
      <c r="G15598" s="220"/>
    </row>
    <row r="15599" spans="7:7">
      <c r="G15599" s="220"/>
    </row>
    <row r="15600" spans="7:7">
      <c r="G15600" s="220"/>
    </row>
    <row r="15601" spans="7:7">
      <c r="G15601" s="220"/>
    </row>
    <row r="15602" spans="7:7">
      <c r="G15602" s="220"/>
    </row>
    <row r="15603" spans="7:7">
      <c r="G15603" s="220"/>
    </row>
    <row r="15604" spans="7:7">
      <c r="G15604" s="220"/>
    </row>
    <row r="15605" spans="7:7">
      <c r="G15605" s="220"/>
    </row>
    <row r="15606" spans="7:7">
      <c r="G15606" s="220"/>
    </row>
    <row r="15607" spans="7:7">
      <c r="G15607" s="220"/>
    </row>
    <row r="15608" spans="7:7">
      <c r="G15608" s="220"/>
    </row>
    <row r="15609" spans="7:7">
      <c r="G15609" s="220"/>
    </row>
    <row r="15610" spans="7:7">
      <c r="G15610" s="220"/>
    </row>
    <row r="15611" spans="7:7">
      <c r="G15611" s="220"/>
    </row>
    <row r="15612" spans="7:7">
      <c r="G15612" s="220"/>
    </row>
    <row r="15613" spans="7:7">
      <c r="G15613" s="220"/>
    </row>
    <row r="15614" spans="7:7">
      <c r="G15614" s="220"/>
    </row>
    <row r="15615" spans="7:7">
      <c r="G15615" s="220"/>
    </row>
    <row r="15616" spans="7:7">
      <c r="G15616" s="220"/>
    </row>
    <row r="15617" spans="7:7">
      <c r="G15617" s="220"/>
    </row>
    <row r="15618" spans="7:7">
      <c r="G15618" s="220"/>
    </row>
    <row r="15619" spans="7:7">
      <c r="G15619" s="220"/>
    </row>
    <row r="15620" spans="7:7">
      <c r="G15620" s="220"/>
    </row>
    <row r="15621" spans="7:7">
      <c r="G15621" s="220"/>
    </row>
    <row r="15622" spans="7:7">
      <c r="G15622" s="220"/>
    </row>
    <row r="15623" spans="7:7">
      <c r="G15623" s="220"/>
    </row>
    <row r="15624" spans="7:7">
      <c r="G15624" s="220"/>
    </row>
    <row r="15625" spans="7:7">
      <c r="G15625" s="220"/>
    </row>
    <row r="15626" spans="7:7">
      <c r="G15626" s="220"/>
    </row>
    <row r="15627" spans="7:7">
      <c r="G15627" s="220"/>
    </row>
    <row r="15628" spans="7:7">
      <c r="G15628" s="220"/>
    </row>
    <row r="15629" spans="7:7">
      <c r="G15629" s="220"/>
    </row>
    <row r="15630" spans="7:7">
      <c r="G15630" s="220"/>
    </row>
    <row r="15631" spans="7:7">
      <c r="G15631" s="220"/>
    </row>
    <row r="15632" spans="7:7">
      <c r="G15632" s="220"/>
    </row>
    <row r="15633" spans="7:7">
      <c r="G15633" s="220"/>
    </row>
    <row r="15634" spans="7:7">
      <c r="G15634" s="220"/>
    </row>
    <row r="15635" spans="7:7">
      <c r="G15635" s="220"/>
    </row>
    <row r="15636" spans="7:7">
      <c r="G15636" s="220"/>
    </row>
    <row r="15637" spans="7:7">
      <c r="G15637" s="220"/>
    </row>
    <row r="15638" spans="7:7">
      <c r="G15638" s="220"/>
    </row>
    <row r="15639" spans="7:7">
      <c r="G15639" s="220"/>
    </row>
    <row r="15640" spans="7:7">
      <c r="G15640" s="220"/>
    </row>
    <row r="15641" spans="7:7">
      <c r="G15641" s="220"/>
    </row>
    <row r="15642" spans="7:7">
      <c r="G15642" s="220"/>
    </row>
    <row r="15643" spans="7:7">
      <c r="G15643" s="220"/>
    </row>
    <row r="15644" spans="7:7">
      <c r="G15644" s="220"/>
    </row>
    <row r="15645" spans="7:7">
      <c r="G15645" s="220"/>
    </row>
    <row r="15646" spans="7:7">
      <c r="G15646" s="220"/>
    </row>
    <row r="15647" spans="7:7">
      <c r="G15647" s="220"/>
    </row>
    <row r="15648" spans="7:7">
      <c r="G15648" s="220"/>
    </row>
    <row r="15649" spans="7:7">
      <c r="G15649" s="220"/>
    </row>
    <row r="15650" spans="7:7">
      <c r="G15650" s="220"/>
    </row>
    <row r="15651" spans="7:7">
      <c r="G15651" s="220"/>
    </row>
    <row r="15652" spans="7:7">
      <c r="G15652" s="220"/>
    </row>
    <row r="15653" spans="7:7">
      <c r="G15653" s="220"/>
    </row>
    <row r="15654" spans="7:7">
      <c r="G15654" s="220"/>
    </row>
    <row r="15655" spans="7:7">
      <c r="G15655" s="220"/>
    </row>
    <row r="15656" spans="7:7">
      <c r="G15656" s="220"/>
    </row>
    <row r="15657" spans="7:7">
      <c r="G15657" s="220"/>
    </row>
    <row r="15658" spans="7:7">
      <c r="G15658" s="220"/>
    </row>
    <row r="15659" spans="7:7">
      <c r="G15659" s="220"/>
    </row>
    <row r="15660" spans="7:7">
      <c r="G15660" s="220"/>
    </row>
    <row r="15661" spans="7:7">
      <c r="G15661" s="220"/>
    </row>
    <row r="15662" spans="7:7">
      <c r="G15662" s="220"/>
    </row>
    <row r="15663" spans="7:7">
      <c r="G15663" s="220"/>
    </row>
    <row r="15664" spans="7:7">
      <c r="G15664" s="220"/>
    </row>
    <row r="15665" spans="7:7">
      <c r="G15665" s="220"/>
    </row>
    <row r="15666" spans="7:7">
      <c r="G15666" s="220"/>
    </row>
    <row r="15667" spans="7:7">
      <c r="G15667" s="220"/>
    </row>
    <row r="15668" spans="7:7">
      <c r="G15668" s="220"/>
    </row>
    <row r="15669" spans="7:7">
      <c r="G15669" s="220"/>
    </row>
    <row r="15670" spans="7:7">
      <c r="G15670" s="220"/>
    </row>
    <row r="15671" spans="7:7">
      <c r="G15671" s="220"/>
    </row>
    <row r="15672" spans="7:7">
      <c r="G15672" s="220"/>
    </row>
    <row r="15673" spans="7:7">
      <c r="G15673" s="220"/>
    </row>
    <row r="15674" spans="7:7">
      <c r="G15674" s="220"/>
    </row>
    <row r="15675" spans="7:7">
      <c r="G15675" s="220"/>
    </row>
    <row r="15676" spans="7:7">
      <c r="G15676" s="220"/>
    </row>
    <row r="15677" spans="7:7">
      <c r="G15677" s="220"/>
    </row>
    <row r="15678" spans="7:7">
      <c r="G15678" s="220"/>
    </row>
    <row r="15679" spans="7:7">
      <c r="G15679" s="220"/>
    </row>
    <row r="15680" spans="7:7">
      <c r="G15680" s="220"/>
    </row>
    <row r="15681" spans="7:7">
      <c r="G15681" s="220"/>
    </row>
    <row r="15682" spans="7:7">
      <c r="G15682" s="220"/>
    </row>
    <row r="15683" spans="7:7">
      <c r="G15683" s="220"/>
    </row>
    <row r="15684" spans="7:7">
      <c r="G15684" s="220"/>
    </row>
    <row r="15685" spans="7:7">
      <c r="G15685" s="220"/>
    </row>
    <row r="15686" spans="7:7">
      <c r="G15686" s="220"/>
    </row>
    <row r="15687" spans="7:7">
      <c r="G15687" s="220"/>
    </row>
    <row r="15688" spans="7:7">
      <c r="G15688" s="220"/>
    </row>
    <row r="15689" spans="7:7">
      <c r="G15689" s="220"/>
    </row>
    <row r="15690" spans="7:7">
      <c r="G15690" s="220"/>
    </row>
    <row r="15691" spans="7:7">
      <c r="G15691" s="220"/>
    </row>
    <row r="15692" spans="7:7">
      <c r="G15692" s="220"/>
    </row>
    <row r="15693" spans="7:7">
      <c r="G15693" s="220"/>
    </row>
    <row r="15694" spans="7:7">
      <c r="G15694" s="220"/>
    </row>
    <row r="15695" spans="7:7">
      <c r="G15695" s="220"/>
    </row>
    <row r="15696" spans="7:7">
      <c r="G15696" s="220"/>
    </row>
    <row r="15697" spans="7:7">
      <c r="G15697" s="220"/>
    </row>
    <row r="15698" spans="7:7">
      <c r="G15698" s="220"/>
    </row>
    <row r="15699" spans="7:7">
      <c r="G15699" s="220"/>
    </row>
    <row r="15700" spans="7:7">
      <c r="G15700" s="220"/>
    </row>
    <row r="15701" spans="7:7">
      <c r="G15701" s="220"/>
    </row>
    <row r="15702" spans="7:7">
      <c r="G15702" s="220"/>
    </row>
    <row r="15703" spans="7:7">
      <c r="G15703" s="220"/>
    </row>
    <row r="15704" spans="7:7">
      <c r="G15704" s="220"/>
    </row>
    <row r="15705" spans="7:7">
      <c r="G15705" s="220"/>
    </row>
    <row r="15706" spans="7:7">
      <c r="G15706" s="220"/>
    </row>
    <row r="15707" spans="7:7">
      <c r="G15707" s="220"/>
    </row>
    <row r="15708" spans="7:7">
      <c r="G15708" s="220"/>
    </row>
    <row r="15709" spans="7:7">
      <c r="G15709" s="220"/>
    </row>
    <row r="15710" spans="7:7">
      <c r="G15710" s="220"/>
    </row>
    <row r="15711" spans="7:7">
      <c r="G15711" s="220"/>
    </row>
    <row r="15712" spans="7:7">
      <c r="G15712" s="220"/>
    </row>
    <row r="15713" spans="7:7">
      <c r="G15713" s="220"/>
    </row>
    <row r="15714" spans="7:7">
      <c r="G15714" s="220"/>
    </row>
    <row r="15715" spans="7:7">
      <c r="G15715" s="220"/>
    </row>
    <row r="15716" spans="7:7">
      <c r="G15716" s="220"/>
    </row>
    <row r="15717" spans="7:7">
      <c r="G15717" s="220"/>
    </row>
    <row r="15718" spans="7:7">
      <c r="G15718" s="220"/>
    </row>
    <row r="15719" spans="7:7">
      <c r="G15719" s="220"/>
    </row>
    <row r="15720" spans="7:7">
      <c r="G15720" s="220"/>
    </row>
    <row r="15721" spans="7:7">
      <c r="G15721" s="220"/>
    </row>
    <row r="15722" spans="7:7">
      <c r="G15722" s="220"/>
    </row>
    <row r="15723" spans="7:7">
      <c r="G15723" s="220"/>
    </row>
    <row r="15724" spans="7:7">
      <c r="G15724" s="220"/>
    </row>
    <row r="15725" spans="7:7">
      <c r="G15725" s="220"/>
    </row>
    <row r="15726" spans="7:7">
      <c r="G15726" s="220"/>
    </row>
    <row r="15727" spans="7:7">
      <c r="G15727" s="220"/>
    </row>
    <row r="15728" spans="7:7">
      <c r="G15728" s="220"/>
    </row>
    <row r="15729" spans="7:7">
      <c r="G15729" s="220"/>
    </row>
    <row r="15730" spans="7:7">
      <c r="G15730" s="220"/>
    </row>
    <row r="15731" spans="7:7">
      <c r="G15731" s="220"/>
    </row>
    <row r="15732" spans="7:7">
      <c r="G15732" s="220"/>
    </row>
    <row r="15733" spans="7:7">
      <c r="G15733" s="220"/>
    </row>
    <row r="15734" spans="7:7">
      <c r="G15734" s="220"/>
    </row>
    <row r="15735" spans="7:7">
      <c r="G15735" s="220"/>
    </row>
    <row r="15736" spans="7:7">
      <c r="G15736" s="220"/>
    </row>
    <row r="15737" spans="7:7">
      <c r="G15737" s="220"/>
    </row>
    <row r="15738" spans="7:7">
      <c r="G15738" s="220"/>
    </row>
    <row r="15739" spans="7:7">
      <c r="G15739" s="220"/>
    </row>
    <row r="15740" spans="7:7">
      <c r="G15740" s="220"/>
    </row>
    <row r="15741" spans="7:7">
      <c r="G15741" s="220"/>
    </row>
    <row r="15742" spans="7:7">
      <c r="G15742" s="220"/>
    </row>
    <row r="15743" spans="7:7">
      <c r="G15743" s="220"/>
    </row>
    <row r="15744" spans="7:7">
      <c r="G15744" s="220"/>
    </row>
    <row r="15745" spans="7:7">
      <c r="G15745" s="220"/>
    </row>
    <row r="15746" spans="7:7">
      <c r="G15746" s="220"/>
    </row>
    <row r="15747" spans="7:7">
      <c r="G15747" s="220"/>
    </row>
    <row r="15748" spans="7:7">
      <c r="G15748" s="220"/>
    </row>
    <row r="15749" spans="7:7">
      <c r="G15749" s="220"/>
    </row>
    <row r="15750" spans="7:7">
      <c r="G15750" s="220"/>
    </row>
    <row r="15751" spans="7:7">
      <c r="G15751" s="220"/>
    </row>
    <row r="15752" spans="7:7">
      <c r="G15752" s="220"/>
    </row>
    <row r="15753" spans="7:7">
      <c r="G15753" s="220"/>
    </row>
    <row r="15754" spans="7:7">
      <c r="G15754" s="220"/>
    </row>
    <row r="15755" spans="7:7">
      <c r="G15755" s="220"/>
    </row>
    <row r="15756" spans="7:7">
      <c r="G15756" s="220"/>
    </row>
    <row r="15757" spans="7:7">
      <c r="G15757" s="220"/>
    </row>
    <row r="15758" spans="7:7">
      <c r="G15758" s="220"/>
    </row>
    <row r="15759" spans="7:7">
      <c r="G15759" s="220"/>
    </row>
    <row r="15760" spans="7:7">
      <c r="G15760" s="220"/>
    </row>
    <row r="15761" spans="7:7">
      <c r="G15761" s="220"/>
    </row>
    <row r="15762" spans="7:7">
      <c r="G15762" s="220"/>
    </row>
    <row r="15763" spans="7:7">
      <c r="G15763" s="220"/>
    </row>
    <row r="15764" spans="7:7">
      <c r="G15764" s="220"/>
    </row>
    <row r="15765" spans="7:7">
      <c r="G15765" s="220"/>
    </row>
    <row r="15766" spans="7:7">
      <c r="G15766" s="220"/>
    </row>
    <row r="15767" spans="7:7">
      <c r="G15767" s="220"/>
    </row>
    <row r="15768" spans="7:7">
      <c r="G15768" s="220"/>
    </row>
    <row r="15769" spans="7:7">
      <c r="G15769" s="220"/>
    </row>
    <row r="15770" spans="7:7">
      <c r="G15770" s="220"/>
    </row>
    <row r="15771" spans="7:7">
      <c r="G15771" s="220"/>
    </row>
    <row r="15772" spans="7:7">
      <c r="G15772" s="220"/>
    </row>
    <row r="15773" spans="7:7">
      <c r="G15773" s="220"/>
    </row>
    <row r="15774" spans="7:7">
      <c r="G15774" s="220"/>
    </row>
    <row r="15775" spans="7:7">
      <c r="G15775" s="220"/>
    </row>
    <row r="15776" spans="7:7">
      <c r="G15776" s="220"/>
    </row>
    <row r="15777" spans="7:7">
      <c r="G15777" s="220"/>
    </row>
    <row r="15778" spans="7:7">
      <c r="G15778" s="220"/>
    </row>
    <row r="15779" spans="7:7">
      <c r="G15779" s="220"/>
    </row>
    <row r="15780" spans="7:7">
      <c r="G15780" s="220"/>
    </row>
    <row r="15781" spans="7:7">
      <c r="G15781" s="220"/>
    </row>
    <row r="15782" spans="7:7">
      <c r="G15782" s="220"/>
    </row>
    <row r="15783" spans="7:7">
      <c r="G15783" s="220"/>
    </row>
    <row r="15784" spans="7:7">
      <c r="G15784" s="220"/>
    </row>
    <row r="15785" spans="7:7">
      <c r="G15785" s="220"/>
    </row>
    <row r="15786" spans="7:7">
      <c r="G15786" s="220"/>
    </row>
    <row r="15787" spans="7:7">
      <c r="G15787" s="220"/>
    </row>
    <row r="15788" spans="7:7">
      <c r="G15788" s="220"/>
    </row>
    <row r="15789" spans="7:7">
      <c r="G15789" s="220"/>
    </row>
    <row r="15790" spans="7:7">
      <c r="G15790" s="220"/>
    </row>
    <row r="15791" spans="7:7">
      <c r="G15791" s="220"/>
    </row>
    <row r="15792" spans="7:7">
      <c r="G15792" s="220"/>
    </row>
    <row r="15793" spans="7:7">
      <c r="G15793" s="220"/>
    </row>
    <row r="15794" spans="7:7">
      <c r="G15794" s="220"/>
    </row>
    <row r="15795" spans="7:7">
      <c r="G15795" s="220"/>
    </row>
    <row r="15796" spans="7:7">
      <c r="G15796" s="220"/>
    </row>
    <row r="15797" spans="7:7">
      <c r="G15797" s="220"/>
    </row>
    <row r="15798" spans="7:7">
      <c r="G15798" s="220"/>
    </row>
    <row r="15799" spans="7:7">
      <c r="G15799" s="220"/>
    </row>
    <row r="15800" spans="7:7">
      <c r="G15800" s="220"/>
    </row>
    <row r="15801" spans="7:7">
      <c r="G15801" s="220"/>
    </row>
    <row r="15802" spans="7:7">
      <c r="G15802" s="220"/>
    </row>
    <row r="15803" spans="7:7">
      <c r="G15803" s="220"/>
    </row>
    <row r="15804" spans="7:7">
      <c r="G15804" s="220"/>
    </row>
    <row r="15805" spans="7:7">
      <c r="G15805" s="220"/>
    </row>
    <row r="15806" spans="7:7">
      <c r="G15806" s="220"/>
    </row>
    <row r="15807" spans="7:7">
      <c r="G15807" s="220"/>
    </row>
    <row r="15808" spans="7:7">
      <c r="G15808" s="220"/>
    </row>
    <row r="15809" spans="7:7">
      <c r="G15809" s="220"/>
    </row>
    <row r="15810" spans="7:7">
      <c r="G15810" s="220"/>
    </row>
    <row r="15811" spans="7:7">
      <c r="G15811" s="220"/>
    </row>
    <row r="15812" spans="7:7">
      <c r="G15812" s="220"/>
    </row>
    <row r="15813" spans="7:7">
      <c r="G15813" s="220"/>
    </row>
    <row r="15814" spans="7:7">
      <c r="G15814" s="220"/>
    </row>
    <row r="15815" spans="7:7">
      <c r="G15815" s="220"/>
    </row>
    <row r="15816" spans="7:7">
      <c r="G15816" s="220"/>
    </row>
    <row r="15817" spans="7:7">
      <c r="G15817" s="220"/>
    </row>
    <row r="15818" spans="7:7">
      <c r="G15818" s="220"/>
    </row>
    <row r="15819" spans="7:7">
      <c r="G15819" s="220"/>
    </row>
    <row r="15820" spans="7:7">
      <c r="G15820" s="220"/>
    </row>
    <row r="15821" spans="7:7">
      <c r="G15821" s="220"/>
    </row>
    <row r="15822" spans="7:7">
      <c r="G15822" s="220"/>
    </row>
    <row r="15823" spans="7:7">
      <c r="G15823" s="220"/>
    </row>
    <row r="15824" spans="7:7">
      <c r="G15824" s="220"/>
    </row>
    <row r="15825" spans="7:7">
      <c r="G15825" s="220"/>
    </row>
    <row r="15826" spans="7:7">
      <c r="G15826" s="220"/>
    </row>
    <row r="15827" spans="7:7">
      <c r="G15827" s="220"/>
    </row>
    <row r="15828" spans="7:7">
      <c r="G15828" s="220"/>
    </row>
    <row r="15829" spans="7:7">
      <c r="G15829" s="220"/>
    </row>
    <row r="15830" spans="7:7">
      <c r="G15830" s="220"/>
    </row>
    <row r="15831" spans="7:7">
      <c r="G15831" s="220"/>
    </row>
    <row r="15832" spans="7:7">
      <c r="G15832" s="220"/>
    </row>
    <row r="15833" spans="7:7">
      <c r="G15833" s="220"/>
    </row>
    <row r="15834" spans="7:7">
      <c r="G15834" s="220"/>
    </row>
    <row r="15835" spans="7:7">
      <c r="G15835" s="220"/>
    </row>
    <row r="15836" spans="7:7">
      <c r="G15836" s="220"/>
    </row>
    <row r="15837" spans="7:7">
      <c r="G15837" s="220"/>
    </row>
    <row r="15838" spans="7:7">
      <c r="G15838" s="220"/>
    </row>
    <row r="15839" spans="7:7">
      <c r="G15839" s="220"/>
    </row>
    <row r="15840" spans="7:7">
      <c r="G15840" s="220"/>
    </row>
    <row r="15841" spans="7:7">
      <c r="G15841" s="220"/>
    </row>
    <row r="15842" spans="7:7">
      <c r="G15842" s="220"/>
    </row>
    <row r="15843" spans="7:7">
      <c r="G15843" s="220"/>
    </row>
    <row r="15844" spans="7:7">
      <c r="G15844" s="220"/>
    </row>
    <row r="15845" spans="7:7">
      <c r="G15845" s="220"/>
    </row>
    <row r="15846" spans="7:7">
      <c r="G15846" s="220"/>
    </row>
    <row r="15847" spans="7:7">
      <c r="G15847" s="220"/>
    </row>
    <row r="15848" spans="7:7">
      <c r="G15848" s="220"/>
    </row>
    <row r="15849" spans="7:7">
      <c r="G15849" s="220"/>
    </row>
    <row r="15850" spans="7:7">
      <c r="G15850" s="220"/>
    </row>
    <row r="15851" spans="7:7">
      <c r="G15851" s="220"/>
    </row>
    <row r="15852" spans="7:7">
      <c r="G15852" s="220"/>
    </row>
    <row r="15853" spans="7:7">
      <c r="G15853" s="220"/>
    </row>
    <row r="15854" spans="7:7">
      <c r="G15854" s="220"/>
    </row>
    <row r="15855" spans="7:7">
      <c r="G15855" s="220"/>
    </row>
    <row r="15856" spans="7:7">
      <c r="G15856" s="220"/>
    </row>
    <row r="15857" spans="7:7">
      <c r="G15857" s="220"/>
    </row>
    <row r="15858" spans="7:7">
      <c r="G15858" s="220"/>
    </row>
    <row r="15859" spans="7:7">
      <c r="G15859" s="220"/>
    </row>
    <row r="15860" spans="7:7">
      <c r="G15860" s="220"/>
    </row>
    <row r="15861" spans="7:7">
      <c r="G15861" s="220"/>
    </row>
    <row r="15862" spans="7:7">
      <c r="G15862" s="220"/>
    </row>
    <row r="15863" spans="7:7">
      <c r="G15863" s="220"/>
    </row>
    <row r="15864" spans="7:7">
      <c r="G15864" s="220"/>
    </row>
    <row r="15865" spans="7:7">
      <c r="G15865" s="220"/>
    </row>
    <row r="15866" spans="7:7">
      <c r="G15866" s="220"/>
    </row>
    <row r="15867" spans="7:7">
      <c r="G15867" s="220"/>
    </row>
    <row r="15868" spans="7:7">
      <c r="G15868" s="220"/>
    </row>
    <row r="15869" spans="7:7">
      <c r="G15869" s="220"/>
    </row>
    <row r="15870" spans="7:7">
      <c r="G15870" s="220"/>
    </row>
    <row r="15871" spans="7:7">
      <c r="G15871" s="220"/>
    </row>
    <row r="15872" spans="7:7">
      <c r="G15872" s="220"/>
    </row>
    <row r="15873" spans="7:7">
      <c r="G15873" s="220"/>
    </row>
    <row r="15874" spans="7:7">
      <c r="G15874" s="220"/>
    </row>
    <row r="15875" spans="7:7">
      <c r="G15875" s="220"/>
    </row>
    <row r="15876" spans="7:7">
      <c r="G15876" s="220"/>
    </row>
    <row r="15877" spans="7:7">
      <c r="G15877" s="220"/>
    </row>
    <row r="15878" spans="7:7">
      <c r="G15878" s="220"/>
    </row>
    <row r="15879" spans="7:7">
      <c r="G15879" s="220"/>
    </row>
    <row r="15880" spans="7:7">
      <c r="G15880" s="220"/>
    </row>
    <row r="15881" spans="7:7">
      <c r="G15881" s="220"/>
    </row>
    <row r="15882" spans="7:7">
      <c r="G15882" s="220"/>
    </row>
    <row r="15883" spans="7:7">
      <c r="G15883" s="220"/>
    </row>
    <row r="15884" spans="7:7">
      <c r="G15884" s="220"/>
    </row>
    <row r="15885" spans="7:7">
      <c r="G15885" s="220"/>
    </row>
    <row r="15886" spans="7:7">
      <c r="G15886" s="220"/>
    </row>
    <row r="15887" spans="7:7">
      <c r="G15887" s="220"/>
    </row>
    <row r="15888" spans="7:7">
      <c r="G15888" s="220"/>
    </row>
    <row r="15889" spans="7:7">
      <c r="G15889" s="220"/>
    </row>
    <row r="15890" spans="7:7">
      <c r="G15890" s="220"/>
    </row>
    <row r="15891" spans="7:7">
      <c r="G15891" s="220"/>
    </row>
    <row r="15892" spans="7:7">
      <c r="G15892" s="220"/>
    </row>
    <row r="15893" spans="7:7">
      <c r="G15893" s="220"/>
    </row>
    <row r="15894" spans="7:7">
      <c r="G15894" s="220"/>
    </row>
    <row r="15895" spans="7:7">
      <c r="G15895" s="220"/>
    </row>
    <row r="15896" spans="7:7">
      <c r="G15896" s="220"/>
    </row>
    <row r="15897" spans="7:7">
      <c r="G15897" s="220"/>
    </row>
    <row r="15898" spans="7:7">
      <c r="G15898" s="220"/>
    </row>
    <row r="15899" spans="7:7">
      <c r="G15899" s="220"/>
    </row>
    <row r="15900" spans="7:7">
      <c r="G15900" s="220"/>
    </row>
    <row r="15901" spans="7:7">
      <c r="G15901" s="220"/>
    </row>
    <row r="15902" spans="7:7">
      <c r="G15902" s="220"/>
    </row>
    <row r="15903" spans="7:7">
      <c r="G15903" s="220"/>
    </row>
    <row r="15904" spans="7:7">
      <c r="G15904" s="220"/>
    </row>
    <row r="15905" spans="7:7">
      <c r="G15905" s="220"/>
    </row>
    <row r="15906" spans="7:7">
      <c r="G15906" s="220"/>
    </row>
    <row r="15907" spans="7:7">
      <c r="G15907" s="220"/>
    </row>
    <row r="15908" spans="7:7">
      <c r="G15908" s="220"/>
    </row>
    <row r="15909" spans="7:7">
      <c r="G15909" s="220"/>
    </row>
    <row r="15910" spans="7:7">
      <c r="G15910" s="220"/>
    </row>
    <row r="15911" spans="7:7">
      <c r="G15911" s="220"/>
    </row>
    <row r="15912" spans="7:7">
      <c r="G15912" s="220"/>
    </row>
    <row r="15913" spans="7:7">
      <c r="G15913" s="220"/>
    </row>
    <row r="15914" spans="7:7">
      <c r="G15914" s="220"/>
    </row>
    <row r="15915" spans="7:7">
      <c r="G15915" s="220"/>
    </row>
    <row r="15916" spans="7:7">
      <c r="G15916" s="220"/>
    </row>
    <row r="15917" spans="7:7">
      <c r="G15917" s="220"/>
    </row>
    <row r="15918" spans="7:7">
      <c r="G15918" s="220"/>
    </row>
    <row r="15919" spans="7:7">
      <c r="G15919" s="220"/>
    </row>
    <row r="15920" spans="7:7">
      <c r="G15920" s="220"/>
    </row>
    <row r="15921" spans="7:7">
      <c r="G15921" s="220"/>
    </row>
    <row r="15922" spans="7:7">
      <c r="G15922" s="220"/>
    </row>
    <row r="15923" spans="7:7">
      <c r="G15923" s="220"/>
    </row>
    <row r="15924" spans="7:7">
      <c r="G15924" s="220"/>
    </row>
    <row r="15925" spans="7:7">
      <c r="G15925" s="220"/>
    </row>
    <row r="15926" spans="7:7">
      <c r="G15926" s="220"/>
    </row>
    <row r="15927" spans="7:7">
      <c r="G15927" s="220"/>
    </row>
    <row r="15928" spans="7:7">
      <c r="G15928" s="220"/>
    </row>
    <row r="15929" spans="7:7">
      <c r="G15929" s="220"/>
    </row>
    <row r="15930" spans="7:7">
      <c r="G15930" s="220"/>
    </row>
    <row r="15931" spans="7:7">
      <c r="G15931" s="220"/>
    </row>
    <row r="15932" spans="7:7">
      <c r="G15932" s="220"/>
    </row>
    <row r="15933" spans="7:7">
      <c r="G15933" s="220"/>
    </row>
    <row r="15934" spans="7:7">
      <c r="G15934" s="220"/>
    </row>
    <row r="15935" spans="7:7">
      <c r="G15935" s="220"/>
    </row>
    <row r="15936" spans="7:7">
      <c r="G15936" s="220"/>
    </row>
    <row r="15937" spans="7:7">
      <c r="G15937" s="220"/>
    </row>
    <row r="15938" spans="7:7">
      <c r="G15938" s="220"/>
    </row>
    <row r="15939" spans="7:7">
      <c r="G15939" s="220"/>
    </row>
    <row r="15940" spans="7:7">
      <c r="G15940" s="220"/>
    </row>
    <row r="15941" spans="7:7">
      <c r="G15941" s="220"/>
    </row>
    <row r="15942" spans="7:7">
      <c r="G15942" s="220"/>
    </row>
    <row r="15943" spans="7:7">
      <c r="G15943" s="220"/>
    </row>
    <row r="15944" spans="7:7">
      <c r="G15944" s="220"/>
    </row>
    <row r="15945" spans="7:7">
      <c r="G15945" s="220"/>
    </row>
    <row r="15946" spans="7:7">
      <c r="G15946" s="220"/>
    </row>
    <row r="15947" spans="7:7">
      <c r="G15947" s="220"/>
    </row>
    <row r="15948" spans="7:7">
      <c r="G15948" s="220"/>
    </row>
    <row r="15949" spans="7:7">
      <c r="G15949" s="220"/>
    </row>
    <row r="15950" spans="7:7">
      <c r="G15950" s="220"/>
    </row>
    <row r="15951" spans="7:7">
      <c r="G15951" s="220"/>
    </row>
    <row r="15952" spans="7:7">
      <c r="G15952" s="220"/>
    </row>
    <row r="15953" spans="7:7">
      <c r="G15953" s="220"/>
    </row>
    <row r="15954" spans="7:7">
      <c r="G15954" s="220"/>
    </row>
    <row r="15955" spans="7:7">
      <c r="G15955" s="220"/>
    </row>
    <row r="15956" spans="7:7">
      <c r="G15956" s="220"/>
    </row>
    <row r="15957" spans="7:7">
      <c r="G15957" s="220"/>
    </row>
    <row r="15958" spans="7:7">
      <c r="G15958" s="220"/>
    </row>
    <row r="15959" spans="7:7">
      <c r="G15959" s="220"/>
    </row>
    <row r="15960" spans="7:7">
      <c r="G15960" s="220"/>
    </row>
    <row r="15961" spans="7:7">
      <c r="G15961" s="220"/>
    </row>
    <row r="15962" spans="7:7">
      <c r="G15962" s="220"/>
    </row>
    <row r="15963" spans="7:7">
      <c r="G15963" s="220"/>
    </row>
    <row r="15964" spans="7:7">
      <c r="G15964" s="220"/>
    </row>
    <row r="15965" spans="7:7">
      <c r="G15965" s="220"/>
    </row>
    <row r="15966" spans="7:7">
      <c r="G15966" s="220"/>
    </row>
    <row r="15967" spans="7:7">
      <c r="G15967" s="220"/>
    </row>
    <row r="15968" spans="7:7">
      <c r="G15968" s="220"/>
    </row>
    <row r="15969" spans="7:7">
      <c r="G15969" s="220"/>
    </row>
    <row r="15970" spans="7:7">
      <c r="G15970" s="220"/>
    </row>
    <row r="15971" spans="7:7">
      <c r="G15971" s="220"/>
    </row>
    <row r="15972" spans="7:7">
      <c r="G15972" s="220"/>
    </row>
    <row r="15973" spans="7:7">
      <c r="G15973" s="220"/>
    </row>
    <row r="15974" spans="7:7">
      <c r="G15974" s="220"/>
    </row>
    <row r="15975" spans="7:7">
      <c r="G15975" s="220"/>
    </row>
    <row r="15976" spans="7:7">
      <c r="G15976" s="220"/>
    </row>
    <row r="15977" spans="7:7">
      <c r="G15977" s="220"/>
    </row>
    <row r="15978" spans="7:7">
      <c r="G15978" s="220"/>
    </row>
    <row r="15979" spans="7:7">
      <c r="G15979" s="220"/>
    </row>
    <row r="15980" spans="7:7">
      <c r="G15980" s="220"/>
    </row>
    <row r="15981" spans="7:7">
      <c r="G15981" s="220"/>
    </row>
    <row r="15982" spans="7:7">
      <c r="G15982" s="220"/>
    </row>
    <row r="15983" spans="7:7">
      <c r="G15983" s="220"/>
    </row>
    <row r="15984" spans="7:7">
      <c r="G15984" s="220"/>
    </row>
    <row r="15985" spans="7:7">
      <c r="G15985" s="220"/>
    </row>
    <row r="15986" spans="7:7">
      <c r="G15986" s="220"/>
    </row>
    <row r="15987" spans="7:7">
      <c r="G15987" s="220"/>
    </row>
    <row r="15988" spans="7:7">
      <c r="G15988" s="220"/>
    </row>
    <row r="15989" spans="7:7">
      <c r="G15989" s="220"/>
    </row>
    <row r="15990" spans="7:7">
      <c r="G15990" s="220"/>
    </row>
    <row r="15991" spans="7:7">
      <c r="G15991" s="220"/>
    </row>
    <row r="15992" spans="7:7">
      <c r="G15992" s="220"/>
    </row>
    <row r="15993" spans="7:7">
      <c r="G15993" s="220"/>
    </row>
    <row r="15994" spans="7:7">
      <c r="G15994" s="220"/>
    </row>
    <row r="15995" spans="7:7">
      <c r="G15995" s="220"/>
    </row>
    <row r="15996" spans="7:7">
      <c r="G15996" s="220"/>
    </row>
    <row r="15997" spans="7:7">
      <c r="G15997" s="220"/>
    </row>
    <row r="15998" spans="7:7">
      <c r="G15998" s="220"/>
    </row>
    <row r="15999" spans="7:7">
      <c r="G15999" s="220"/>
    </row>
    <row r="16000" spans="7:7">
      <c r="G16000" s="220"/>
    </row>
    <row r="16001" spans="7:7">
      <c r="G16001" s="220"/>
    </row>
    <row r="16002" spans="7:7">
      <c r="G16002" s="220"/>
    </row>
    <row r="16003" spans="7:7">
      <c r="G16003" s="220"/>
    </row>
    <row r="16004" spans="7:7">
      <c r="G16004" s="220"/>
    </row>
    <row r="16005" spans="7:7">
      <c r="G16005" s="220"/>
    </row>
    <row r="16006" spans="7:7">
      <c r="G16006" s="220"/>
    </row>
    <row r="16007" spans="7:7">
      <c r="G16007" s="220"/>
    </row>
    <row r="16008" spans="7:7">
      <c r="G16008" s="220"/>
    </row>
    <row r="16009" spans="7:7">
      <c r="G16009" s="220"/>
    </row>
    <row r="16010" spans="7:7">
      <c r="G16010" s="220"/>
    </row>
    <row r="16011" spans="7:7">
      <c r="G16011" s="220"/>
    </row>
    <row r="16012" spans="7:7">
      <c r="G16012" s="220"/>
    </row>
    <row r="16013" spans="7:7">
      <c r="G16013" s="220"/>
    </row>
    <row r="16014" spans="7:7">
      <c r="G16014" s="220"/>
    </row>
    <row r="16015" spans="7:7">
      <c r="G16015" s="220"/>
    </row>
    <row r="16016" spans="7:7">
      <c r="G16016" s="220"/>
    </row>
    <row r="16017" spans="7:7">
      <c r="G16017" s="220"/>
    </row>
    <row r="16018" spans="7:7">
      <c r="G16018" s="220"/>
    </row>
    <row r="16019" spans="7:7">
      <c r="G16019" s="220"/>
    </row>
    <row r="16020" spans="7:7">
      <c r="G16020" s="220"/>
    </row>
    <row r="16021" spans="7:7">
      <c r="G16021" s="220"/>
    </row>
    <row r="16022" spans="7:7">
      <c r="G16022" s="220"/>
    </row>
    <row r="16023" spans="7:7">
      <c r="G16023" s="220"/>
    </row>
    <row r="16024" spans="7:7">
      <c r="G16024" s="220"/>
    </row>
    <row r="16025" spans="7:7">
      <c r="G16025" s="220"/>
    </row>
    <row r="16026" spans="7:7">
      <c r="G16026" s="220"/>
    </row>
    <row r="16027" spans="7:7">
      <c r="G16027" s="220"/>
    </row>
    <row r="16028" spans="7:7">
      <c r="G16028" s="220"/>
    </row>
    <row r="16029" spans="7:7">
      <c r="G16029" s="220"/>
    </row>
    <row r="16030" spans="7:7">
      <c r="G16030" s="220"/>
    </row>
    <row r="16031" spans="7:7">
      <c r="G16031" s="220"/>
    </row>
    <row r="16032" spans="7:7">
      <c r="G16032" s="220"/>
    </row>
    <row r="16033" spans="7:7">
      <c r="G16033" s="220"/>
    </row>
    <row r="16034" spans="7:7">
      <c r="G16034" s="220"/>
    </row>
    <row r="16035" spans="7:7">
      <c r="G16035" s="220"/>
    </row>
    <row r="16036" spans="7:7">
      <c r="G16036" s="220"/>
    </row>
    <row r="16037" spans="7:7">
      <c r="G16037" s="220"/>
    </row>
    <row r="16038" spans="7:7">
      <c r="G16038" s="220"/>
    </row>
    <row r="16039" spans="7:7">
      <c r="G16039" s="220"/>
    </row>
    <row r="16040" spans="7:7">
      <c r="G16040" s="220"/>
    </row>
    <row r="16041" spans="7:7">
      <c r="G16041" s="220"/>
    </row>
    <row r="16042" spans="7:7">
      <c r="G16042" s="220"/>
    </row>
    <row r="16043" spans="7:7">
      <c r="G16043" s="220"/>
    </row>
    <row r="16044" spans="7:7">
      <c r="G16044" s="220"/>
    </row>
    <row r="16045" spans="7:7">
      <c r="G16045" s="220"/>
    </row>
    <row r="16046" spans="7:7">
      <c r="G16046" s="220"/>
    </row>
    <row r="16047" spans="7:7">
      <c r="G16047" s="220"/>
    </row>
    <row r="16048" spans="7:7">
      <c r="G16048" s="220"/>
    </row>
    <row r="16049" spans="7:7">
      <c r="G16049" s="220"/>
    </row>
    <row r="16050" spans="7:7">
      <c r="G16050" s="220"/>
    </row>
    <row r="16051" spans="7:7">
      <c r="G16051" s="220"/>
    </row>
    <row r="16052" spans="7:7">
      <c r="G16052" s="220"/>
    </row>
    <row r="16053" spans="7:7">
      <c r="G16053" s="220"/>
    </row>
    <row r="16054" spans="7:7">
      <c r="G16054" s="220"/>
    </row>
    <row r="16055" spans="7:7">
      <c r="G16055" s="220"/>
    </row>
    <row r="16056" spans="7:7">
      <c r="G16056" s="220"/>
    </row>
    <row r="16057" spans="7:7">
      <c r="G16057" s="220"/>
    </row>
    <row r="16058" spans="7:7">
      <c r="G16058" s="220"/>
    </row>
    <row r="16059" spans="7:7">
      <c r="G16059" s="220"/>
    </row>
    <row r="16060" spans="7:7">
      <c r="G16060" s="220"/>
    </row>
    <row r="16061" spans="7:7">
      <c r="G16061" s="220"/>
    </row>
    <row r="16062" spans="7:7">
      <c r="G16062" s="220"/>
    </row>
    <row r="16063" spans="7:7">
      <c r="G16063" s="220"/>
    </row>
    <row r="16064" spans="7:7">
      <c r="G16064" s="220"/>
    </row>
    <row r="16065" spans="7:7">
      <c r="G16065" s="220"/>
    </row>
    <row r="16066" spans="7:7">
      <c r="G16066" s="220"/>
    </row>
    <row r="16067" spans="7:7">
      <c r="G16067" s="220"/>
    </row>
    <row r="16068" spans="7:7">
      <c r="G16068" s="220"/>
    </row>
    <row r="16069" spans="7:7">
      <c r="G16069" s="220"/>
    </row>
    <row r="16070" spans="7:7">
      <c r="G16070" s="220"/>
    </row>
    <row r="16071" spans="7:7">
      <c r="G16071" s="220"/>
    </row>
    <row r="16072" spans="7:7">
      <c r="G16072" s="220"/>
    </row>
    <row r="16073" spans="7:7">
      <c r="G16073" s="220"/>
    </row>
    <row r="16074" spans="7:7">
      <c r="G16074" s="220"/>
    </row>
    <row r="16075" spans="7:7">
      <c r="G16075" s="220"/>
    </row>
    <row r="16076" spans="7:7">
      <c r="G16076" s="220"/>
    </row>
    <row r="16077" spans="7:7">
      <c r="G16077" s="220"/>
    </row>
    <row r="16078" spans="7:7">
      <c r="G16078" s="220"/>
    </row>
    <row r="16079" spans="7:7">
      <c r="G16079" s="220"/>
    </row>
    <row r="16080" spans="7:7">
      <c r="G16080" s="220"/>
    </row>
    <row r="16081" spans="7:7">
      <c r="G16081" s="220"/>
    </row>
    <row r="16082" spans="7:7">
      <c r="G16082" s="220"/>
    </row>
    <row r="16083" spans="7:7">
      <c r="G16083" s="220"/>
    </row>
    <row r="16084" spans="7:7">
      <c r="G16084" s="220"/>
    </row>
    <row r="16085" spans="7:7">
      <c r="G16085" s="220"/>
    </row>
    <row r="16086" spans="7:7">
      <c r="G16086" s="220"/>
    </row>
    <row r="16087" spans="7:7">
      <c r="G16087" s="220"/>
    </row>
    <row r="16088" spans="7:7">
      <c r="G16088" s="220"/>
    </row>
    <row r="16089" spans="7:7">
      <c r="G16089" s="220"/>
    </row>
    <row r="16090" spans="7:7">
      <c r="G16090" s="220"/>
    </row>
    <row r="16091" spans="7:7">
      <c r="G16091" s="220"/>
    </row>
    <row r="16092" spans="7:7">
      <c r="G16092" s="220"/>
    </row>
    <row r="16093" spans="7:7">
      <c r="G16093" s="220"/>
    </row>
    <row r="16094" spans="7:7">
      <c r="G16094" s="220"/>
    </row>
    <row r="16095" spans="7:7">
      <c r="G16095" s="220"/>
    </row>
    <row r="16096" spans="7:7">
      <c r="G16096" s="220"/>
    </row>
    <row r="16097" spans="7:7">
      <c r="G16097" s="220"/>
    </row>
    <row r="16098" spans="7:7">
      <c r="G16098" s="220"/>
    </row>
    <row r="16099" spans="7:7">
      <c r="G16099" s="220"/>
    </row>
    <row r="16100" spans="7:7">
      <c r="G16100" s="220"/>
    </row>
    <row r="16101" spans="7:7">
      <c r="G16101" s="220"/>
    </row>
    <row r="16102" spans="7:7">
      <c r="G16102" s="220"/>
    </row>
    <row r="16103" spans="7:7">
      <c r="G16103" s="220"/>
    </row>
    <row r="16104" spans="7:7">
      <c r="G16104" s="220"/>
    </row>
    <row r="16105" spans="7:7">
      <c r="G16105" s="220"/>
    </row>
    <row r="16106" spans="7:7">
      <c r="G16106" s="220"/>
    </row>
    <row r="16107" spans="7:7">
      <c r="G16107" s="220"/>
    </row>
    <row r="16108" spans="7:7">
      <c r="G16108" s="220"/>
    </row>
    <row r="16109" spans="7:7">
      <c r="G16109" s="220"/>
    </row>
    <row r="16110" spans="7:7">
      <c r="G16110" s="220"/>
    </row>
    <row r="16111" spans="7:7">
      <c r="G16111" s="220"/>
    </row>
    <row r="16112" spans="7:7">
      <c r="G16112" s="220"/>
    </row>
    <row r="16113" spans="7:7">
      <c r="G16113" s="220"/>
    </row>
    <row r="16114" spans="7:7">
      <c r="G16114" s="220"/>
    </row>
    <row r="16115" spans="7:7">
      <c r="G16115" s="220"/>
    </row>
    <row r="16116" spans="7:7">
      <c r="G16116" s="220"/>
    </row>
    <row r="16117" spans="7:7">
      <c r="G16117" s="220"/>
    </row>
    <row r="16118" spans="7:7">
      <c r="G16118" s="220"/>
    </row>
    <row r="16119" spans="7:7">
      <c r="G16119" s="220"/>
    </row>
    <row r="16120" spans="7:7">
      <c r="G16120" s="220"/>
    </row>
    <row r="16121" spans="7:7">
      <c r="G16121" s="220"/>
    </row>
    <row r="16122" spans="7:7">
      <c r="G16122" s="220"/>
    </row>
    <row r="16123" spans="7:7">
      <c r="G16123" s="220"/>
    </row>
    <row r="16124" spans="7:7">
      <c r="G16124" s="220"/>
    </row>
    <row r="16125" spans="7:7">
      <c r="G16125" s="220"/>
    </row>
    <row r="16126" spans="7:7">
      <c r="G16126" s="220"/>
    </row>
    <row r="16127" spans="7:7">
      <c r="G16127" s="220"/>
    </row>
    <row r="16128" spans="7:7">
      <c r="G16128" s="220"/>
    </row>
    <row r="16129" spans="7:7">
      <c r="G16129" s="220"/>
    </row>
    <row r="16130" spans="7:7">
      <c r="G16130" s="220"/>
    </row>
    <row r="16131" spans="7:7">
      <c r="G16131" s="220"/>
    </row>
    <row r="16132" spans="7:7">
      <c r="G16132" s="220"/>
    </row>
    <row r="16133" spans="7:7">
      <c r="G16133" s="220"/>
    </row>
    <row r="16134" spans="7:7">
      <c r="G16134" s="220"/>
    </row>
    <row r="16135" spans="7:7">
      <c r="G16135" s="220"/>
    </row>
    <row r="16136" spans="7:7">
      <c r="G16136" s="220"/>
    </row>
    <row r="16137" spans="7:7">
      <c r="G16137" s="220"/>
    </row>
    <row r="16138" spans="7:7">
      <c r="G16138" s="220"/>
    </row>
    <row r="16139" spans="7:7">
      <c r="G16139" s="220"/>
    </row>
    <row r="16140" spans="7:7">
      <c r="G16140" s="220"/>
    </row>
    <row r="16141" spans="7:7">
      <c r="G16141" s="220"/>
    </row>
    <row r="16142" spans="7:7">
      <c r="G16142" s="220"/>
    </row>
    <row r="16143" spans="7:7">
      <c r="G16143" s="220"/>
    </row>
    <row r="16144" spans="7:7">
      <c r="G16144" s="220"/>
    </row>
    <row r="16145" spans="7:7">
      <c r="G16145" s="220"/>
    </row>
    <row r="16146" spans="7:7">
      <c r="G16146" s="220"/>
    </row>
    <row r="16147" spans="7:7">
      <c r="G16147" s="220"/>
    </row>
    <row r="16148" spans="7:7">
      <c r="G16148" s="220"/>
    </row>
    <row r="16149" spans="7:7">
      <c r="G16149" s="220"/>
    </row>
    <row r="16150" spans="7:7">
      <c r="G16150" s="220"/>
    </row>
    <row r="16151" spans="7:7">
      <c r="G16151" s="220"/>
    </row>
    <row r="16152" spans="7:7">
      <c r="G16152" s="220"/>
    </row>
    <row r="16153" spans="7:7">
      <c r="G16153" s="220"/>
    </row>
    <row r="16154" spans="7:7">
      <c r="G16154" s="220"/>
    </row>
    <row r="16155" spans="7:7">
      <c r="G16155" s="220"/>
    </row>
    <row r="16156" spans="7:7">
      <c r="G16156" s="220"/>
    </row>
    <row r="16157" spans="7:7">
      <c r="G16157" s="220"/>
    </row>
    <row r="16158" spans="7:7">
      <c r="G16158" s="220"/>
    </row>
    <row r="16159" spans="7:7">
      <c r="G16159" s="220"/>
    </row>
    <row r="16160" spans="7:7">
      <c r="G16160" s="220"/>
    </row>
    <row r="16161" spans="7:7">
      <c r="G16161" s="220"/>
    </row>
    <row r="16162" spans="7:7">
      <c r="G16162" s="220"/>
    </row>
    <row r="16163" spans="7:7">
      <c r="G16163" s="220"/>
    </row>
    <row r="16164" spans="7:7">
      <c r="G16164" s="220"/>
    </row>
    <row r="16165" spans="7:7">
      <c r="G16165" s="220"/>
    </row>
    <row r="16166" spans="7:7">
      <c r="G16166" s="220"/>
    </row>
    <row r="16167" spans="7:7">
      <c r="G16167" s="220"/>
    </row>
    <row r="16168" spans="7:7">
      <c r="G16168" s="220"/>
    </row>
    <row r="16169" spans="7:7">
      <c r="G16169" s="220"/>
    </row>
    <row r="16170" spans="7:7">
      <c r="G16170" s="220"/>
    </row>
    <row r="16171" spans="7:7">
      <c r="G16171" s="220"/>
    </row>
    <row r="16172" spans="7:7">
      <c r="G16172" s="220"/>
    </row>
    <row r="16173" spans="7:7">
      <c r="G16173" s="220"/>
    </row>
    <row r="16174" spans="7:7">
      <c r="G16174" s="220"/>
    </row>
    <row r="16175" spans="7:7">
      <c r="G16175" s="220"/>
    </row>
    <row r="16176" spans="7:7">
      <c r="G16176" s="220"/>
    </row>
    <row r="16177" spans="7:7">
      <c r="G16177" s="220"/>
    </row>
    <row r="16178" spans="7:7">
      <c r="G16178" s="220"/>
    </row>
    <row r="16179" spans="7:7">
      <c r="G16179" s="220"/>
    </row>
    <row r="16180" spans="7:7">
      <c r="G16180" s="220"/>
    </row>
    <row r="16181" spans="7:7">
      <c r="G16181" s="220"/>
    </row>
    <row r="16182" spans="7:7">
      <c r="G16182" s="220"/>
    </row>
    <row r="16183" spans="7:7">
      <c r="G16183" s="220"/>
    </row>
    <row r="16184" spans="7:7">
      <c r="G16184" s="220"/>
    </row>
    <row r="16185" spans="7:7">
      <c r="G16185" s="220"/>
    </row>
    <row r="16186" spans="7:7">
      <c r="G16186" s="220"/>
    </row>
    <row r="16187" spans="7:7">
      <c r="G16187" s="220"/>
    </row>
    <row r="16188" spans="7:7">
      <c r="G16188" s="220"/>
    </row>
    <row r="16189" spans="7:7">
      <c r="G16189" s="220"/>
    </row>
    <row r="16190" spans="7:7">
      <c r="G16190" s="220"/>
    </row>
    <row r="16191" spans="7:7">
      <c r="G16191" s="220"/>
    </row>
    <row r="16192" spans="7:7">
      <c r="G16192" s="220"/>
    </row>
    <row r="16193" spans="7:7">
      <c r="G16193" s="220"/>
    </row>
    <row r="16194" spans="7:7">
      <c r="G16194" s="220"/>
    </row>
    <row r="16195" spans="7:7">
      <c r="G16195" s="220"/>
    </row>
    <row r="16196" spans="7:7">
      <c r="G16196" s="220"/>
    </row>
    <row r="16197" spans="7:7">
      <c r="G16197" s="220"/>
    </row>
    <row r="16198" spans="7:7">
      <c r="G16198" s="220"/>
    </row>
    <row r="16199" spans="7:7">
      <c r="G16199" s="220"/>
    </row>
    <row r="16200" spans="7:7">
      <c r="G16200" s="220"/>
    </row>
    <row r="16201" spans="7:7">
      <c r="G16201" s="220"/>
    </row>
    <row r="16202" spans="7:7">
      <c r="G16202" s="220"/>
    </row>
    <row r="16203" spans="7:7">
      <c r="G16203" s="220"/>
    </row>
    <row r="16204" spans="7:7">
      <c r="G16204" s="220"/>
    </row>
    <row r="16205" spans="7:7">
      <c r="G16205" s="220"/>
    </row>
    <row r="16206" spans="7:7">
      <c r="G16206" s="220"/>
    </row>
    <row r="16207" spans="7:7">
      <c r="G16207" s="220"/>
    </row>
    <row r="16208" spans="7:7">
      <c r="G16208" s="220"/>
    </row>
    <row r="16209" spans="7:7">
      <c r="G16209" s="220"/>
    </row>
    <row r="16210" spans="7:7">
      <c r="G16210" s="220"/>
    </row>
    <row r="16211" spans="7:7">
      <c r="G16211" s="220"/>
    </row>
    <row r="16212" spans="7:7">
      <c r="G16212" s="220"/>
    </row>
    <row r="16213" spans="7:7">
      <c r="G16213" s="220"/>
    </row>
    <row r="16214" spans="7:7">
      <c r="G16214" s="220"/>
    </row>
    <row r="16215" spans="7:7">
      <c r="G16215" s="220"/>
    </row>
    <row r="16216" spans="7:7">
      <c r="G16216" s="220"/>
    </row>
    <row r="16217" spans="7:7">
      <c r="G16217" s="220"/>
    </row>
    <row r="16218" spans="7:7">
      <c r="G16218" s="220"/>
    </row>
    <row r="16219" spans="7:7">
      <c r="G16219" s="220"/>
    </row>
    <row r="16220" spans="7:7">
      <c r="G16220" s="220"/>
    </row>
    <row r="16221" spans="7:7">
      <c r="G16221" s="220"/>
    </row>
    <row r="16222" spans="7:7">
      <c r="G16222" s="220"/>
    </row>
    <row r="16223" spans="7:7">
      <c r="G16223" s="220"/>
    </row>
    <row r="16224" spans="7:7">
      <c r="G16224" s="220"/>
    </row>
    <row r="16225" spans="7:7">
      <c r="G16225" s="220"/>
    </row>
    <row r="16226" spans="7:7">
      <c r="G16226" s="220"/>
    </row>
    <row r="16227" spans="7:7">
      <c r="G16227" s="220"/>
    </row>
    <row r="16228" spans="7:7">
      <c r="G16228" s="220"/>
    </row>
    <row r="16229" spans="7:7">
      <c r="G16229" s="220"/>
    </row>
    <row r="16230" spans="7:7">
      <c r="G16230" s="220"/>
    </row>
    <row r="16231" spans="7:7">
      <c r="G16231" s="220"/>
    </row>
    <row r="16232" spans="7:7">
      <c r="G16232" s="220"/>
    </row>
    <row r="16233" spans="7:7">
      <c r="G16233" s="220"/>
    </row>
    <row r="16234" spans="7:7">
      <c r="G16234" s="220"/>
    </row>
    <row r="16235" spans="7:7">
      <c r="G16235" s="220"/>
    </row>
    <row r="16236" spans="7:7">
      <c r="G16236" s="220"/>
    </row>
    <row r="16237" spans="7:7">
      <c r="G16237" s="220"/>
    </row>
    <row r="16238" spans="7:7">
      <c r="G16238" s="220"/>
    </row>
    <row r="16239" spans="7:7">
      <c r="G16239" s="220"/>
    </row>
    <row r="16240" spans="7:7">
      <c r="G16240" s="220"/>
    </row>
    <row r="16241" spans="7:7">
      <c r="G16241" s="220"/>
    </row>
    <row r="16242" spans="7:7">
      <c r="G16242" s="220"/>
    </row>
    <row r="16243" spans="7:7">
      <c r="G16243" s="220"/>
    </row>
    <row r="16244" spans="7:7">
      <c r="G16244" s="220"/>
    </row>
    <row r="16245" spans="7:7">
      <c r="G16245" s="220"/>
    </row>
    <row r="16246" spans="7:7">
      <c r="G16246" s="220"/>
    </row>
    <row r="16247" spans="7:7">
      <c r="G16247" s="220"/>
    </row>
    <row r="16248" spans="7:7">
      <c r="G16248" s="220"/>
    </row>
    <row r="16249" spans="7:7">
      <c r="G16249" s="220"/>
    </row>
    <row r="16250" spans="7:7">
      <c r="G16250" s="220"/>
    </row>
    <row r="16251" spans="7:7">
      <c r="G16251" s="220"/>
    </row>
    <row r="16252" spans="7:7">
      <c r="G16252" s="220"/>
    </row>
    <row r="16253" spans="7:7">
      <c r="G16253" s="220"/>
    </row>
    <row r="16254" spans="7:7">
      <c r="G16254" s="220"/>
    </row>
    <row r="16255" spans="7:7">
      <c r="G16255" s="220"/>
    </row>
    <row r="16256" spans="7:7">
      <c r="G16256" s="220"/>
    </row>
    <row r="16257" spans="7:7">
      <c r="G16257" s="220"/>
    </row>
    <row r="16258" spans="7:7">
      <c r="G16258" s="220"/>
    </row>
    <row r="16259" spans="7:7">
      <c r="G16259" s="220"/>
    </row>
    <row r="16260" spans="7:7">
      <c r="G16260" s="220"/>
    </row>
    <row r="16261" spans="7:7">
      <c r="G16261" s="220"/>
    </row>
    <row r="16262" spans="7:7">
      <c r="G16262" s="220"/>
    </row>
    <row r="16263" spans="7:7">
      <c r="G16263" s="220"/>
    </row>
    <row r="16264" spans="7:7">
      <c r="G16264" s="220"/>
    </row>
    <row r="16265" spans="7:7">
      <c r="G16265" s="220"/>
    </row>
    <row r="16266" spans="7:7">
      <c r="G16266" s="220"/>
    </row>
    <row r="16267" spans="7:7">
      <c r="G16267" s="220"/>
    </row>
    <row r="16268" spans="7:7">
      <c r="G16268" s="220"/>
    </row>
    <row r="16269" spans="7:7">
      <c r="G16269" s="220"/>
    </row>
    <row r="16270" spans="7:7">
      <c r="G16270" s="220"/>
    </row>
    <row r="16271" spans="7:7">
      <c r="G16271" s="220"/>
    </row>
    <row r="16272" spans="7:7">
      <c r="G16272" s="220"/>
    </row>
    <row r="16273" spans="7:7">
      <c r="G16273" s="220"/>
    </row>
    <row r="16274" spans="7:7">
      <c r="G16274" s="220"/>
    </row>
    <row r="16275" spans="7:7">
      <c r="G16275" s="220"/>
    </row>
    <row r="16276" spans="7:7">
      <c r="G16276" s="220"/>
    </row>
    <row r="16277" spans="7:7">
      <c r="G16277" s="220"/>
    </row>
    <row r="16278" spans="7:7">
      <c r="G16278" s="220"/>
    </row>
    <row r="16279" spans="7:7">
      <c r="G16279" s="220"/>
    </row>
    <row r="16280" spans="7:7">
      <c r="G16280" s="220"/>
    </row>
    <row r="16281" spans="7:7">
      <c r="G16281" s="220"/>
    </row>
    <row r="16282" spans="7:7">
      <c r="G16282" s="220"/>
    </row>
    <row r="16283" spans="7:7">
      <c r="G16283" s="220"/>
    </row>
    <row r="16284" spans="7:7">
      <c r="G16284" s="220"/>
    </row>
    <row r="16285" spans="7:7">
      <c r="G16285" s="220"/>
    </row>
    <row r="16286" spans="7:7">
      <c r="G16286" s="220"/>
    </row>
    <row r="16287" spans="7:7">
      <c r="G16287" s="220"/>
    </row>
    <row r="16288" spans="7:7">
      <c r="G16288" s="220"/>
    </row>
    <row r="16289" spans="7:7">
      <c r="G16289" s="220"/>
    </row>
    <row r="16290" spans="7:7">
      <c r="G16290" s="220"/>
    </row>
    <row r="16291" spans="7:7">
      <c r="G16291" s="220"/>
    </row>
    <row r="16292" spans="7:7">
      <c r="G16292" s="220"/>
    </row>
    <row r="16293" spans="7:7">
      <c r="G16293" s="220"/>
    </row>
    <row r="16294" spans="7:7">
      <c r="G16294" s="220"/>
    </row>
    <row r="16295" spans="7:7">
      <c r="G16295" s="220"/>
    </row>
    <row r="16296" spans="7:7">
      <c r="G16296" s="220"/>
    </row>
    <row r="16297" spans="7:7">
      <c r="G16297" s="220"/>
    </row>
    <row r="16298" spans="7:7">
      <c r="G16298" s="220"/>
    </row>
    <row r="16299" spans="7:7">
      <c r="G16299" s="220"/>
    </row>
    <row r="16300" spans="7:7">
      <c r="G16300" s="220"/>
    </row>
    <row r="16301" spans="7:7">
      <c r="G16301" s="220"/>
    </row>
    <row r="16302" spans="7:7">
      <c r="G16302" s="220"/>
    </row>
    <row r="16303" spans="7:7">
      <c r="G16303" s="220"/>
    </row>
    <row r="16304" spans="7:7">
      <c r="G16304" s="220"/>
    </row>
    <row r="16305" spans="7:7">
      <c r="G16305" s="220"/>
    </row>
    <row r="16306" spans="7:7">
      <c r="G16306" s="220"/>
    </row>
    <row r="16307" spans="7:7">
      <c r="G16307" s="220"/>
    </row>
    <row r="16308" spans="7:7">
      <c r="G16308" s="220"/>
    </row>
    <row r="16309" spans="7:7">
      <c r="G16309" s="220"/>
    </row>
    <row r="16310" spans="7:7">
      <c r="G16310" s="220"/>
    </row>
    <row r="16311" spans="7:7">
      <c r="G16311" s="220"/>
    </row>
    <row r="16312" spans="7:7">
      <c r="G16312" s="220"/>
    </row>
    <row r="16313" spans="7:7">
      <c r="G16313" s="220"/>
    </row>
    <row r="16314" spans="7:7">
      <c r="G16314" s="220"/>
    </row>
    <row r="16315" spans="7:7">
      <c r="G16315" s="220"/>
    </row>
    <row r="16316" spans="7:7">
      <c r="G16316" s="220"/>
    </row>
    <row r="16317" spans="7:7">
      <c r="G16317" s="220"/>
    </row>
    <row r="16318" spans="7:7">
      <c r="G16318" s="220"/>
    </row>
    <row r="16319" spans="7:7">
      <c r="G16319" s="220"/>
    </row>
    <row r="16320" spans="7:7">
      <c r="G16320" s="220"/>
    </row>
    <row r="16321" spans="7:7">
      <c r="G16321" s="220"/>
    </row>
    <row r="16322" spans="7:7">
      <c r="G16322" s="220"/>
    </row>
    <row r="16323" spans="7:7">
      <c r="G16323" s="220"/>
    </row>
    <row r="16324" spans="7:7">
      <c r="G16324" s="220"/>
    </row>
    <row r="16325" spans="7:7">
      <c r="G16325" s="220"/>
    </row>
    <row r="16326" spans="7:7">
      <c r="G16326" s="220"/>
    </row>
    <row r="16327" spans="7:7">
      <c r="G16327" s="220"/>
    </row>
    <row r="16328" spans="7:7">
      <c r="G16328" s="220"/>
    </row>
    <row r="16329" spans="7:7">
      <c r="G16329" s="220"/>
    </row>
    <row r="16330" spans="7:7">
      <c r="G16330" s="220"/>
    </row>
    <row r="16331" spans="7:7">
      <c r="G16331" s="220"/>
    </row>
    <row r="16332" spans="7:7">
      <c r="G16332" s="220"/>
    </row>
    <row r="16333" spans="7:7">
      <c r="G16333" s="220"/>
    </row>
    <row r="16334" spans="7:7">
      <c r="G16334" s="220"/>
    </row>
    <row r="16335" spans="7:7">
      <c r="G16335" s="220"/>
    </row>
    <row r="16336" spans="7:7">
      <c r="G16336" s="220"/>
    </row>
    <row r="16337" spans="7:7">
      <c r="G16337" s="220"/>
    </row>
    <row r="16338" spans="7:7">
      <c r="G16338" s="220"/>
    </row>
    <row r="16339" spans="7:7">
      <c r="G16339" s="220"/>
    </row>
    <row r="16340" spans="7:7">
      <c r="G16340" s="220"/>
    </row>
    <row r="16341" spans="7:7">
      <c r="G16341" s="220"/>
    </row>
    <row r="16342" spans="7:7">
      <c r="G16342" s="220"/>
    </row>
    <row r="16343" spans="7:7">
      <c r="G16343" s="220"/>
    </row>
    <row r="16344" spans="7:7">
      <c r="G16344" s="220"/>
    </row>
    <row r="16345" spans="7:7">
      <c r="G16345" s="220"/>
    </row>
    <row r="16346" spans="7:7">
      <c r="G16346" s="220"/>
    </row>
    <row r="16347" spans="7:7">
      <c r="G16347" s="220"/>
    </row>
    <row r="16348" spans="7:7">
      <c r="G16348" s="220"/>
    </row>
    <row r="16349" spans="7:7">
      <c r="G16349" s="220"/>
    </row>
    <row r="16350" spans="7:7">
      <c r="G16350" s="220"/>
    </row>
    <row r="16351" spans="7:7">
      <c r="G16351" s="220"/>
    </row>
    <row r="16352" spans="7:7">
      <c r="G16352" s="220"/>
    </row>
    <row r="16353" spans="7:7">
      <c r="G16353" s="220"/>
    </row>
    <row r="16354" spans="7:7">
      <c r="G16354" s="220"/>
    </row>
    <row r="16355" spans="7:7">
      <c r="G16355" s="220"/>
    </row>
    <row r="16356" spans="7:7">
      <c r="G16356" s="220"/>
    </row>
    <row r="16357" spans="7:7">
      <c r="G16357" s="220"/>
    </row>
    <row r="16358" spans="7:7">
      <c r="G16358" s="220"/>
    </row>
    <row r="16359" spans="7:7">
      <c r="G16359" s="220"/>
    </row>
    <row r="16360" spans="7:7">
      <c r="G16360" s="220"/>
    </row>
    <row r="16361" spans="7:7">
      <c r="G16361" s="220"/>
    </row>
    <row r="16362" spans="7:7">
      <c r="G16362" s="220"/>
    </row>
    <row r="16363" spans="7:7">
      <c r="G16363" s="220"/>
    </row>
    <row r="16364" spans="7:7">
      <c r="G16364" s="220"/>
    </row>
    <row r="16365" spans="7:7">
      <c r="G16365" s="220"/>
    </row>
    <row r="16366" spans="7:7">
      <c r="G16366" s="220"/>
    </row>
    <row r="16367" spans="7:7">
      <c r="G16367" s="220"/>
    </row>
    <row r="16368" spans="7:7">
      <c r="G16368" s="220"/>
    </row>
    <row r="16369" spans="7:7">
      <c r="G16369" s="220"/>
    </row>
    <row r="16370" spans="7:7">
      <c r="G16370" s="220"/>
    </row>
    <row r="16371" spans="7:7">
      <c r="G16371" s="220"/>
    </row>
    <row r="16372" spans="7:7">
      <c r="G16372" s="220"/>
    </row>
    <row r="16373" spans="7:7">
      <c r="G16373" s="220"/>
    </row>
    <row r="16374" spans="7:7">
      <c r="G16374" s="220"/>
    </row>
    <row r="16375" spans="7:7">
      <c r="G16375" s="220"/>
    </row>
    <row r="16376" spans="7:7">
      <c r="G16376" s="220"/>
    </row>
    <row r="16377" spans="7:7">
      <c r="G16377" s="220"/>
    </row>
    <row r="16378" spans="7:7">
      <c r="G16378" s="220"/>
    </row>
    <row r="16379" spans="7:7">
      <c r="G16379" s="220"/>
    </row>
    <row r="16380" spans="7:7">
      <c r="G16380" s="220"/>
    </row>
    <row r="16381" spans="7:7">
      <c r="G16381" s="220"/>
    </row>
    <row r="16382" spans="7:7">
      <c r="G16382" s="220"/>
    </row>
    <row r="16383" spans="7:7">
      <c r="G16383" s="220"/>
    </row>
    <row r="16384" spans="7:7">
      <c r="G16384" s="220"/>
    </row>
    <row r="16385" spans="7:7">
      <c r="G16385" s="220"/>
    </row>
    <row r="16386" spans="7:7">
      <c r="G16386" s="220"/>
    </row>
    <row r="16387" spans="7:7">
      <c r="G16387" s="220"/>
    </row>
    <row r="16388" spans="7:7">
      <c r="G16388" s="220"/>
    </row>
    <row r="16389" spans="7:7">
      <c r="G16389" s="220"/>
    </row>
    <row r="16390" spans="7:7">
      <c r="G16390" s="220"/>
    </row>
    <row r="16391" spans="7:7">
      <c r="G16391" s="220"/>
    </row>
    <row r="16392" spans="7:7">
      <c r="G16392" s="220"/>
    </row>
    <row r="16393" spans="7:7">
      <c r="G16393" s="220"/>
    </row>
    <row r="16394" spans="7:7">
      <c r="G16394" s="220"/>
    </row>
    <row r="16395" spans="7:7">
      <c r="G16395" s="220"/>
    </row>
    <row r="16396" spans="7:7">
      <c r="G16396" s="220"/>
    </row>
    <row r="16397" spans="7:7">
      <c r="G16397" s="220"/>
    </row>
    <row r="16398" spans="7:7">
      <c r="G16398" s="220"/>
    </row>
    <row r="16399" spans="7:7">
      <c r="G16399" s="220"/>
    </row>
    <row r="16400" spans="7:7">
      <c r="G16400" s="220"/>
    </row>
    <row r="16401" spans="7:7">
      <c r="G16401" s="220"/>
    </row>
    <row r="16402" spans="7:7">
      <c r="G16402" s="220"/>
    </row>
    <row r="16403" spans="7:7">
      <c r="G16403" s="220"/>
    </row>
    <row r="16404" spans="7:7">
      <c r="G16404" s="220"/>
    </row>
    <row r="16405" spans="7:7">
      <c r="G16405" s="220"/>
    </row>
    <row r="16406" spans="7:7">
      <c r="G16406" s="220"/>
    </row>
    <row r="16407" spans="7:7">
      <c r="G16407" s="220"/>
    </row>
    <row r="16408" spans="7:7">
      <c r="G16408" s="220"/>
    </row>
    <row r="16409" spans="7:7">
      <c r="G16409" s="220"/>
    </row>
    <row r="16410" spans="7:7">
      <c r="G16410" s="220"/>
    </row>
    <row r="16411" spans="7:7">
      <c r="G16411" s="220"/>
    </row>
    <row r="16412" spans="7:7">
      <c r="G16412" s="220"/>
    </row>
    <row r="16413" spans="7:7">
      <c r="G16413" s="220"/>
    </row>
    <row r="16414" spans="7:7">
      <c r="G16414" s="220"/>
    </row>
    <row r="16415" spans="7:7">
      <c r="G16415" s="220"/>
    </row>
    <row r="16416" spans="7:7">
      <c r="G16416" s="220"/>
    </row>
    <row r="16417" spans="7:7">
      <c r="G16417" s="220"/>
    </row>
    <row r="16418" spans="7:7">
      <c r="G16418" s="220"/>
    </row>
    <row r="16419" spans="7:7">
      <c r="G16419" s="220"/>
    </row>
    <row r="16420" spans="7:7">
      <c r="G16420" s="220"/>
    </row>
    <row r="16421" spans="7:7">
      <c r="G16421" s="220"/>
    </row>
    <row r="16422" spans="7:7">
      <c r="G16422" s="220"/>
    </row>
    <row r="16423" spans="7:7">
      <c r="G16423" s="220"/>
    </row>
    <row r="16424" spans="7:7">
      <c r="G16424" s="220"/>
    </row>
    <row r="16425" spans="7:7">
      <c r="G16425" s="220"/>
    </row>
    <row r="16426" spans="7:7">
      <c r="G16426" s="220"/>
    </row>
    <row r="16427" spans="7:7">
      <c r="G16427" s="220"/>
    </row>
    <row r="16428" spans="7:7">
      <c r="G16428" s="220"/>
    </row>
    <row r="16429" spans="7:7">
      <c r="G16429" s="220"/>
    </row>
    <row r="16430" spans="7:7">
      <c r="G16430" s="220"/>
    </row>
    <row r="16431" spans="7:7">
      <c r="G16431" s="220"/>
    </row>
    <row r="16432" spans="7:7">
      <c r="G16432" s="220"/>
    </row>
    <row r="16433" spans="7:7">
      <c r="G16433" s="220"/>
    </row>
    <row r="16434" spans="7:7">
      <c r="G16434" s="220"/>
    </row>
    <row r="16435" spans="7:7">
      <c r="G16435" s="220"/>
    </row>
    <row r="16436" spans="7:7">
      <c r="G16436" s="220"/>
    </row>
    <row r="16437" spans="7:7">
      <c r="G16437" s="220"/>
    </row>
    <row r="16438" spans="7:7">
      <c r="G16438" s="220"/>
    </row>
    <row r="16439" spans="7:7">
      <c r="G16439" s="220"/>
    </row>
    <row r="16440" spans="7:7">
      <c r="G16440" s="220"/>
    </row>
    <row r="16441" spans="7:7">
      <c r="G16441" s="220"/>
    </row>
    <row r="16442" spans="7:7">
      <c r="G16442" s="220"/>
    </row>
    <row r="16443" spans="7:7">
      <c r="G16443" s="220"/>
    </row>
    <row r="16444" spans="7:7">
      <c r="G16444" s="220"/>
    </row>
    <row r="16445" spans="7:7">
      <c r="G16445" s="220"/>
    </row>
    <row r="16446" spans="7:7">
      <c r="G16446" s="220"/>
    </row>
    <row r="16447" spans="7:7">
      <c r="G16447" s="220"/>
    </row>
    <row r="16448" spans="7:7">
      <c r="G16448" s="220"/>
    </row>
    <row r="16449" spans="7:7">
      <c r="G16449" s="220"/>
    </row>
    <row r="16450" spans="7:7">
      <c r="G16450" s="220"/>
    </row>
    <row r="16451" spans="7:7">
      <c r="G16451" s="220"/>
    </row>
    <row r="16452" spans="7:7">
      <c r="G16452" s="220"/>
    </row>
    <row r="16453" spans="7:7">
      <c r="G16453" s="220"/>
    </row>
    <row r="16454" spans="7:7">
      <c r="G16454" s="220"/>
    </row>
    <row r="16455" spans="7:7">
      <c r="G16455" s="220"/>
    </row>
    <row r="16456" spans="7:7">
      <c r="G16456" s="220"/>
    </row>
    <row r="16457" spans="7:7">
      <c r="G16457" s="220"/>
    </row>
    <row r="16458" spans="7:7">
      <c r="G16458" s="220"/>
    </row>
    <row r="16459" spans="7:7">
      <c r="G16459" s="220"/>
    </row>
    <row r="16460" spans="7:7">
      <c r="G16460" s="220"/>
    </row>
    <row r="16461" spans="7:7">
      <c r="G16461" s="220"/>
    </row>
    <row r="16462" spans="7:7">
      <c r="G16462" s="220"/>
    </row>
    <row r="16463" spans="7:7">
      <c r="G16463" s="220"/>
    </row>
    <row r="16464" spans="7:7">
      <c r="G16464" s="220"/>
    </row>
    <row r="16465" spans="7:7">
      <c r="G16465" s="220"/>
    </row>
    <row r="16466" spans="7:7">
      <c r="G16466" s="220"/>
    </row>
    <row r="16467" spans="7:7">
      <c r="G16467" s="220"/>
    </row>
    <row r="16468" spans="7:7">
      <c r="G16468" s="220"/>
    </row>
    <row r="16469" spans="7:7">
      <c r="G16469" s="220"/>
    </row>
    <row r="16470" spans="7:7">
      <c r="G16470" s="220"/>
    </row>
    <row r="16471" spans="7:7">
      <c r="G16471" s="220"/>
    </row>
    <row r="16472" spans="7:7">
      <c r="G16472" s="220"/>
    </row>
    <row r="16473" spans="7:7">
      <c r="G16473" s="220"/>
    </row>
    <row r="16474" spans="7:7">
      <c r="G16474" s="220"/>
    </row>
    <row r="16475" spans="7:7">
      <c r="G16475" s="220"/>
    </row>
    <row r="16476" spans="7:7">
      <c r="G16476" s="220"/>
    </row>
    <row r="16477" spans="7:7">
      <c r="G16477" s="220"/>
    </row>
    <row r="16478" spans="7:7">
      <c r="G16478" s="220"/>
    </row>
    <row r="16479" spans="7:7">
      <c r="G16479" s="220"/>
    </row>
    <row r="16480" spans="7:7">
      <c r="G16480" s="220"/>
    </row>
    <row r="16481" spans="7:7">
      <c r="G16481" s="220"/>
    </row>
    <row r="16482" spans="7:7">
      <c r="G16482" s="220"/>
    </row>
    <row r="16483" spans="7:7">
      <c r="G16483" s="220"/>
    </row>
    <row r="16484" spans="7:7">
      <c r="G16484" s="220"/>
    </row>
    <row r="16485" spans="7:7">
      <c r="G16485" s="220"/>
    </row>
    <row r="16486" spans="7:7">
      <c r="G16486" s="220"/>
    </row>
    <row r="16487" spans="7:7">
      <c r="G16487" s="220"/>
    </row>
    <row r="16488" spans="7:7">
      <c r="G16488" s="220"/>
    </row>
    <row r="16489" spans="7:7">
      <c r="G16489" s="220"/>
    </row>
    <row r="16490" spans="7:7">
      <c r="G16490" s="220"/>
    </row>
    <row r="16491" spans="7:7">
      <c r="G16491" s="220"/>
    </row>
    <row r="16492" spans="7:7">
      <c r="G16492" s="220"/>
    </row>
    <row r="16493" spans="7:7">
      <c r="G16493" s="220"/>
    </row>
    <row r="16494" spans="7:7">
      <c r="G16494" s="220"/>
    </row>
    <row r="16495" spans="7:7">
      <c r="G16495" s="220"/>
    </row>
    <row r="16496" spans="7:7">
      <c r="G16496" s="220"/>
    </row>
    <row r="16497" spans="7:7">
      <c r="G16497" s="220"/>
    </row>
    <row r="16498" spans="7:7">
      <c r="G16498" s="220"/>
    </row>
    <row r="16499" spans="7:7">
      <c r="G16499" s="220"/>
    </row>
    <row r="16500" spans="7:7">
      <c r="G16500" s="220"/>
    </row>
    <row r="16501" spans="7:7">
      <c r="G16501" s="220"/>
    </row>
    <row r="16502" spans="7:7">
      <c r="G16502" s="220"/>
    </row>
    <row r="16503" spans="7:7">
      <c r="G16503" s="220"/>
    </row>
    <row r="16504" spans="7:7">
      <c r="G16504" s="220"/>
    </row>
    <row r="16505" spans="7:7">
      <c r="G16505" s="220"/>
    </row>
    <row r="16506" spans="7:7">
      <c r="G16506" s="220"/>
    </row>
    <row r="16507" spans="7:7">
      <c r="G16507" s="220"/>
    </row>
    <row r="16508" spans="7:7">
      <c r="G16508" s="220"/>
    </row>
    <row r="16509" spans="7:7">
      <c r="G16509" s="220"/>
    </row>
    <row r="16510" spans="7:7">
      <c r="G16510" s="220"/>
    </row>
    <row r="16511" spans="7:7">
      <c r="G16511" s="220"/>
    </row>
    <row r="16512" spans="7:7">
      <c r="G16512" s="220"/>
    </row>
    <row r="16513" spans="7:7">
      <c r="G16513" s="220"/>
    </row>
    <row r="16514" spans="7:7">
      <c r="G16514" s="220"/>
    </row>
    <row r="16515" spans="7:7">
      <c r="G16515" s="220"/>
    </row>
    <row r="16516" spans="7:7">
      <c r="G16516" s="220"/>
    </row>
    <row r="16517" spans="7:7">
      <c r="G16517" s="220"/>
    </row>
    <row r="16518" spans="7:7">
      <c r="G16518" s="220"/>
    </row>
    <row r="16519" spans="7:7">
      <c r="G16519" s="220"/>
    </row>
    <row r="16520" spans="7:7">
      <c r="G16520" s="220"/>
    </row>
    <row r="16521" spans="7:7">
      <c r="G16521" s="220"/>
    </row>
    <row r="16522" spans="7:7">
      <c r="G16522" s="220"/>
    </row>
    <row r="16523" spans="7:7">
      <c r="G16523" s="220"/>
    </row>
    <row r="16524" spans="7:7">
      <c r="G16524" s="220"/>
    </row>
    <row r="16525" spans="7:7">
      <c r="G16525" s="220"/>
    </row>
    <row r="16526" spans="7:7">
      <c r="G16526" s="220"/>
    </row>
    <row r="16527" spans="7:7">
      <c r="G16527" s="220"/>
    </row>
    <row r="16528" spans="7:7">
      <c r="G16528" s="220"/>
    </row>
    <row r="16529" spans="7:7">
      <c r="G16529" s="220"/>
    </row>
    <row r="16530" spans="7:7">
      <c r="G16530" s="220"/>
    </row>
    <row r="16531" spans="7:7">
      <c r="G16531" s="220"/>
    </row>
    <row r="16532" spans="7:7">
      <c r="G16532" s="220"/>
    </row>
    <row r="16533" spans="7:7">
      <c r="G16533" s="220"/>
    </row>
    <row r="16534" spans="7:7">
      <c r="G16534" s="220"/>
    </row>
    <row r="16535" spans="7:7">
      <c r="G16535" s="220"/>
    </row>
    <row r="16536" spans="7:7">
      <c r="G16536" s="220"/>
    </row>
    <row r="16537" spans="7:7">
      <c r="G16537" s="220"/>
    </row>
    <row r="16538" spans="7:7">
      <c r="G16538" s="220"/>
    </row>
    <row r="16539" spans="7:7">
      <c r="G16539" s="220"/>
    </row>
    <row r="16540" spans="7:7">
      <c r="G16540" s="220"/>
    </row>
    <row r="16541" spans="7:7">
      <c r="G16541" s="220"/>
    </row>
    <row r="16542" spans="7:7">
      <c r="G16542" s="220"/>
    </row>
    <row r="16543" spans="7:7">
      <c r="G16543" s="220"/>
    </row>
    <row r="16544" spans="7:7">
      <c r="G16544" s="220"/>
    </row>
    <row r="16545" spans="7:7">
      <c r="G16545" s="220"/>
    </row>
    <row r="16546" spans="7:7">
      <c r="G16546" s="220"/>
    </row>
    <row r="16547" spans="7:7">
      <c r="G16547" s="220"/>
    </row>
    <row r="16548" spans="7:7">
      <c r="G16548" s="220"/>
    </row>
    <row r="16549" spans="7:7">
      <c r="G16549" s="220"/>
    </row>
    <row r="16550" spans="7:7">
      <c r="G16550" s="220"/>
    </row>
    <row r="16551" spans="7:7">
      <c r="G16551" s="220"/>
    </row>
    <row r="16552" spans="7:7">
      <c r="G16552" s="220"/>
    </row>
    <row r="16553" spans="7:7">
      <c r="G16553" s="220"/>
    </row>
    <row r="16554" spans="7:7">
      <c r="G16554" s="220"/>
    </row>
    <row r="16555" spans="7:7">
      <c r="G16555" s="220"/>
    </row>
    <row r="16556" spans="7:7">
      <c r="G16556" s="220"/>
    </row>
    <row r="16557" spans="7:7">
      <c r="G16557" s="220"/>
    </row>
    <row r="16558" spans="7:7">
      <c r="G16558" s="220"/>
    </row>
    <row r="16559" spans="7:7">
      <c r="G16559" s="220"/>
    </row>
    <row r="16560" spans="7:7">
      <c r="G16560" s="220"/>
    </row>
    <row r="16561" spans="7:7">
      <c r="G16561" s="220"/>
    </row>
    <row r="16562" spans="7:7">
      <c r="G16562" s="220"/>
    </row>
    <row r="16563" spans="7:7">
      <c r="G16563" s="220"/>
    </row>
    <row r="16564" spans="7:7">
      <c r="G16564" s="220"/>
    </row>
    <row r="16565" spans="7:7">
      <c r="G16565" s="220"/>
    </row>
    <row r="16566" spans="7:7">
      <c r="G16566" s="220"/>
    </row>
    <row r="16567" spans="7:7">
      <c r="G16567" s="220"/>
    </row>
    <row r="16568" spans="7:7">
      <c r="G16568" s="220"/>
    </row>
    <row r="16569" spans="7:7">
      <c r="G16569" s="220"/>
    </row>
    <row r="16570" spans="7:7">
      <c r="G16570" s="220"/>
    </row>
    <row r="16571" spans="7:7">
      <c r="G16571" s="220"/>
    </row>
    <row r="16572" spans="7:7">
      <c r="G16572" s="220"/>
    </row>
    <row r="16573" spans="7:7">
      <c r="G16573" s="220"/>
    </row>
    <row r="16574" spans="7:7">
      <c r="G16574" s="220"/>
    </row>
    <row r="16575" spans="7:7">
      <c r="G16575" s="220"/>
    </row>
    <row r="16576" spans="7:7">
      <c r="G16576" s="220"/>
    </row>
    <row r="16577" spans="7:7">
      <c r="G16577" s="220"/>
    </row>
    <row r="16578" spans="7:7">
      <c r="G16578" s="220"/>
    </row>
    <row r="16579" spans="7:7">
      <c r="G16579" s="220"/>
    </row>
    <row r="16580" spans="7:7">
      <c r="G16580" s="220"/>
    </row>
    <row r="16581" spans="7:7">
      <c r="G16581" s="220"/>
    </row>
    <row r="16582" spans="7:7">
      <c r="G16582" s="220"/>
    </row>
    <row r="16583" spans="7:7">
      <c r="G16583" s="220"/>
    </row>
    <row r="16584" spans="7:7">
      <c r="G16584" s="220"/>
    </row>
    <row r="16585" spans="7:7">
      <c r="G16585" s="220"/>
    </row>
    <row r="16586" spans="7:7">
      <c r="G16586" s="220"/>
    </row>
    <row r="16587" spans="7:7">
      <c r="G16587" s="220"/>
    </row>
    <row r="16588" spans="7:7">
      <c r="G16588" s="220"/>
    </row>
    <row r="16589" spans="7:7">
      <c r="G16589" s="220"/>
    </row>
    <row r="16590" spans="7:7">
      <c r="G16590" s="220"/>
    </row>
    <row r="16591" spans="7:7">
      <c r="G16591" s="220"/>
    </row>
    <row r="16592" spans="7:7">
      <c r="G16592" s="220"/>
    </row>
    <row r="16593" spans="7:7">
      <c r="G16593" s="220"/>
    </row>
    <row r="16594" spans="7:7">
      <c r="G16594" s="220"/>
    </row>
    <row r="16595" spans="7:7">
      <c r="G16595" s="220"/>
    </row>
    <row r="16596" spans="7:7">
      <c r="G16596" s="220"/>
    </row>
    <row r="16597" spans="7:7">
      <c r="G16597" s="220"/>
    </row>
    <row r="16598" spans="7:7">
      <c r="G16598" s="220"/>
    </row>
    <row r="16599" spans="7:7">
      <c r="G16599" s="220"/>
    </row>
    <row r="16600" spans="7:7">
      <c r="G16600" s="220"/>
    </row>
    <row r="16601" spans="7:7">
      <c r="G16601" s="220"/>
    </row>
    <row r="16602" spans="7:7">
      <c r="G16602" s="220"/>
    </row>
    <row r="16603" spans="7:7">
      <c r="G16603" s="220"/>
    </row>
    <row r="16604" spans="7:7">
      <c r="G16604" s="220"/>
    </row>
    <row r="16605" spans="7:7">
      <c r="G16605" s="220"/>
    </row>
    <row r="16606" spans="7:7">
      <c r="G16606" s="220"/>
    </row>
    <row r="16607" spans="7:7">
      <c r="G16607" s="220"/>
    </row>
    <row r="16608" spans="7:7">
      <c r="G16608" s="220"/>
    </row>
    <row r="16609" spans="7:7">
      <c r="G16609" s="220"/>
    </row>
    <row r="16610" spans="7:7">
      <c r="G16610" s="220"/>
    </row>
    <row r="16611" spans="7:7">
      <c r="G16611" s="220"/>
    </row>
    <row r="16612" spans="7:7">
      <c r="G16612" s="220"/>
    </row>
    <row r="16613" spans="7:7">
      <c r="G16613" s="220"/>
    </row>
    <row r="16614" spans="7:7">
      <c r="G16614" s="220"/>
    </row>
    <row r="16615" spans="7:7">
      <c r="G16615" s="220"/>
    </row>
    <row r="16616" spans="7:7">
      <c r="G16616" s="220"/>
    </row>
    <row r="16617" spans="7:7">
      <c r="G16617" s="220"/>
    </row>
    <row r="16618" spans="7:7">
      <c r="G16618" s="220"/>
    </row>
    <row r="16619" spans="7:7">
      <c r="G16619" s="220"/>
    </row>
    <row r="16620" spans="7:7">
      <c r="G16620" s="220"/>
    </row>
    <row r="16621" spans="7:7">
      <c r="G16621" s="220"/>
    </row>
    <row r="16622" spans="7:7">
      <c r="G16622" s="220"/>
    </row>
    <row r="16623" spans="7:7">
      <c r="G16623" s="220"/>
    </row>
    <row r="16624" spans="7:7">
      <c r="G16624" s="220"/>
    </row>
    <row r="16625" spans="7:7">
      <c r="G16625" s="220"/>
    </row>
    <row r="16626" spans="7:7">
      <c r="G16626" s="220"/>
    </row>
    <row r="16627" spans="7:7">
      <c r="G16627" s="220"/>
    </row>
    <row r="16628" spans="7:7">
      <c r="G16628" s="220"/>
    </row>
    <row r="16629" spans="7:7">
      <c r="G16629" s="220"/>
    </row>
    <row r="16630" spans="7:7">
      <c r="G16630" s="220"/>
    </row>
    <row r="16631" spans="7:7">
      <c r="G16631" s="220"/>
    </row>
    <row r="16632" spans="7:7">
      <c r="G16632" s="220"/>
    </row>
    <row r="16633" spans="7:7">
      <c r="G16633" s="220"/>
    </row>
    <row r="16634" spans="7:7">
      <c r="G16634" s="220"/>
    </row>
    <row r="16635" spans="7:7">
      <c r="G16635" s="220"/>
    </row>
    <row r="16636" spans="7:7">
      <c r="G16636" s="220"/>
    </row>
    <row r="16637" spans="7:7">
      <c r="G16637" s="220"/>
    </row>
    <row r="16638" spans="7:7">
      <c r="G16638" s="220"/>
    </row>
    <row r="16639" spans="7:7">
      <c r="G16639" s="220"/>
    </row>
    <row r="16640" spans="7:7">
      <c r="G16640" s="220"/>
    </row>
    <row r="16641" spans="7:7">
      <c r="G16641" s="220"/>
    </row>
    <row r="16642" spans="7:7">
      <c r="G16642" s="220"/>
    </row>
    <row r="16643" spans="7:7">
      <c r="G16643" s="220"/>
    </row>
    <row r="16644" spans="7:7">
      <c r="G16644" s="220"/>
    </row>
    <row r="16645" spans="7:7">
      <c r="G16645" s="220"/>
    </row>
    <row r="16646" spans="7:7">
      <c r="G16646" s="220"/>
    </row>
    <row r="16647" spans="7:7">
      <c r="G16647" s="220"/>
    </row>
    <row r="16648" spans="7:7">
      <c r="G16648" s="220"/>
    </row>
    <row r="16649" spans="7:7">
      <c r="G16649" s="220"/>
    </row>
    <row r="16650" spans="7:7">
      <c r="G16650" s="220"/>
    </row>
    <row r="16651" spans="7:7">
      <c r="G16651" s="220"/>
    </row>
    <row r="16652" spans="7:7">
      <c r="G16652" s="220"/>
    </row>
    <row r="16653" spans="7:7">
      <c r="G16653" s="220"/>
    </row>
    <row r="16654" spans="7:7">
      <c r="G16654" s="220"/>
    </row>
    <row r="16655" spans="7:7">
      <c r="G16655" s="220"/>
    </row>
    <row r="16656" spans="7:7">
      <c r="G16656" s="220"/>
    </row>
    <row r="16657" spans="7:7">
      <c r="G16657" s="220"/>
    </row>
    <row r="16658" spans="7:7">
      <c r="G16658" s="220"/>
    </row>
    <row r="16659" spans="7:7">
      <c r="G16659" s="220"/>
    </row>
    <row r="16660" spans="7:7">
      <c r="G16660" s="220"/>
    </row>
    <row r="16661" spans="7:7">
      <c r="G16661" s="220"/>
    </row>
    <row r="16662" spans="7:7">
      <c r="G16662" s="220"/>
    </row>
    <row r="16663" spans="7:7">
      <c r="G16663" s="220"/>
    </row>
    <row r="16664" spans="7:7">
      <c r="G16664" s="220"/>
    </row>
    <row r="16665" spans="7:7">
      <c r="G16665" s="220"/>
    </row>
    <row r="16666" spans="7:7">
      <c r="G16666" s="220"/>
    </row>
    <row r="16667" spans="7:7">
      <c r="G16667" s="220"/>
    </row>
    <row r="16668" spans="7:7">
      <c r="G16668" s="220"/>
    </row>
    <row r="16669" spans="7:7">
      <c r="G16669" s="220"/>
    </row>
    <row r="16670" spans="7:7">
      <c r="G16670" s="220"/>
    </row>
    <row r="16671" spans="7:7">
      <c r="G16671" s="220"/>
    </row>
    <row r="16672" spans="7:7">
      <c r="G16672" s="220"/>
    </row>
    <row r="16673" spans="7:7">
      <c r="G16673" s="220"/>
    </row>
    <row r="16674" spans="7:7">
      <c r="G16674" s="220"/>
    </row>
    <row r="16675" spans="7:7">
      <c r="G16675" s="220"/>
    </row>
    <row r="16676" spans="7:7">
      <c r="G16676" s="220"/>
    </row>
    <row r="16677" spans="7:7">
      <c r="G16677" s="220"/>
    </row>
    <row r="16678" spans="7:7">
      <c r="G16678" s="220"/>
    </row>
    <row r="16679" spans="7:7">
      <c r="G16679" s="220"/>
    </row>
    <row r="16680" spans="7:7">
      <c r="G16680" s="220"/>
    </row>
    <row r="16681" spans="7:7">
      <c r="G16681" s="220"/>
    </row>
    <row r="16682" spans="7:7">
      <c r="G16682" s="220"/>
    </row>
    <row r="16683" spans="7:7">
      <c r="G16683" s="220"/>
    </row>
    <row r="16684" spans="7:7">
      <c r="G16684" s="220"/>
    </row>
    <row r="16685" spans="7:7">
      <c r="G16685" s="220"/>
    </row>
    <row r="16686" spans="7:7">
      <c r="G16686" s="220"/>
    </row>
    <row r="16687" spans="7:7">
      <c r="G16687" s="220"/>
    </row>
    <row r="16688" spans="7:7">
      <c r="G16688" s="220"/>
    </row>
    <row r="16689" spans="7:7">
      <c r="G16689" s="220"/>
    </row>
    <row r="16690" spans="7:7">
      <c r="G16690" s="220"/>
    </row>
    <row r="16691" spans="7:7">
      <c r="G16691" s="220"/>
    </row>
    <row r="16692" spans="7:7">
      <c r="G16692" s="220"/>
    </row>
    <row r="16693" spans="7:7">
      <c r="G16693" s="220"/>
    </row>
    <row r="16694" spans="7:7">
      <c r="G16694" s="220"/>
    </row>
    <row r="16695" spans="7:7">
      <c r="G16695" s="220"/>
    </row>
    <row r="16696" spans="7:7">
      <c r="G16696" s="220"/>
    </row>
    <row r="16697" spans="7:7">
      <c r="G16697" s="220"/>
    </row>
    <row r="16698" spans="7:7">
      <c r="G16698" s="220"/>
    </row>
    <row r="16699" spans="7:7">
      <c r="G16699" s="220"/>
    </row>
    <row r="16700" spans="7:7">
      <c r="G16700" s="220"/>
    </row>
    <row r="16701" spans="7:7">
      <c r="G16701" s="220"/>
    </row>
    <row r="16702" spans="7:7">
      <c r="G16702" s="220"/>
    </row>
    <row r="16703" spans="7:7">
      <c r="G16703" s="220"/>
    </row>
    <row r="16704" spans="7:7">
      <c r="G16704" s="220"/>
    </row>
    <row r="16705" spans="7:7">
      <c r="G16705" s="220"/>
    </row>
    <row r="16706" spans="7:7">
      <c r="G16706" s="220"/>
    </row>
    <row r="16707" spans="7:7">
      <c r="G16707" s="220"/>
    </row>
    <row r="16708" spans="7:7">
      <c r="G16708" s="220"/>
    </row>
    <row r="16709" spans="7:7">
      <c r="G16709" s="220"/>
    </row>
    <row r="16710" spans="7:7">
      <c r="G16710" s="220"/>
    </row>
    <row r="16711" spans="7:7">
      <c r="G16711" s="220"/>
    </row>
    <row r="16712" spans="7:7">
      <c r="G16712" s="220"/>
    </row>
    <row r="16713" spans="7:7">
      <c r="G16713" s="220"/>
    </row>
    <row r="16714" spans="7:7">
      <c r="G16714" s="220"/>
    </row>
    <row r="16715" spans="7:7">
      <c r="G16715" s="220"/>
    </row>
    <row r="16716" spans="7:7">
      <c r="G16716" s="220"/>
    </row>
    <row r="16717" spans="7:7">
      <c r="G16717" s="220"/>
    </row>
    <row r="16718" spans="7:7">
      <c r="G16718" s="220"/>
    </row>
    <row r="16719" spans="7:7">
      <c r="G16719" s="220"/>
    </row>
    <row r="16720" spans="7:7">
      <c r="G16720" s="220"/>
    </row>
    <row r="16721" spans="7:7">
      <c r="G16721" s="220"/>
    </row>
    <row r="16722" spans="7:7">
      <c r="G16722" s="220"/>
    </row>
    <row r="16723" spans="7:7">
      <c r="G16723" s="220"/>
    </row>
    <row r="16724" spans="7:7">
      <c r="G16724" s="220"/>
    </row>
    <row r="16725" spans="7:7">
      <c r="G16725" s="220"/>
    </row>
    <row r="16726" spans="7:7">
      <c r="G16726" s="220"/>
    </row>
    <row r="16727" spans="7:7">
      <c r="G16727" s="220"/>
    </row>
    <row r="16728" spans="7:7">
      <c r="G16728" s="220"/>
    </row>
    <row r="16729" spans="7:7">
      <c r="G16729" s="220"/>
    </row>
    <row r="16730" spans="7:7">
      <c r="G16730" s="220"/>
    </row>
    <row r="16731" spans="7:7">
      <c r="G16731" s="220"/>
    </row>
    <row r="16732" spans="7:7">
      <c r="G16732" s="220"/>
    </row>
    <row r="16733" spans="7:7">
      <c r="G16733" s="220"/>
    </row>
    <row r="16734" spans="7:7">
      <c r="G16734" s="220"/>
    </row>
    <row r="16735" spans="7:7">
      <c r="G16735" s="220"/>
    </row>
    <row r="16736" spans="7:7">
      <c r="G16736" s="220"/>
    </row>
    <row r="16737" spans="7:7">
      <c r="G16737" s="220"/>
    </row>
    <row r="16738" spans="7:7">
      <c r="G16738" s="220"/>
    </row>
    <row r="16739" spans="7:7">
      <c r="G16739" s="220"/>
    </row>
    <row r="16740" spans="7:7">
      <c r="G16740" s="220"/>
    </row>
    <row r="16741" spans="7:7">
      <c r="G16741" s="220"/>
    </row>
    <row r="16742" spans="7:7">
      <c r="G16742" s="220"/>
    </row>
    <row r="16743" spans="7:7">
      <c r="G16743" s="220"/>
    </row>
    <row r="16744" spans="7:7">
      <c r="G16744" s="220"/>
    </row>
    <row r="16745" spans="7:7">
      <c r="G16745" s="220"/>
    </row>
    <row r="16746" spans="7:7">
      <c r="G16746" s="220"/>
    </row>
    <row r="16747" spans="7:7">
      <c r="G16747" s="220"/>
    </row>
    <row r="16748" spans="7:7">
      <c r="G16748" s="220"/>
    </row>
    <row r="16749" spans="7:7">
      <c r="G16749" s="220"/>
    </row>
    <row r="16750" spans="7:7">
      <c r="G16750" s="220"/>
    </row>
    <row r="16751" spans="7:7">
      <c r="G16751" s="220"/>
    </row>
    <row r="16752" spans="7:7">
      <c r="G16752" s="220"/>
    </row>
    <row r="16753" spans="7:7">
      <c r="G16753" s="220"/>
    </row>
    <row r="16754" spans="7:7">
      <c r="G16754" s="220"/>
    </row>
    <row r="16755" spans="7:7">
      <c r="G16755" s="220"/>
    </row>
    <row r="16756" spans="7:7">
      <c r="G16756" s="220"/>
    </row>
    <row r="16757" spans="7:7">
      <c r="G16757" s="220"/>
    </row>
    <row r="16758" spans="7:7">
      <c r="G16758" s="220"/>
    </row>
    <row r="16759" spans="7:7">
      <c r="G16759" s="220"/>
    </row>
    <row r="16760" spans="7:7">
      <c r="G16760" s="220"/>
    </row>
    <row r="16761" spans="7:7">
      <c r="G16761" s="220"/>
    </row>
    <row r="16762" spans="7:7">
      <c r="G16762" s="220"/>
    </row>
    <row r="16763" spans="7:7">
      <c r="G16763" s="220"/>
    </row>
    <row r="16764" spans="7:7">
      <c r="G16764" s="220"/>
    </row>
    <row r="16765" spans="7:7">
      <c r="G16765" s="220"/>
    </row>
    <row r="16766" spans="7:7">
      <c r="G16766" s="220"/>
    </row>
    <row r="16767" spans="7:7">
      <c r="G16767" s="220"/>
    </row>
    <row r="16768" spans="7:7">
      <c r="G16768" s="220"/>
    </row>
    <row r="16769" spans="7:7">
      <c r="G16769" s="220"/>
    </row>
    <row r="16770" spans="7:7">
      <c r="G16770" s="220"/>
    </row>
    <row r="16771" spans="7:7">
      <c r="G16771" s="220"/>
    </row>
    <row r="16772" spans="7:7">
      <c r="G16772" s="220"/>
    </row>
    <row r="16773" spans="7:7">
      <c r="G16773" s="220"/>
    </row>
    <row r="16774" spans="7:7">
      <c r="G16774" s="220"/>
    </row>
    <row r="16775" spans="7:7">
      <c r="G16775" s="220"/>
    </row>
    <row r="16776" spans="7:7">
      <c r="G16776" s="220"/>
    </row>
    <row r="16777" spans="7:7">
      <c r="G16777" s="220"/>
    </row>
    <row r="16778" spans="7:7">
      <c r="G16778" s="220"/>
    </row>
    <row r="16779" spans="7:7">
      <c r="G16779" s="220"/>
    </row>
    <row r="16780" spans="7:7">
      <c r="G16780" s="220"/>
    </row>
    <row r="16781" spans="7:7">
      <c r="G16781" s="220"/>
    </row>
    <row r="16782" spans="7:7">
      <c r="G16782" s="220"/>
    </row>
    <row r="16783" spans="7:7">
      <c r="G16783" s="220"/>
    </row>
    <row r="16784" spans="7:7">
      <c r="G16784" s="220"/>
    </row>
    <row r="16785" spans="7:7">
      <c r="G16785" s="220"/>
    </row>
    <row r="16786" spans="7:7">
      <c r="G16786" s="220"/>
    </row>
    <row r="16787" spans="7:7">
      <c r="G16787" s="220"/>
    </row>
    <row r="16788" spans="7:7">
      <c r="G16788" s="220"/>
    </row>
    <row r="16789" spans="7:7">
      <c r="G16789" s="220"/>
    </row>
    <row r="16790" spans="7:7">
      <c r="G16790" s="220"/>
    </row>
    <row r="16791" spans="7:7">
      <c r="G16791" s="220"/>
    </row>
    <row r="16792" spans="7:7">
      <c r="G16792" s="220"/>
    </row>
    <row r="16793" spans="7:7">
      <c r="G16793" s="220"/>
    </row>
    <row r="16794" spans="7:7">
      <c r="G16794" s="220"/>
    </row>
    <row r="16795" spans="7:7">
      <c r="G16795" s="220"/>
    </row>
    <row r="16796" spans="7:7">
      <c r="G16796" s="220"/>
    </row>
    <row r="16797" spans="7:7">
      <c r="G16797" s="220"/>
    </row>
    <row r="16798" spans="7:7">
      <c r="G16798" s="220"/>
    </row>
    <row r="16799" spans="7:7">
      <c r="G16799" s="220"/>
    </row>
    <row r="16800" spans="7:7">
      <c r="G16800" s="220"/>
    </row>
    <row r="16801" spans="7:7">
      <c r="G16801" s="220"/>
    </row>
    <row r="16802" spans="7:7">
      <c r="G16802" s="220"/>
    </row>
    <row r="16803" spans="7:7">
      <c r="G16803" s="220"/>
    </row>
    <row r="16804" spans="7:7">
      <c r="G16804" s="220"/>
    </row>
    <row r="16805" spans="7:7">
      <c r="G16805" s="220"/>
    </row>
    <row r="16806" spans="7:7">
      <c r="G16806" s="220"/>
    </row>
    <row r="16807" spans="7:7">
      <c r="G16807" s="220"/>
    </row>
    <row r="16808" spans="7:7">
      <c r="G16808" s="220"/>
    </row>
    <row r="16809" spans="7:7">
      <c r="G16809" s="220"/>
    </row>
    <row r="16810" spans="7:7">
      <c r="G16810" s="220"/>
    </row>
    <row r="16811" spans="7:7">
      <c r="G16811" s="220"/>
    </row>
    <row r="16812" spans="7:7">
      <c r="G16812" s="220"/>
    </row>
    <row r="16813" spans="7:7">
      <c r="G16813" s="220"/>
    </row>
    <row r="16814" spans="7:7">
      <c r="G16814" s="220"/>
    </row>
    <row r="16815" spans="7:7">
      <c r="G16815" s="220"/>
    </row>
    <row r="16816" spans="7:7">
      <c r="G16816" s="220"/>
    </row>
    <row r="16817" spans="7:7">
      <c r="G16817" s="220"/>
    </row>
    <row r="16818" spans="7:7">
      <c r="G16818" s="220"/>
    </row>
    <row r="16819" spans="7:7">
      <c r="G16819" s="220"/>
    </row>
    <row r="16820" spans="7:7">
      <c r="G16820" s="220"/>
    </row>
    <row r="16821" spans="7:7">
      <c r="G16821" s="220"/>
    </row>
    <row r="16822" spans="7:7">
      <c r="G16822" s="220"/>
    </row>
    <row r="16823" spans="7:7">
      <c r="G16823" s="220"/>
    </row>
    <row r="16824" spans="7:7">
      <c r="G16824" s="220"/>
    </row>
    <row r="16825" spans="7:7">
      <c r="G16825" s="220"/>
    </row>
    <row r="16826" spans="7:7">
      <c r="G16826" s="220"/>
    </row>
    <row r="16827" spans="7:7">
      <c r="G16827" s="220"/>
    </row>
    <row r="16828" spans="7:7">
      <c r="G16828" s="220"/>
    </row>
    <row r="16829" spans="7:7">
      <c r="G16829" s="220"/>
    </row>
    <row r="16830" spans="7:7">
      <c r="G16830" s="220"/>
    </row>
    <row r="16831" spans="7:7">
      <c r="G16831" s="220"/>
    </row>
    <row r="16832" spans="7:7">
      <c r="G16832" s="220"/>
    </row>
    <row r="16833" spans="7:7">
      <c r="G16833" s="220"/>
    </row>
    <row r="16834" spans="7:7">
      <c r="G16834" s="220"/>
    </row>
    <row r="16835" spans="7:7">
      <c r="G16835" s="220"/>
    </row>
    <row r="16836" spans="7:7">
      <c r="G16836" s="220"/>
    </row>
    <row r="16837" spans="7:7">
      <c r="G16837" s="220"/>
    </row>
    <row r="16838" spans="7:7">
      <c r="G16838" s="220"/>
    </row>
    <row r="16839" spans="7:7">
      <c r="G16839" s="220"/>
    </row>
    <row r="16840" spans="7:7">
      <c r="G16840" s="220"/>
    </row>
    <row r="16841" spans="7:7">
      <c r="G16841" s="220"/>
    </row>
    <row r="16842" spans="7:7">
      <c r="G16842" s="220"/>
    </row>
    <row r="16843" spans="7:7">
      <c r="G16843" s="220"/>
    </row>
    <row r="16844" spans="7:7">
      <c r="G16844" s="220"/>
    </row>
    <row r="16845" spans="7:7">
      <c r="G16845" s="220"/>
    </row>
    <row r="16846" spans="7:7">
      <c r="G16846" s="220"/>
    </row>
    <row r="16847" spans="7:7">
      <c r="G16847" s="220"/>
    </row>
    <row r="16848" spans="7:7">
      <c r="G16848" s="220"/>
    </row>
    <row r="16849" spans="7:7">
      <c r="G16849" s="220"/>
    </row>
    <row r="16850" spans="7:7">
      <c r="G16850" s="220"/>
    </row>
    <row r="16851" spans="7:7">
      <c r="G16851" s="220"/>
    </row>
    <row r="16852" spans="7:7">
      <c r="G16852" s="220"/>
    </row>
    <row r="16853" spans="7:7">
      <c r="G16853" s="220"/>
    </row>
    <row r="16854" spans="7:7">
      <c r="G16854" s="220"/>
    </row>
    <row r="16855" spans="7:7">
      <c r="G16855" s="220"/>
    </row>
    <row r="16856" spans="7:7">
      <c r="G16856" s="220"/>
    </row>
    <row r="16857" spans="7:7">
      <c r="G16857" s="220"/>
    </row>
    <row r="16858" spans="7:7">
      <c r="G16858" s="220"/>
    </row>
    <row r="16859" spans="7:7">
      <c r="G16859" s="220"/>
    </row>
    <row r="16860" spans="7:7">
      <c r="G16860" s="220"/>
    </row>
    <row r="16861" spans="7:7">
      <c r="G16861" s="220"/>
    </row>
    <row r="16862" spans="7:7">
      <c r="G16862" s="220"/>
    </row>
    <row r="16863" spans="7:7">
      <c r="G16863" s="220"/>
    </row>
    <row r="16864" spans="7:7">
      <c r="G16864" s="220"/>
    </row>
    <row r="16865" spans="7:7">
      <c r="G16865" s="220"/>
    </row>
    <row r="16866" spans="7:7">
      <c r="G16866" s="220"/>
    </row>
    <row r="16867" spans="7:7">
      <c r="G16867" s="220"/>
    </row>
    <row r="16868" spans="7:7">
      <c r="G16868" s="220"/>
    </row>
    <row r="16869" spans="7:7">
      <c r="G16869" s="220"/>
    </row>
    <row r="16870" spans="7:7">
      <c r="G16870" s="220"/>
    </row>
    <row r="16871" spans="7:7">
      <c r="G16871" s="220"/>
    </row>
    <row r="16872" spans="7:7">
      <c r="G16872" s="220"/>
    </row>
    <row r="16873" spans="7:7">
      <c r="G16873" s="220"/>
    </row>
    <row r="16874" spans="7:7">
      <c r="G16874" s="220"/>
    </row>
    <row r="16875" spans="7:7">
      <c r="G16875" s="220"/>
    </row>
    <row r="16876" spans="7:7">
      <c r="G16876" s="220"/>
    </row>
    <row r="16877" spans="7:7">
      <c r="G16877" s="220"/>
    </row>
    <row r="16878" spans="7:7">
      <c r="G16878" s="220"/>
    </row>
    <row r="16879" spans="7:7">
      <c r="G16879" s="220"/>
    </row>
    <row r="16880" spans="7:7">
      <c r="G16880" s="220"/>
    </row>
    <row r="16881" spans="7:7">
      <c r="G16881" s="220"/>
    </row>
    <row r="16882" spans="7:7">
      <c r="G16882" s="220"/>
    </row>
    <row r="16883" spans="7:7">
      <c r="G16883" s="220"/>
    </row>
    <row r="16884" spans="7:7">
      <c r="G16884" s="220"/>
    </row>
    <row r="16885" spans="7:7">
      <c r="G16885" s="220"/>
    </row>
    <row r="16886" spans="7:7">
      <c r="G16886" s="220"/>
    </row>
    <row r="16887" spans="7:7">
      <c r="G16887" s="220"/>
    </row>
    <row r="16888" spans="7:7">
      <c r="G16888" s="220"/>
    </row>
    <row r="16889" spans="7:7">
      <c r="G16889" s="220"/>
    </row>
    <row r="16890" spans="7:7">
      <c r="G16890" s="220"/>
    </row>
    <row r="16891" spans="7:7">
      <c r="G16891" s="220"/>
    </row>
    <row r="16892" spans="7:7">
      <c r="G16892" s="220"/>
    </row>
    <row r="16893" spans="7:7">
      <c r="G16893" s="220"/>
    </row>
    <row r="16894" spans="7:7">
      <c r="G16894" s="220"/>
    </row>
    <row r="16895" spans="7:7">
      <c r="G16895" s="220"/>
    </row>
    <row r="16896" spans="7:7">
      <c r="G16896" s="220"/>
    </row>
    <row r="16897" spans="7:7">
      <c r="G16897" s="220"/>
    </row>
    <row r="16898" spans="7:7">
      <c r="G16898" s="220"/>
    </row>
    <row r="16899" spans="7:7">
      <c r="G16899" s="220"/>
    </row>
    <row r="16900" spans="7:7">
      <c r="G16900" s="220"/>
    </row>
    <row r="16901" spans="7:7">
      <c r="G16901" s="220"/>
    </row>
    <row r="16902" spans="7:7">
      <c r="G16902" s="220"/>
    </row>
    <row r="16903" spans="7:7">
      <c r="G16903" s="220"/>
    </row>
    <row r="16904" spans="7:7">
      <c r="G16904" s="220"/>
    </row>
    <row r="16905" spans="7:7">
      <c r="G16905" s="220"/>
    </row>
    <row r="16906" spans="7:7">
      <c r="G16906" s="220"/>
    </row>
    <row r="16907" spans="7:7">
      <c r="G16907" s="220"/>
    </row>
    <row r="16908" spans="7:7">
      <c r="G16908" s="220"/>
    </row>
    <row r="16909" spans="7:7">
      <c r="G16909" s="220"/>
    </row>
    <row r="16910" spans="7:7">
      <c r="G16910" s="220"/>
    </row>
    <row r="16911" spans="7:7">
      <c r="G16911" s="220"/>
    </row>
    <row r="16912" spans="7:7">
      <c r="G16912" s="220"/>
    </row>
    <row r="16913" spans="7:7">
      <c r="G16913" s="220"/>
    </row>
    <row r="16914" spans="7:7">
      <c r="G16914" s="220"/>
    </row>
    <row r="16915" spans="7:7">
      <c r="G16915" s="220"/>
    </row>
    <row r="16916" spans="7:7">
      <c r="G16916" s="220"/>
    </row>
    <row r="16917" spans="7:7">
      <c r="G16917" s="220"/>
    </row>
    <row r="16918" spans="7:7">
      <c r="G16918" s="220"/>
    </row>
    <row r="16919" spans="7:7">
      <c r="G16919" s="220"/>
    </row>
    <row r="16920" spans="7:7">
      <c r="G16920" s="220"/>
    </row>
    <row r="16921" spans="7:7">
      <c r="G16921" s="220"/>
    </row>
    <row r="16922" spans="7:7">
      <c r="G16922" s="220"/>
    </row>
    <row r="16923" spans="7:7">
      <c r="G16923" s="220"/>
    </row>
    <row r="16924" spans="7:7">
      <c r="G16924" s="220"/>
    </row>
    <row r="16925" spans="7:7">
      <c r="G16925" s="220"/>
    </row>
    <row r="16926" spans="7:7">
      <c r="G16926" s="220"/>
    </row>
    <row r="16927" spans="7:7">
      <c r="G16927" s="220"/>
    </row>
    <row r="16928" spans="7:7">
      <c r="G16928" s="220"/>
    </row>
    <row r="16929" spans="7:7">
      <c r="G16929" s="220"/>
    </row>
    <row r="16930" spans="7:7">
      <c r="G16930" s="220"/>
    </row>
    <row r="16931" spans="7:7">
      <c r="G16931" s="220"/>
    </row>
    <row r="16932" spans="7:7">
      <c r="G16932" s="220"/>
    </row>
    <row r="16933" spans="7:7">
      <c r="G16933" s="220"/>
    </row>
    <row r="16934" spans="7:7">
      <c r="G16934" s="220"/>
    </row>
    <row r="16935" spans="7:7">
      <c r="G16935" s="220"/>
    </row>
    <row r="16936" spans="7:7">
      <c r="G16936" s="220"/>
    </row>
    <row r="16937" spans="7:7">
      <c r="G16937" s="220"/>
    </row>
    <row r="16938" spans="7:7">
      <c r="G16938" s="220"/>
    </row>
    <row r="16939" spans="7:7">
      <c r="G16939" s="220"/>
    </row>
    <row r="16940" spans="7:7">
      <c r="G16940" s="220"/>
    </row>
    <row r="16941" spans="7:7">
      <c r="G16941" s="220"/>
    </row>
    <row r="16942" spans="7:7">
      <c r="G16942" s="220"/>
    </row>
    <row r="16943" spans="7:7">
      <c r="G16943" s="220"/>
    </row>
    <row r="16944" spans="7:7">
      <c r="G16944" s="220"/>
    </row>
    <row r="16945" spans="7:7">
      <c r="G16945" s="220"/>
    </row>
    <row r="16946" spans="7:7">
      <c r="G16946" s="220"/>
    </row>
    <row r="16947" spans="7:7">
      <c r="G16947" s="220"/>
    </row>
    <row r="16948" spans="7:7">
      <c r="G16948" s="220"/>
    </row>
    <row r="16949" spans="7:7">
      <c r="G16949" s="220"/>
    </row>
    <row r="16950" spans="7:7">
      <c r="G16950" s="220"/>
    </row>
    <row r="16951" spans="7:7">
      <c r="G16951" s="220"/>
    </row>
    <row r="16952" spans="7:7">
      <c r="G16952" s="220"/>
    </row>
    <row r="16953" spans="7:7">
      <c r="G16953" s="220"/>
    </row>
    <row r="16954" spans="7:7">
      <c r="G16954" s="220"/>
    </row>
    <row r="16955" spans="7:7">
      <c r="G16955" s="220"/>
    </row>
    <row r="16956" spans="7:7">
      <c r="G16956" s="220"/>
    </row>
    <row r="16957" spans="7:7">
      <c r="G16957" s="220"/>
    </row>
    <row r="16958" spans="7:7">
      <c r="G16958" s="220"/>
    </row>
    <row r="16959" spans="7:7">
      <c r="G16959" s="220"/>
    </row>
    <row r="16960" spans="7:7">
      <c r="G16960" s="220"/>
    </row>
    <row r="16961" spans="7:7">
      <c r="G16961" s="220"/>
    </row>
    <row r="16962" spans="7:7">
      <c r="G16962" s="220"/>
    </row>
    <row r="16963" spans="7:7">
      <c r="G16963" s="220"/>
    </row>
    <row r="16964" spans="7:7">
      <c r="G16964" s="220"/>
    </row>
    <row r="16965" spans="7:7">
      <c r="G16965" s="220"/>
    </row>
    <row r="16966" spans="7:7">
      <c r="G16966" s="220"/>
    </row>
    <row r="16967" spans="7:7">
      <c r="G16967" s="220"/>
    </row>
    <row r="16968" spans="7:7">
      <c r="G16968" s="220"/>
    </row>
    <row r="16969" spans="7:7">
      <c r="G16969" s="220"/>
    </row>
    <row r="16970" spans="7:7">
      <c r="G16970" s="220"/>
    </row>
    <row r="16971" spans="7:7">
      <c r="G16971" s="220"/>
    </row>
    <row r="16972" spans="7:7">
      <c r="G16972" s="220"/>
    </row>
    <row r="16973" spans="7:7">
      <c r="G16973" s="220"/>
    </row>
    <row r="16974" spans="7:7">
      <c r="G16974" s="220"/>
    </row>
    <row r="16975" spans="7:7">
      <c r="G16975" s="220"/>
    </row>
    <row r="16976" spans="7:7">
      <c r="G16976" s="220"/>
    </row>
    <row r="16977" spans="7:7">
      <c r="G16977" s="220"/>
    </row>
    <row r="16978" spans="7:7">
      <c r="G16978" s="220"/>
    </row>
    <row r="16979" spans="7:7">
      <c r="G16979" s="220"/>
    </row>
    <row r="16980" spans="7:7">
      <c r="G16980" s="220"/>
    </row>
    <row r="16981" spans="7:7">
      <c r="G16981" s="220"/>
    </row>
    <row r="16982" spans="7:7">
      <c r="G16982" s="220"/>
    </row>
    <row r="16983" spans="7:7">
      <c r="G16983" s="220"/>
    </row>
    <row r="16984" spans="7:7">
      <c r="G16984" s="220"/>
    </row>
    <row r="16985" spans="7:7">
      <c r="G16985" s="220"/>
    </row>
    <row r="16986" spans="7:7">
      <c r="G16986" s="220"/>
    </row>
    <row r="16987" spans="7:7">
      <c r="G16987" s="220"/>
    </row>
    <row r="16988" spans="7:7">
      <c r="G16988" s="220"/>
    </row>
    <row r="16989" spans="7:7">
      <c r="G16989" s="220"/>
    </row>
    <row r="16990" spans="7:7">
      <c r="G16990" s="220"/>
    </row>
    <row r="16991" spans="7:7">
      <c r="G16991" s="220"/>
    </row>
    <row r="16992" spans="7:7">
      <c r="G16992" s="220"/>
    </row>
    <row r="16993" spans="7:7">
      <c r="G16993" s="220"/>
    </row>
    <row r="16994" spans="7:7">
      <c r="G16994" s="220"/>
    </row>
    <row r="16995" spans="7:7">
      <c r="G16995" s="220"/>
    </row>
    <row r="16996" spans="7:7">
      <c r="G16996" s="220"/>
    </row>
    <row r="16997" spans="7:7">
      <c r="G16997" s="220"/>
    </row>
    <row r="16998" spans="7:7">
      <c r="G16998" s="220"/>
    </row>
    <row r="16999" spans="7:7">
      <c r="G16999" s="220"/>
    </row>
    <row r="17000" spans="7:7">
      <c r="G17000" s="220"/>
    </row>
    <row r="17001" spans="7:7">
      <c r="G17001" s="220"/>
    </row>
    <row r="17002" spans="7:7">
      <c r="G17002" s="220"/>
    </row>
    <row r="17003" spans="7:7">
      <c r="G17003" s="220"/>
    </row>
    <row r="17004" spans="7:7">
      <c r="G17004" s="220"/>
    </row>
    <row r="17005" spans="7:7">
      <c r="G17005" s="220"/>
    </row>
    <row r="17006" spans="7:7">
      <c r="G17006" s="220"/>
    </row>
    <row r="17007" spans="7:7">
      <c r="G17007" s="220"/>
    </row>
    <row r="17008" spans="7:7">
      <c r="G17008" s="220"/>
    </row>
    <row r="17009" spans="7:7">
      <c r="G17009" s="220"/>
    </row>
    <row r="17010" spans="7:7">
      <c r="G17010" s="220"/>
    </row>
    <row r="17011" spans="7:7">
      <c r="G17011" s="220"/>
    </row>
    <row r="17012" spans="7:7">
      <c r="G17012" s="220"/>
    </row>
    <row r="17013" spans="7:7">
      <c r="G17013" s="220"/>
    </row>
    <row r="17014" spans="7:7">
      <c r="G17014" s="220"/>
    </row>
    <row r="17015" spans="7:7">
      <c r="G17015" s="220"/>
    </row>
    <row r="17016" spans="7:7">
      <c r="G17016" s="220"/>
    </row>
    <row r="17017" spans="7:7">
      <c r="G17017" s="220"/>
    </row>
    <row r="17018" spans="7:7">
      <c r="G17018" s="220"/>
    </row>
    <row r="17019" spans="7:7">
      <c r="G17019" s="220"/>
    </row>
    <row r="17020" spans="7:7">
      <c r="G17020" s="220"/>
    </row>
    <row r="17021" spans="7:7">
      <c r="G17021" s="220"/>
    </row>
    <row r="17022" spans="7:7">
      <c r="G17022" s="220"/>
    </row>
    <row r="17023" spans="7:7">
      <c r="G17023" s="220"/>
    </row>
    <row r="17024" spans="7:7">
      <c r="G17024" s="220"/>
    </row>
    <row r="17025" spans="7:7">
      <c r="G17025" s="220"/>
    </row>
    <row r="17026" spans="7:7">
      <c r="G17026" s="220"/>
    </row>
    <row r="17027" spans="7:7">
      <c r="G17027" s="220"/>
    </row>
    <row r="17028" spans="7:7">
      <c r="G17028" s="220"/>
    </row>
    <row r="17029" spans="7:7">
      <c r="G17029" s="220"/>
    </row>
    <row r="17030" spans="7:7">
      <c r="G17030" s="220"/>
    </row>
    <row r="17031" spans="7:7">
      <c r="G17031" s="220"/>
    </row>
    <row r="17032" spans="7:7">
      <c r="G17032" s="220"/>
    </row>
    <row r="17033" spans="7:7">
      <c r="G17033" s="220"/>
    </row>
    <row r="17034" spans="7:7">
      <c r="G17034" s="220"/>
    </row>
    <row r="17035" spans="7:7">
      <c r="G17035" s="220"/>
    </row>
    <row r="17036" spans="7:7">
      <c r="G17036" s="220"/>
    </row>
    <row r="17037" spans="7:7">
      <c r="G17037" s="220"/>
    </row>
    <row r="17038" spans="7:7">
      <c r="G17038" s="220"/>
    </row>
    <row r="17039" spans="7:7">
      <c r="G17039" s="220"/>
    </row>
    <row r="17040" spans="7:7">
      <c r="G17040" s="220"/>
    </row>
    <row r="17041" spans="7:7">
      <c r="G17041" s="220"/>
    </row>
    <row r="17042" spans="7:7">
      <c r="G17042" s="220"/>
    </row>
    <row r="17043" spans="7:7">
      <c r="G17043" s="220"/>
    </row>
    <row r="17044" spans="7:7">
      <c r="G17044" s="220"/>
    </row>
    <row r="17045" spans="7:7">
      <c r="G17045" s="220"/>
    </row>
    <row r="17046" spans="7:7">
      <c r="G17046" s="220"/>
    </row>
    <row r="17047" spans="7:7">
      <c r="G17047" s="220"/>
    </row>
    <row r="17048" spans="7:7">
      <c r="G17048" s="220"/>
    </row>
    <row r="17049" spans="7:7">
      <c r="G17049" s="220"/>
    </row>
    <row r="17050" spans="7:7">
      <c r="G17050" s="220"/>
    </row>
    <row r="17051" spans="7:7">
      <c r="G17051" s="220"/>
    </row>
    <row r="17052" spans="7:7">
      <c r="G17052" s="220"/>
    </row>
    <row r="17053" spans="7:7">
      <c r="G17053" s="220"/>
    </row>
    <row r="17054" spans="7:7">
      <c r="G17054" s="220"/>
    </row>
    <row r="17055" spans="7:7">
      <c r="G17055" s="220"/>
    </row>
    <row r="17056" spans="7:7">
      <c r="G17056" s="220"/>
    </row>
    <row r="17057" spans="7:7">
      <c r="G17057" s="220"/>
    </row>
    <row r="17058" spans="7:7">
      <c r="G17058" s="220"/>
    </row>
    <row r="17059" spans="7:7">
      <c r="G17059" s="220"/>
    </row>
    <row r="17060" spans="7:7">
      <c r="G17060" s="220"/>
    </row>
    <row r="17061" spans="7:7">
      <c r="G17061" s="220"/>
    </row>
    <row r="17062" spans="7:7">
      <c r="G17062" s="220"/>
    </row>
    <row r="17063" spans="7:7">
      <c r="G17063" s="220"/>
    </row>
    <row r="17064" spans="7:7">
      <c r="G17064" s="220"/>
    </row>
    <row r="17065" spans="7:7">
      <c r="G17065" s="220"/>
    </row>
    <row r="17066" spans="7:7">
      <c r="G17066" s="220"/>
    </row>
    <row r="17067" spans="7:7">
      <c r="G17067" s="220"/>
    </row>
    <row r="17068" spans="7:7">
      <c r="G17068" s="220"/>
    </row>
    <row r="17069" spans="7:7">
      <c r="G17069" s="220"/>
    </row>
    <row r="17070" spans="7:7">
      <c r="G17070" s="220"/>
    </row>
    <row r="17071" spans="7:7">
      <c r="G17071" s="220"/>
    </row>
    <row r="17072" spans="7:7">
      <c r="G17072" s="220"/>
    </row>
    <row r="17073" spans="7:7">
      <c r="G17073" s="220"/>
    </row>
    <row r="17074" spans="7:7">
      <c r="G17074" s="220"/>
    </row>
    <row r="17075" spans="7:7">
      <c r="G17075" s="220"/>
    </row>
    <row r="17076" spans="7:7">
      <c r="G17076" s="220"/>
    </row>
    <row r="17077" spans="7:7">
      <c r="G17077" s="220"/>
    </row>
    <row r="17078" spans="7:7">
      <c r="G17078" s="220"/>
    </row>
    <row r="17079" spans="7:7">
      <c r="G17079" s="220"/>
    </row>
    <row r="17080" spans="7:7">
      <c r="G17080" s="220"/>
    </row>
    <row r="17081" spans="7:7">
      <c r="G17081" s="220"/>
    </row>
    <row r="17082" spans="7:7">
      <c r="G17082" s="220"/>
    </row>
    <row r="17083" spans="7:7">
      <c r="G17083" s="220"/>
    </row>
    <row r="17084" spans="7:7">
      <c r="G17084" s="220"/>
    </row>
    <row r="17085" spans="7:7">
      <c r="G17085" s="220"/>
    </row>
    <row r="17086" spans="7:7">
      <c r="G17086" s="220"/>
    </row>
    <row r="17087" spans="7:7">
      <c r="G17087" s="220"/>
    </row>
    <row r="17088" spans="7:7">
      <c r="G17088" s="220"/>
    </row>
    <row r="17089" spans="7:7">
      <c r="G17089" s="220"/>
    </row>
    <row r="17090" spans="7:7">
      <c r="G17090" s="220"/>
    </row>
    <row r="17091" spans="7:7">
      <c r="G17091" s="220"/>
    </row>
    <row r="17092" spans="7:7">
      <c r="G17092" s="220"/>
    </row>
    <row r="17093" spans="7:7">
      <c r="G17093" s="220"/>
    </row>
    <row r="17094" spans="7:7">
      <c r="G17094" s="220"/>
    </row>
    <row r="17095" spans="7:7">
      <c r="G17095" s="220"/>
    </row>
    <row r="17096" spans="7:7">
      <c r="G17096" s="220"/>
    </row>
    <row r="17097" spans="7:7">
      <c r="G17097" s="220"/>
    </row>
    <row r="17098" spans="7:7">
      <c r="G17098" s="220"/>
    </row>
    <row r="17099" spans="7:7">
      <c r="G17099" s="220"/>
    </row>
    <row r="17100" spans="7:7">
      <c r="G17100" s="220"/>
    </row>
    <row r="17101" spans="7:7">
      <c r="G17101" s="220"/>
    </row>
    <row r="17102" spans="7:7">
      <c r="G17102" s="220"/>
    </row>
    <row r="17103" spans="7:7">
      <c r="G17103" s="220"/>
    </row>
    <row r="17104" spans="7:7">
      <c r="G17104" s="220"/>
    </row>
    <row r="17105" spans="7:7">
      <c r="G17105" s="220"/>
    </row>
    <row r="17106" spans="7:7">
      <c r="G17106" s="220"/>
    </row>
    <row r="17107" spans="7:7">
      <c r="G17107" s="220"/>
    </row>
    <row r="17108" spans="7:7">
      <c r="G17108" s="220"/>
    </row>
    <row r="17109" spans="7:7">
      <c r="G17109" s="220"/>
    </row>
    <row r="17110" spans="7:7">
      <c r="G17110" s="220"/>
    </row>
    <row r="17111" spans="7:7">
      <c r="G17111" s="220"/>
    </row>
    <row r="17112" spans="7:7">
      <c r="G17112" s="220"/>
    </row>
    <row r="17113" spans="7:7">
      <c r="G17113" s="220"/>
    </row>
    <row r="17114" spans="7:7">
      <c r="G17114" s="220"/>
    </row>
    <row r="17115" spans="7:7">
      <c r="G17115" s="220"/>
    </row>
    <row r="17116" spans="7:7">
      <c r="G17116" s="220"/>
    </row>
    <row r="17117" spans="7:7">
      <c r="G17117" s="220"/>
    </row>
    <row r="17118" spans="7:7">
      <c r="G17118" s="220"/>
    </row>
    <row r="17119" spans="7:7">
      <c r="G17119" s="220"/>
    </row>
    <row r="17120" spans="7:7">
      <c r="G17120" s="220"/>
    </row>
    <row r="17121" spans="7:7">
      <c r="G17121" s="220"/>
    </row>
    <row r="17122" spans="7:7">
      <c r="G17122" s="220"/>
    </row>
    <row r="17123" spans="7:7">
      <c r="G17123" s="220"/>
    </row>
    <row r="17124" spans="7:7">
      <c r="G17124" s="220"/>
    </row>
    <row r="17125" spans="7:7">
      <c r="G17125" s="220"/>
    </row>
    <row r="17126" spans="7:7">
      <c r="G17126" s="220"/>
    </row>
    <row r="17127" spans="7:7">
      <c r="G17127" s="220"/>
    </row>
    <row r="17128" spans="7:7">
      <c r="G17128" s="220"/>
    </row>
    <row r="17129" spans="7:7">
      <c r="G17129" s="220"/>
    </row>
    <row r="17130" spans="7:7">
      <c r="G17130" s="220"/>
    </row>
    <row r="17131" spans="7:7">
      <c r="G17131" s="220"/>
    </row>
    <row r="17132" spans="7:7">
      <c r="G17132" s="220"/>
    </row>
    <row r="17133" spans="7:7">
      <c r="G17133" s="220"/>
    </row>
    <row r="17134" spans="7:7">
      <c r="G17134" s="220"/>
    </row>
    <row r="17135" spans="7:7">
      <c r="G17135" s="220"/>
    </row>
    <row r="17136" spans="7:7">
      <c r="G17136" s="220"/>
    </row>
    <row r="17137" spans="7:7">
      <c r="G17137" s="220"/>
    </row>
    <row r="17138" spans="7:7">
      <c r="G17138" s="220"/>
    </row>
    <row r="17139" spans="7:7">
      <c r="G17139" s="220"/>
    </row>
    <row r="17140" spans="7:7">
      <c r="G17140" s="220"/>
    </row>
    <row r="17141" spans="7:7">
      <c r="G17141" s="220"/>
    </row>
    <row r="17142" spans="7:7">
      <c r="G17142" s="220"/>
    </row>
    <row r="17143" spans="7:7">
      <c r="G17143" s="220"/>
    </row>
    <row r="17144" spans="7:7">
      <c r="G17144" s="220"/>
    </row>
    <row r="17145" spans="7:7">
      <c r="G17145" s="220"/>
    </row>
    <row r="17146" spans="7:7">
      <c r="G17146" s="220"/>
    </row>
    <row r="17147" spans="7:7">
      <c r="G17147" s="220"/>
    </row>
    <row r="17148" spans="7:7">
      <c r="G17148" s="220"/>
    </row>
    <row r="17149" spans="7:7">
      <c r="G17149" s="220"/>
    </row>
    <row r="17150" spans="7:7">
      <c r="G17150" s="220"/>
    </row>
    <row r="17151" spans="7:7">
      <c r="G17151" s="220"/>
    </row>
    <row r="17152" spans="7:7">
      <c r="G17152" s="220"/>
    </row>
    <row r="17153" spans="7:7">
      <c r="G17153" s="220"/>
    </row>
    <row r="17154" spans="7:7">
      <c r="G17154" s="220"/>
    </row>
    <row r="17155" spans="7:7">
      <c r="G17155" s="220"/>
    </row>
    <row r="17156" spans="7:7">
      <c r="G17156" s="220"/>
    </row>
    <row r="17157" spans="7:7">
      <c r="G17157" s="220"/>
    </row>
    <row r="17158" spans="7:7">
      <c r="G17158" s="220"/>
    </row>
    <row r="17159" spans="7:7">
      <c r="G17159" s="220"/>
    </row>
    <row r="17160" spans="7:7">
      <c r="G17160" s="220"/>
    </row>
    <row r="17161" spans="7:7">
      <c r="G17161" s="220"/>
    </row>
    <row r="17162" spans="7:7">
      <c r="G17162" s="220"/>
    </row>
    <row r="17163" spans="7:7">
      <c r="G17163" s="220"/>
    </row>
    <row r="17164" spans="7:7">
      <c r="G17164" s="220"/>
    </row>
    <row r="17165" spans="7:7">
      <c r="G17165" s="220"/>
    </row>
    <row r="17166" spans="7:7">
      <c r="G17166" s="220"/>
    </row>
    <row r="17167" spans="7:7">
      <c r="G17167" s="220"/>
    </row>
    <row r="17168" spans="7:7">
      <c r="G17168" s="220"/>
    </row>
    <row r="17169" spans="7:7">
      <c r="G17169" s="220"/>
    </row>
    <row r="17170" spans="7:7">
      <c r="G17170" s="220"/>
    </row>
    <row r="17171" spans="7:7">
      <c r="G17171" s="220"/>
    </row>
    <row r="17172" spans="7:7">
      <c r="G17172" s="220"/>
    </row>
    <row r="17173" spans="7:7">
      <c r="G17173" s="220"/>
    </row>
    <row r="17174" spans="7:7">
      <c r="G17174" s="220"/>
    </row>
    <row r="17175" spans="7:7">
      <c r="G17175" s="220"/>
    </row>
    <row r="17176" spans="7:7">
      <c r="G17176" s="220"/>
    </row>
    <row r="17177" spans="7:7">
      <c r="G17177" s="220"/>
    </row>
    <row r="17178" spans="7:7">
      <c r="G17178" s="220"/>
    </row>
    <row r="17179" spans="7:7">
      <c r="G17179" s="220"/>
    </row>
    <row r="17180" spans="7:7">
      <c r="G17180" s="220"/>
    </row>
    <row r="17181" spans="7:7">
      <c r="G17181" s="220"/>
    </row>
    <row r="17182" spans="7:7">
      <c r="G17182" s="220"/>
    </row>
    <row r="17183" spans="7:7">
      <c r="G17183" s="220"/>
    </row>
    <row r="17184" spans="7:7">
      <c r="G17184" s="220"/>
    </row>
    <row r="17185" spans="7:7">
      <c r="G17185" s="220"/>
    </row>
    <row r="17186" spans="7:7">
      <c r="G17186" s="220"/>
    </row>
    <row r="17187" spans="7:7">
      <c r="G17187" s="220"/>
    </row>
    <row r="17188" spans="7:7">
      <c r="G17188" s="220"/>
    </row>
    <row r="17189" spans="7:7">
      <c r="G17189" s="220"/>
    </row>
    <row r="17190" spans="7:7">
      <c r="G17190" s="220"/>
    </row>
    <row r="17191" spans="7:7">
      <c r="G17191" s="220"/>
    </row>
    <row r="17192" spans="7:7">
      <c r="G17192" s="220"/>
    </row>
    <row r="17193" spans="7:7">
      <c r="G17193" s="220"/>
    </row>
    <row r="17194" spans="7:7">
      <c r="G17194" s="220"/>
    </row>
    <row r="17195" spans="7:7">
      <c r="G17195" s="220"/>
    </row>
    <row r="17196" spans="7:7">
      <c r="G17196" s="220"/>
    </row>
    <row r="17197" spans="7:7">
      <c r="G17197" s="220"/>
    </row>
    <row r="17198" spans="7:7">
      <c r="G17198" s="220"/>
    </row>
    <row r="17199" spans="7:7">
      <c r="G17199" s="220"/>
    </row>
    <row r="17200" spans="7:7">
      <c r="G17200" s="220"/>
    </row>
    <row r="17201" spans="7:7">
      <c r="G17201" s="220"/>
    </row>
    <row r="17202" spans="7:7">
      <c r="G17202" s="220"/>
    </row>
    <row r="17203" spans="7:7">
      <c r="G17203" s="220"/>
    </row>
    <row r="17204" spans="7:7">
      <c r="G17204" s="220"/>
    </row>
    <row r="17205" spans="7:7">
      <c r="G17205" s="220"/>
    </row>
    <row r="17206" spans="7:7">
      <c r="G17206" s="220"/>
    </row>
    <row r="17207" spans="7:7">
      <c r="G17207" s="220"/>
    </row>
    <row r="17208" spans="7:7">
      <c r="G17208" s="220"/>
    </row>
    <row r="17209" spans="7:7">
      <c r="G17209" s="220"/>
    </row>
    <row r="17210" spans="7:7">
      <c r="G17210" s="220"/>
    </row>
    <row r="17211" spans="7:7">
      <c r="G17211" s="220"/>
    </row>
    <row r="17212" spans="7:7">
      <c r="G17212" s="220"/>
    </row>
    <row r="17213" spans="7:7">
      <c r="G17213" s="220"/>
    </row>
    <row r="17214" spans="7:7">
      <c r="G17214" s="220"/>
    </row>
    <row r="17215" spans="7:7">
      <c r="G17215" s="220"/>
    </row>
    <row r="17216" spans="7:7">
      <c r="G17216" s="220"/>
    </row>
    <row r="17217" spans="7:7">
      <c r="G17217" s="220"/>
    </row>
    <row r="17218" spans="7:7">
      <c r="G17218" s="220"/>
    </row>
    <row r="17219" spans="7:7">
      <c r="G17219" s="220"/>
    </row>
    <row r="17220" spans="7:7">
      <c r="G17220" s="220"/>
    </row>
    <row r="17221" spans="7:7">
      <c r="G17221" s="220"/>
    </row>
    <row r="17222" spans="7:7">
      <c r="G17222" s="220"/>
    </row>
    <row r="17223" spans="7:7">
      <c r="G17223" s="220"/>
    </row>
    <row r="17224" spans="7:7">
      <c r="G17224" s="220"/>
    </row>
    <row r="17225" spans="7:7">
      <c r="G17225" s="220"/>
    </row>
    <row r="17226" spans="7:7">
      <c r="G17226" s="220"/>
    </row>
    <row r="17227" spans="7:7">
      <c r="G17227" s="220"/>
    </row>
    <row r="17228" spans="7:7">
      <c r="G17228" s="220"/>
    </row>
    <row r="17229" spans="7:7">
      <c r="G17229" s="220"/>
    </row>
    <row r="17230" spans="7:7">
      <c r="G17230" s="220"/>
    </row>
    <row r="17231" spans="7:7">
      <c r="G17231" s="220"/>
    </row>
    <row r="17232" spans="7:7">
      <c r="G17232" s="220"/>
    </row>
    <row r="17233" spans="7:7">
      <c r="G17233" s="220"/>
    </row>
    <row r="17234" spans="7:7">
      <c r="G17234" s="220"/>
    </row>
    <row r="17235" spans="7:7">
      <c r="G17235" s="220"/>
    </row>
    <row r="17236" spans="7:7">
      <c r="G17236" s="220"/>
    </row>
    <row r="17237" spans="7:7">
      <c r="G17237" s="220"/>
    </row>
    <row r="17238" spans="7:7">
      <c r="G17238" s="220"/>
    </row>
    <row r="17239" spans="7:7">
      <c r="G17239" s="220"/>
    </row>
    <row r="17240" spans="7:7">
      <c r="G17240" s="220"/>
    </row>
    <row r="17241" spans="7:7">
      <c r="G17241" s="220"/>
    </row>
    <row r="17242" spans="7:7">
      <c r="G17242" s="220"/>
    </row>
    <row r="17243" spans="7:7">
      <c r="G17243" s="220"/>
    </row>
    <row r="17244" spans="7:7">
      <c r="G17244" s="220"/>
    </row>
    <row r="17245" spans="7:7">
      <c r="G17245" s="220"/>
    </row>
    <row r="17246" spans="7:7">
      <c r="G17246" s="220"/>
    </row>
    <row r="17247" spans="7:7">
      <c r="G17247" s="220"/>
    </row>
    <row r="17248" spans="7:7">
      <c r="G17248" s="220"/>
    </row>
    <row r="17249" spans="7:7">
      <c r="G17249" s="220"/>
    </row>
    <row r="17250" spans="7:7">
      <c r="G17250" s="220"/>
    </row>
    <row r="17251" spans="7:7">
      <c r="G17251" s="220"/>
    </row>
    <row r="17252" spans="7:7">
      <c r="G17252" s="220"/>
    </row>
    <row r="17253" spans="7:7">
      <c r="G17253" s="220"/>
    </row>
    <row r="17254" spans="7:7">
      <c r="G17254" s="220"/>
    </row>
    <row r="17255" spans="7:7">
      <c r="G17255" s="220"/>
    </row>
    <row r="17256" spans="7:7">
      <c r="G17256" s="220"/>
    </row>
    <row r="17257" spans="7:7">
      <c r="G17257" s="220"/>
    </row>
    <row r="17258" spans="7:7">
      <c r="G17258" s="220"/>
    </row>
    <row r="17259" spans="7:7">
      <c r="G17259" s="220"/>
    </row>
    <row r="17260" spans="7:7">
      <c r="G17260" s="220"/>
    </row>
    <row r="17261" spans="7:7">
      <c r="G17261" s="220"/>
    </row>
    <row r="17262" spans="7:7">
      <c r="G17262" s="220"/>
    </row>
    <row r="17263" spans="7:7">
      <c r="G17263" s="220"/>
    </row>
    <row r="17264" spans="7:7">
      <c r="G17264" s="220"/>
    </row>
    <row r="17265" spans="7:7">
      <c r="G17265" s="220"/>
    </row>
    <row r="17266" spans="7:7">
      <c r="G17266" s="220"/>
    </row>
    <row r="17267" spans="7:7">
      <c r="G17267" s="220"/>
    </row>
    <row r="17268" spans="7:7">
      <c r="G17268" s="220"/>
    </row>
    <row r="17269" spans="7:7">
      <c r="G17269" s="220"/>
    </row>
    <row r="17270" spans="7:7">
      <c r="G17270" s="220"/>
    </row>
    <row r="17271" spans="7:7">
      <c r="G17271" s="220"/>
    </row>
    <row r="17272" spans="7:7">
      <c r="G17272" s="220"/>
    </row>
    <row r="17273" spans="7:7">
      <c r="G17273" s="220"/>
    </row>
    <row r="17274" spans="7:7">
      <c r="G17274" s="220"/>
    </row>
    <row r="17275" spans="7:7">
      <c r="G17275" s="220"/>
    </row>
    <row r="17276" spans="7:7">
      <c r="G17276" s="220"/>
    </row>
    <row r="17277" spans="7:7">
      <c r="G17277" s="220"/>
    </row>
    <row r="17278" spans="7:7">
      <c r="G17278" s="220"/>
    </row>
    <row r="17279" spans="7:7">
      <c r="G17279" s="220"/>
    </row>
    <row r="17280" spans="7:7">
      <c r="G17280" s="220"/>
    </row>
    <row r="17281" spans="7:7">
      <c r="G17281" s="220"/>
    </row>
    <row r="17282" spans="7:7">
      <c r="G17282" s="220"/>
    </row>
    <row r="17283" spans="7:7">
      <c r="G17283" s="220"/>
    </row>
    <row r="17284" spans="7:7">
      <c r="G17284" s="220"/>
    </row>
    <row r="17285" spans="7:7">
      <c r="G17285" s="220"/>
    </row>
    <row r="17286" spans="7:7">
      <c r="G17286" s="220"/>
    </row>
    <row r="17287" spans="7:7">
      <c r="G17287" s="220"/>
    </row>
    <row r="17288" spans="7:7">
      <c r="G17288" s="220"/>
    </row>
    <row r="17289" spans="7:7">
      <c r="G17289" s="220"/>
    </row>
    <row r="17290" spans="7:7">
      <c r="G17290" s="220"/>
    </row>
    <row r="17291" spans="7:7">
      <c r="G17291" s="220"/>
    </row>
    <row r="17292" spans="7:7">
      <c r="G17292" s="220"/>
    </row>
    <row r="17293" spans="7:7">
      <c r="G17293" s="220"/>
    </row>
    <row r="17294" spans="7:7">
      <c r="G17294" s="220"/>
    </row>
    <row r="17295" spans="7:7">
      <c r="G17295" s="220"/>
    </row>
    <row r="17296" spans="7:7">
      <c r="G17296" s="220"/>
    </row>
    <row r="17297" spans="7:7">
      <c r="G17297" s="220"/>
    </row>
    <row r="17298" spans="7:7">
      <c r="G17298" s="220"/>
    </row>
    <row r="17299" spans="7:7">
      <c r="G17299" s="220"/>
    </row>
    <row r="17300" spans="7:7">
      <c r="G17300" s="220"/>
    </row>
    <row r="17301" spans="7:7">
      <c r="G17301" s="220"/>
    </row>
    <row r="17302" spans="7:7">
      <c r="G17302" s="220"/>
    </row>
    <row r="17303" spans="7:7">
      <c r="G17303" s="220"/>
    </row>
    <row r="17304" spans="7:7">
      <c r="G17304" s="220"/>
    </row>
    <row r="17305" spans="7:7">
      <c r="G17305" s="220"/>
    </row>
    <row r="17306" spans="7:7">
      <c r="G17306" s="220"/>
    </row>
    <row r="17307" spans="7:7">
      <c r="G17307" s="220"/>
    </row>
    <row r="17308" spans="7:7">
      <c r="G17308" s="220"/>
    </row>
    <row r="17309" spans="7:7">
      <c r="G17309" s="220"/>
    </row>
    <row r="17310" spans="7:7">
      <c r="G17310" s="220"/>
    </row>
    <row r="17311" spans="7:7">
      <c r="G17311" s="220"/>
    </row>
    <row r="17312" spans="7:7">
      <c r="G17312" s="220"/>
    </row>
    <row r="17313" spans="7:7">
      <c r="G17313" s="220"/>
    </row>
    <row r="17314" spans="7:7">
      <c r="G17314" s="220"/>
    </row>
    <row r="17315" spans="7:7">
      <c r="G17315" s="220"/>
    </row>
    <row r="17316" spans="7:7">
      <c r="G17316" s="220"/>
    </row>
    <row r="17317" spans="7:7">
      <c r="G17317" s="220"/>
    </row>
    <row r="17318" spans="7:7">
      <c r="G17318" s="220"/>
    </row>
    <row r="17319" spans="7:7">
      <c r="G17319" s="220"/>
    </row>
    <row r="17320" spans="7:7">
      <c r="G17320" s="220"/>
    </row>
    <row r="17321" spans="7:7">
      <c r="G17321" s="220"/>
    </row>
    <row r="17322" spans="7:7">
      <c r="G17322" s="220"/>
    </row>
    <row r="17323" spans="7:7">
      <c r="G17323" s="220"/>
    </row>
    <row r="17324" spans="7:7">
      <c r="G17324" s="220"/>
    </row>
    <row r="17325" spans="7:7">
      <c r="G17325" s="220"/>
    </row>
    <row r="17326" spans="7:7">
      <c r="G17326" s="220"/>
    </row>
    <row r="17327" spans="7:7">
      <c r="G17327" s="220"/>
    </row>
    <row r="17328" spans="7:7">
      <c r="G17328" s="220"/>
    </row>
    <row r="17329" spans="7:7">
      <c r="G17329" s="220"/>
    </row>
    <row r="17330" spans="7:7">
      <c r="G17330" s="220"/>
    </row>
    <row r="17331" spans="7:7">
      <c r="G17331" s="220"/>
    </row>
    <row r="17332" spans="7:7">
      <c r="G17332" s="220"/>
    </row>
    <row r="17333" spans="7:7">
      <c r="G17333" s="220"/>
    </row>
    <row r="17334" spans="7:7">
      <c r="G17334" s="220"/>
    </row>
    <row r="17335" spans="7:7">
      <c r="G17335" s="220"/>
    </row>
    <row r="17336" spans="7:7">
      <c r="G17336" s="220"/>
    </row>
    <row r="17337" spans="7:7">
      <c r="G17337" s="220"/>
    </row>
    <row r="17338" spans="7:7">
      <c r="G17338" s="220"/>
    </row>
    <row r="17339" spans="7:7">
      <c r="G17339" s="220"/>
    </row>
    <row r="17340" spans="7:7">
      <c r="G17340" s="220"/>
    </row>
    <row r="17341" spans="7:7">
      <c r="G17341" s="220"/>
    </row>
    <row r="17342" spans="7:7">
      <c r="G17342" s="220"/>
    </row>
    <row r="17343" spans="7:7">
      <c r="G17343" s="220"/>
    </row>
    <row r="17344" spans="7:7">
      <c r="G17344" s="220"/>
    </row>
    <row r="17345" spans="7:7">
      <c r="G17345" s="220"/>
    </row>
    <row r="17346" spans="7:7">
      <c r="G17346" s="220"/>
    </row>
    <row r="17347" spans="7:7">
      <c r="G17347" s="220"/>
    </row>
    <row r="17348" spans="7:7">
      <c r="G17348" s="220"/>
    </row>
    <row r="17349" spans="7:7">
      <c r="G17349" s="220"/>
    </row>
    <row r="17350" spans="7:7">
      <c r="G17350" s="220"/>
    </row>
    <row r="17351" spans="7:7">
      <c r="G17351" s="220"/>
    </row>
    <row r="17352" spans="7:7">
      <c r="G17352" s="220"/>
    </row>
    <row r="17353" spans="7:7">
      <c r="G17353" s="220"/>
    </row>
    <row r="17354" spans="7:7">
      <c r="G17354" s="220"/>
    </row>
    <row r="17355" spans="7:7">
      <c r="G17355" s="220"/>
    </row>
    <row r="17356" spans="7:7">
      <c r="G17356" s="220"/>
    </row>
    <row r="17357" spans="7:7">
      <c r="G17357" s="220"/>
    </row>
    <row r="17358" spans="7:7">
      <c r="G17358" s="220"/>
    </row>
    <row r="17359" spans="7:7">
      <c r="G17359" s="220"/>
    </row>
    <row r="17360" spans="7:7">
      <c r="G17360" s="220"/>
    </row>
    <row r="17361" spans="7:7">
      <c r="G17361" s="220"/>
    </row>
    <row r="17362" spans="7:7">
      <c r="G17362" s="220"/>
    </row>
    <row r="17363" spans="7:7">
      <c r="G17363" s="220"/>
    </row>
    <row r="17364" spans="7:7">
      <c r="G17364" s="220"/>
    </row>
    <row r="17365" spans="7:7">
      <c r="G17365" s="220"/>
    </row>
    <row r="17366" spans="7:7">
      <c r="G17366" s="220"/>
    </row>
    <row r="17367" spans="7:7">
      <c r="G17367" s="220"/>
    </row>
    <row r="17368" spans="7:7">
      <c r="G17368" s="220"/>
    </row>
    <row r="17369" spans="7:7">
      <c r="G17369" s="220"/>
    </row>
    <row r="17370" spans="7:7">
      <c r="G17370" s="220"/>
    </row>
    <row r="17371" spans="7:7">
      <c r="G17371" s="220"/>
    </row>
    <row r="17372" spans="7:7">
      <c r="G17372" s="220"/>
    </row>
    <row r="17373" spans="7:7">
      <c r="G17373" s="220"/>
    </row>
    <row r="17374" spans="7:7">
      <c r="G17374" s="220"/>
    </row>
    <row r="17375" spans="7:7">
      <c r="G17375" s="220"/>
    </row>
    <row r="17376" spans="7:7">
      <c r="G17376" s="220"/>
    </row>
    <row r="17377" spans="7:7">
      <c r="G17377" s="220"/>
    </row>
    <row r="17378" spans="7:7">
      <c r="G17378" s="220"/>
    </row>
    <row r="17379" spans="7:7">
      <c r="G17379" s="220"/>
    </row>
    <row r="17380" spans="7:7">
      <c r="G17380" s="220"/>
    </row>
    <row r="17381" spans="7:7">
      <c r="G17381" s="220"/>
    </row>
    <row r="17382" spans="7:7">
      <c r="G17382" s="220"/>
    </row>
    <row r="17383" spans="7:7">
      <c r="G17383" s="220"/>
    </row>
    <row r="17384" spans="7:7">
      <c r="G17384" s="220"/>
    </row>
    <row r="17385" spans="7:7">
      <c r="G17385" s="220"/>
    </row>
    <row r="17386" spans="7:7">
      <c r="G17386" s="220"/>
    </row>
    <row r="17387" spans="7:7">
      <c r="G17387" s="220"/>
    </row>
    <row r="17388" spans="7:7">
      <c r="G17388" s="220"/>
    </row>
    <row r="17389" spans="7:7">
      <c r="G17389" s="220"/>
    </row>
    <row r="17390" spans="7:7">
      <c r="G17390" s="220"/>
    </row>
    <row r="17391" spans="7:7">
      <c r="G17391" s="220"/>
    </row>
    <row r="17392" spans="7:7">
      <c r="G17392" s="220"/>
    </row>
    <row r="17393" spans="7:7">
      <c r="G17393" s="220"/>
    </row>
    <row r="17394" spans="7:7">
      <c r="G17394" s="220"/>
    </row>
    <row r="17395" spans="7:7">
      <c r="G17395" s="220"/>
    </row>
    <row r="17396" spans="7:7">
      <c r="G17396" s="220"/>
    </row>
    <row r="17397" spans="7:7">
      <c r="G17397" s="220"/>
    </row>
    <row r="17398" spans="7:7">
      <c r="G17398" s="220"/>
    </row>
    <row r="17399" spans="7:7">
      <c r="G17399" s="220"/>
    </row>
    <row r="17400" spans="7:7">
      <c r="G17400" s="220"/>
    </row>
    <row r="17401" spans="7:7">
      <c r="G17401" s="220"/>
    </row>
    <row r="17402" spans="7:7">
      <c r="G17402" s="220"/>
    </row>
    <row r="17403" spans="7:7">
      <c r="G17403" s="220"/>
    </row>
    <row r="17404" spans="7:7">
      <c r="G17404" s="220"/>
    </row>
    <row r="17405" spans="7:7">
      <c r="G17405" s="220"/>
    </row>
    <row r="17406" spans="7:7">
      <c r="G17406" s="220"/>
    </row>
    <row r="17407" spans="7:7">
      <c r="G17407" s="220"/>
    </row>
    <row r="17408" spans="7:7">
      <c r="G17408" s="220"/>
    </row>
    <row r="17409" spans="7:7">
      <c r="G17409" s="220"/>
    </row>
    <row r="17410" spans="7:7">
      <c r="G17410" s="220"/>
    </row>
    <row r="17411" spans="7:7">
      <c r="G17411" s="220"/>
    </row>
    <row r="17412" spans="7:7">
      <c r="G17412" s="220"/>
    </row>
    <row r="17413" spans="7:7">
      <c r="G17413" s="220"/>
    </row>
    <row r="17414" spans="7:7">
      <c r="G17414" s="220"/>
    </row>
    <row r="17415" spans="7:7">
      <c r="G17415" s="220"/>
    </row>
    <row r="17416" spans="7:7">
      <c r="G17416" s="220"/>
    </row>
    <row r="17417" spans="7:7">
      <c r="G17417" s="220"/>
    </row>
    <row r="17418" spans="7:7">
      <c r="G17418" s="220"/>
    </row>
    <row r="17419" spans="7:7">
      <c r="G17419" s="220"/>
    </row>
    <row r="17420" spans="7:7">
      <c r="G17420" s="220"/>
    </row>
    <row r="17421" spans="7:7">
      <c r="G17421" s="220"/>
    </row>
    <row r="17422" spans="7:7">
      <c r="G17422" s="220"/>
    </row>
    <row r="17423" spans="7:7">
      <c r="G17423" s="220"/>
    </row>
    <row r="17424" spans="7:7">
      <c r="G17424" s="220"/>
    </row>
    <row r="17425" spans="7:7">
      <c r="G17425" s="220"/>
    </row>
    <row r="17426" spans="7:7">
      <c r="G17426" s="220"/>
    </row>
    <row r="17427" spans="7:7">
      <c r="G17427" s="220"/>
    </row>
    <row r="17428" spans="7:7">
      <c r="G17428" s="220"/>
    </row>
    <row r="17429" spans="7:7">
      <c r="G17429" s="220"/>
    </row>
    <row r="17430" spans="7:7">
      <c r="G17430" s="220"/>
    </row>
    <row r="17431" spans="7:7">
      <c r="G17431" s="220"/>
    </row>
    <row r="17432" spans="7:7">
      <c r="G17432" s="220"/>
    </row>
    <row r="17433" spans="7:7">
      <c r="G17433" s="220"/>
    </row>
    <row r="17434" spans="7:7">
      <c r="G17434" s="220"/>
    </row>
    <row r="17435" spans="7:7">
      <c r="G17435" s="220"/>
    </row>
    <row r="17436" spans="7:7">
      <c r="G17436" s="220"/>
    </row>
    <row r="17437" spans="7:7">
      <c r="G17437" s="220"/>
    </row>
    <row r="17438" spans="7:7">
      <c r="G17438" s="220"/>
    </row>
    <row r="17439" spans="7:7">
      <c r="G17439" s="220"/>
    </row>
    <row r="17440" spans="7:7">
      <c r="G17440" s="220"/>
    </row>
    <row r="17441" spans="7:7">
      <c r="G17441" s="220"/>
    </row>
    <row r="17442" spans="7:7">
      <c r="G17442" s="220"/>
    </row>
    <row r="17443" spans="7:7">
      <c r="G17443" s="220"/>
    </row>
    <row r="17444" spans="7:7">
      <c r="G17444" s="220"/>
    </row>
    <row r="17445" spans="7:7">
      <c r="G17445" s="220"/>
    </row>
    <row r="17446" spans="7:7">
      <c r="G17446" s="220"/>
    </row>
    <row r="17447" spans="7:7">
      <c r="G17447" s="220"/>
    </row>
    <row r="17448" spans="7:7">
      <c r="G17448" s="220"/>
    </row>
    <row r="17449" spans="7:7">
      <c r="G17449" s="220"/>
    </row>
    <row r="17450" spans="7:7">
      <c r="G17450" s="220"/>
    </row>
    <row r="17451" spans="7:7">
      <c r="G17451" s="220"/>
    </row>
    <row r="17452" spans="7:7">
      <c r="G17452" s="220"/>
    </row>
    <row r="17453" spans="7:7">
      <c r="G17453" s="220"/>
    </row>
    <row r="17454" spans="7:7">
      <c r="G17454" s="220"/>
    </row>
    <row r="17455" spans="7:7">
      <c r="G17455" s="220"/>
    </row>
    <row r="17456" spans="7:7">
      <c r="G17456" s="220"/>
    </row>
    <row r="17457" spans="7:7">
      <c r="G17457" s="220"/>
    </row>
    <row r="17458" spans="7:7">
      <c r="G17458" s="220"/>
    </row>
    <row r="17459" spans="7:7">
      <c r="G17459" s="220"/>
    </row>
    <row r="17460" spans="7:7">
      <c r="G17460" s="220"/>
    </row>
    <row r="17461" spans="7:7">
      <c r="G17461" s="220"/>
    </row>
    <row r="17462" spans="7:7">
      <c r="G17462" s="220"/>
    </row>
    <row r="17463" spans="7:7">
      <c r="G17463" s="220"/>
    </row>
    <row r="17464" spans="7:7">
      <c r="G17464" s="220"/>
    </row>
    <row r="17465" spans="7:7">
      <c r="G17465" s="220"/>
    </row>
    <row r="17466" spans="7:7">
      <c r="G17466" s="220"/>
    </row>
    <row r="17467" spans="7:7">
      <c r="G17467" s="220"/>
    </row>
    <row r="17468" spans="7:7">
      <c r="G17468" s="220"/>
    </row>
    <row r="17469" spans="7:7">
      <c r="G17469" s="220"/>
    </row>
    <row r="17470" spans="7:7">
      <c r="G17470" s="220"/>
    </row>
    <row r="17471" spans="7:7">
      <c r="G17471" s="220"/>
    </row>
    <row r="17472" spans="7:7">
      <c r="G17472" s="220"/>
    </row>
    <row r="17473" spans="7:7">
      <c r="G17473" s="220"/>
    </row>
    <row r="17474" spans="7:7">
      <c r="G17474" s="220"/>
    </row>
    <row r="17475" spans="7:7">
      <c r="G17475" s="220"/>
    </row>
    <row r="17476" spans="7:7">
      <c r="G17476" s="220"/>
    </row>
    <row r="17477" spans="7:7">
      <c r="G17477" s="220"/>
    </row>
    <row r="17478" spans="7:7">
      <c r="G17478" s="220"/>
    </row>
    <row r="17479" spans="7:7">
      <c r="G17479" s="220"/>
    </row>
    <row r="17480" spans="7:7">
      <c r="G17480" s="220"/>
    </row>
    <row r="17481" spans="7:7">
      <c r="G17481" s="220"/>
    </row>
    <row r="17482" spans="7:7">
      <c r="G17482" s="220"/>
    </row>
    <row r="17483" spans="7:7">
      <c r="G17483" s="220"/>
    </row>
    <row r="17484" spans="7:7">
      <c r="G17484" s="220"/>
    </row>
    <row r="17485" spans="7:7">
      <c r="G17485" s="220"/>
    </row>
    <row r="17486" spans="7:7">
      <c r="G17486" s="220"/>
    </row>
    <row r="17487" spans="7:7">
      <c r="G17487" s="220"/>
    </row>
    <row r="17488" spans="7:7">
      <c r="G17488" s="220"/>
    </row>
    <row r="17489" spans="7:7">
      <c r="G17489" s="220"/>
    </row>
    <row r="17490" spans="7:7">
      <c r="G17490" s="220"/>
    </row>
    <row r="17491" spans="7:7">
      <c r="G17491" s="220"/>
    </row>
    <row r="17492" spans="7:7">
      <c r="G17492" s="220"/>
    </row>
    <row r="17493" spans="7:7">
      <c r="G17493" s="220"/>
    </row>
    <row r="17494" spans="7:7">
      <c r="G17494" s="220"/>
    </row>
    <row r="17495" spans="7:7">
      <c r="G17495" s="220"/>
    </row>
    <row r="17496" spans="7:7">
      <c r="G17496" s="220"/>
    </row>
    <row r="17497" spans="7:7">
      <c r="G17497" s="220"/>
    </row>
    <row r="17498" spans="7:7">
      <c r="G17498" s="220"/>
    </row>
    <row r="17499" spans="7:7">
      <c r="G17499" s="220"/>
    </row>
    <row r="17500" spans="7:7">
      <c r="G17500" s="220"/>
    </row>
    <row r="17501" spans="7:7">
      <c r="G17501" s="220"/>
    </row>
    <row r="17502" spans="7:7">
      <c r="G17502" s="220"/>
    </row>
    <row r="17503" spans="7:7">
      <c r="G17503" s="220"/>
    </row>
    <row r="17504" spans="7:7">
      <c r="G17504" s="220"/>
    </row>
    <row r="17505" spans="7:7">
      <c r="G17505" s="220"/>
    </row>
    <row r="17506" spans="7:7">
      <c r="G17506" s="220"/>
    </row>
    <row r="17507" spans="7:7">
      <c r="G17507" s="220"/>
    </row>
    <row r="17508" spans="7:7">
      <c r="G17508" s="220"/>
    </row>
    <row r="17509" spans="7:7">
      <c r="G17509" s="220"/>
    </row>
    <row r="17510" spans="7:7">
      <c r="G17510" s="220"/>
    </row>
    <row r="17511" spans="7:7">
      <c r="G17511" s="220"/>
    </row>
    <row r="17512" spans="7:7">
      <c r="G17512" s="220"/>
    </row>
    <row r="17513" spans="7:7">
      <c r="G17513" s="220"/>
    </row>
    <row r="17514" spans="7:7">
      <c r="G17514" s="220"/>
    </row>
    <row r="17515" spans="7:7">
      <c r="G17515" s="220"/>
    </row>
    <row r="17516" spans="7:7">
      <c r="G17516" s="220"/>
    </row>
    <row r="17517" spans="7:7">
      <c r="G17517" s="220"/>
    </row>
    <row r="17518" spans="7:7">
      <c r="G17518" s="220"/>
    </row>
    <row r="17519" spans="7:7">
      <c r="G17519" s="220"/>
    </row>
    <row r="17520" spans="7:7">
      <c r="G17520" s="220"/>
    </row>
    <row r="17521" spans="7:7">
      <c r="G17521" s="220"/>
    </row>
    <row r="17522" spans="7:7">
      <c r="G17522" s="220"/>
    </row>
    <row r="17523" spans="7:7">
      <c r="G17523" s="220"/>
    </row>
    <row r="17524" spans="7:7">
      <c r="G17524" s="220"/>
    </row>
    <row r="17525" spans="7:7">
      <c r="G17525" s="220"/>
    </row>
    <row r="17526" spans="7:7">
      <c r="G17526" s="220"/>
    </row>
    <row r="17527" spans="7:7">
      <c r="G17527" s="220"/>
    </row>
    <row r="17528" spans="7:7">
      <c r="G17528" s="220"/>
    </row>
    <row r="17529" spans="7:7">
      <c r="G17529" s="220"/>
    </row>
    <row r="17530" spans="7:7">
      <c r="G17530" s="220"/>
    </row>
    <row r="17531" spans="7:7">
      <c r="G17531" s="220"/>
    </row>
    <row r="17532" spans="7:7">
      <c r="G17532" s="220"/>
    </row>
    <row r="17533" spans="7:7">
      <c r="G17533" s="220"/>
    </row>
    <row r="17534" spans="7:7">
      <c r="G17534" s="220"/>
    </row>
    <row r="17535" spans="7:7">
      <c r="G17535" s="220"/>
    </row>
    <row r="17536" spans="7:7">
      <c r="G17536" s="220"/>
    </row>
    <row r="17537" spans="7:7">
      <c r="G17537" s="220"/>
    </row>
    <row r="17538" spans="7:7">
      <c r="G17538" s="220"/>
    </row>
    <row r="17539" spans="7:7">
      <c r="G17539" s="220"/>
    </row>
    <row r="17540" spans="7:7">
      <c r="G17540" s="220"/>
    </row>
    <row r="17541" spans="7:7">
      <c r="G17541" s="220"/>
    </row>
    <row r="17542" spans="7:7">
      <c r="G17542" s="220"/>
    </row>
    <row r="17543" spans="7:7">
      <c r="G17543" s="220"/>
    </row>
    <row r="17544" spans="7:7">
      <c r="G17544" s="220"/>
    </row>
    <row r="17545" spans="7:7">
      <c r="G17545" s="220"/>
    </row>
    <row r="17546" spans="7:7">
      <c r="G17546" s="220"/>
    </row>
    <row r="17547" spans="7:7">
      <c r="G17547" s="220"/>
    </row>
    <row r="17548" spans="7:7">
      <c r="G17548" s="220"/>
    </row>
    <row r="17549" spans="7:7">
      <c r="G17549" s="220"/>
    </row>
    <row r="17550" spans="7:7">
      <c r="G17550" s="220"/>
    </row>
    <row r="17551" spans="7:7">
      <c r="G17551" s="220"/>
    </row>
    <row r="17552" spans="7:7">
      <c r="G17552" s="220"/>
    </row>
    <row r="17553" spans="7:7">
      <c r="G17553" s="220"/>
    </row>
    <row r="17554" spans="7:7">
      <c r="G17554" s="220"/>
    </row>
    <row r="17555" spans="7:7">
      <c r="G17555" s="220"/>
    </row>
    <row r="17556" spans="7:7">
      <c r="G17556" s="220"/>
    </row>
    <row r="17557" spans="7:7">
      <c r="G17557" s="220"/>
    </row>
    <row r="17558" spans="7:7">
      <c r="G17558" s="220"/>
    </row>
    <row r="17559" spans="7:7">
      <c r="G17559" s="220"/>
    </row>
    <row r="17560" spans="7:7">
      <c r="G17560" s="220"/>
    </row>
    <row r="17561" spans="7:7">
      <c r="G17561" s="220"/>
    </row>
    <row r="17562" spans="7:7">
      <c r="G17562" s="220"/>
    </row>
    <row r="17563" spans="7:7">
      <c r="G17563" s="220"/>
    </row>
    <row r="17564" spans="7:7">
      <c r="G17564" s="220"/>
    </row>
    <row r="17565" spans="7:7">
      <c r="G17565" s="220"/>
    </row>
    <row r="17566" spans="7:7">
      <c r="G17566" s="220"/>
    </row>
    <row r="17567" spans="7:7">
      <c r="G17567" s="220"/>
    </row>
    <row r="17568" spans="7:7">
      <c r="G17568" s="220"/>
    </row>
    <row r="17569" spans="7:7">
      <c r="G17569" s="220"/>
    </row>
    <row r="17570" spans="7:7">
      <c r="G17570" s="220"/>
    </row>
    <row r="17571" spans="7:7">
      <c r="G17571" s="220"/>
    </row>
    <row r="17572" spans="7:7">
      <c r="G17572" s="220"/>
    </row>
    <row r="17573" spans="7:7">
      <c r="G17573" s="220"/>
    </row>
    <row r="17574" spans="7:7">
      <c r="G17574" s="220"/>
    </row>
    <row r="17575" spans="7:7">
      <c r="G17575" s="220"/>
    </row>
    <row r="17576" spans="7:7">
      <c r="G17576" s="220"/>
    </row>
    <row r="17577" spans="7:7">
      <c r="G17577" s="220"/>
    </row>
    <row r="17578" spans="7:7">
      <c r="G17578" s="220"/>
    </row>
    <row r="17579" spans="7:7">
      <c r="G17579" s="220"/>
    </row>
    <row r="17580" spans="7:7">
      <c r="G17580" s="220"/>
    </row>
    <row r="17581" spans="7:7">
      <c r="G17581" s="220"/>
    </row>
    <row r="17582" spans="7:7">
      <c r="G17582" s="220"/>
    </row>
    <row r="17583" spans="7:7">
      <c r="G17583" s="220"/>
    </row>
    <row r="17584" spans="7:7">
      <c r="G17584" s="220"/>
    </row>
    <row r="17585" spans="7:7">
      <c r="G17585" s="220"/>
    </row>
    <row r="17586" spans="7:7">
      <c r="G17586" s="220"/>
    </row>
    <row r="17587" spans="7:7">
      <c r="G17587" s="220"/>
    </row>
    <row r="17588" spans="7:7">
      <c r="G17588" s="220"/>
    </row>
    <row r="17589" spans="7:7">
      <c r="G17589" s="220"/>
    </row>
    <row r="17590" spans="7:7">
      <c r="G17590" s="220"/>
    </row>
    <row r="17591" spans="7:7">
      <c r="G17591" s="220"/>
    </row>
    <row r="17592" spans="7:7">
      <c r="G17592" s="220"/>
    </row>
    <row r="17593" spans="7:7">
      <c r="G17593" s="220"/>
    </row>
    <row r="17594" spans="7:7">
      <c r="G17594" s="220"/>
    </row>
    <row r="17595" spans="7:7">
      <c r="G17595" s="220"/>
    </row>
    <row r="17596" spans="7:7">
      <c r="G17596" s="220"/>
    </row>
    <row r="17597" spans="7:7">
      <c r="G17597" s="220"/>
    </row>
    <row r="17598" spans="7:7">
      <c r="G17598" s="220"/>
    </row>
    <row r="17599" spans="7:7">
      <c r="G17599" s="220"/>
    </row>
    <row r="17600" spans="7:7">
      <c r="G17600" s="220"/>
    </row>
    <row r="17601" spans="7:7">
      <c r="G17601" s="220"/>
    </row>
    <row r="17602" spans="7:7">
      <c r="G17602" s="220"/>
    </row>
    <row r="17603" spans="7:7">
      <c r="G17603" s="220"/>
    </row>
    <row r="17604" spans="7:7">
      <c r="G17604" s="220"/>
    </row>
    <row r="17605" spans="7:7">
      <c r="G17605" s="220"/>
    </row>
    <row r="17606" spans="7:7">
      <c r="G17606" s="220"/>
    </row>
    <row r="17607" spans="7:7">
      <c r="G17607" s="220"/>
    </row>
    <row r="17608" spans="7:7">
      <c r="G17608" s="220"/>
    </row>
    <row r="17609" spans="7:7">
      <c r="G17609" s="220"/>
    </row>
    <row r="17610" spans="7:7">
      <c r="G17610" s="220"/>
    </row>
    <row r="17611" spans="7:7">
      <c r="G17611" s="220"/>
    </row>
    <row r="17612" spans="7:7">
      <c r="G17612" s="220"/>
    </row>
    <row r="17613" spans="7:7">
      <c r="G17613" s="220"/>
    </row>
    <row r="17614" spans="7:7">
      <c r="G17614" s="220"/>
    </row>
    <row r="17615" spans="7:7">
      <c r="G17615" s="220"/>
    </row>
    <row r="17616" spans="7:7">
      <c r="G17616" s="220"/>
    </row>
    <row r="17617" spans="7:7">
      <c r="G17617" s="220"/>
    </row>
    <row r="17618" spans="7:7">
      <c r="G17618" s="220"/>
    </row>
    <row r="17619" spans="7:7">
      <c r="G17619" s="220"/>
    </row>
    <row r="17620" spans="7:7">
      <c r="G17620" s="220"/>
    </row>
    <row r="17621" spans="7:7">
      <c r="G17621" s="220"/>
    </row>
    <row r="17622" spans="7:7">
      <c r="G17622" s="220"/>
    </row>
    <row r="17623" spans="7:7">
      <c r="G17623" s="220"/>
    </row>
    <row r="17624" spans="7:7">
      <c r="G17624" s="220"/>
    </row>
    <row r="17625" spans="7:7">
      <c r="G17625" s="220"/>
    </row>
    <row r="17626" spans="7:7">
      <c r="G17626" s="220"/>
    </row>
    <row r="17627" spans="7:7">
      <c r="G17627" s="220"/>
    </row>
    <row r="17628" spans="7:7">
      <c r="G17628" s="220"/>
    </row>
    <row r="17629" spans="7:7">
      <c r="G17629" s="220"/>
    </row>
    <row r="17630" spans="7:7">
      <c r="G17630" s="220"/>
    </row>
    <row r="17631" spans="7:7">
      <c r="G17631" s="220"/>
    </row>
    <row r="17632" spans="7:7">
      <c r="G17632" s="220"/>
    </row>
    <row r="17633" spans="7:7">
      <c r="G17633" s="220"/>
    </row>
    <row r="17634" spans="7:7">
      <c r="G17634" s="220"/>
    </row>
    <row r="17635" spans="7:7">
      <c r="G17635" s="220"/>
    </row>
    <row r="17636" spans="7:7">
      <c r="G17636" s="220"/>
    </row>
    <row r="17637" spans="7:7">
      <c r="G17637" s="220"/>
    </row>
    <row r="17638" spans="7:7">
      <c r="G17638" s="220"/>
    </row>
    <row r="17639" spans="7:7">
      <c r="G17639" s="220"/>
    </row>
    <row r="17640" spans="7:7">
      <c r="G17640" s="220"/>
    </row>
    <row r="17641" spans="7:7">
      <c r="G17641" s="220"/>
    </row>
    <row r="17642" spans="7:7">
      <c r="G17642" s="220"/>
    </row>
    <row r="17643" spans="7:7">
      <c r="G17643" s="220"/>
    </row>
    <row r="17644" spans="7:7">
      <c r="G17644" s="220"/>
    </row>
    <row r="17645" spans="7:7">
      <c r="G17645" s="220"/>
    </row>
    <row r="17646" spans="7:7">
      <c r="G17646" s="220"/>
    </row>
    <row r="17647" spans="7:7">
      <c r="G17647" s="220"/>
    </row>
    <row r="17648" spans="7:7">
      <c r="G17648" s="220"/>
    </row>
    <row r="17649" spans="7:7">
      <c r="G17649" s="220"/>
    </row>
    <row r="17650" spans="7:7">
      <c r="G17650" s="220"/>
    </row>
    <row r="17651" spans="7:7">
      <c r="G17651" s="220"/>
    </row>
    <row r="17652" spans="7:7">
      <c r="G17652" s="220"/>
    </row>
    <row r="17653" spans="7:7">
      <c r="G17653" s="220"/>
    </row>
    <row r="17654" spans="7:7">
      <c r="G17654" s="220"/>
    </row>
    <row r="17655" spans="7:7">
      <c r="G17655" s="220"/>
    </row>
    <row r="17656" spans="7:7">
      <c r="G17656" s="220"/>
    </row>
    <row r="17657" spans="7:7">
      <c r="G17657" s="220"/>
    </row>
    <row r="17658" spans="7:7">
      <c r="G17658" s="220"/>
    </row>
    <row r="17659" spans="7:7">
      <c r="G17659" s="220"/>
    </row>
    <row r="17660" spans="7:7">
      <c r="G17660" s="220"/>
    </row>
    <row r="17661" spans="7:7">
      <c r="G17661" s="220"/>
    </row>
    <row r="17662" spans="7:7">
      <c r="G17662" s="220"/>
    </row>
    <row r="17663" spans="7:7">
      <c r="G17663" s="220"/>
    </row>
    <row r="17664" spans="7:7">
      <c r="G17664" s="220"/>
    </row>
    <row r="17665" spans="7:7">
      <c r="G17665" s="220"/>
    </row>
    <row r="17666" spans="7:7">
      <c r="G17666" s="220"/>
    </row>
    <row r="17667" spans="7:7">
      <c r="G17667" s="220"/>
    </row>
    <row r="17668" spans="7:7">
      <c r="G17668" s="220"/>
    </row>
    <row r="17669" spans="7:7">
      <c r="G17669" s="220"/>
    </row>
    <row r="17670" spans="7:7">
      <c r="G17670" s="220"/>
    </row>
    <row r="17671" spans="7:7">
      <c r="G17671" s="220"/>
    </row>
    <row r="17672" spans="7:7">
      <c r="G17672" s="220"/>
    </row>
    <row r="17673" spans="7:7">
      <c r="G17673" s="220"/>
    </row>
    <row r="17674" spans="7:7">
      <c r="G17674" s="220"/>
    </row>
    <row r="17675" spans="7:7">
      <c r="G17675" s="220"/>
    </row>
    <row r="17676" spans="7:7">
      <c r="G17676" s="220"/>
    </row>
    <row r="17677" spans="7:7">
      <c r="G17677" s="220"/>
    </row>
    <row r="17678" spans="7:7">
      <c r="G17678" s="220"/>
    </row>
    <row r="17679" spans="7:7">
      <c r="G17679" s="220"/>
    </row>
    <row r="17680" spans="7:7">
      <c r="G17680" s="220"/>
    </row>
    <row r="17681" spans="7:7">
      <c r="G17681" s="220"/>
    </row>
    <row r="17682" spans="7:7">
      <c r="G17682" s="220"/>
    </row>
    <row r="17683" spans="7:7">
      <c r="G17683" s="220"/>
    </row>
    <row r="17684" spans="7:7">
      <c r="G17684" s="220"/>
    </row>
    <row r="17685" spans="7:7">
      <c r="G17685" s="220"/>
    </row>
    <row r="17686" spans="7:7">
      <c r="G17686" s="220"/>
    </row>
    <row r="17687" spans="7:7">
      <c r="G17687" s="220"/>
    </row>
    <row r="17688" spans="7:7">
      <c r="G17688" s="220"/>
    </row>
    <row r="17689" spans="7:7">
      <c r="G17689" s="220"/>
    </row>
    <row r="17690" spans="7:7">
      <c r="G17690" s="220"/>
    </row>
    <row r="17691" spans="7:7">
      <c r="G17691" s="220"/>
    </row>
    <row r="17692" spans="7:7">
      <c r="G17692" s="220"/>
    </row>
    <row r="17693" spans="7:7">
      <c r="G17693" s="220"/>
    </row>
    <row r="17694" spans="7:7">
      <c r="G17694" s="220"/>
    </row>
    <row r="17695" spans="7:7">
      <c r="G17695" s="220"/>
    </row>
    <row r="17696" spans="7:7">
      <c r="G17696" s="220"/>
    </row>
    <row r="17697" spans="7:7">
      <c r="G17697" s="220"/>
    </row>
    <row r="17698" spans="7:7">
      <c r="G17698" s="220"/>
    </row>
    <row r="17699" spans="7:7">
      <c r="G17699" s="220"/>
    </row>
    <row r="17700" spans="7:7">
      <c r="G17700" s="220"/>
    </row>
    <row r="17701" spans="7:7">
      <c r="G17701" s="220"/>
    </row>
    <row r="17702" spans="7:7">
      <c r="G17702" s="220"/>
    </row>
    <row r="17703" spans="7:7">
      <c r="G17703" s="220"/>
    </row>
    <row r="17704" spans="7:7">
      <c r="G17704" s="220"/>
    </row>
    <row r="17705" spans="7:7">
      <c r="G17705" s="220"/>
    </row>
    <row r="17706" spans="7:7">
      <c r="G17706" s="220"/>
    </row>
    <row r="17707" spans="7:7">
      <c r="G17707" s="220"/>
    </row>
    <row r="17708" spans="7:7">
      <c r="G17708" s="220"/>
    </row>
    <row r="17709" spans="7:7">
      <c r="G17709" s="220"/>
    </row>
    <row r="17710" spans="7:7">
      <c r="G17710" s="220"/>
    </row>
    <row r="17711" spans="7:7">
      <c r="G17711" s="220"/>
    </row>
    <row r="17712" spans="7:7">
      <c r="G17712" s="220"/>
    </row>
    <row r="17713" spans="7:7">
      <c r="G17713" s="220"/>
    </row>
    <row r="17714" spans="7:7">
      <c r="G17714" s="220"/>
    </row>
    <row r="17715" spans="7:7">
      <c r="G17715" s="220"/>
    </row>
    <row r="17716" spans="7:7">
      <c r="G17716" s="220"/>
    </row>
    <row r="17717" spans="7:7">
      <c r="G17717" s="220"/>
    </row>
    <row r="17718" spans="7:7">
      <c r="G17718" s="220"/>
    </row>
    <row r="17719" spans="7:7">
      <c r="G17719" s="220"/>
    </row>
    <row r="17720" spans="7:7">
      <c r="G17720" s="220"/>
    </row>
    <row r="17721" spans="7:7">
      <c r="G17721" s="220"/>
    </row>
    <row r="17722" spans="7:7">
      <c r="G17722" s="220"/>
    </row>
    <row r="17723" spans="7:7">
      <c r="G17723" s="220"/>
    </row>
    <row r="17724" spans="7:7">
      <c r="G17724" s="220"/>
    </row>
    <row r="17725" spans="7:7">
      <c r="G17725" s="220"/>
    </row>
    <row r="17726" spans="7:7">
      <c r="G17726" s="220"/>
    </row>
    <row r="17727" spans="7:7">
      <c r="G17727" s="220"/>
    </row>
    <row r="17728" spans="7:7">
      <c r="G17728" s="220"/>
    </row>
    <row r="17729" spans="7:7">
      <c r="G17729" s="220"/>
    </row>
    <row r="17730" spans="7:7">
      <c r="G17730" s="220"/>
    </row>
    <row r="17731" spans="7:7">
      <c r="G17731" s="220"/>
    </row>
    <row r="17732" spans="7:7">
      <c r="G17732" s="220"/>
    </row>
    <row r="17733" spans="7:7">
      <c r="G17733" s="220"/>
    </row>
    <row r="17734" spans="7:7">
      <c r="G17734" s="220"/>
    </row>
    <row r="17735" spans="7:7">
      <c r="G17735" s="220"/>
    </row>
    <row r="17736" spans="7:7">
      <c r="G17736" s="220"/>
    </row>
    <row r="17737" spans="7:7">
      <c r="G17737" s="220"/>
    </row>
    <row r="17738" spans="7:7">
      <c r="G17738" s="220"/>
    </row>
    <row r="17739" spans="7:7">
      <c r="G17739" s="220"/>
    </row>
    <row r="17740" spans="7:7">
      <c r="G17740" s="220"/>
    </row>
    <row r="17741" spans="7:7">
      <c r="G17741" s="220"/>
    </row>
    <row r="17742" spans="7:7">
      <c r="G17742" s="220"/>
    </row>
    <row r="17743" spans="7:7">
      <c r="G17743" s="220"/>
    </row>
    <row r="17744" spans="7:7">
      <c r="G17744" s="220"/>
    </row>
    <row r="17745" spans="7:7">
      <c r="G17745" s="220"/>
    </row>
    <row r="17746" spans="7:7">
      <c r="G17746" s="220"/>
    </row>
    <row r="17747" spans="7:7">
      <c r="G17747" s="220"/>
    </row>
    <row r="17748" spans="7:7">
      <c r="G17748" s="220"/>
    </row>
    <row r="17749" spans="7:7">
      <c r="G17749" s="220"/>
    </row>
    <row r="17750" spans="7:7">
      <c r="G17750" s="220"/>
    </row>
    <row r="17751" spans="7:7">
      <c r="G17751" s="220"/>
    </row>
    <row r="17752" spans="7:7">
      <c r="G17752" s="220"/>
    </row>
    <row r="17753" spans="7:7">
      <c r="G17753" s="220"/>
    </row>
    <row r="17754" spans="7:7">
      <c r="G17754" s="220"/>
    </row>
    <row r="17755" spans="7:7">
      <c r="G17755" s="220"/>
    </row>
    <row r="17756" spans="7:7">
      <c r="G17756" s="220"/>
    </row>
    <row r="17757" spans="7:7">
      <c r="G17757" s="220"/>
    </row>
    <row r="17758" spans="7:7">
      <c r="G17758" s="220"/>
    </row>
    <row r="17759" spans="7:7">
      <c r="G17759" s="220"/>
    </row>
    <row r="17760" spans="7:7">
      <c r="G17760" s="220"/>
    </row>
    <row r="17761" spans="7:7">
      <c r="G17761" s="220"/>
    </row>
    <row r="17762" spans="7:7">
      <c r="G17762" s="220"/>
    </row>
    <row r="17763" spans="7:7">
      <c r="G17763" s="220"/>
    </row>
    <row r="17764" spans="7:7">
      <c r="G17764" s="220"/>
    </row>
    <row r="17765" spans="7:7">
      <c r="G17765" s="220"/>
    </row>
    <row r="17766" spans="7:7">
      <c r="G17766" s="220"/>
    </row>
    <row r="17767" spans="7:7">
      <c r="G17767" s="220"/>
    </row>
    <row r="17768" spans="7:7">
      <c r="G17768" s="220"/>
    </row>
    <row r="17769" spans="7:7">
      <c r="G17769" s="220"/>
    </row>
    <row r="17770" spans="7:7">
      <c r="G17770" s="220"/>
    </row>
    <row r="17771" spans="7:7">
      <c r="G17771" s="220"/>
    </row>
    <row r="17772" spans="7:7">
      <c r="G17772" s="220"/>
    </row>
    <row r="17773" spans="7:7">
      <c r="G17773" s="220"/>
    </row>
    <row r="17774" spans="7:7">
      <c r="G17774" s="220"/>
    </row>
    <row r="17775" spans="7:7">
      <c r="G17775" s="220"/>
    </row>
    <row r="17776" spans="7:7">
      <c r="G17776" s="220"/>
    </row>
    <row r="17777" spans="7:7">
      <c r="G17777" s="220"/>
    </row>
    <row r="17778" spans="7:7">
      <c r="G17778" s="220"/>
    </row>
    <row r="17779" spans="7:7">
      <c r="G17779" s="220"/>
    </row>
    <row r="17780" spans="7:7">
      <c r="G17780" s="220"/>
    </row>
    <row r="17781" spans="7:7">
      <c r="G17781" s="220"/>
    </row>
    <row r="17782" spans="7:7">
      <c r="G17782" s="220"/>
    </row>
    <row r="17783" spans="7:7">
      <c r="G17783" s="220"/>
    </row>
    <row r="17784" spans="7:7">
      <c r="G17784" s="220"/>
    </row>
    <row r="17785" spans="7:7">
      <c r="G17785" s="220"/>
    </row>
    <row r="17786" spans="7:7">
      <c r="G17786" s="220"/>
    </row>
    <row r="17787" spans="7:7">
      <c r="G17787" s="220"/>
    </row>
    <row r="17788" spans="7:7">
      <c r="G17788" s="220"/>
    </row>
    <row r="17789" spans="7:7">
      <c r="G17789" s="220"/>
    </row>
    <row r="17790" spans="7:7">
      <c r="G17790" s="220"/>
    </row>
    <row r="17791" spans="7:7">
      <c r="G17791" s="220"/>
    </row>
    <row r="17792" spans="7:7">
      <c r="G17792" s="220"/>
    </row>
    <row r="17793" spans="7:7">
      <c r="G17793" s="220"/>
    </row>
    <row r="17794" spans="7:7">
      <c r="G17794" s="220"/>
    </row>
    <row r="17795" spans="7:7">
      <c r="G17795" s="220"/>
    </row>
    <row r="17796" spans="7:7">
      <c r="G17796" s="220"/>
    </row>
    <row r="17797" spans="7:7">
      <c r="G17797" s="220"/>
    </row>
    <row r="17798" spans="7:7">
      <c r="G17798" s="220"/>
    </row>
    <row r="17799" spans="7:7">
      <c r="G17799" s="220"/>
    </row>
    <row r="17800" spans="7:7">
      <c r="G17800" s="220"/>
    </row>
    <row r="17801" spans="7:7">
      <c r="G17801" s="220"/>
    </row>
    <row r="17802" spans="7:7">
      <c r="G17802" s="220"/>
    </row>
    <row r="17803" spans="7:7">
      <c r="G17803" s="220"/>
    </row>
    <row r="17804" spans="7:7">
      <c r="G17804" s="220"/>
    </row>
    <row r="17805" spans="7:7">
      <c r="G17805" s="220"/>
    </row>
    <row r="17806" spans="7:7">
      <c r="G17806" s="220"/>
    </row>
    <row r="17807" spans="7:7">
      <c r="G17807" s="220"/>
    </row>
    <row r="17808" spans="7:7">
      <c r="G17808" s="220"/>
    </row>
    <row r="17809" spans="7:7">
      <c r="G17809" s="220"/>
    </row>
    <row r="17810" spans="7:7">
      <c r="G17810" s="220"/>
    </row>
    <row r="17811" spans="7:7">
      <c r="G17811" s="220"/>
    </row>
    <row r="17812" spans="7:7">
      <c r="G17812" s="220"/>
    </row>
    <row r="17813" spans="7:7">
      <c r="G17813" s="220"/>
    </row>
    <row r="17814" spans="7:7">
      <c r="G17814" s="220"/>
    </row>
    <row r="17815" spans="7:7">
      <c r="G17815" s="220"/>
    </row>
    <row r="17816" spans="7:7">
      <c r="G17816" s="220"/>
    </row>
    <row r="17817" spans="7:7">
      <c r="G17817" s="220"/>
    </row>
    <row r="17818" spans="7:7">
      <c r="G17818" s="220"/>
    </row>
    <row r="17819" spans="7:7">
      <c r="G17819" s="220"/>
    </row>
    <row r="17820" spans="7:7">
      <c r="G17820" s="220"/>
    </row>
    <row r="17821" spans="7:7">
      <c r="G17821" s="220"/>
    </row>
    <row r="17822" spans="7:7">
      <c r="G17822" s="220"/>
    </row>
    <row r="17823" spans="7:7">
      <c r="G17823" s="220"/>
    </row>
    <row r="17824" spans="7:7">
      <c r="G17824" s="220"/>
    </row>
    <row r="17825" spans="7:7">
      <c r="G17825" s="220"/>
    </row>
    <row r="17826" spans="7:7">
      <c r="G17826" s="220"/>
    </row>
    <row r="17827" spans="7:7">
      <c r="G17827" s="220"/>
    </row>
    <row r="17828" spans="7:7">
      <c r="G17828" s="220"/>
    </row>
    <row r="17829" spans="7:7">
      <c r="G17829" s="220"/>
    </row>
    <row r="17830" spans="7:7">
      <c r="G17830" s="220"/>
    </row>
    <row r="17831" spans="7:7">
      <c r="G17831" s="220"/>
    </row>
    <row r="17832" spans="7:7">
      <c r="G17832" s="220"/>
    </row>
    <row r="17833" spans="7:7">
      <c r="G17833" s="220"/>
    </row>
    <row r="17834" spans="7:7">
      <c r="G17834" s="220"/>
    </row>
    <row r="17835" spans="7:7">
      <c r="G17835" s="220"/>
    </row>
    <row r="17836" spans="7:7">
      <c r="G17836" s="220"/>
    </row>
    <row r="17837" spans="7:7">
      <c r="G17837" s="220"/>
    </row>
    <row r="17838" spans="7:7">
      <c r="G17838" s="220"/>
    </row>
    <row r="17839" spans="7:7">
      <c r="G17839" s="220"/>
    </row>
    <row r="17840" spans="7:7">
      <c r="G17840" s="220"/>
    </row>
    <row r="17841" spans="7:7">
      <c r="G17841" s="220"/>
    </row>
    <row r="17842" spans="7:7">
      <c r="G17842" s="220"/>
    </row>
    <row r="17843" spans="7:7">
      <c r="G17843" s="220"/>
    </row>
    <row r="17844" spans="7:7">
      <c r="G17844" s="220"/>
    </row>
    <row r="17845" spans="7:7">
      <c r="G17845" s="220"/>
    </row>
    <row r="17846" spans="7:7">
      <c r="G17846" s="220"/>
    </row>
    <row r="17847" spans="7:7">
      <c r="G17847" s="220"/>
    </row>
    <row r="17848" spans="7:7">
      <c r="G17848" s="220"/>
    </row>
    <row r="17849" spans="7:7">
      <c r="G17849" s="220"/>
    </row>
    <row r="17850" spans="7:7">
      <c r="G17850" s="220"/>
    </row>
    <row r="17851" spans="7:7">
      <c r="G17851" s="220"/>
    </row>
    <row r="17852" spans="7:7">
      <c r="G17852" s="220"/>
    </row>
    <row r="17853" spans="7:7">
      <c r="G17853" s="220"/>
    </row>
    <row r="17854" spans="7:7">
      <c r="G17854" s="220"/>
    </row>
    <row r="17855" spans="7:7">
      <c r="G17855" s="220"/>
    </row>
    <row r="17856" spans="7:7">
      <c r="G17856" s="220"/>
    </row>
    <row r="17857" spans="7:7">
      <c r="G17857" s="220"/>
    </row>
    <row r="17858" spans="7:7">
      <c r="G17858" s="220"/>
    </row>
    <row r="17859" spans="7:7">
      <c r="G17859" s="220"/>
    </row>
    <row r="17860" spans="7:7">
      <c r="G17860" s="220"/>
    </row>
    <row r="17861" spans="7:7">
      <c r="G17861" s="220"/>
    </row>
    <row r="17862" spans="7:7">
      <c r="G17862" s="220"/>
    </row>
    <row r="17863" spans="7:7">
      <c r="G17863" s="220"/>
    </row>
    <row r="17864" spans="7:7">
      <c r="G17864" s="220"/>
    </row>
    <row r="17865" spans="7:7">
      <c r="G17865" s="220"/>
    </row>
    <row r="17866" spans="7:7">
      <c r="G17866" s="220"/>
    </row>
    <row r="17867" spans="7:7">
      <c r="G17867" s="220"/>
    </row>
    <row r="17868" spans="7:7">
      <c r="G17868" s="220"/>
    </row>
    <row r="17869" spans="7:7">
      <c r="G17869" s="220"/>
    </row>
    <row r="17870" spans="7:7">
      <c r="G17870" s="220"/>
    </row>
    <row r="17871" spans="7:7">
      <c r="G17871" s="220"/>
    </row>
    <row r="17872" spans="7:7">
      <c r="G17872" s="220"/>
    </row>
    <row r="17873" spans="7:7">
      <c r="G17873" s="220"/>
    </row>
    <row r="17874" spans="7:7">
      <c r="G17874" s="220"/>
    </row>
    <row r="17875" spans="7:7">
      <c r="G17875" s="220"/>
    </row>
    <row r="17876" spans="7:7">
      <c r="G17876" s="220"/>
    </row>
    <row r="17877" spans="7:7">
      <c r="G17877" s="220"/>
    </row>
    <row r="17878" spans="7:7">
      <c r="G17878" s="220"/>
    </row>
    <row r="17879" spans="7:7">
      <c r="G17879" s="220"/>
    </row>
    <row r="17880" spans="7:7">
      <c r="G17880" s="220"/>
    </row>
    <row r="17881" spans="7:7">
      <c r="G17881" s="220"/>
    </row>
    <row r="17882" spans="7:7">
      <c r="G17882" s="220"/>
    </row>
    <row r="17883" spans="7:7">
      <c r="G17883" s="220"/>
    </row>
    <row r="17884" spans="7:7">
      <c r="G17884" s="220"/>
    </row>
    <row r="17885" spans="7:7">
      <c r="G17885" s="220"/>
    </row>
    <row r="17886" spans="7:7">
      <c r="G17886" s="220"/>
    </row>
    <row r="17887" spans="7:7">
      <c r="G17887" s="220"/>
    </row>
    <row r="17888" spans="7:7">
      <c r="G17888" s="220"/>
    </row>
    <row r="17889" spans="7:7">
      <c r="G17889" s="220"/>
    </row>
    <row r="17890" spans="7:7">
      <c r="G17890" s="220"/>
    </row>
    <row r="17891" spans="7:7">
      <c r="G17891" s="220"/>
    </row>
    <row r="17892" spans="7:7">
      <c r="G17892" s="220"/>
    </row>
    <row r="17893" spans="7:7">
      <c r="G17893" s="220"/>
    </row>
    <row r="17894" spans="7:7">
      <c r="G17894" s="220"/>
    </row>
    <row r="17895" spans="7:7">
      <c r="G17895" s="220"/>
    </row>
    <row r="17896" spans="7:7">
      <c r="G17896" s="220"/>
    </row>
    <row r="17897" spans="7:7">
      <c r="G17897" s="220"/>
    </row>
    <row r="17898" spans="7:7">
      <c r="G17898" s="220"/>
    </row>
    <row r="17899" spans="7:7">
      <c r="G17899" s="220"/>
    </row>
    <row r="17900" spans="7:7">
      <c r="G17900" s="220"/>
    </row>
    <row r="17901" spans="7:7">
      <c r="G17901" s="220"/>
    </row>
    <row r="17902" spans="7:7">
      <c r="G17902" s="220"/>
    </row>
    <row r="17903" spans="7:7">
      <c r="G17903" s="220"/>
    </row>
    <row r="17904" spans="7:7">
      <c r="G17904" s="220"/>
    </row>
    <row r="17905" spans="7:7">
      <c r="G17905" s="220"/>
    </row>
    <row r="17906" spans="7:7">
      <c r="G17906" s="220"/>
    </row>
    <row r="17907" spans="7:7">
      <c r="G17907" s="220"/>
    </row>
    <row r="17908" spans="7:7">
      <c r="G17908" s="220"/>
    </row>
    <row r="17909" spans="7:7">
      <c r="G17909" s="220"/>
    </row>
    <row r="17910" spans="7:7">
      <c r="G17910" s="220"/>
    </row>
    <row r="17911" spans="7:7">
      <c r="G17911" s="220"/>
    </row>
    <row r="17912" spans="7:7">
      <c r="G17912" s="220"/>
    </row>
    <row r="17913" spans="7:7">
      <c r="G17913" s="220"/>
    </row>
    <row r="17914" spans="7:7">
      <c r="G17914" s="220"/>
    </row>
    <row r="17915" spans="7:7">
      <c r="G17915" s="220"/>
    </row>
    <row r="17916" spans="7:7">
      <c r="G17916" s="220"/>
    </row>
    <row r="17917" spans="7:7">
      <c r="G17917" s="220"/>
    </row>
    <row r="17918" spans="7:7">
      <c r="G17918" s="220"/>
    </row>
    <row r="17919" spans="7:7">
      <c r="G17919" s="220"/>
    </row>
    <row r="17920" spans="7:7">
      <c r="G17920" s="220"/>
    </row>
    <row r="17921" spans="7:7">
      <c r="G17921" s="220"/>
    </row>
    <row r="17922" spans="7:7">
      <c r="G17922" s="220"/>
    </row>
    <row r="17923" spans="7:7">
      <c r="G17923" s="220"/>
    </row>
    <row r="17924" spans="7:7">
      <c r="G17924" s="220"/>
    </row>
    <row r="17925" spans="7:7">
      <c r="G17925" s="220"/>
    </row>
    <row r="17926" spans="7:7">
      <c r="G17926" s="220"/>
    </row>
    <row r="17927" spans="7:7">
      <c r="G17927" s="220"/>
    </row>
    <row r="17928" spans="7:7">
      <c r="G17928" s="220"/>
    </row>
    <row r="17929" spans="7:7">
      <c r="G17929" s="220"/>
    </row>
    <row r="17930" spans="7:7">
      <c r="G17930" s="220"/>
    </row>
    <row r="17931" spans="7:7">
      <c r="G17931" s="220"/>
    </row>
    <row r="17932" spans="7:7">
      <c r="G17932" s="220"/>
    </row>
    <row r="17933" spans="7:7">
      <c r="G17933" s="220"/>
    </row>
    <row r="17934" spans="7:7">
      <c r="G17934" s="220"/>
    </row>
    <row r="17935" spans="7:7">
      <c r="G17935" s="220"/>
    </row>
    <row r="17936" spans="7:7">
      <c r="G17936" s="220"/>
    </row>
    <row r="17937" spans="7:7">
      <c r="G17937" s="220"/>
    </row>
    <row r="17938" spans="7:7">
      <c r="G17938" s="220"/>
    </row>
    <row r="17939" spans="7:7">
      <c r="G17939" s="220"/>
    </row>
    <row r="17940" spans="7:7">
      <c r="G17940" s="220"/>
    </row>
    <row r="17941" spans="7:7">
      <c r="G17941" s="220"/>
    </row>
    <row r="17942" spans="7:7">
      <c r="G17942" s="220"/>
    </row>
    <row r="17943" spans="7:7">
      <c r="G17943" s="220"/>
    </row>
    <row r="17944" spans="7:7">
      <c r="G17944" s="220"/>
    </row>
    <row r="17945" spans="7:7">
      <c r="G17945" s="220"/>
    </row>
    <row r="17946" spans="7:7">
      <c r="G17946" s="220"/>
    </row>
    <row r="17947" spans="7:7">
      <c r="G17947" s="220"/>
    </row>
    <row r="17948" spans="7:7">
      <c r="G17948" s="220"/>
    </row>
    <row r="17949" spans="7:7">
      <c r="G17949" s="220"/>
    </row>
    <row r="17950" spans="7:7">
      <c r="G17950" s="220"/>
    </row>
    <row r="17951" spans="7:7">
      <c r="G17951" s="220"/>
    </row>
    <row r="17952" spans="7:7">
      <c r="G17952" s="220"/>
    </row>
    <row r="17953" spans="7:7">
      <c r="G17953" s="220"/>
    </row>
    <row r="17954" spans="7:7">
      <c r="G17954" s="220"/>
    </row>
    <row r="17955" spans="7:7">
      <c r="G17955" s="220"/>
    </row>
    <row r="17956" spans="7:7">
      <c r="G17956" s="220"/>
    </row>
    <row r="17957" spans="7:7">
      <c r="G17957" s="220"/>
    </row>
    <row r="17958" spans="7:7">
      <c r="G17958" s="220"/>
    </row>
    <row r="17959" spans="7:7">
      <c r="G17959" s="220"/>
    </row>
    <row r="17960" spans="7:7">
      <c r="G17960" s="220"/>
    </row>
    <row r="17961" spans="7:7">
      <c r="G17961" s="220"/>
    </row>
    <row r="17962" spans="7:7">
      <c r="G17962" s="220"/>
    </row>
    <row r="17963" spans="7:7">
      <c r="G17963" s="220"/>
    </row>
    <row r="17964" spans="7:7">
      <c r="G17964" s="220"/>
    </row>
    <row r="17965" spans="7:7">
      <c r="G17965" s="220"/>
    </row>
    <row r="17966" spans="7:7">
      <c r="G17966" s="220"/>
    </row>
    <row r="17967" spans="7:7">
      <c r="G17967" s="220"/>
    </row>
    <row r="17968" spans="7:7">
      <c r="G17968" s="220"/>
    </row>
    <row r="17969" spans="7:7">
      <c r="G17969" s="220"/>
    </row>
    <row r="17970" spans="7:7">
      <c r="G17970" s="220"/>
    </row>
    <row r="17971" spans="7:7">
      <c r="G17971" s="220"/>
    </row>
    <row r="17972" spans="7:7">
      <c r="G17972" s="220"/>
    </row>
    <row r="17973" spans="7:7">
      <c r="G17973" s="220"/>
    </row>
    <row r="17974" spans="7:7">
      <c r="G17974" s="220"/>
    </row>
    <row r="17975" spans="7:7">
      <c r="G17975" s="220"/>
    </row>
    <row r="17976" spans="7:7">
      <c r="G17976" s="220"/>
    </row>
    <row r="17977" spans="7:7">
      <c r="G17977" s="220"/>
    </row>
    <row r="17978" spans="7:7">
      <c r="G17978" s="220"/>
    </row>
    <row r="17979" spans="7:7">
      <c r="G17979" s="220"/>
    </row>
    <row r="17980" spans="7:7">
      <c r="G17980" s="220"/>
    </row>
    <row r="17981" spans="7:7">
      <c r="G17981" s="220"/>
    </row>
    <row r="17982" spans="7:7">
      <c r="G17982" s="220"/>
    </row>
    <row r="17983" spans="7:7">
      <c r="G17983" s="220"/>
    </row>
    <row r="17984" spans="7:7">
      <c r="G17984" s="220"/>
    </row>
    <row r="17985" spans="7:7">
      <c r="G17985" s="220"/>
    </row>
    <row r="17986" spans="7:7">
      <c r="G17986" s="220"/>
    </row>
    <row r="17987" spans="7:7">
      <c r="G17987" s="220"/>
    </row>
    <row r="17988" spans="7:7">
      <c r="G17988" s="220"/>
    </row>
    <row r="17989" spans="7:7">
      <c r="G17989" s="220"/>
    </row>
    <row r="17990" spans="7:7">
      <c r="G17990" s="220"/>
    </row>
    <row r="17991" spans="7:7">
      <c r="G17991" s="220"/>
    </row>
    <row r="17992" spans="7:7">
      <c r="G17992" s="220"/>
    </row>
    <row r="17993" spans="7:7">
      <c r="G17993" s="220"/>
    </row>
    <row r="17994" spans="7:7">
      <c r="G17994" s="220"/>
    </row>
    <row r="17995" spans="7:7">
      <c r="G17995" s="220"/>
    </row>
    <row r="17996" spans="7:7">
      <c r="G17996" s="220"/>
    </row>
    <row r="17997" spans="7:7">
      <c r="G17997" s="220"/>
    </row>
    <row r="17998" spans="7:7">
      <c r="G17998" s="220"/>
    </row>
    <row r="17999" spans="7:7">
      <c r="G17999" s="220"/>
    </row>
    <row r="18000" spans="7:7">
      <c r="G18000" s="220"/>
    </row>
    <row r="18001" spans="7:7">
      <c r="G18001" s="220"/>
    </row>
    <row r="18002" spans="7:7">
      <c r="G18002" s="220"/>
    </row>
    <row r="18003" spans="7:7">
      <c r="G18003" s="220"/>
    </row>
    <row r="18004" spans="7:7">
      <c r="G18004" s="220"/>
    </row>
    <row r="18005" spans="7:7">
      <c r="G18005" s="220"/>
    </row>
    <row r="18006" spans="7:7">
      <c r="G18006" s="220"/>
    </row>
    <row r="18007" spans="7:7">
      <c r="G18007" s="220"/>
    </row>
    <row r="18008" spans="7:7">
      <c r="G18008" s="220"/>
    </row>
    <row r="18009" spans="7:7">
      <c r="G18009" s="220"/>
    </row>
    <row r="18010" spans="7:7">
      <c r="G18010" s="220"/>
    </row>
    <row r="18011" spans="7:7">
      <c r="G18011" s="220"/>
    </row>
    <row r="18012" spans="7:7">
      <c r="G18012" s="220"/>
    </row>
    <row r="18013" spans="7:7">
      <c r="G18013" s="220"/>
    </row>
    <row r="18014" spans="7:7">
      <c r="G18014" s="220"/>
    </row>
    <row r="18015" spans="7:7">
      <c r="G18015" s="220"/>
    </row>
    <row r="18016" spans="7:7">
      <c r="G18016" s="220"/>
    </row>
    <row r="18017" spans="7:7">
      <c r="G18017" s="220"/>
    </row>
    <row r="18018" spans="7:7">
      <c r="G18018" s="220"/>
    </row>
    <row r="18019" spans="7:7">
      <c r="G18019" s="220"/>
    </row>
    <row r="18020" spans="7:7">
      <c r="G18020" s="220"/>
    </row>
    <row r="18021" spans="7:7">
      <c r="G18021" s="220"/>
    </row>
    <row r="18022" spans="7:7">
      <c r="G18022" s="220"/>
    </row>
    <row r="18023" spans="7:7">
      <c r="G18023" s="220"/>
    </row>
    <row r="18024" spans="7:7">
      <c r="G18024" s="220"/>
    </row>
    <row r="18025" spans="7:7">
      <c r="G18025" s="220"/>
    </row>
    <row r="18026" spans="7:7">
      <c r="G18026" s="220"/>
    </row>
    <row r="18027" spans="7:7">
      <c r="G18027" s="220"/>
    </row>
    <row r="18028" spans="7:7">
      <c r="G18028" s="220"/>
    </row>
    <row r="18029" spans="7:7">
      <c r="G18029" s="220"/>
    </row>
    <row r="18030" spans="7:7">
      <c r="G18030" s="220"/>
    </row>
    <row r="18031" spans="7:7">
      <c r="G18031" s="220"/>
    </row>
    <row r="18032" spans="7:7">
      <c r="G18032" s="220"/>
    </row>
    <row r="18033" spans="7:7">
      <c r="G18033" s="220"/>
    </row>
    <row r="18034" spans="7:7">
      <c r="G18034" s="220"/>
    </row>
    <row r="18035" spans="7:7">
      <c r="G18035" s="220"/>
    </row>
    <row r="18036" spans="7:7">
      <c r="G18036" s="220"/>
    </row>
    <row r="18037" spans="7:7">
      <c r="G18037" s="220"/>
    </row>
    <row r="18038" spans="7:7">
      <c r="G18038" s="220"/>
    </row>
    <row r="18039" spans="7:7">
      <c r="G18039" s="220"/>
    </row>
    <row r="18040" spans="7:7">
      <c r="G18040" s="220"/>
    </row>
    <row r="18041" spans="7:7">
      <c r="G18041" s="220"/>
    </row>
    <row r="18042" spans="7:7">
      <c r="G18042" s="220"/>
    </row>
    <row r="18043" spans="7:7">
      <c r="G18043" s="220"/>
    </row>
    <row r="18044" spans="7:7">
      <c r="G18044" s="220"/>
    </row>
    <row r="18045" spans="7:7">
      <c r="G18045" s="220"/>
    </row>
    <row r="18046" spans="7:7">
      <c r="G18046" s="220"/>
    </row>
    <row r="18047" spans="7:7">
      <c r="G18047" s="220"/>
    </row>
    <row r="18048" spans="7:7">
      <c r="G18048" s="220"/>
    </row>
    <row r="18049" spans="7:7">
      <c r="G18049" s="220"/>
    </row>
    <row r="18050" spans="7:7">
      <c r="G18050" s="220"/>
    </row>
    <row r="18051" spans="7:7">
      <c r="G18051" s="220"/>
    </row>
    <row r="18052" spans="7:7">
      <c r="G18052" s="220"/>
    </row>
    <row r="18053" spans="7:7">
      <c r="G18053" s="220"/>
    </row>
    <row r="18054" spans="7:7">
      <c r="G18054" s="220"/>
    </row>
    <row r="18055" spans="7:7">
      <c r="G18055" s="220"/>
    </row>
    <row r="18056" spans="7:7">
      <c r="G18056" s="220"/>
    </row>
    <row r="18057" spans="7:7">
      <c r="G18057" s="220"/>
    </row>
    <row r="18058" spans="7:7">
      <c r="G18058" s="220"/>
    </row>
    <row r="18059" spans="7:7">
      <c r="G18059" s="220"/>
    </row>
    <row r="18060" spans="7:7">
      <c r="G18060" s="220"/>
    </row>
    <row r="18061" spans="7:7">
      <c r="G18061" s="220"/>
    </row>
    <row r="18062" spans="7:7">
      <c r="G18062" s="220"/>
    </row>
    <row r="18063" spans="7:7">
      <c r="G18063" s="220"/>
    </row>
    <row r="18064" spans="7:7">
      <c r="G18064" s="220"/>
    </row>
    <row r="18065" spans="7:7">
      <c r="G18065" s="220"/>
    </row>
    <row r="18066" spans="7:7">
      <c r="G18066" s="220"/>
    </row>
    <row r="18067" spans="7:7">
      <c r="G18067" s="220"/>
    </row>
    <row r="18068" spans="7:7">
      <c r="G18068" s="220"/>
    </row>
    <row r="18069" spans="7:7">
      <c r="G18069" s="220"/>
    </row>
    <row r="18070" spans="7:7">
      <c r="G18070" s="220"/>
    </row>
    <row r="18071" spans="7:7">
      <c r="G18071" s="220"/>
    </row>
    <row r="18072" spans="7:7">
      <c r="G18072" s="220"/>
    </row>
    <row r="18073" spans="7:7">
      <c r="G18073" s="220"/>
    </row>
    <row r="18074" spans="7:7">
      <c r="G18074" s="220"/>
    </row>
    <row r="18075" spans="7:7">
      <c r="G18075" s="220"/>
    </row>
    <row r="18076" spans="7:7">
      <c r="G18076" s="220"/>
    </row>
    <row r="18077" spans="7:7">
      <c r="G18077" s="220"/>
    </row>
    <row r="18078" spans="7:7">
      <c r="G18078" s="220"/>
    </row>
    <row r="18079" spans="7:7">
      <c r="G18079" s="220"/>
    </row>
    <row r="18080" spans="7:7">
      <c r="G18080" s="220"/>
    </row>
    <row r="18081" spans="7:7">
      <c r="G18081" s="220"/>
    </row>
    <row r="18082" spans="7:7">
      <c r="G18082" s="220"/>
    </row>
    <row r="18083" spans="7:7">
      <c r="G18083" s="220"/>
    </row>
    <row r="18084" spans="7:7">
      <c r="G18084" s="220"/>
    </row>
    <row r="18085" spans="7:7">
      <c r="G18085" s="220"/>
    </row>
    <row r="18086" spans="7:7">
      <c r="G18086" s="220"/>
    </row>
    <row r="18087" spans="7:7">
      <c r="G18087" s="220"/>
    </row>
    <row r="18088" spans="7:7">
      <c r="G18088" s="220"/>
    </row>
    <row r="18089" spans="7:7">
      <c r="G18089" s="220"/>
    </row>
    <row r="18090" spans="7:7">
      <c r="G18090" s="220"/>
    </row>
    <row r="18091" spans="7:7">
      <c r="G18091" s="220"/>
    </row>
    <row r="18092" spans="7:7">
      <c r="G18092" s="220"/>
    </row>
    <row r="18093" spans="7:7">
      <c r="G18093" s="220"/>
    </row>
    <row r="18094" spans="7:7">
      <c r="G18094" s="220"/>
    </row>
    <row r="18095" spans="7:7">
      <c r="G18095" s="220"/>
    </row>
    <row r="18096" spans="7:7">
      <c r="G18096" s="220"/>
    </row>
    <row r="18097" spans="7:7">
      <c r="G18097" s="220"/>
    </row>
    <row r="18098" spans="7:7">
      <c r="G18098" s="220"/>
    </row>
    <row r="18099" spans="7:7">
      <c r="G18099" s="220"/>
    </row>
    <row r="18100" spans="7:7">
      <c r="G18100" s="220"/>
    </row>
    <row r="18101" spans="7:7">
      <c r="G18101" s="220"/>
    </row>
    <row r="18102" spans="7:7">
      <c r="G18102" s="220"/>
    </row>
    <row r="18103" spans="7:7">
      <c r="G18103" s="220"/>
    </row>
    <row r="18104" spans="7:7">
      <c r="G18104" s="220"/>
    </row>
    <row r="18105" spans="7:7">
      <c r="G18105" s="220"/>
    </row>
    <row r="18106" spans="7:7">
      <c r="G18106" s="220"/>
    </row>
    <row r="18107" spans="7:7">
      <c r="G18107" s="220"/>
    </row>
    <row r="18108" spans="7:7">
      <c r="G18108" s="220"/>
    </row>
    <row r="18109" spans="7:7">
      <c r="G18109" s="220"/>
    </row>
    <row r="18110" spans="7:7">
      <c r="G18110" s="220"/>
    </row>
    <row r="18111" spans="7:7">
      <c r="G18111" s="220"/>
    </row>
    <row r="18112" spans="7:7">
      <c r="G18112" s="220"/>
    </row>
    <row r="18113" spans="7:7">
      <c r="G18113" s="220"/>
    </row>
    <row r="18114" spans="7:7">
      <c r="G18114" s="220"/>
    </row>
    <row r="18115" spans="7:7">
      <c r="G18115" s="220"/>
    </row>
    <row r="18116" spans="7:7">
      <c r="G18116" s="220"/>
    </row>
    <row r="18117" spans="7:7">
      <c r="G18117" s="220"/>
    </row>
    <row r="18118" spans="7:7">
      <c r="G18118" s="220"/>
    </row>
    <row r="18119" spans="7:7">
      <c r="G18119" s="220"/>
    </row>
    <row r="18120" spans="7:7">
      <c r="G18120" s="220"/>
    </row>
    <row r="18121" spans="7:7">
      <c r="G18121" s="220"/>
    </row>
    <row r="18122" spans="7:7">
      <c r="G18122" s="220"/>
    </row>
    <row r="18123" spans="7:7">
      <c r="G18123" s="220"/>
    </row>
    <row r="18124" spans="7:7">
      <c r="G18124" s="220"/>
    </row>
    <row r="18125" spans="7:7">
      <c r="G18125" s="220"/>
    </row>
    <row r="18126" spans="7:7">
      <c r="G18126" s="220"/>
    </row>
    <row r="18127" spans="7:7">
      <c r="G18127" s="220"/>
    </row>
    <row r="18128" spans="7:7">
      <c r="G18128" s="220"/>
    </row>
    <row r="18129" spans="7:7">
      <c r="G18129" s="220"/>
    </row>
    <row r="18130" spans="7:7">
      <c r="G18130" s="220"/>
    </row>
    <row r="18131" spans="7:7">
      <c r="G18131" s="220"/>
    </row>
    <row r="18132" spans="7:7">
      <c r="G18132" s="220"/>
    </row>
    <row r="18133" spans="7:7">
      <c r="G18133" s="220"/>
    </row>
    <row r="18134" spans="7:7">
      <c r="G18134" s="220"/>
    </row>
    <row r="18135" spans="7:7">
      <c r="G18135" s="220"/>
    </row>
    <row r="18136" spans="7:7">
      <c r="G18136" s="220"/>
    </row>
    <row r="18137" spans="7:7">
      <c r="G18137" s="220"/>
    </row>
    <row r="18138" spans="7:7">
      <c r="G18138" s="220"/>
    </row>
    <row r="18139" spans="7:7">
      <c r="G18139" s="220"/>
    </row>
    <row r="18140" spans="7:7">
      <c r="G18140" s="220"/>
    </row>
    <row r="18141" spans="7:7">
      <c r="G18141" s="220"/>
    </row>
    <row r="18142" spans="7:7">
      <c r="G18142" s="220"/>
    </row>
    <row r="18143" spans="7:7">
      <c r="G18143" s="220"/>
    </row>
    <row r="18144" spans="7:7">
      <c r="G18144" s="220"/>
    </row>
    <row r="18145" spans="7:7">
      <c r="G18145" s="220"/>
    </row>
    <row r="18146" spans="7:7">
      <c r="G18146" s="220"/>
    </row>
    <row r="18147" spans="7:7">
      <c r="G18147" s="220"/>
    </row>
    <row r="18148" spans="7:7">
      <c r="G18148" s="220"/>
    </row>
    <row r="18149" spans="7:7">
      <c r="G18149" s="220"/>
    </row>
    <row r="18150" spans="7:7">
      <c r="G18150" s="220"/>
    </row>
    <row r="18151" spans="7:7">
      <c r="G18151" s="220"/>
    </row>
    <row r="18152" spans="7:7">
      <c r="G18152" s="220"/>
    </row>
    <row r="18153" spans="7:7">
      <c r="G18153" s="220"/>
    </row>
    <row r="18154" spans="7:7">
      <c r="G18154" s="220"/>
    </row>
    <row r="18155" spans="7:7">
      <c r="G18155" s="220"/>
    </row>
    <row r="18156" spans="7:7">
      <c r="G18156" s="220"/>
    </row>
    <row r="18157" spans="7:7">
      <c r="G18157" s="220"/>
    </row>
    <row r="18158" spans="7:7">
      <c r="G18158" s="220"/>
    </row>
    <row r="18159" spans="7:7">
      <c r="G18159" s="220"/>
    </row>
    <row r="18160" spans="7:7">
      <c r="G18160" s="220"/>
    </row>
    <row r="18161" spans="7:7">
      <c r="G18161" s="220"/>
    </row>
    <row r="18162" spans="7:7">
      <c r="G18162" s="220"/>
    </row>
    <row r="18163" spans="7:7">
      <c r="G18163" s="220"/>
    </row>
    <row r="18164" spans="7:7">
      <c r="G18164" s="220"/>
    </row>
    <row r="18165" spans="7:7">
      <c r="G18165" s="220"/>
    </row>
    <row r="18166" spans="7:7">
      <c r="G18166" s="220"/>
    </row>
    <row r="18167" spans="7:7">
      <c r="G18167" s="220"/>
    </row>
    <row r="18168" spans="7:7">
      <c r="G18168" s="220"/>
    </row>
    <row r="18169" spans="7:7">
      <c r="G18169" s="220"/>
    </row>
    <row r="18170" spans="7:7">
      <c r="G18170" s="220"/>
    </row>
    <row r="18171" spans="7:7">
      <c r="G18171" s="220"/>
    </row>
    <row r="18172" spans="7:7">
      <c r="G18172" s="220"/>
    </row>
    <row r="18173" spans="7:7">
      <c r="G18173" s="220"/>
    </row>
    <row r="18174" spans="7:7">
      <c r="G18174" s="220"/>
    </row>
    <row r="18175" spans="7:7">
      <c r="G18175" s="220"/>
    </row>
    <row r="18176" spans="7:7">
      <c r="G18176" s="220"/>
    </row>
    <row r="18177" spans="7:7">
      <c r="G18177" s="220"/>
    </row>
    <row r="18178" spans="7:7">
      <c r="G18178" s="220"/>
    </row>
    <row r="18179" spans="7:7">
      <c r="G18179" s="220"/>
    </row>
    <row r="18180" spans="7:7">
      <c r="G18180" s="220"/>
    </row>
    <row r="18181" spans="7:7">
      <c r="G18181" s="220"/>
    </row>
    <row r="18182" spans="7:7">
      <c r="G18182" s="220"/>
    </row>
    <row r="18183" spans="7:7">
      <c r="G18183" s="220"/>
    </row>
    <row r="18184" spans="7:7">
      <c r="G18184" s="220"/>
    </row>
    <row r="18185" spans="7:7">
      <c r="G18185" s="220"/>
    </row>
    <row r="18186" spans="7:7">
      <c r="G18186" s="220"/>
    </row>
    <row r="18187" spans="7:7">
      <c r="G18187" s="220"/>
    </row>
    <row r="18188" spans="7:7">
      <c r="G18188" s="220"/>
    </row>
    <row r="18189" spans="7:7">
      <c r="G18189" s="220"/>
    </row>
    <row r="18190" spans="7:7">
      <c r="G18190" s="220"/>
    </row>
    <row r="18191" spans="7:7">
      <c r="G18191" s="220"/>
    </row>
    <row r="18192" spans="7:7">
      <c r="G18192" s="220"/>
    </row>
    <row r="18193" spans="7:7">
      <c r="G18193" s="220"/>
    </row>
    <row r="18194" spans="7:7">
      <c r="G18194" s="220"/>
    </row>
    <row r="18195" spans="7:7">
      <c r="G18195" s="220"/>
    </row>
    <row r="18196" spans="7:7">
      <c r="G18196" s="220"/>
    </row>
    <row r="18197" spans="7:7">
      <c r="G18197" s="220"/>
    </row>
    <row r="18198" spans="7:7">
      <c r="G18198" s="220"/>
    </row>
    <row r="18199" spans="7:7">
      <c r="G18199" s="220"/>
    </row>
    <row r="18200" spans="7:7">
      <c r="G18200" s="220"/>
    </row>
    <row r="18201" spans="7:7">
      <c r="G18201" s="220"/>
    </row>
    <row r="18202" spans="7:7">
      <c r="G18202" s="220"/>
    </row>
    <row r="18203" spans="7:7">
      <c r="G18203" s="220"/>
    </row>
    <row r="18204" spans="7:7">
      <c r="G18204" s="220"/>
    </row>
    <row r="18205" spans="7:7">
      <c r="G18205" s="220"/>
    </row>
    <row r="18206" spans="7:7">
      <c r="G18206" s="220"/>
    </row>
    <row r="18207" spans="7:7">
      <c r="G18207" s="220"/>
    </row>
    <row r="18208" spans="7:7">
      <c r="G18208" s="220"/>
    </row>
    <row r="18209" spans="7:7">
      <c r="G18209" s="220"/>
    </row>
    <row r="18210" spans="7:7">
      <c r="G18210" s="220"/>
    </row>
    <row r="18211" spans="7:7">
      <c r="G18211" s="220"/>
    </row>
    <row r="18212" spans="7:7">
      <c r="G18212" s="220"/>
    </row>
    <row r="18213" spans="7:7">
      <c r="G18213" s="220"/>
    </row>
    <row r="18214" spans="7:7">
      <c r="G18214" s="220"/>
    </row>
    <row r="18215" spans="7:7">
      <c r="G18215" s="220"/>
    </row>
    <row r="18216" spans="7:7">
      <c r="G18216" s="220"/>
    </row>
    <row r="18217" spans="7:7">
      <c r="G18217" s="220"/>
    </row>
    <row r="18218" spans="7:7">
      <c r="G18218" s="220"/>
    </row>
    <row r="18219" spans="7:7">
      <c r="G18219" s="220"/>
    </row>
    <row r="18220" spans="7:7">
      <c r="G18220" s="220"/>
    </row>
    <row r="18221" spans="7:7">
      <c r="G18221" s="220"/>
    </row>
    <row r="18222" spans="7:7">
      <c r="G18222" s="220"/>
    </row>
    <row r="18223" spans="7:7">
      <c r="G18223" s="220"/>
    </row>
    <row r="18224" spans="7:7">
      <c r="G18224" s="220"/>
    </row>
    <row r="18225" spans="7:7">
      <c r="G18225" s="220"/>
    </row>
    <row r="18226" spans="7:7">
      <c r="G18226" s="220"/>
    </row>
    <row r="18227" spans="7:7">
      <c r="G18227" s="220"/>
    </row>
    <row r="18228" spans="7:7">
      <c r="G18228" s="220"/>
    </row>
    <row r="18229" spans="7:7">
      <c r="G18229" s="220"/>
    </row>
    <row r="18230" spans="7:7">
      <c r="G18230" s="220"/>
    </row>
    <row r="18231" spans="7:7">
      <c r="G18231" s="220"/>
    </row>
    <row r="18232" spans="7:7">
      <c r="G18232" s="220"/>
    </row>
    <row r="18233" spans="7:7">
      <c r="G18233" s="220"/>
    </row>
    <row r="18234" spans="7:7">
      <c r="G18234" s="220"/>
    </row>
    <row r="18235" spans="7:7">
      <c r="G18235" s="220"/>
    </row>
    <row r="18236" spans="7:7">
      <c r="G18236" s="220"/>
    </row>
    <row r="18237" spans="7:7">
      <c r="G18237" s="220"/>
    </row>
    <row r="18238" spans="7:7">
      <c r="G18238" s="220"/>
    </row>
    <row r="18239" spans="7:7">
      <c r="G18239" s="220"/>
    </row>
    <row r="18240" spans="7:7">
      <c r="G18240" s="220"/>
    </row>
    <row r="18241" spans="7:7">
      <c r="G18241" s="220"/>
    </row>
    <row r="18242" spans="7:7">
      <c r="G18242" s="220"/>
    </row>
    <row r="18243" spans="7:7">
      <c r="G18243" s="220"/>
    </row>
    <row r="18244" spans="7:7">
      <c r="G18244" s="220"/>
    </row>
    <row r="18245" spans="7:7">
      <c r="G18245" s="220"/>
    </row>
    <row r="18246" spans="7:7">
      <c r="G18246" s="220"/>
    </row>
    <row r="18247" spans="7:7">
      <c r="G18247" s="220"/>
    </row>
    <row r="18248" spans="7:7">
      <c r="G18248" s="220"/>
    </row>
    <row r="18249" spans="7:7">
      <c r="G18249" s="220"/>
    </row>
    <row r="18250" spans="7:7">
      <c r="G18250" s="220"/>
    </row>
    <row r="18251" spans="7:7">
      <c r="G18251" s="220"/>
    </row>
    <row r="18252" spans="7:7">
      <c r="G18252" s="220"/>
    </row>
    <row r="18253" spans="7:7">
      <c r="G18253" s="220"/>
    </row>
    <row r="18254" spans="7:7">
      <c r="G18254" s="220"/>
    </row>
    <row r="18255" spans="7:7">
      <c r="G18255" s="220"/>
    </row>
    <row r="18256" spans="7:7">
      <c r="G18256" s="220"/>
    </row>
    <row r="18257" spans="7:7">
      <c r="G18257" s="220"/>
    </row>
    <row r="18258" spans="7:7">
      <c r="G18258" s="220"/>
    </row>
    <row r="18259" spans="7:7">
      <c r="G18259" s="220"/>
    </row>
    <row r="18260" spans="7:7">
      <c r="G18260" s="220"/>
    </row>
    <row r="18261" spans="7:7">
      <c r="G18261" s="220"/>
    </row>
    <row r="18262" spans="7:7">
      <c r="G18262" s="220"/>
    </row>
    <row r="18263" spans="7:7">
      <c r="G18263" s="220"/>
    </row>
    <row r="18264" spans="7:7">
      <c r="G18264" s="220"/>
    </row>
    <row r="18265" spans="7:7">
      <c r="G18265" s="220"/>
    </row>
    <row r="18266" spans="7:7">
      <c r="G18266" s="220"/>
    </row>
    <row r="18267" spans="7:7">
      <c r="G18267" s="220"/>
    </row>
    <row r="18268" spans="7:7">
      <c r="G18268" s="220"/>
    </row>
    <row r="18269" spans="7:7">
      <c r="G18269" s="220"/>
    </row>
    <row r="18270" spans="7:7">
      <c r="G18270" s="220"/>
    </row>
    <row r="18271" spans="7:7">
      <c r="G18271" s="220"/>
    </row>
    <row r="18272" spans="7:7">
      <c r="G18272" s="220"/>
    </row>
    <row r="18273" spans="7:7">
      <c r="G18273" s="220"/>
    </row>
    <row r="18274" spans="7:7">
      <c r="G18274" s="220"/>
    </row>
    <row r="18275" spans="7:7">
      <c r="G18275" s="220"/>
    </row>
    <row r="18276" spans="7:7">
      <c r="G18276" s="220"/>
    </row>
    <row r="18277" spans="7:7">
      <c r="G18277" s="220"/>
    </row>
    <row r="18278" spans="7:7">
      <c r="G18278" s="220"/>
    </row>
    <row r="18279" spans="7:7">
      <c r="G18279" s="220"/>
    </row>
    <row r="18280" spans="7:7">
      <c r="G18280" s="220"/>
    </row>
    <row r="18281" spans="7:7">
      <c r="G18281" s="220"/>
    </row>
    <row r="18282" spans="7:7">
      <c r="G18282" s="220"/>
    </row>
    <row r="18283" spans="7:7">
      <c r="G18283" s="220"/>
    </row>
    <row r="18284" spans="7:7">
      <c r="G18284" s="220"/>
    </row>
    <row r="18285" spans="7:7">
      <c r="G18285" s="220"/>
    </row>
    <row r="18286" spans="7:7">
      <c r="G18286" s="220"/>
    </row>
    <row r="18287" spans="7:7">
      <c r="G18287" s="220"/>
    </row>
    <row r="18288" spans="7:7">
      <c r="G18288" s="220"/>
    </row>
    <row r="18289" spans="7:7">
      <c r="G18289" s="220"/>
    </row>
    <row r="18290" spans="7:7">
      <c r="G18290" s="220"/>
    </row>
    <row r="18291" spans="7:7">
      <c r="G18291" s="220"/>
    </row>
    <row r="18292" spans="7:7">
      <c r="G18292" s="220"/>
    </row>
    <row r="18293" spans="7:7">
      <c r="G18293" s="220"/>
    </row>
    <row r="18294" spans="7:7">
      <c r="G18294" s="220"/>
    </row>
    <row r="18295" spans="7:7">
      <c r="G18295" s="220"/>
    </row>
    <row r="18296" spans="7:7">
      <c r="G18296" s="220"/>
    </row>
    <row r="18297" spans="7:7">
      <c r="G18297" s="220"/>
    </row>
    <row r="18298" spans="7:7">
      <c r="G18298" s="220"/>
    </row>
    <row r="18299" spans="7:7">
      <c r="G18299" s="220"/>
    </row>
    <row r="18300" spans="7:7">
      <c r="G18300" s="220"/>
    </row>
    <row r="18301" spans="7:7">
      <c r="G18301" s="220"/>
    </row>
    <row r="18302" spans="7:7">
      <c r="G18302" s="220"/>
    </row>
    <row r="18303" spans="7:7">
      <c r="G18303" s="220"/>
    </row>
    <row r="18304" spans="7:7">
      <c r="G18304" s="220"/>
    </row>
    <row r="18305" spans="7:7">
      <c r="G18305" s="220"/>
    </row>
    <row r="18306" spans="7:7">
      <c r="G18306" s="220"/>
    </row>
    <row r="18307" spans="7:7">
      <c r="G18307" s="220"/>
    </row>
    <row r="18308" spans="7:7">
      <c r="G18308" s="220"/>
    </row>
    <row r="18309" spans="7:7">
      <c r="G18309" s="220"/>
    </row>
    <row r="18310" spans="7:7">
      <c r="G18310" s="220"/>
    </row>
    <row r="18311" spans="7:7">
      <c r="G18311" s="220"/>
    </row>
    <row r="18312" spans="7:7">
      <c r="G18312" s="220"/>
    </row>
    <row r="18313" spans="7:7">
      <c r="G18313" s="220"/>
    </row>
    <row r="18314" spans="7:7">
      <c r="G18314" s="220"/>
    </row>
    <row r="18315" spans="7:7">
      <c r="G18315" s="220"/>
    </row>
    <row r="18316" spans="7:7">
      <c r="G18316" s="220"/>
    </row>
    <row r="18317" spans="7:7">
      <c r="G18317" s="220"/>
    </row>
    <row r="18318" spans="7:7">
      <c r="G18318" s="220"/>
    </row>
    <row r="18319" spans="7:7">
      <c r="G18319" s="220"/>
    </row>
    <row r="18320" spans="7:7">
      <c r="G18320" s="220"/>
    </row>
    <row r="18321" spans="7:7">
      <c r="G18321" s="220"/>
    </row>
    <row r="18322" spans="7:7">
      <c r="G18322" s="220"/>
    </row>
    <row r="18323" spans="7:7">
      <c r="G18323" s="220"/>
    </row>
    <row r="18324" spans="7:7">
      <c r="G18324" s="220"/>
    </row>
    <row r="18325" spans="7:7">
      <c r="G18325" s="220"/>
    </row>
    <row r="18326" spans="7:7">
      <c r="G18326" s="220"/>
    </row>
    <row r="18327" spans="7:7">
      <c r="G18327" s="220"/>
    </row>
    <row r="18328" spans="7:7">
      <c r="G18328" s="220"/>
    </row>
    <row r="18329" spans="7:7">
      <c r="G18329" s="220"/>
    </row>
    <row r="18330" spans="7:7">
      <c r="G18330" s="220"/>
    </row>
    <row r="18331" spans="7:7">
      <c r="G18331" s="220"/>
    </row>
    <row r="18332" spans="7:7">
      <c r="G18332" s="220"/>
    </row>
    <row r="18333" spans="7:7">
      <c r="G18333" s="220"/>
    </row>
    <row r="18334" spans="7:7">
      <c r="G18334" s="220"/>
    </row>
    <row r="18335" spans="7:7">
      <c r="G18335" s="220"/>
    </row>
    <row r="18336" spans="7:7">
      <c r="G18336" s="220"/>
    </row>
    <row r="18337" spans="7:7">
      <c r="G18337" s="220"/>
    </row>
    <row r="18338" spans="7:7">
      <c r="G18338" s="220"/>
    </row>
    <row r="18339" spans="7:7">
      <c r="G18339" s="220"/>
    </row>
    <row r="18340" spans="7:7">
      <c r="G18340" s="220"/>
    </row>
    <row r="18341" spans="7:7">
      <c r="G18341" s="220"/>
    </row>
    <row r="18342" spans="7:7">
      <c r="G18342" s="220"/>
    </row>
    <row r="18343" spans="7:7">
      <c r="G18343" s="220"/>
    </row>
    <row r="18344" spans="7:7">
      <c r="G18344" s="220"/>
    </row>
    <row r="18345" spans="7:7">
      <c r="G18345" s="220"/>
    </row>
    <row r="18346" spans="7:7">
      <c r="G18346" s="220"/>
    </row>
    <row r="18347" spans="7:7">
      <c r="G18347" s="220"/>
    </row>
    <row r="18348" spans="7:7">
      <c r="G18348" s="220"/>
    </row>
    <row r="18349" spans="7:7">
      <c r="G18349" s="220"/>
    </row>
    <row r="18350" spans="7:7">
      <c r="G18350" s="220"/>
    </row>
    <row r="18351" spans="7:7">
      <c r="G18351" s="220"/>
    </row>
    <row r="18352" spans="7:7">
      <c r="G18352" s="220"/>
    </row>
    <row r="18353" spans="7:7">
      <c r="G18353" s="220"/>
    </row>
    <row r="18354" spans="7:7">
      <c r="G18354" s="220"/>
    </row>
    <row r="18355" spans="7:7">
      <c r="G18355" s="220"/>
    </row>
    <row r="18356" spans="7:7">
      <c r="G18356" s="220"/>
    </row>
    <row r="18357" spans="7:7">
      <c r="G18357" s="220"/>
    </row>
    <row r="18358" spans="7:7">
      <c r="G18358" s="220"/>
    </row>
    <row r="18359" spans="7:7">
      <c r="G18359" s="220"/>
    </row>
    <row r="18360" spans="7:7">
      <c r="G18360" s="220"/>
    </row>
    <row r="18361" spans="7:7">
      <c r="G18361" s="220"/>
    </row>
    <row r="18362" spans="7:7">
      <c r="G18362" s="220"/>
    </row>
    <row r="18363" spans="7:7">
      <c r="G18363" s="220"/>
    </row>
    <row r="18364" spans="7:7">
      <c r="G18364" s="220"/>
    </row>
    <row r="18365" spans="7:7">
      <c r="G18365" s="220"/>
    </row>
    <row r="18366" spans="7:7">
      <c r="G18366" s="220"/>
    </row>
    <row r="18367" spans="7:7">
      <c r="G18367" s="220"/>
    </row>
    <row r="18368" spans="7:7">
      <c r="G18368" s="220"/>
    </row>
    <row r="18369" spans="7:7">
      <c r="G18369" s="220"/>
    </row>
    <row r="18370" spans="7:7">
      <c r="G18370" s="220"/>
    </row>
    <row r="18371" spans="7:7">
      <c r="G18371" s="220"/>
    </row>
    <row r="18372" spans="7:7">
      <c r="G18372" s="220"/>
    </row>
    <row r="18373" spans="7:7">
      <c r="G18373" s="220"/>
    </row>
    <row r="18374" spans="7:7">
      <c r="G18374" s="220"/>
    </row>
    <row r="18375" spans="7:7">
      <c r="G18375" s="220"/>
    </row>
    <row r="18376" spans="7:7">
      <c r="G18376" s="220"/>
    </row>
    <row r="18377" spans="7:7">
      <c r="G18377" s="220"/>
    </row>
    <row r="18378" spans="7:7">
      <c r="G18378" s="220"/>
    </row>
    <row r="18379" spans="7:7">
      <c r="G18379" s="220"/>
    </row>
    <row r="18380" spans="7:7">
      <c r="G18380" s="220"/>
    </row>
    <row r="18381" spans="7:7">
      <c r="G18381" s="220"/>
    </row>
    <row r="18382" spans="7:7">
      <c r="G18382" s="220"/>
    </row>
    <row r="18383" spans="7:7">
      <c r="G18383" s="220"/>
    </row>
    <row r="18384" spans="7:7">
      <c r="G18384" s="220"/>
    </row>
    <row r="18385" spans="7:7">
      <c r="G18385" s="220"/>
    </row>
    <row r="18386" spans="7:7">
      <c r="G18386" s="220"/>
    </row>
    <row r="18387" spans="7:7">
      <c r="G18387" s="220"/>
    </row>
    <row r="18388" spans="7:7">
      <c r="G18388" s="220"/>
    </row>
    <row r="18389" spans="7:7">
      <c r="G18389" s="220"/>
    </row>
    <row r="18390" spans="7:7">
      <c r="G18390" s="220"/>
    </row>
    <row r="18391" spans="7:7">
      <c r="G18391" s="220"/>
    </row>
    <row r="18392" spans="7:7">
      <c r="G18392" s="220"/>
    </row>
    <row r="18393" spans="7:7">
      <c r="G18393" s="220"/>
    </row>
    <row r="18394" spans="7:7">
      <c r="G18394" s="220"/>
    </row>
    <row r="18395" spans="7:7">
      <c r="G18395" s="220"/>
    </row>
    <row r="18396" spans="7:7">
      <c r="G18396" s="220"/>
    </row>
    <row r="18397" spans="7:7">
      <c r="G18397" s="220"/>
    </row>
    <row r="18398" spans="7:7">
      <c r="G18398" s="220"/>
    </row>
    <row r="18399" spans="7:7">
      <c r="G18399" s="220"/>
    </row>
    <row r="18400" spans="7:7">
      <c r="G18400" s="220"/>
    </row>
    <row r="18401" spans="7:7">
      <c r="G18401" s="220"/>
    </row>
    <row r="18402" spans="7:7">
      <c r="G18402" s="220"/>
    </row>
    <row r="18403" spans="7:7">
      <c r="G18403" s="220"/>
    </row>
    <row r="18404" spans="7:7">
      <c r="G18404" s="220"/>
    </row>
    <row r="18405" spans="7:7">
      <c r="G18405" s="220"/>
    </row>
    <row r="18406" spans="7:7">
      <c r="G18406" s="220"/>
    </row>
    <row r="18407" spans="7:7">
      <c r="G18407" s="220"/>
    </row>
    <row r="18408" spans="7:7">
      <c r="G18408" s="220"/>
    </row>
    <row r="18409" spans="7:7">
      <c r="G18409" s="220"/>
    </row>
    <row r="18410" spans="7:7">
      <c r="G18410" s="220"/>
    </row>
    <row r="18411" spans="7:7">
      <c r="G18411" s="220"/>
    </row>
    <row r="18412" spans="7:7">
      <c r="G18412" s="220"/>
    </row>
    <row r="18413" spans="7:7">
      <c r="G18413" s="220"/>
    </row>
    <row r="18414" spans="7:7">
      <c r="G18414" s="220"/>
    </row>
    <row r="18415" spans="7:7">
      <c r="G18415" s="220"/>
    </row>
    <row r="18416" spans="7:7">
      <c r="G18416" s="220"/>
    </row>
    <row r="18417" spans="7:7">
      <c r="G18417" s="220"/>
    </row>
    <row r="18418" spans="7:7">
      <c r="G18418" s="220"/>
    </row>
    <row r="18419" spans="7:7">
      <c r="G18419" s="220"/>
    </row>
    <row r="18420" spans="7:7">
      <c r="G18420" s="220"/>
    </row>
    <row r="18421" spans="7:7">
      <c r="G18421" s="220"/>
    </row>
    <row r="18422" spans="7:7">
      <c r="G18422" s="220"/>
    </row>
    <row r="18423" spans="7:7">
      <c r="G18423" s="220"/>
    </row>
    <row r="18424" spans="7:7">
      <c r="G18424" s="220"/>
    </row>
    <row r="18425" spans="7:7">
      <c r="G18425" s="220"/>
    </row>
    <row r="18426" spans="7:7">
      <c r="G18426" s="220"/>
    </row>
    <row r="18427" spans="7:7">
      <c r="G18427" s="220"/>
    </row>
    <row r="18428" spans="7:7">
      <c r="G18428" s="220"/>
    </row>
    <row r="18429" spans="7:7">
      <c r="G18429" s="220"/>
    </row>
    <row r="18430" spans="7:7">
      <c r="G18430" s="220"/>
    </row>
    <row r="18431" spans="7:7">
      <c r="G18431" s="220"/>
    </row>
    <row r="18432" spans="7:7">
      <c r="G18432" s="220"/>
    </row>
    <row r="18433" spans="7:7">
      <c r="G18433" s="220"/>
    </row>
    <row r="18434" spans="7:7">
      <c r="G18434" s="220"/>
    </row>
    <row r="18435" spans="7:7">
      <c r="G18435" s="220"/>
    </row>
    <row r="18436" spans="7:7">
      <c r="G18436" s="220"/>
    </row>
    <row r="18437" spans="7:7">
      <c r="G18437" s="220"/>
    </row>
    <row r="18438" spans="7:7">
      <c r="G18438" s="220"/>
    </row>
    <row r="18439" spans="7:7">
      <c r="G18439" s="220"/>
    </row>
    <row r="18440" spans="7:7">
      <c r="G18440" s="220"/>
    </row>
    <row r="18441" spans="7:7">
      <c r="G18441" s="220"/>
    </row>
    <row r="18442" spans="7:7">
      <c r="G18442" s="220"/>
    </row>
    <row r="18443" spans="7:7">
      <c r="G18443" s="220"/>
    </row>
    <row r="18444" spans="7:7">
      <c r="G18444" s="220"/>
    </row>
    <row r="18445" spans="7:7">
      <c r="G18445" s="220"/>
    </row>
    <row r="18446" spans="7:7">
      <c r="G18446" s="220"/>
    </row>
    <row r="18447" spans="7:7">
      <c r="G18447" s="220"/>
    </row>
    <row r="18448" spans="7:7">
      <c r="G18448" s="220"/>
    </row>
    <row r="18449" spans="7:7">
      <c r="G18449" s="220"/>
    </row>
    <row r="18450" spans="7:7">
      <c r="G18450" s="220"/>
    </row>
    <row r="18451" spans="7:7">
      <c r="G18451" s="220"/>
    </row>
    <row r="18452" spans="7:7">
      <c r="G18452" s="220"/>
    </row>
    <row r="18453" spans="7:7">
      <c r="G18453" s="220"/>
    </row>
    <row r="18454" spans="7:7">
      <c r="G18454" s="220"/>
    </row>
    <row r="18455" spans="7:7">
      <c r="G18455" s="220"/>
    </row>
    <row r="18456" spans="7:7">
      <c r="G18456" s="220"/>
    </row>
    <row r="18457" spans="7:7">
      <c r="G18457" s="220"/>
    </row>
    <row r="18458" spans="7:7">
      <c r="G18458" s="220"/>
    </row>
    <row r="18459" spans="7:7">
      <c r="G18459" s="220"/>
    </row>
    <row r="18460" spans="7:7">
      <c r="G18460" s="220"/>
    </row>
    <row r="18461" spans="7:7">
      <c r="G18461" s="220"/>
    </row>
    <row r="18462" spans="7:7">
      <c r="G18462" s="220"/>
    </row>
    <row r="18463" spans="7:7">
      <c r="G18463" s="220"/>
    </row>
    <row r="18464" spans="7:7">
      <c r="G18464" s="220"/>
    </row>
    <row r="18465" spans="7:7">
      <c r="G18465" s="220"/>
    </row>
    <row r="18466" spans="7:7">
      <c r="G18466" s="220"/>
    </row>
    <row r="18467" spans="7:7">
      <c r="G18467" s="220"/>
    </row>
    <row r="18468" spans="7:7">
      <c r="G18468" s="220"/>
    </row>
    <row r="18469" spans="7:7">
      <c r="G18469" s="220"/>
    </row>
    <row r="18470" spans="7:7">
      <c r="G18470" s="220"/>
    </row>
    <row r="18471" spans="7:7">
      <c r="G18471" s="220"/>
    </row>
    <row r="18472" spans="7:7">
      <c r="G18472" s="220"/>
    </row>
    <row r="18473" spans="7:7">
      <c r="G18473" s="220"/>
    </row>
    <row r="18474" spans="7:7">
      <c r="G18474" s="220"/>
    </row>
    <row r="18475" spans="7:7">
      <c r="G18475" s="220"/>
    </row>
    <row r="18476" spans="7:7">
      <c r="G18476" s="220"/>
    </row>
    <row r="18477" spans="7:7">
      <c r="G18477" s="220"/>
    </row>
    <row r="18478" spans="7:7">
      <c r="G18478" s="220"/>
    </row>
    <row r="18479" spans="7:7">
      <c r="G18479" s="220"/>
    </row>
    <row r="18480" spans="7:7">
      <c r="G18480" s="220"/>
    </row>
    <row r="18481" spans="7:7">
      <c r="G18481" s="220"/>
    </row>
    <row r="18482" spans="7:7">
      <c r="G18482" s="220"/>
    </row>
    <row r="18483" spans="7:7">
      <c r="G18483" s="220"/>
    </row>
    <row r="18484" spans="7:7">
      <c r="G18484" s="220"/>
    </row>
    <row r="18485" spans="7:7">
      <c r="G18485" s="220"/>
    </row>
    <row r="18486" spans="7:7">
      <c r="G18486" s="220"/>
    </row>
    <row r="18487" spans="7:7">
      <c r="G18487" s="220"/>
    </row>
    <row r="18488" spans="7:7">
      <c r="G18488" s="220"/>
    </row>
    <row r="18489" spans="7:7">
      <c r="G18489" s="220"/>
    </row>
    <row r="18490" spans="7:7">
      <c r="G18490" s="220"/>
    </row>
    <row r="18491" spans="7:7">
      <c r="G18491" s="220"/>
    </row>
    <row r="18492" spans="7:7">
      <c r="G18492" s="220"/>
    </row>
    <row r="18493" spans="7:7">
      <c r="G18493" s="220"/>
    </row>
    <row r="18494" spans="7:7">
      <c r="G18494" s="220"/>
    </row>
    <row r="18495" spans="7:7">
      <c r="G18495" s="220"/>
    </row>
    <row r="18496" spans="7:7">
      <c r="G18496" s="220"/>
    </row>
    <row r="18497" spans="7:7">
      <c r="G18497" s="220"/>
    </row>
    <row r="18498" spans="7:7">
      <c r="G18498" s="220"/>
    </row>
    <row r="18499" spans="7:7">
      <c r="G18499" s="220"/>
    </row>
    <row r="18500" spans="7:7">
      <c r="G18500" s="220"/>
    </row>
    <row r="18501" spans="7:7">
      <c r="G18501" s="220"/>
    </row>
    <row r="18502" spans="7:7">
      <c r="G18502" s="220"/>
    </row>
    <row r="18503" spans="7:7">
      <c r="G18503" s="220"/>
    </row>
    <row r="18504" spans="7:7">
      <c r="G18504" s="220"/>
    </row>
    <row r="18505" spans="7:7">
      <c r="G18505" s="220"/>
    </row>
    <row r="18506" spans="7:7">
      <c r="G18506" s="220"/>
    </row>
    <row r="18507" spans="7:7">
      <c r="G18507" s="220"/>
    </row>
    <row r="18508" spans="7:7">
      <c r="G18508" s="220"/>
    </row>
    <row r="18509" spans="7:7">
      <c r="G18509" s="220"/>
    </row>
    <row r="18510" spans="7:7">
      <c r="G18510" s="220"/>
    </row>
    <row r="18511" spans="7:7">
      <c r="G18511" s="220"/>
    </row>
    <row r="18512" spans="7:7">
      <c r="G18512" s="220"/>
    </row>
    <row r="18513" spans="7:7">
      <c r="G18513" s="220"/>
    </row>
    <row r="18514" spans="7:7">
      <c r="G18514" s="220"/>
    </row>
    <row r="18515" spans="7:7">
      <c r="G18515" s="220"/>
    </row>
    <row r="18516" spans="7:7">
      <c r="G18516" s="220"/>
    </row>
    <row r="18517" spans="7:7">
      <c r="G18517" s="220"/>
    </row>
    <row r="18518" spans="7:7">
      <c r="G18518" s="220"/>
    </row>
    <row r="18519" spans="7:7">
      <c r="G18519" s="220"/>
    </row>
    <row r="18520" spans="7:7">
      <c r="G18520" s="220"/>
    </row>
    <row r="18521" spans="7:7">
      <c r="G18521" s="220"/>
    </row>
    <row r="18522" spans="7:7">
      <c r="G18522" s="220"/>
    </row>
    <row r="18523" spans="7:7">
      <c r="G18523" s="220"/>
    </row>
    <row r="18524" spans="7:7">
      <c r="G18524" s="220"/>
    </row>
    <row r="18525" spans="7:7">
      <c r="G18525" s="220"/>
    </row>
    <row r="18526" spans="7:7">
      <c r="G18526" s="220"/>
    </row>
    <row r="18527" spans="7:7">
      <c r="G18527" s="220"/>
    </row>
    <row r="18528" spans="7:7">
      <c r="G18528" s="220"/>
    </row>
    <row r="18529" spans="7:7">
      <c r="G18529" s="220"/>
    </row>
    <row r="18530" spans="7:7">
      <c r="G18530" s="220"/>
    </row>
    <row r="18531" spans="7:7">
      <c r="G18531" s="220"/>
    </row>
    <row r="18532" spans="7:7">
      <c r="G18532" s="220"/>
    </row>
    <row r="18533" spans="7:7">
      <c r="G18533" s="220"/>
    </row>
    <row r="18534" spans="7:7">
      <c r="G18534" s="220"/>
    </row>
    <row r="18535" spans="7:7">
      <c r="G18535" s="220"/>
    </row>
    <row r="18536" spans="7:7">
      <c r="G18536" s="220"/>
    </row>
    <row r="18537" spans="7:7">
      <c r="G18537" s="220"/>
    </row>
    <row r="18538" spans="7:7">
      <c r="G18538" s="220"/>
    </row>
    <row r="18539" spans="7:7">
      <c r="G18539" s="220"/>
    </row>
    <row r="18540" spans="7:7">
      <c r="G18540" s="220"/>
    </row>
    <row r="18541" spans="7:7">
      <c r="G18541" s="220"/>
    </row>
    <row r="18542" spans="7:7">
      <c r="G18542" s="220"/>
    </row>
    <row r="18543" spans="7:7">
      <c r="G18543" s="220"/>
    </row>
    <row r="18544" spans="7:7">
      <c r="G18544" s="220"/>
    </row>
    <row r="18545" spans="7:7">
      <c r="G18545" s="220"/>
    </row>
    <row r="18546" spans="7:7">
      <c r="G18546" s="220"/>
    </row>
    <row r="18547" spans="7:7">
      <c r="G18547" s="220"/>
    </row>
    <row r="18548" spans="7:7">
      <c r="G18548" s="220"/>
    </row>
    <row r="18549" spans="7:7">
      <c r="G18549" s="220"/>
    </row>
    <row r="18550" spans="7:7">
      <c r="G18550" s="220"/>
    </row>
    <row r="18551" spans="7:7">
      <c r="G18551" s="220"/>
    </row>
    <row r="18552" spans="7:7">
      <c r="G18552" s="220"/>
    </row>
    <row r="18553" spans="7:7">
      <c r="G18553" s="220"/>
    </row>
    <row r="18554" spans="7:7">
      <c r="G18554" s="220"/>
    </row>
    <row r="18555" spans="7:7">
      <c r="G18555" s="220"/>
    </row>
    <row r="18556" spans="7:7">
      <c r="G18556" s="220"/>
    </row>
    <row r="18557" spans="7:7">
      <c r="G18557" s="220"/>
    </row>
    <row r="18558" spans="7:7">
      <c r="G18558" s="220"/>
    </row>
    <row r="18559" spans="7:7">
      <c r="G18559" s="220"/>
    </row>
    <row r="18560" spans="7:7">
      <c r="G18560" s="220"/>
    </row>
    <row r="18561" spans="7:7">
      <c r="G18561" s="220"/>
    </row>
    <row r="18562" spans="7:7">
      <c r="G18562" s="220"/>
    </row>
    <row r="18563" spans="7:7">
      <c r="G18563" s="220"/>
    </row>
    <row r="18564" spans="7:7">
      <c r="G18564" s="220"/>
    </row>
    <row r="18565" spans="7:7">
      <c r="G18565" s="220"/>
    </row>
    <row r="18566" spans="7:7">
      <c r="G18566" s="220"/>
    </row>
    <row r="18567" spans="7:7">
      <c r="G18567" s="220"/>
    </row>
    <row r="18568" spans="7:7">
      <c r="G18568" s="220"/>
    </row>
    <row r="18569" spans="7:7">
      <c r="G18569" s="220"/>
    </row>
    <row r="18570" spans="7:7">
      <c r="G18570" s="220"/>
    </row>
    <row r="18571" spans="7:7">
      <c r="G18571" s="220"/>
    </row>
    <row r="18572" spans="7:7">
      <c r="G18572" s="220"/>
    </row>
    <row r="18573" spans="7:7">
      <c r="G18573" s="220"/>
    </row>
    <row r="18574" spans="7:7">
      <c r="G18574" s="220"/>
    </row>
    <row r="18575" spans="7:7">
      <c r="G18575" s="220"/>
    </row>
    <row r="18576" spans="7:7">
      <c r="G18576" s="220"/>
    </row>
    <row r="18577" spans="7:7">
      <c r="G18577" s="220"/>
    </row>
    <row r="18578" spans="7:7">
      <c r="G18578" s="220"/>
    </row>
    <row r="18579" spans="7:7">
      <c r="G18579" s="220"/>
    </row>
    <row r="18580" spans="7:7">
      <c r="G18580" s="220"/>
    </row>
    <row r="18581" spans="7:7">
      <c r="G18581" s="220"/>
    </row>
    <row r="18582" spans="7:7">
      <c r="G18582" s="220"/>
    </row>
    <row r="18583" spans="7:7">
      <c r="G18583" s="220"/>
    </row>
    <row r="18584" spans="7:7">
      <c r="G18584" s="220"/>
    </row>
    <row r="18585" spans="7:7">
      <c r="G18585" s="220"/>
    </row>
    <row r="18586" spans="7:7">
      <c r="G18586" s="220"/>
    </row>
    <row r="18587" spans="7:7">
      <c r="G18587" s="220"/>
    </row>
    <row r="18588" spans="7:7">
      <c r="G18588" s="220"/>
    </row>
    <row r="18589" spans="7:7">
      <c r="G18589" s="220"/>
    </row>
    <row r="18590" spans="7:7">
      <c r="G18590" s="220"/>
    </row>
    <row r="18591" spans="7:7">
      <c r="G18591" s="220"/>
    </row>
    <row r="18592" spans="7:7">
      <c r="G18592" s="220"/>
    </row>
    <row r="18593" spans="7:7">
      <c r="G18593" s="220"/>
    </row>
    <row r="18594" spans="7:7">
      <c r="G18594" s="220"/>
    </row>
    <row r="18595" spans="7:7">
      <c r="G18595" s="220"/>
    </row>
    <row r="18596" spans="7:7">
      <c r="G18596" s="220"/>
    </row>
    <row r="18597" spans="7:7">
      <c r="G18597" s="220"/>
    </row>
    <row r="18598" spans="7:7">
      <c r="G18598" s="220"/>
    </row>
    <row r="18599" spans="7:7">
      <c r="G18599" s="220"/>
    </row>
    <row r="18600" spans="7:7">
      <c r="G18600" s="220"/>
    </row>
    <row r="18601" spans="7:7">
      <c r="G18601" s="220"/>
    </row>
    <row r="18602" spans="7:7">
      <c r="G18602" s="220"/>
    </row>
    <row r="18603" spans="7:7">
      <c r="G18603" s="220"/>
    </row>
    <row r="18604" spans="7:7">
      <c r="G18604" s="220"/>
    </row>
    <row r="18605" spans="7:7">
      <c r="G18605" s="220"/>
    </row>
    <row r="18606" spans="7:7">
      <c r="G18606" s="220"/>
    </row>
    <row r="18607" spans="7:7">
      <c r="G18607" s="220"/>
    </row>
    <row r="18608" spans="7:7">
      <c r="G18608" s="220"/>
    </row>
    <row r="18609" spans="7:7">
      <c r="G18609" s="220"/>
    </row>
    <row r="18610" spans="7:7">
      <c r="G18610" s="220"/>
    </row>
    <row r="18611" spans="7:7">
      <c r="G18611" s="220"/>
    </row>
    <row r="18612" spans="7:7">
      <c r="G18612" s="220"/>
    </row>
    <row r="18613" spans="7:7">
      <c r="G18613" s="220"/>
    </row>
    <row r="18614" spans="7:7">
      <c r="G18614" s="220"/>
    </row>
    <row r="18615" spans="7:7">
      <c r="G18615" s="220"/>
    </row>
    <row r="18616" spans="7:7">
      <c r="G18616" s="220"/>
    </row>
    <row r="18617" spans="7:7">
      <c r="G18617" s="220"/>
    </row>
    <row r="18618" spans="7:7">
      <c r="G18618" s="220"/>
    </row>
    <row r="18619" spans="7:7">
      <c r="G18619" s="220"/>
    </row>
    <row r="18620" spans="7:7">
      <c r="G18620" s="220"/>
    </row>
    <row r="18621" spans="7:7">
      <c r="G18621" s="220"/>
    </row>
    <row r="18622" spans="7:7">
      <c r="G18622" s="220"/>
    </row>
    <row r="18623" spans="7:7">
      <c r="G18623" s="220"/>
    </row>
    <row r="18624" spans="7:7">
      <c r="G18624" s="220"/>
    </row>
    <row r="18625" spans="7:7">
      <c r="G18625" s="220"/>
    </row>
    <row r="18626" spans="7:7">
      <c r="G18626" s="220"/>
    </row>
    <row r="18627" spans="7:7">
      <c r="G18627" s="220"/>
    </row>
    <row r="18628" spans="7:7">
      <c r="G18628" s="220"/>
    </row>
    <row r="18629" spans="7:7">
      <c r="G18629" s="220"/>
    </row>
    <row r="18630" spans="7:7">
      <c r="G18630" s="220"/>
    </row>
    <row r="18631" spans="7:7">
      <c r="G18631" s="220"/>
    </row>
    <row r="18632" spans="7:7">
      <c r="G18632" s="220"/>
    </row>
    <row r="18633" spans="7:7">
      <c r="G18633" s="220"/>
    </row>
    <row r="18634" spans="7:7">
      <c r="G18634" s="220"/>
    </row>
    <row r="18635" spans="7:7">
      <c r="G18635" s="220"/>
    </row>
    <row r="18636" spans="7:7">
      <c r="G18636" s="220"/>
    </row>
    <row r="18637" spans="7:7">
      <c r="G18637" s="220"/>
    </row>
    <row r="18638" spans="7:7">
      <c r="G18638" s="220"/>
    </row>
    <row r="18639" spans="7:7">
      <c r="G18639" s="220"/>
    </row>
    <row r="18640" spans="7:7">
      <c r="G18640" s="220"/>
    </row>
    <row r="18641" spans="7:7">
      <c r="G18641" s="220"/>
    </row>
    <row r="18642" spans="7:7">
      <c r="G18642" s="220"/>
    </row>
    <row r="18643" spans="7:7">
      <c r="G18643" s="220"/>
    </row>
    <row r="18644" spans="7:7">
      <c r="G18644" s="220"/>
    </row>
    <row r="18645" spans="7:7">
      <c r="G18645" s="220"/>
    </row>
    <row r="18646" spans="7:7">
      <c r="G18646" s="220"/>
    </row>
    <row r="18647" spans="7:7">
      <c r="G18647" s="220"/>
    </row>
    <row r="18648" spans="7:7">
      <c r="G18648" s="220"/>
    </row>
    <row r="18649" spans="7:7">
      <c r="G18649" s="220"/>
    </row>
    <row r="18650" spans="7:7">
      <c r="G18650" s="220"/>
    </row>
    <row r="18651" spans="7:7">
      <c r="G18651" s="220"/>
    </row>
    <row r="18652" spans="7:7">
      <c r="G18652" s="220"/>
    </row>
    <row r="18653" spans="7:7">
      <c r="G18653" s="220"/>
    </row>
    <row r="18654" spans="7:7">
      <c r="G18654" s="220"/>
    </row>
    <row r="18655" spans="7:7">
      <c r="G18655" s="220"/>
    </row>
    <row r="18656" spans="7:7">
      <c r="G18656" s="220"/>
    </row>
    <row r="18657" spans="7:7">
      <c r="G18657" s="220"/>
    </row>
    <row r="18658" spans="7:7">
      <c r="G18658" s="220"/>
    </row>
    <row r="18659" spans="7:7">
      <c r="G18659" s="220"/>
    </row>
    <row r="18660" spans="7:7">
      <c r="G18660" s="220"/>
    </row>
    <row r="18661" spans="7:7">
      <c r="G18661" s="220"/>
    </row>
    <row r="18662" spans="7:7">
      <c r="G18662" s="220"/>
    </row>
    <row r="18663" spans="7:7">
      <c r="G18663" s="220"/>
    </row>
    <row r="18664" spans="7:7">
      <c r="G18664" s="220"/>
    </row>
    <row r="18665" spans="7:7">
      <c r="G18665" s="220"/>
    </row>
    <row r="18666" spans="7:7">
      <c r="G18666" s="220"/>
    </row>
    <row r="18667" spans="7:7">
      <c r="G18667" s="220"/>
    </row>
    <row r="18668" spans="7:7">
      <c r="G18668" s="220"/>
    </row>
    <row r="18669" spans="7:7">
      <c r="G18669" s="220"/>
    </row>
    <row r="18670" spans="7:7">
      <c r="G18670" s="220"/>
    </row>
    <row r="18671" spans="7:7">
      <c r="G18671" s="220"/>
    </row>
    <row r="18672" spans="7:7">
      <c r="G18672" s="220"/>
    </row>
    <row r="18673" spans="7:7">
      <c r="G18673" s="220"/>
    </row>
    <row r="18674" spans="7:7">
      <c r="G18674" s="220"/>
    </row>
    <row r="18675" spans="7:7">
      <c r="G18675" s="220"/>
    </row>
    <row r="18676" spans="7:7">
      <c r="G18676" s="220"/>
    </row>
    <row r="18677" spans="7:7">
      <c r="G18677" s="220"/>
    </row>
    <row r="18678" spans="7:7">
      <c r="G18678" s="220"/>
    </row>
    <row r="18679" spans="7:7">
      <c r="G18679" s="220"/>
    </row>
    <row r="18680" spans="7:7">
      <c r="G18680" s="220"/>
    </row>
    <row r="18681" spans="7:7">
      <c r="G18681" s="220"/>
    </row>
    <row r="18682" spans="7:7">
      <c r="G18682" s="220"/>
    </row>
    <row r="18683" spans="7:7">
      <c r="G18683" s="220"/>
    </row>
    <row r="18684" spans="7:7">
      <c r="G18684" s="220"/>
    </row>
    <row r="18685" spans="7:7">
      <c r="G18685" s="220"/>
    </row>
    <row r="18686" spans="7:7">
      <c r="G18686" s="220"/>
    </row>
    <row r="18687" spans="7:7">
      <c r="G18687" s="220"/>
    </row>
    <row r="18688" spans="7:7">
      <c r="G18688" s="220"/>
    </row>
    <row r="18689" spans="7:7">
      <c r="G18689" s="220"/>
    </row>
    <row r="18690" spans="7:7">
      <c r="G18690" s="220"/>
    </row>
    <row r="18691" spans="7:7">
      <c r="G18691" s="220"/>
    </row>
    <row r="18692" spans="7:7">
      <c r="G18692" s="220"/>
    </row>
    <row r="18693" spans="7:7">
      <c r="G18693" s="220"/>
    </row>
    <row r="18694" spans="7:7">
      <c r="G18694" s="220"/>
    </row>
    <row r="18695" spans="7:7">
      <c r="G18695" s="220"/>
    </row>
    <row r="18696" spans="7:7">
      <c r="G18696" s="220"/>
    </row>
    <row r="18697" spans="7:7">
      <c r="G18697" s="220"/>
    </row>
    <row r="18698" spans="7:7">
      <c r="G18698" s="220"/>
    </row>
    <row r="18699" spans="7:7">
      <c r="G18699" s="220"/>
    </row>
    <row r="18700" spans="7:7">
      <c r="G18700" s="220"/>
    </row>
    <row r="18701" spans="7:7">
      <c r="G18701" s="220"/>
    </row>
    <row r="18702" spans="7:7">
      <c r="G18702" s="220"/>
    </row>
    <row r="18703" spans="7:7">
      <c r="G18703" s="220"/>
    </row>
    <row r="18704" spans="7:7">
      <c r="G18704" s="220"/>
    </row>
    <row r="18705" spans="7:7">
      <c r="G18705" s="220"/>
    </row>
    <row r="18706" spans="7:7">
      <c r="G18706" s="220"/>
    </row>
    <row r="18707" spans="7:7">
      <c r="G18707" s="220"/>
    </row>
    <row r="18708" spans="7:7">
      <c r="G18708" s="220"/>
    </row>
    <row r="18709" spans="7:7">
      <c r="G18709" s="220"/>
    </row>
    <row r="18710" spans="7:7">
      <c r="G18710" s="220"/>
    </row>
    <row r="18711" spans="7:7">
      <c r="G18711" s="220"/>
    </row>
    <row r="18712" spans="7:7">
      <c r="G18712" s="220"/>
    </row>
    <row r="18713" spans="7:7">
      <c r="G18713" s="220"/>
    </row>
    <row r="18714" spans="7:7">
      <c r="G18714" s="220"/>
    </row>
    <row r="18715" spans="7:7">
      <c r="G18715" s="220"/>
    </row>
    <row r="18716" spans="7:7">
      <c r="G18716" s="220"/>
    </row>
    <row r="18717" spans="7:7">
      <c r="G18717" s="220"/>
    </row>
    <row r="18718" spans="7:7">
      <c r="G18718" s="220"/>
    </row>
    <row r="18719" spans="7:7">
      <c r="G18719" s="220"/>
    </row>
    <row r="18720" spans="7:7">
      <c r="G18720" s="220"/>
    </row>
    <row r="18721" spans="7:7">
      <c r="G18721" s="220"/>
    </row>
    <row r="18722" spans="7:7">
      <c r="G18722" s="220"/>
    </row>
    <row r="18723" spans="7:7">
      <c r="G18723" s="220"/>
    </row>
    <row r="18724" spans="7:7">
      <c r="G18724" s="220"/>
    </row>
    <row r="18725" spans="7:7">
      <c r="G18725" s="220"/>
    </row>
    <row r="18726" spans="7:7">
      <c r="G18726" s="220"/>
    </row>
    <row r="18727" spans="7:7">
      <c r="G18727" s="220"/>
    </row>
    <row r="18728" spans="7:7">
      <c r="G18728" s="220"/>
    </row>
    <row r="18729" spans="7:7">
      <c r="G18729" s="220"/>
    </row>
    <row r="18730" spans="7:7">
      <c r="G18730" s="220"/>
    </row>
    <row r="18731" spans="7:7">
      <c r="G18731" s="220"/>
    </row>
    <row r="18732" spans="7:7">
      <c r="G18732" s="220"/>
    </row>
    <row r="18733" spans="7:7">
      <c r="G18733" s="220"/>
    </row>
    <row r="18734" spans="7:7">
      <c r="G18734" s="220"/>
    </row>
    <row r="18735" spans="7:7">
      <c r="G18735" s="220"/>
    </row>
    <row r="18736" spans="7:7">
      <c r="G18736" s="220"/>
    </row>
    <row r="18737" spans="7:7">
      <c r="G18737" s="220"/>
    </row>
    <row r="18738" spans="7:7">
      <c r="G18738" s="220"/>
    </row>
    <row r="18739" spans="7:7">
      <c r="G18739" s="220"/>
    </row>
    <row r="18740" spans="7:7">
      <c r="G18740" s="220"/>
    </row>
    <row r="18741" spans="7:7">
      <c r="G18741" s="220"/>
    </row>
    <row r="18742" spans="7:7">
      <c r="G18742" s="220"/>
    </row>
    <row r="18743" spans="7:7">
      <c r="G18743" s="220"/>
    </row>
    <row r="18744" spans="7:7">
      <c r="G18744" s="220"/>
    </row>
    <row r="18745" spans="7:7">
      <c r="G18745" s="220"/>
    </row>
    <row r="18746" spans="7:7">
      <c r="G18746" s="220"/>
    </row>
    <row r="18747" spans="7:7">
      <c r="G18747" s="220"/>
    </row>
    <row r="18748" spans="7:7">
      <c r="G18748" s="220"/>
    </row>
    <row r="18749" spans="7:7">
      <c r="G18749" s="220"/>
    </row>
    <row r="18750" spans="7:7">
      <c r="G18750" s="220"/>
    </row>
    <row r="18751" spans="7:7">
      <c r="G18751" s="220"/>
    </row>
    <row r="18752" spans="7:7">
      <c r="G18752" s="220"/>
    </row>
    <row r="18753" spans="7:7">
      <c r="G18753" s="220"/>
    </row>
    <row r="18754" spans="7:7">
      <c r="G18754" s="220"/>
    </row>
    <row r="18755" spans="7:7">
      <c r="G18755" s="220"/>
    </row>
    <row r="18756" spans="7:7">
      <c r="G18756" s="220"/>
    </row>
    <row r="18757" spans="7:7">
      <c r="G18757" s="220"/>
    </row>
    <row r="18758" spans="7:7">
      <c r="G18758" s="220"/>
    </row>
    <row r="18759" spans="7:7">
      <c r="G18759" s="220"/>
    </row>
    <row r="18760" spans="7:7">
      <c r="G18760" s="220"/>
    </row>
    <row r="18761" spans="7:7">
      <c r="G18761" s="220"/>
    </row>
    <row r="18762" spans="7:7">
      <c r="G18762" s="220"/>
    </row>
    <row r="18763" spans="7:7">
      <c r="G18763" s="220"/>
    </row>
    <row r="18764" spans="7:7">
      <c r="G18764" s="220"/>
    </row>
    <row r="18765" spans="7:7">
      <c r="G18765" s="220"/>
    </row>
    <row r="18766" spans="7:7">
      <c r="G18766" s="220"/>
    </row>
    <row r="18767" spans="7:7">
      <c r="G18767" s="220"/>
    </row>
    <row r="18768" spans="7:7">
      <c r="G18768" s="220"/>
    </row>
    <row r="18769" spans="7:7">
      <c r="G18769" s="220"/>
    </row>
    <row r="18770" spans="7:7">
      <c r="G18770" s="220"/>
    </row>
    <row r="18771" spans="7:7">
      <c r="G18771" s="220"/>
    </row>
    <row r="18772" spans="7:7">
      <c r="G18772" s="220"/>
    </row>
    <row r="18773" spans="7:7">
      <c r="G18773" s="220"/>
    </row>
    <row r="18774" spans="7:7">
      <c r="G18774" s="220"/>
    </row>
    <row r="18775" spans="7:7">
      <c r="G18775" s="220"/>
    </row>
    <row r="18776" spans="7:7">
      <c r="G18776" s="220"/>
    </row>
    <row r="18777" spans="7:7">
      <c r="G18777" s="220"/>
    </row>
    <row r="18778" spans="7:7">
      <c r="G18778" s="220"/>
    </row>
    <row r="18779" spans="7:7">
      <c r="G18779" s="220"/>
    </row>
    <row r="18780" spans="7:7">
      <c r="G18780" s="220"/>
    </row>
    <row r="18781" spans="7:7">
      <c r="G18781" s="220"/>
    </row>
    <row r="18782" spans="7:7">
      <c r="G18782" s="220"/>
    </row>
    <row r="18783" spans="7:7">
      <c r="G18783" s="220"/>
    </row>
    <row r="18784" spans="7:7">
      <c r="G18784" s="220"/>
    </row>
    <row r="18785" spans="7:7">
      <c r="G18785" s="220"/>
    </row>
    <row r="18786" spans="7:7">
      <c r="G18786" s="220"/>
    </row>
    <row r="18787" spans="7:7">
      <c r="G18787" s="220"/>
    </row>
    <row r="18788" spans="7:7">
      <c r="G18788" s="220"/>
    </row>
    <row r="18789" spans="7:7">
      <c r="G18789" s="220"/>
    </row>
    <row r="18790" spans="7:7">
      <c r="G18790" s="220"/>
    </row>
    <row r="18791" spans="7:7">
      <c r="G18791" s="220"/>
    </row>
    <row r="18792" spans="7:7">
      <c r="G18792" s="220"/>
    </row>
    <row r="18793" spans="7:7">
      <c r="G18793" s="220"/>
    </row>
    <row r="18794" spans="7:7">
      <c r="G18794" s="220"/>
    </row>
    <row r="18795" spans="7:7">
      <c r="G18795" s="220"/>
    </row>
    <row r="18796" spans="7:7">
      <c r="G18796" s="220"/>
    </row>
    <row r="18797" spans="7:7">
      <c r="G18797" s="220"/>
    </row>
    <row r="18798" spans="7:7">
      <c r="G18798" s="220"/>
    </row>
    <row r="18799" spans="7:7">
      <c r="G18799" s="220"/>
    </row>
    <row r="18800" spans="7:7">
      <c r="G18800" s="220"/>
    </row>
    <row r="18801" spans="7:7">
      <c r="G18801" s="220"/>
    </row>
    <row r="18802" spans="7:7">
      <c r="G18802" s="220"/>
    </row>
    <row r="18803" spans="7:7">
      <c r="G18803" s="220"/>
    </row>
    <row r="18804" spans="7:7">
      <c r="G18804" s="220"/>
    </row>
    <row r="18805" spans="7:7">
      <c r="G18805" s="220"/>
    </row>
    <row r="18806" spans="7:7">
      <c r="G18806" s="220"/>
    </row>
    <row r="18807" spans="7:7">
      <c r="G18807" s="220"/>
    </row>
    <row r="18808" spans="7:7">
      <c r="G18808" s="220"/>
    </row>
    <row r="18809" spans="7:7">
      <c r="G18809" s="220"/>
    </row>
    <row r="18810" spans="7:7">
      <c r="G18810" s="220"/>
    </row>
    <row r="18811" spans="7:7">
      <c r="G18811" s="220"/>
    </row>
    <row r="18812" spans="7:7">
      <c r="G18812" s="220"/>
    </row>
    <row r="18813" spans="7:7">
      <c r="G18813" s="220"/>
    </row>
    <row r="18814" spans="7:7">
      <c r="G18814" s="220"/>
    </row>
    <row r="18815" spans="7:7">
      <c r="G18815" s="220"/>
    </row>
    <row r="18816" spans="7:7">
      <c r="G18816" s="220"/>
    </row>
    <row r="18817" spans="7:7">
      <c r="G18817" s="220"/>
    </row>
    <row r="18818" spans="7:7">
      <c r="G18818" s="220"/>
    </row>
    <row r="18819" spans="7:7">
      <c r="G18819" s="220"/>
    </row>
    <row r="18820" spans="7:7">
      <c r="G18820" s="220"/>
    </row>
    <row r="18821" spans="7:7">
      <c r="G18821" s="220"/>
    </row>
    <row r="18822" spans="7:7">
      <c r="G18822" s="220"/>
    </row>
    <row r="18823" spans="7:7">
      <c r="G18823" s="220"/>
    </row>
    <row r="18824" spans="7:7">
      <c r="G18824" s="220"/>
    </row>
    <row r="18825" spans="7:7">
      <c r="G18825" s="220"/>
    </row>
    <row r="18826" spans="7:7">
      <c r="G18826" s="220"/>
    </row>
    <row r="18827" spans="7:7">
      <c r="G18827" s="220"/>
    </row>
    <row r="18828" spans="7:7">
      <c r="G18828" s="220"/>
    </row>
    <row r="18829" spans="7:7">
      <c r="G18829" s="220"/>
    </row>
    <row r="18830" spans="7:7">
      <c r="G18830" s="220"/>
    </row>
    <row r="18831" spans="7:7">
      <c r="G18831" s="220"/>
    </row>
    <row r="18832" spans="7:7">
      <c r="G18832" s="220"/>
    </row>
    <row r="18833" spans="7:7">
      <c r="G18833" s="220"/>
    </row>
    <row r="18834" spans="7:7">
      <c r="G18834" s="220"/>
    </row>
    <row r="18835" spans="7:7">
      <c r="G18835" s="220"/>
    </row>
    <row r="18836" spans="7:7">
      <c r="G18836" s="220"/>
    </row>
    <row r="18837" spans="7:7">
      <c r="G18837" s="220"/>
    </row>
    <row r="18838" spans="7:7">
      <c r="G18838" s="220"/>
    </row>
    <row r="18839" spans="7:7">
      <c r="G18839" s="220"/>
    </row>
    <row r="18840" spans="7:7">
      <c r="G18840" s="220"/>
    </row>
    <row r="18841" spans="7:7">
      <c r="G18841" s="220"/>
    </row>
    <row r="18842" spans="7:7">
      <c r="G18842" s="220"/>
    </row>
    <row r="18843" spans="7:7">
      <c r="G18843" s="220"/>
    </row>
    <row r="18844" spans="7:7">
      <c r="G18844" s="220"/>
    </row>
    <row r="18845" spans="7:7">
      <c r="G18845" s="220"/>
    </row>
    <row r="18846" spans="7:7">
      <c r="G18846" s="220"/>
    </row>
    <row r="18847" spans="7:7">
      <c r="G18847" s="220"/>
    </row>
    <row r="18848" spans="7:7">
      <c r="G18848" s="220"/>
    </row>
    <row r="18849" spans="7:7">
      <c r="G18849" s="220"/>
    </row>
    <row r="18850" spans="7:7">
      <c r="G18850" s="220"/>
    </row>
    <row r="18851" spans="7:7">
      <c r="G18851" s="220"/>
    </row>
    <row r="18852" spans="7:7">
      <c r="G18852" s="220"/>
    </row>
    <row r="18853" spans="7:7">
      <c r="G18853" s="220"/>
    </row>
    <row r="18854" spans="7:7">
      <c r="G18854" s="220"/>
    </row>
    <row r="18855" spans="7:7">
      <c r="G18855" s="220"/>
    </row>
    <row r="18856" spans="7:7">
      <c r="G18856" s="220"/>
    </row>
    <row r="18857" spans="7:7">
      <c r="G18857" s="220"/>
    </row>
    <row r="18858" spans="7:7">
      <c r="G18858" s="220"/>
    </row>
    <row r="18859" spans="7:7">
      <c r="G18859" s="220"/>
    </row>
    <row r="18860" spans="7:7">
      <c r="G18860" s="220"/>
    </row>
    <row r="18861" spans="7:7">
      <c r="G18861" s="220"/>
    </row>
    <row r="18862" spans="7:7">
      <c r="G18862" s="220"/>
    </row>
    <row r="18863" spans="7:7">
      <c r="G18863" s="220"/>
    </row>
    <row r="18864" spans="7:7">
      <c r="G18864" s="220"/>
    </row>
    <row r="18865" spans="7:7">
      <c r="G18865" s="220"/>
    </row>
    <row r="18866" spans="7:7">
      <c r="G18866" s="220"/>
    </row>
    <row r="18867" spans="7:7">
      <c r="G18867" s="220"/>
    </row>
    <row r="18868" spans="7:7">
      <c r="G18868" s="220"/>
    </row>
    <row r="18869" spans="7:7">
      <c r="G18869" s="220"/>
    </row>
    <row r="18870" spans="7:7">
      <c r="G18870" s="220"/>
    </row>
    <row r="18871" spans="7:7">
      <c r="G18871" s="220"/>
    </row>
    <row r="18872" spans="7:7">
      <c r="G18872" s="220"/>
    </row>
    <row r="18873" spans="7:7">
      <c r="G18873" s="220"/>
    </row>
    <row r="18874" spans="7:7">
      <c r="G18874" s="220"/>
    </row>
    <row r="18875" spans="7:7">
      <c r="G18875" s="220"/>
    </row>
    <row r="18876" spans="7:7">
      <c r="G18876" s="220"/>
    </row>
    <row r="18877" spans="7:7">
      <c r="G18877" s="220"/>
    </row>
    <row r="18878" spans="7:7">
      <c r="G18878" s="220"/>
    </row>
    <row r="18879" spans="7:7">
      <c r="G18879" s="220"/>
    </row>
    <row r="18880" spans="7:7">
      <c r="G18880" s="220"/>
    </row>
    <row r="18881" spans="7:7">
      <c r="G18881" s="220"/>
    </row>
    <row r="18882" spans="7:7">
      <c r="G18882" s="220"/>
    </row>
    <row r="18883" spans="7:7">
      <c r="G18883" s="220"/>
    </row>
    <row r="18884" spans="7:7">
      <c r="G18884" s="220"/>
    </row>
    <row r="18885" spans="7:7">
      <c r="G18885" s="220"/>
    </row>
    <row r="18886" spans="7:7">
      <c r="G18886" s="220"/>
    </row>
    <row r="18887" spans="7:7">
      <c r="G18887" s="220"/>
    </row>
    <row r="18888" spans="7:7">
      <c r="G18888" s="220"/>
    </row>
    <row r="18889" spans="7:7">
      <c r="G18889" s="220"/>
    </row>
    <row r="18890" spans="7:7">
      <c r="G18890" s="220"/>
    </row>
    <row r="18891" spans="7:7">
      <c r="G18891" s="220"/>
    </row>
    <row r="18892" spans="7:7">
      <c r="G18892" s="220"/>
    </row>
    <row r="18893" spans="7:7">
      <c r="G18893" s="220"/>
    </row>
    <row r="18894" spans="7:7">
      <c r="G18894" s="220"/>
    </row>
    <row r="18895" spans="7:7">
      <c r="G18895" s="220"/>
    </row>
    <row r="18896" spans="7:7">
      <c r="G18896" s="220"/>
    </row>
    <row r="18897" spans="7:7">
      <c r="G18897" s="220"/>
    </row>
    <row r="18898" spans="7:7">
      <c r="G18898" s="220"/>
    </row>
    <row r="18899" spans="7:7">
      <c r="G18899" s="220"/>
    </row>
    <row r="18900" spans="7:7">
      <c r="G18900" s="220"/>
    </row>
    <row r="18901" spans="7:7">
      <c r="G18901" s="220"/>
    </row>
    <row r="18902" spans="7:7">
      <c r="G18902" s="220"/>
    </row>
    <row r="18903" spans="7:7">
      <c r="G18903" s="220"/>
    </row>
    <row r="18904" spans="7:7">
      <c r="G18904" s="220"/>
    </row>
    <row r="18905" spans="7:7">
      <c r="G18905" s="220"/>
    </row>
    <row r="18906" spans="7:7">
      <c r="G18906" s="220"/>
    </row>
    <row r="18907" spans="7:7">
      <c r="G18907" s="220"/>
    </row>
    <row r="18908" spans="7:7">
      <c r="G18908" s="220"/>
    </row>
    <row r="18909" spans="7:7">
      <c r="G18909" s="220"/>
    </row>
    <row r="18910" spans="7:7">
      <c r="G18910" s="220"/>
    </row>
    <row r="18911" spans="7:7">
      <c r="G18911" s="220"/>
    </row>
    <row r="18912" spans="7:7">
      <c r="G18912" s="220"/>
    </row>
    <row r="18913" spans="7:7">
      <c r="G18913" s="220"/>
    </row>
    <row r="18914" spans="7:7">
      <c r="G18914" s="220"/>
    </row>
    <row r="18915" spans="7:7">
      <c r="G18915" s="220"/>
    </row>
    <row r="18916" spans="7:7">
      <c r="G18916" s="220"/>
    </row>
    <row r="18917" spans="7:7">
      <c r="G18917" s="220"/>
    </row>
    <row r="18918" spans="7:7">
      <c r="G18918" s="220"/>
    </row>
    <row r="18919" spans="7:7">
      <c r="G18919" s="220"/>
    </row>
    <row r="18920" spans="7:7">
      <c r="G18920" s="220"/>
    </row>
    <row r="18921" spans="7:7">
      <c r="G18921" s="220"/>
    </row>
    <row r="18922" spans="7:7">
      <c r="G18922" s="220"/>
    </row>
    <row r="18923" spans="7:7">
      <c r="G18923" s="220"/>
    </row>
    <row r="18924" spans="7:7">
      <c r="G18924" s="220"/>
    </row>
    <row r="18925" spans="7:7">
      <c r="G18925" s="220"/>
    </row>
    <row r="18926" spans="7:7">
      <c r="G18926" s="220"/>
    </row>
    <row r="18927" spans="7:7">
      <c r="G18927" s="220"/>
    </row>
    <row r="18928" spans="7:7">
      <c r="G18928" s="220"/>
    </row>
    <row r="18929" spans="7:7">
      <c r="G18929" s="220"/>
    </row>
    <row r="18930" spans="7:7">
      <c r="G18930" s="220"/>
    </row>
    <row r="18931" spans="7:7">
      <c r="G18931" s="220"/>
    </row>
    <row r="18932" spans="7:7">
      <c r="G18932" s="220"/>
    </row>
    <row r="18933" spans="7:7">
      <c r="G18933" s="220"/>
    </row>
    <row r="18934" spans="7:7">
      <c r="G18934" s="220"/>
    </row>
    <row r="18935" spans="7:7">
      <c r="G18935" s="220"/>
    </row>
    <row r="18936" spans="7:7">
      <c r="G18936" s="220"/>
    </row>
    <row r="18937" spans="7:7">
      <c r="G18937" s="220"/>
    </row>
    <row r="18938" spans="7:7">
      <c r="G18938" s="220"/>
    </row>
    <row r="18939" spans="7:7">
      <c r="G18939" s="220"/>
    </row>
    <row r="18940" spans="7:7">
      <c r="G18940" s="220"/>
    </row>
    <row r="18941" spans="7:7">
      <c r="G18941" s="220"/>
    </row>
    <row r="18942" spans="7:7">
      <c r="G18942" s="220"/>
    </row>
    <row r="18943" spans="7:7">
      <c r="G18943" s="220"/>
    </row>
    <row r="18944" spans="7:7">
      <c r="G18944" s="220"/>
    </row>
    <row r="18945" spans="7:7">
      <c r="G18945" s="220"/>
    </row>
    <row r="18946" spans="7:7">
      <c r="G18946" s="220"/>
    </row>
    <row r="18947" spans="7:7">
      <c r="G18947" s="220"/>
    </row>
    <row r="18948" spans="7:7">
      <c r="G18948" s="220"/>
    </row>
    <row r="18949" spans="7:7">
      <c r="G18949" s="220"/>
    </row>
    <row r="18950" spans="7:7">
      <c r="G18950" s="220"/>
    </row>
    <row r="18951" spans="7:7">
      <c r="G18951" s="220"/>
    </row>
    <row r="18952" spans="7:7">
      <c r="G18952" s="220"/>
    </row>
    <row r="18953" spans="7:7">
      <c r="G18953" s="220"/>
    </row>
    <row r="18954" spans="7:7">
      <c r="G18954" s="220"/>
    </row>
    <row r="18955" spans="7:7">
      <c r="G18955" s="220"/>
    </row>
    <row r="18956" spans="7:7">
      <c r="G18956" s="220"/>
    </row>
    <row r="18957" spans="7:7">
      <c r="G18957" s="220"/>
    </row>
    <row r="18958" spans="7:7">
      <c r="G18958" s="220"/>
    </row>
    <row r="18959" spans="7:7">
      <c r="G18959" s="220"/>
    </row>
    <row r="18960" spans="7:7">
      <c r="G18960" s="220"/>
    </row>
    <row r="18961" spans="7:7">
      <c r="G18961" s="220"/>
    </row>
    <row r="18962" spans="7:7">
      <c r="G18962" s="220"/>
    </row>
    <row r="18963" spans="7:7">
      <c r="G18963" s="220"/>
    </row>
    <row r="18964" spans="7:7">
      <c r="G18964" s="220"/>
    </row>
    <row r="18965" spans="7:7">
      <c r="G18965" s="220"/>
    </row>
    <row r="18966" spans="7:7">
      <c r="G18966" s="220"/>
    </row>
    <row r="18967" spans="7:7">
      <c r="G18967" s="220"/>
    </row>
    <row r="18968" spans="7:7">
      <c r="G18968" s="220"/>
    </row>
    <row r="18969" spans="7:7">
      <c r="G18969" s="220"/>
    </row>
    <row r="18970" spans="7:7">
      <c r="G18970" s="220"/>
    </row>
    <row r="18971" spans="7:7">
      <c r="G18971" s="220"/>
    </row>
    <row r="18972" spans="7:7">
      <c r="G18972" s="220"/>
    </row>
    <row r="18973" spans="7:7">
      <c r="G18973" s="220"/>
    </row>
    <row r="18974" spans="7:7">
      <c r="G18974" s="220"/>
    </row>
    <row r="18975" spans="7:7">
      <c r="G18975" s="220"/>
    </row>
    <row r="18976" spans="7:7">
      <c r="G18976" s="220"/>
    </row>
    <row r="18977" spans="7:7">
      <c r="G18977" s="220"/>
    </row>
    <row r="18978" spans="7:7">
      <c r="G18978" s="220"/>
    </row>
    <row r="18979" spans="7:7">
      <c r="G18979" s="220"/>
    </row>
    <row r="18980" spans="7:7">
      <c r="G18980" s="220"/>
    </row>
    <row r="18981" spans="7:7">
      <c r="G18981" s="220"/>
    </row>
    <row r="18982" spans="7:7">
      <c r="G18982" s="220"/>
    </row>
    <row r="18983" spans="7:7">
      <c r="G18983" s="220"/>
    </row>
    <row r="18984" spans="7:7">
      <c r="G18984" s="220"/>
    </row>
    <row r="18985" spans="7:7">
      <c r="G18985" s="220"/>
    </row>
    <row r="18986" spans="7:7">
      <c r="G18986" s="220"/>
    </row>
    <row r="18987" spans="7:7">
      <c r="G18987" s="220"/>
    </row>
    <row r="18988" spans="7:7">
      <c r="G18988" s="220"/>
    </row>
    <row r="18989" spans="7:7">
      <c r="G18989" s="220"/>
    </row>
    <row r="18990" spans="7:7">
      <c r="G18990" s="220"/>
    </row>
    <row r="18991" spans="7:7">
      <c r="G18991" s="220"/>
    </row>
    <row r="18992" spans="7:7">
      <c r="G18992" s="220"/>
    </row>
    <row r="18993" spans="7:7">
      <c r="G18993" s="220"/>
    </row>
    <row r="18994" spans="7:7">
      <c r="G18994" s="220"/>
    </row>
    <row r="18995" spans="7:7">
      <c r="G18995" s="220"/>
    </row>
    <row r="18996" spans="7:7">
      <c r="G18996" s="220"/>
    </row>
    <row r="18997" spans="7:7">
      <c r="G18997" s="220"/>
    </row>
    <row r="18998" spans="7:7">
      <c r="G18998" s="220"/>
    </row>
    <row r="18999" spans="7:7">
      <c r="G18999" s="220"/>
    </row>
    <row r="19000" spans="7:7">
      <c r="G19000" s="220"/>
    </row>
    <row r="19001" spans="7:7">
      <c r="G19001" s="220"/>
    </row>
    <row r="19002" spans="7:7">
      <c r="G19002" s="220"/>
    </row>
    <row r="19003" spans="7:7">
      <c r="G19003" s="220"/>
    </row>
    <row r="19004" spans="7:7">
      <c r="G19004" s="220"/>
    </row>
    <row r="19005" spans="7:7">
      <c r="G19005" s="220"/>
    </row>
    <row r="19006" spans="7:7">
      <c r="G19006" s="220"/>
    </row>
    <row r="19007" spans="7:7">
      <c r="G19007" s="220"/>
    </row>
    <row r="19008" spans="7:7">
      <c r="G19008" s="220"/>
    </row>
    <row r="19009" spans="7:7">
      <c r="G19009" s="220"/>
    </row>
    <row r="19010" spans="7:7">
      <c r="G19010" s="220"/>
    </row>
    <row r="19011" spans="7:7">
      <c r="G19011" s="220"/>
    </row>
    <row r="19012" spans="7:7">
      <c r="G19012" s="220"/>
    </row>
    <row r="19013" spans="7:7">
      <c r="G19013" s="220"/>
    </row>
    <row r="19014" spans="7:7">
      <c r="G19014" s="220"/>
    </row>
    <row r="19015" spans="7:7">
      <c r="G19015" s="220"/>
    </row>
    <row r="19016" spans="7:7">
      <c r="G19016" s="220"/>
    </row>
    <row r="19017" spans="7:7">
      <c r="G19017" s="220"/>
    </row>
    <row r="19018" spans="7:7">
      <c r="G19018" s="220"/>
    </row>
    <row r="19019" spans="7:7">
      <c r="G19019" s="220"/>
    </row>
    <row r="19020" spans="7:7">
      <c r="G19020" s="220"/>
    </row>
    <row r="19021" spans="7:7">
      <c r="G19021" s="220"/>
    </row>
    <row r="19022" spans="7:7">
      <c r="G19022" s="220"/>
    </row>
    <row r="19023" spans="7:7">
      <c r="G19023" s="220"/>
    </row>
    <row r="19024" spans="7:7">
      <c r="G19024" s="220"/>
    </row>
    <row r="19025" spans="7:7">
      <c r="G19025" s="220"/>
    </row>
    <row r="19026" spans="7:7">
      <c r="G19026" s="220"/>
    </row>
    <row r="19027" spans="7:7">
      <c r="G19027" s="220"/>
    </row>
    <row r="19028" spans="7:7">
      <c r="G19028" s="220"/>
    </row>
    <row r="19029" spans="7:7">
      <c r="G19029" s="220"/>
    </row>
    <row r="19030" spans="7:7">
      <c r="G19030" s="220"/>
    </row>
    <row r="19031" spans="7:7">
      <c r="G19031" s="220"/>
    </row>
    <row r="19032" spans="7:7">
      <c r="G19032" s="220"/>
    </row>
    <row r="19033" spans="7:7">
      <c r="G19033" s="220"/>
    </row>
    <row r="19034" spans="7:7">
      <c r="G19034" s="220"/>
    </row>
    <row r="19035" spans="7:7">
      <c r="G19035" s="220"/>
    </row>
    <row r="19036" spans="7:7">
      <c r="G19036" s="220"/>
    </row>
    <row r="19037" spans="7:7">
      <c r="G19037" s="220"/>
    </row>
    <row r="19038" spans="7:7">
      <c r="G19038" s="220"/>
    </row>
    <row r="19039" spans="7:7">
      <c r="G19039" s="220"/>
    </row>
    <row r="19040" spans="7:7">
      <c r="G19040" s="220"/>
    </row>
    <row r="19041" spans="7:7">
      <c r="G19041" s="220"/>
    </row>
    <row r="19042" spans="7:7">
      <c r="G19042" s="220"/>
    </row>
    <row r="19043" spans="7:7">
      <c r="G19043" s="220"/>
    </row>
    <row r="19044" spans="7:7">
      <c r="G19044" s="220"/>
    </row>
    <row r="19045" spans="7:7">
      <c r="G19045" s="220"/>
    </row>
    <row r="19046" spans="7:7">
      <c r="G19046" s="220"/>
    </row>
    <row r="19047" spans="7:7">
      <c r="G19047" s="220"/>
    </row>
    <row r="19048" spans="7:7">
      <c r="G19048" s="220"/>
    </row>
    <row r="19049" spans="7:7">
      <c r="G19049" s="220"/>
    </row>
    <row r="19050" spans="7:7">
      <c r="G19050" s="220"/>
    </row>
    <row r="19051" spans="7:7">
      <c r="G19051" s="220"/>
    </row>
    <row r="19052" spans="7:7">
      <c r="G19052" s="220"/>
    </row>
    <row r="19053" spans="7:7">
      <c r="G19053" s="220"/>
    </row>
    <row r="19054" spans="7:7">
      <c r="G19054" s="220"/>
    </row>
    <row r="19055" spans="7:7">
      <c r="G19055" s="220"/>
    </row>
    <row r="19056" spans="7:7">
      <c r="G19056" s="220"/>
    </row>
    <row r="19057" spans="7:7">
      <c r="G19057" s="220"/>
    </row>
    <row r="19058" spans="7:7">
      <c r="G19058" s="220"/>
    </row>
    <row r="19059" spans="7:7">
      <c r="G19059" s="220"/>
    </row>
    <row r="19060" spans="7:7">
      <c r="G19060" s="220"/>
    </row>
    <row r="19061" spans="7:7">
      <c r="G19061" s="220"/>
    </row>
    <row r="19062" spans="7:7">
      <c r="G19062" s="220"/>
    </row>
    <row r="19063" spans="7:7">
      <c r="G19063" s="220"/>
    </row>
    <row r="19064" spans="7:7">
      <c r="G19064" s="220"/>
    </row>
    <row r="19065" spans="7:7">
      <c r="G19065" s="220"/>
    </row>
    <row r="19066" spans="7:7">
      <c r="G19066" s="220"/>
    </row>
    <row r="19067" spans="7:7">
      <c r="G19067" s="220"/>
    </row>
    <row r="19068" spans="7:7">
      <c r="G19068" s="220"/>
    </row>
    <row r="19069" spans="7:7">
      <c r="G19069" s="220"/>
    </row>
    <row r="19070" spans="7:7">
      <c r="G19070" s="220"/>
    </row>
    <row r="19071" spans="7:7">
      <c r="G19071" s="220"/>
    </row>
    <row r="19072" spans="7:7">
      <c r="G19072" s="220"/>
    </row>
    <row r="19073" spans="7:7">
      <c r="G19073" s="220"/>
    </row>
    <row r="19074" spans="7:7">
      <c r="G19074" s="220"/>
    </row>
    <row r="19075" spans="7:7">
      <c r="G19075" s="220"/>
    </row>
    <row r="19076" spans="7:7">
      <c r="G19076" s="220"/>
    </row>
    <row r="19077" spans="7:7">
      <c r="G19077" s="220"/>
    </row>
    <row r="19078" spans="7:7">
      <c r="G19078" s="220"/>
    </row>
    <row r="19079" spans="7:7">
      <c r="G19079" s="220"/>
    </row>
    <row r="19080" spans="7:7">
      <c r="G19080" s="220"/>
    </row>
    <row r="19081" spans="7:7">
      <c r="G19081" s="220"/>
    </row>
    <row r="19082" spans="7:7">
      <c r="G19082" s="220"/>
    </row>
    <row r="19083" spans="7:7">
      <c r="G19083" s="220"/>
    </row>
    <row r="19084" spans="7:7">
      <c r="G19084" s="220"/>
    </row>
    <row r="19085" spans="7:7">
      <c r="G19085" s="220"/>
    </row>
    <row r="19086" spans="7:7">
      <c r="G19086" s="220"/>
    </row>
    <row r="19087" spans="7:7">
      <c r="G19087" s="220"/>
    </row>
    <row r="19088" spans="7:7">
      <c r="G19088" s="220"/>
    </row>
    <row r="19089" spans="7:7">
      <c r="G19089" s="220"/>
    </row>
    <row r="19090" spans="7:7">
      <c r="G19090" s="220"/>
    </row>
    <row r="19091" spans="7:7">
      <c r="G19091" s="220"/>
    </row>
    <row r="19092" spans="7:7">
      <c r="G19092" s="220"/>
    </row>
    <row r="19093" spans="7:7">
      <c r="G19093" s="220"/>
    </row>
    <row r="19094" spans="7:7">
      <c r="G19094" s="220"/>
    </row>
    <row r="19095" spans="7:7">
      <c r="G19095" s="220"/>
    </row>
    <row r="19096" spans="7:7">
      <c r="G19096" s="220"/>
    </row>
    <row r="19097" spans="7:7">
      <c r="G19097" s="220"/>
    </row>
    <row r="19098" spans="7:7">
      <c r="G19098" s="220"/>
    </row>
    <row r="19099" spans="7:7">
      <c r="G19099" s="220"/>
    </row>
    <row r="19100" spans="7:7">
      <c r="G19100" s="220"/>
    </row>
    <row r="19101" spans="7:7">
      <c r="G19101" s="220"/>
    </row>
    <row r="19102" spans="7:7">
      <c r="G19102" s="220"/>
    </row>
    <row r="19103" spans="7:7">
      <c r="G19103" s="220"/>
    </row>
    <row r="19104" spans="7:7">
      <c r="G19104" s="220"/>
    </row>
    <row r="19105" spans="7:7">
      <c r="G19105" s="220"/>
    </row>
    <row r="19106" spans="7:7">
      <c r="G19106" s="220"/>
    </row>
    <row r="19107" spans="7:7">
      <c r="G19107" s="220"/>
    </row>
    <row r="19108" spans="7:7">
      <c r="G19108" s="220"/>
    </row>
    <row r="19109" spans="7:7">
      <c r="G19109" s="220"/>
    </row>
    <row r="19110" spans="7:7">
      <c r="G19110" s="220"/>
    </row>
    <row r="19111" spans="7:7">
      <c r="G19111" s="220"/>
    </row>
    <row r="19112" spans="7:7">
      <c r="G19112" s="220"/>
    </row>
    <row r="19113" spans="7:7">
      <c r="G19113" s="220"/>
    </row>
    <row r="19114" spans="7:7">
      <c r="G19114" s="220"/>
    </row>
    <row r="19115" spans="7:7">
      <c r="G19115" s="220"/>
    </row>
    <row r="19116" spans="7:7">
      <c r="G19116" s="220"/>
    </row>
    <row r="19117" spans="7:7">
      <c r="G19117" s="220"/>
    </row>
    <row r="19118" spans="7:7">
      <c r="G19118" s="220"/>
    </row>
    <row r="19119" spans="7:7">
      <c r="G19119" s="220"/>
    </row>
    <row r="19120" spans="7:7">
      <c r="G19120" s="220"/>
    </row>
    <row r="19121" spans="7:7">
      <c r="G19121" s="220"/>
    </row>
    <row r="19122" spans="7:7">
      <c r="G19122" s="220"/>
    </row>
    <row r="19123" spans="7:7">
      <c r="G19123" s="220"/>
    </row>
    <row r="19124" spans="7:7">
      <c r="G19124" s="220"/>
    </row>
    <row r="19125" spans="7:7">
      <c r="G19125" s="220"/>
    </row>
    <row r="19126" spans="7:7">
      <c r="G19126" s="220"/>
    </row>
    <row r="19127" spans="7:7">
      <c r="G19127" s="220"/>
    </row>
    <row r="19128" spans="7:7">
      <c r="G19128" s="220"/>
    </row>
    <row r="19129" spans="7:7">
      <c r="G19129" s="220"/>
    </row>
    <row r="19130" spans="7:7">
      <c r="G19130" s="220"/>
    </row>
    <row r="19131" spans="7:7">
      <c r="G19131" s="220"/>
    </row>
    <row r="19132" spans="7:7">
      <c r="G19132" s="220"/>
    </row>
    <row r="19133" spans="7:7">
      <c r="G19133" s="220"/>
    </row>
    <row r="19134" spans="7:7">
      <c r="G19134" s="220"/>
    </row>
    <row r="19135" spans="7:7">
      <c r="G19135" s="220"/>
    </row>
    <row r="19136" spans="7:7">
      <c r="G19136" s="220"/>
    </row>
    <row r="19137" spans="7:7">
      <c r="G19137" s="220"/>
    </row>
    <row r="19138" spans="7:7">
      <c r="G19138" s="220"/>
    </row>
    <row r="19139" spans="7:7">
      <c r="G19139" s="220"/>
    </row>
    <row r="19140" spans="7:7">
      <c r="G19140" s="220"/>
    </row>
    <row r="19141" spans="7:7">
      <c r="G19141" s="220"/>
    </row>
    <row r="19142" spans="7:7">
      <c r="G19142" s="220"/>
    </row>
    <row r="19143" spans="7:7">
      <c r="G19143" s="220"/>
    </row>
    <row r="19144" spans="7:7">
      <c r="G19144" s="220"/>
    </row>
    <row r="19145" spans="7:7">
      <c r="G19145" s="220"/>
    </row>
    <row r="19146" spans="7:7">
      <c r="G19146" s="220"/>
    </row>
    <row r="19147" spans="7:7">
      <c r="G19147" s="220"/>
    </row>
    <row r="19148" spans="7:7">
      <c r="G19148" s="220"/>
    </row>
    <row r="19149" spans="7:7">
      <c r="G19149" s="220"/>
    </row>
    <row r="19150" spans="7:7">
      <c r="G19150" s="220"/>
    </row>
    <row r="19151" spans="7:7">
      <c r="G19151" s="220"/>
    </row>
    <row r="19152" spans="7:7">
      <c r="G19152" s="220"/>
    </row>
    <row r="19153" spans="7:7">
      <c r="G19153" s="220"/>
    </row>
    <row r="19154" spans="7:7">
      <c r="G19154" s="220"/>
    </row>
    <row r="19155" spans="7:7">
      <c r="G19155" s="220"/>
    </row>
    <row r="19156" spans="7:7">
      <c r="G19156" s="220"/>
    </row>
    <row r="19157" spans="7:7">
      <c r="G19157" s="220"/>
    </row>
    <row r="19158" spans="7:7">
      <c r="G19158" s="220"/>
    </row>
    <row r="19159" spans="7:7">
      <c r="G19159" s="220"/>
    </row>
    <row r="19160" spans="7:7">
      <c r="G19160" s="220"/>
    </row>
    <row r="19161" spans="7:7">
      <c r="G19161" s="220"/>
    </row>
    <row r="19162" spans="7:7">
      <c r="G19162" s="220"/>
    </row>
    <row r="19163" spans="7:7">
      <c r="G19163" s="220"/>
    </row>
    <row r="19164" spans="7:7">
      <c r="G19164" s="220"/>
    </row>
    <row r="19165" spans="7:7">
      <c r="G19165" s="220"/>
    </row>
    <row r="19166" spans="7:7">
      <c r="G19166" s="220"/>
    </row>
    <row r="19167" spans="7:7">
      <c r="G19167" s="220"/>
    </row>
    <row r="19168" spans="7:7">
      <c r="G19168" s="220"/>
    </row>
    <row r="19169" spans="7:7">
      <c r="G19169" s="220"/>
    </row>
    <row r="19170" spans="7:7">
      <c r="G19170" s="220"/>
    </row>
    <row r="19171" spans="7:7">
      <c r="G19171" s="220"/>
    </row>
    <row r="19172" spans="7:7">
      <c r="G19172" s="220"/>
    </row>
    <row r="19173" spans="7:7">
      <c r="G19173" s="220"/>
    </row>
    <row r="19174" spans="7:7">
      <c r="G19174" s="220"/>
    </row>
    <row r="19175" spans="7:7">
      <c r="G19175" s="220"/>
    </row>
    <row r="19176" spans="7:7">
      <c r="G19176" s="220"/>
    </row>
    <row r="19177" spans="7:7">
      <c r="G19177" s="220"/>
    </row>
    <row r="19178" spans="7:7">
      <c r="G19178" s="220"/>
    </row>
    <row r="19179" spans="7:7">
      <c r="G19179" s="220"/>
    </row>
    <row r="19180" spans="7:7">
      <c r="G19180" s="220"/>
    </row>
    <row r="19181" spans="7:7">
      <c r="G19181" s="220"/>
    </row>
    <row r="19182" spans="7:7">
      <c r="G19182" s="220"/>
    </row>
    <row r="19183" spans="7:7">
      <c r="G19183" s="220"/>
    </row>
    <row r="19184" spans="7:7">
      <c r="G19184" s="220"/>
    </row>
    <row r="19185" spans="7:7">
      <c r="G19185" s="220"/>
    </row>
    <row r="19186" spans="7:7">
      <c r="G19186" s="220"/>
    </row>
    <row r="19187" spans="7:7">
      <c r="G19187" s="220"/>
    </row>
    <row r="19188" spans="7:7">
      <c r="G19188" s="220"/>
    </row>
    <row r="19189" spans="7:7">
      <c r="G19189" s="220"/>
    </row>
    <row r="19190" spans="7:7">
      <c r="G19190" s="220"/>
    </row>
    <row r="19191" spans="7:7">
      <c r="G19191" s="220"/>
    </row>
    <row r="19192" spans="7:7">
      <c r="G19192" s="220"/>
    </row>
    <row r="19193" spans="7:7">
      <c r="G19193" s="220"/>
    </row>
    <row r="19194" spans="7:7">
      <c r="G19194" s="220"/>
    </row>
    <row r="19195" spans="7:7">
      <c r="G19195" s="220"/>
    </row>
    <row r="19196" spans="7:7">
      <c r="G19196" s="220"/>
    </row>
    <row r="19197" spans="7:7">
      <c r="G19197" s="220"/>
    </row>
    <row r="19198" spans="7:7">
      <c r="G19198" s="220"/>
    </row>
    <row r="19199" spans="7:7">
      <c r="G19199" s="220"/>
    </row>
    <row r="19200" spans="7:7">
      <c r="G19200" s="220"/>
    </row>
    <row r="19201" spans="7:7">
      <c r="G19201" s="220"/>
    </row>
    <row r="19202" spans="7:7">
      <c r="G19202" s="220"/>
    </row>
    <row r="19203" spans="7:7">
      <c r="G19203" s="220"/>
    </row>
    <row r="19204" spans="7:7">
      <c r="G19204" s="220"/>
    </row>
    <row r="19205" spans="7:7">
      <c r="G19205" s="220"/>
    </row>
    <row r="19206" spans="7:7">
      <c r="G19206" s="220"/>
    </row>
    <row r="19207" spans="7:7">
      <c r="G19207" s="220"/>
    </row>
    <row r="19208" spans="7:7">
      <c r="G19208" s="220"/>
    </row>
    <row r="19209" spans="7:7">
      <c r="G19209" s="220"/>
    </row>
    <row r="19210" spans="7:7">
      <c r="G19210" s="220"/>
    </row>
    <row r="19211" spans="7:7">
      <c r="G19211" s="220"/>
    </row>
    <row r="19212" spans="7:7">
      <c r="G19212" s="220"/>
    </row>
    <row r="19213" spans="7:7">
      <c r="G19213" s="220"/>
    </row>
    <row r="19214" spans="7:7">
      <c r="G19214" s="220"/>
    </row>
    <row r="19215" spans="7:7">
      <c r="G19215" s="220"/>
    </row>
    <row r="19216" spans="7:7">
      <c r="G19216" s="220"/>
    </row>
    <row r="19217" spans="7:7">
      <c r="G19217" s="220"/>
    </row>
    <row r="19218" spans="7:7">
      <c r="G19218" s="220"/>
    </row>
    <row r="19219" spans="7:7">
      <c r="G19219" s="220"/>
    </row>
    <row r="19220" spans="7:7">
      <c r="G19220" s="220"/>
    </row>
    <row r="19221" spans="7:7">
      <c r="G19221" s="220"/>
    </row>
    <row r="19222" spans="7:7">
      <c r="G19222" s="220"/>
    </row>
    <row r="19223" spans="7:7">
      <c r="G19223" s="220"/>
    </row>
    <row r="19224" spans="7:7">
      <c r="G19224" s="220"/>
    </row>
    <row r="19225" spans="7:7">
      <c r="G19225" s="220"/>
    </row>
    <row r="19226" spans="7:7">
      <c r="G19226" s="220"/>
    </row>
    <row r="19227" spans="7:7">
      <c r="G19227" s="220"/>
    </row>
    <row r="19228" spans="7:7">
      <c r="G19228" s="220"/>
    </row>
    <row r="19229" spans="7:7">
      <c r="G19229" s="220"/>
    </row>
    <row r="19230" spans="7:7">
      <c r="G19230" s="220"/>
    </row>
    <row r="19231" spans="7:7">
      <c r="G19231" s="220"/>
    </row>
    <row r="19232" spans="7:7">
      <c r="G19232" s="220"/>
    </row>
    <row r="19233" spans="7:7">
      <c r="G19233" s="220"/>
    </row>
    <row r="19234" spans="7:7">
      <c r="G19234" s="220"/>
    </row>
    <row r="19235" spans="7:7">
      <c r="G19235" s="220"/>
    </row>
    <row r="19236" spans="7:7">
      <c r="G19236" s="220"/>
    </row>
    <row r="19237" spans="7:7">
      <c r="G19237" s="220"/>
    </row>
    <row r="19238" spans="7:7">
      <c r="G19238" s="220"/>
    </row>
    <row r="19239" spans="7:7">
      <c r="G19239" s="220"/>
    </row>
    <row r="19240" spans="7:7">
      <c r="G19240" s="220"/>
    </row>
    <row r="19241" spans="7:7">
      <c r="G19241" s="220"/>
    </row>
    <row r="19242" spans="7:7">
      <c r="G19242" s="220"/>
    </row>
    <row r="19243" spans="7:7">
      <c r="G19243" s="220"/>
    </row>
    <row r="19244" spans="7:7">
      <c r="G19244" s="220"/>
    </row>
    <row r="19245" spans="7:7">
      <c r="G19245" s="220"/>
    </row>
    <row r="19246" spans="7:7">
      <c r="G19246" s="220"/>
    </row>
    <row r="19247" spans="7:7">
      <c r="G19247" s="220"/>
    </row>
    <row r="19248" spans="7:7">
      <c r="G19248" s="220"/>
    </row>
    <row r="19249" spans="7:7">
      <c r="G19249" s="220"/>
    </row>
    <row r="19250" spans="7:7">
      <c r="G19250" s="220"/>
    </row>
    <row r="19251" spans="7:7">
      <c r="G19251" s="220"/>
    </row>
    <row r="19252" spans="7:7">
      <c r="G19252" s="220"/>
    </row>
    <row r="19253" spans="7:7">
      <c r="G19253" s="220"/>
    </row>
    <row r="19254" spans="7:7">
      <c r="G19254" s="220"/>
    </row>
    <row r="19255" spans="7:7">
      <c r="G19255" s="220"/>
    </row>
    <row r="19256" spans="7:7">
      <c r="G19256" s="220"/>
    </row>
    <row r="19257" spans="7:7">
      <c r="G19257" s="220"/>
    </row>
    <row r="19258" spans="7:7">
      <c r="G19258" s="220"/>
    </row>
    <row r="19259" spans="7:7">
      <c r="G19259" s="220"/>
    </row>
    <row r="19260" spans="7:7">
      <c r="G19260" s="220"/>
    </row>
    <row r="19261" spans="7:7">
      <c r="G19261" s="220"/>
    </row>
    <row r="19262" spans="7:7">
      <c r="G19262" s="220"/>
    </row>
    <row r="19263" spans="7:7">
      <c r="G19263" s="220"/>
    </row>
    <row r="19264" spans="7:7">
      <c r="G19264" s="220"/>
    </row>
    <row r="19265" spans="7:7">
      <c r="G19265" s="220"/>
    </row>
    <row r="19266" spans="7:7">
      <c r="G19266" s="220"/>
    </row>
    <row r="19267" spans="7:7">
      <c r="G19267" s="220"/>
    </row>
    <row r="19268" spans="7:7">
      <c r="G19268" s="220"/>
    </row>
    <row r="19269" spans="7:7">
      <c r="G19269" s="220"/>
    </row>
    <row r="19270" spans="7:7">
      <c r="G19270" s="220"/>
    </row>
    <row r="19271" spans="7:7">
      <c r="G19271" s="220"/>
    </row>
    <row r="19272" spans="7:7">
      <c r="G19272" s="220"/>
    </row>
    <row r="19273" spans="7:7">
      <c r="G19273" s="220"/>
    </row>
    <row r="19274" spans="7:7">
      <c r="G19274" s="220"/>
    </row>
    <row r="19275" spans="7:7">
      <c r="G19275" s="220"/>
    </row>
    <row r="19276" spans="7:7">
      <c r="G19276" s="220"/>
    </row>
    <row r="19277" spans="7:7">
      <c r="G19277" s="220"/>
    </row>
    <row r="19278" spans="7:7">
      <c r="G19278" s="220"/>
    </row>
    <row r="19279" spans="7:7">
      <c r="G19279" s="220"/>
    </row>
    <row r="19280" spans="7:7">
      <c r="G19280" s="220"/>
    </row>
    <row r="19281" spans="7:7">
      <c r="G19281" s="220"/>
    </row>
    <row r="19282" spans="7:7">
      <c r="G19282" s="220"/>
    </row>
    <row r="19283" spans="7:7">
      <c r="G19283" s="220"/>
    </row>
    <row r="19284" spans="7:7">
      <c r="G19284" s="220"/>
    </row>
    <row r="19285" spans="7:7">
      <c r="G19285" s="220"/>
    </row>
    <row r="19286" spans="7:7">
      <c r="G19286" s="220"/>
    </row>
    <row r="19287" spans="7:7">
      <c r="G19287" s="220"/>
    </row>
    <row r="19288" spans="7:7">
      <c r="G19288" s="220"/>
    </row>
    <row r="19289" spans="7:7">
      <c r="G19289" s="220"/>
    </row>
    <row r="19290" spans="7:7">
      <c r="G19290" s="220"/>
    </row>
    <row r="19291" spans="7:7">
      <c r="G19291" s="220"/>
    </row>
    <row r="19292" spans="7:7">
      <c r="G19292" s="220"/>
    </row>
    <row r="19293" spans="7:7">
      <c r="G19293" s="220"/>
    </row>
    <row r="19294" spans="7:7">
      <c r="G19294" s="220"/>
    </row>
    <row r="19295" spans="7:7">
      <c r="G19295" s="220"/>
    </row>
    <row r="19296" spans="7:7">
      <c r="G19296" s="220"/>
    </row>
    <row r="19297" spans="7:7">
      <c r="G19297" s="220"/>
    </row>
    <row r="19298" spans="7:7">
      <c r="G19298" s="220"/>
    </row>
    <row r="19299" spans="7:7">
      <c r="G19299" s="220"/>
    </row>
    <row r="19300" spans="7:7">
      <c r="G19300" s="220"/>
    </row>
    <row r="19301" spans="7:7">
      <c r="G19301" s="220"/>
    </row>
    <row r="19302" spans="7:7">
      <c r="G19302" s="220"/>
    </row>
    <row r="19303" spans="7:7">
      <c r="G19303" s="220"/>
    </row>
    <row r="19304" spans="7:7">
      <c r="G19304" s="220"/>
    </row>
    <row r="19305" spans="7:7">
      <c r="G19305" s="220"/>
    </row>
    <row r="19306" spans="7:7">
      <c r="G19306" s="220"/>
    </row>
    <row r="19307" spans="7:7">
      <c r="G19307" s="220"/>
    </row>
    <row r="19308" spans="7:7">
      <c r="G19308" s="220"/>
    </row>
    <row r="19309" spans="7:7">
      <c r="G19309" s="220"/>
    </row>
    <row r="19310" spans="7:7">
      <c r="G19310" s="220"/>
    </row>
    <row r="19311" spans="7:7">
      <c r="G19311" s="220"/>
    </row>
    <row r="19312" spans="7:7">
      <c r="G19312" s="220"/>
    </row>
    <row r="19313" spans="7:7">
      <c r="G19313" s="220"/>
    </row>
    <row r="19314" spans="7:7">
      <c r="G19314" s="220"/>
    </row>
    <row r="19315" spans="7:7">
      <c r="G19315" s="220"/>
    </row>
    <row r="19316" spans="7:7">
      <c r="G19316" s="220"/>
    </row>
    <row r="19317" spans="7:7">
      <c r="G19317" s="220"/>
    </row>
    <row r="19318" spans="7:7">
      <c r="G19318" s="220"/>
    </row>
    <row r="19319" spans="7:7">
      <c r="G19319" s="220"/>
    </row>
    <row r="19320" spans="7:7">
      <c r="G19320" s="220"/>
    </row>
    <row r="19321" spans="7:7">
      <c r="G19321" s="220"/>
    </row>
    <row r="19322" spans="7:7">
      <c r="G19322" s="220"/>
    </row>
    <row r="19323" spans="7:7">
      <c r="G19323" s="220"/>
    </row>
    <row r="19324" spans="7:7">
      <c r="G19324" s="220"/>
    </row>
    <row r="19325" spans="7:7">
      <c r="G19325" s="220"/>
    </row>
    <row r="19326" spans="7:7">
      <c r="G19326" s="220"/>
    </row>
    <row r="19327" spans="7:7">
      <c r="G19327" s="220"/>
    </row>
    <row r="19328" spans="7:7">
      <c r="G19328" s="220"/>
    </row>
    <row r="19329" spans="7:7">
      <c r="G19329" s="220"/>
    </row>
    <row r="19330" spans="7:7">
      <c r="G19330" s="220"/>
    </row>
    <row r="19331" spans="7:7">
      <c r="G19331" s="220"/>
    </row>
    <row r="19332" spans="7:7">
      <c r="G19332" s="220"/>
    </row>
    <row r="19333" spans="7:7">
      <c r="G19333" s="220"/>
    </row>
    <row r="19334" spans="7:7">
      <c r="G19334" s="220"/>
    </row>
    <row r="19335" spans="7:7">
      <c r="G19335" s="220"/>
    </row>
    <row r="19336" spans="7:7">
      <c r="G19336" s="220"/>
    </row>
    <row r="19337" spans="7:7">
      <c r="G19337" s="220"/>
    </row>
    <row r="19338" spans="7:7">
      <c r="G19338" s="220"/>
    </row>
    <row r="19339" spans="7:7">
      <c r="G19339" s="220"/>
    </row>
    <row r="19340" spans="7:7">
      <c r="G19340" s="220"/>
    </row>
    <row r="19341" spans="7:7">
      <c r="G19341" s="220"/>
    </row>
    <row r="19342" spans="7:7">
      <c r="G19342" s="220"/>
    </row>
    <row r="19343" spans="7:7">
      <c r="G19343" s="220"/>
    </row>
    <row r="19344" spans="7:7">
      <c r="G19344" s="220"/>
    </row>
    <row r="19345" spans="7:7">
      <c r="G19345" s="220"/>
    </row>
    <row r="19346" spans="7:7">
      <c r="G19346" s="220"/>
    </row>
    <row r="19347" spans="7:7">
      <c r="G19347" s="220"/>
    </row>
    <row r="19348" spans="7:7">
      <c r="G19348" s="220"/>
    </row>
    <row r="19349" spans="7:7">
      <c r="G19349" s="220"/>
    </row>
    <row r="19350" spans="7:7">
      <c r="G19350" s="220"/>
    </row>
    <row r="19351" spans="7:7">
      <c r="G19351" s="220"/>
    </row>
    <row r="19352" spans="7:7">
      <c r="G19352" s="220"/>
    </row>
    <row r="19353" spans="7:7">
      <c r="G19353" s="220"/>
    </row>
    <row r="19354" spans="7:7">
      <c r="G19354" s="220"/>
    </row>
    <row r="19355" spans="7:7">
      <c r="G19355" s="220"/>
    </row>
    <row r="19356" spans="7:7">
      <c r="G19356" s="220"/>
    </row>
    <row r="19357" spans="7:7">
      <c r="G19357" s="220"/>
    </row>
    <row r="19358" spans="7:7">
      <c r="G19358" s="220"/>
    </row>
    <row r="19359" spans="7:7">
      <c r="G19359" s="220"/>
    </row>
    <row r="19360" spans="7:7">
      <c r="G19360" s="220"/>
    </row>
    <row r="19361" spans="7:7">
      <c r="G19361" s="220"/>
    </row>
    <row r="19362" spans="7:7">
      <c r="G19362" s="220"/>
    </row>
    <row r="19363" spans="7:7">
      <c r="G19363" s="220"/>
    </row>
    <row r="19364" spans="7:7">
      <c r="G19364" s="220"/>
    </row>
    <row r="19365" spans="7:7">
      <c r="G19365" s="220"/>
    </row>
    <row r="19366" spans="7:7">
      <c r="G19366" s="220"/>
    </row>
    <row r="19367" spans="7:7">
      <c r="G19367" s="220"/>
    </row>
    <row r="19368" spans="7:7">
      <c r="G19368" s="220"/>
    </row>
    <row r="19369" spans="7:7">
      <c r="G19369" s="220"/>
    </row>
    <row r="19370" spans="7:7">
      <c r="G19370" s="220"/>
    </row>
    <row r="19371" spans="7:7">
      <c r="G19371" s="220"/>
    </row>
    <row r="19372" spans="7:7">
      <c r="G19372" s="220"/>
    </row>
    <row r="19373" spans="7:7">
      <c r="G19373" s="220"/>
    </row>
    <row r="19374" spans="7:7">
      <c r="G19374" s="220"/>
    </row>
    <row r="19375" spans="7:7">
      <c r="G19375" s="220"/>
    </row>
    <row r="19376" spans="7:7">
      <c r="G19376" s="220"/>
    </row>
    <row r="19377" spans="7:7">
      <c r="G19377" s="220"/>
    </row>
    <row r="19378" spans="7:7">
      <c r="G19378" s="220"/>
    </row>
    <row r="19379" spans="7:7">
      <c r="G19379" s="220"/>
    </row>
    <row r="19380" spans="7:7">
      <c r="G19380" s="220"/>
    </row>
    <row r="19381" spans="7:7">
      <c r="G19381" s="220"/>
    </row>
    <row r="19382" spans="7:7">
      <c r="G19382" s="220"/>
    </row>
    <row r="19383" spans="7:7">
      <c r="G19383" s="220"/>
    </row>
    <row r="19384" spans="7:7">
      <c r="G19384" s="220"/>
    </row>
    <row r="19385" spans="7:7">
      <c r="G19385" s="220"/>
    </row>
    <row r="19386" spans="7:7">
      <c r="G19386" s="220"/>
    </row>
    <row r="19387" spans="7:7">
      <c r="G19387" s="220"/>
    </row>
    <row r="19388" spans="7:7">
      <c r="G19388" s="220"/>
    </row>
    <row r="19389" spans="7:7">
      <c r="G19389" s="220"/>
    </row>
    <row r="19390" spans="7:7">
      <c r="G19390" s="220"/>
    </row>
    <row r="19391" spans="7:7">
      <c r="G19391" s="220"/>
    </row>
    <row r="19392" spans="7:7">
      <c r="G19392" s="220"/>
    </row>
    <row r="19393" spans="7:7">
      <c r="G19393" s="220"/>
    </row>
    <row r="19394" spans="7:7">
      <c r="G19394" s="220"/>
    </row>
    <row r="19395" spans="7:7">
      <c r="G19395" s="220"/>
    </row>
    <row r="19396" spans="7:7">
      <c r="G19396" s="220"/>
    </row>
    <row r="19397" spans="7:7">
      <c r="G19397" s="220"/>
    </row>
    <row r="19398" spans="7:7">
      <c r="G19398" s="220"/>
    </row>
    <row r="19399" spans="7:7">
      <c r="G19399" s="220"/>
    </row>
    <row r="19400" spans="7:7">
      <c r="G19400" s="220"/>
    </row>
    <row r="19401" spans="7:7">
      <c r="G19401" s="220"/>
    </row>
    <row r="19402" spans="7:7">
      <c r="G19402" s="220"/>
    </row>
    <row r="19403" spans="7:7">
      <c r="G19403" s="220"/>
    </row>
    <row r="19404" spans="7:7">
      <c r="G19404" s="220"/>
    </row>
    <row r="19405" spans="7:7">
      <c r="G19405" s="220"/>
    </row>
    <row r="19406" spans="7:7">
      <c r="G19406" s="220"/>
    </row>
    <row r="19407" spans="7:7">
      <c r="G19407" s="220"/>
    </row>
    <row r="19408" spans="7:7">
      <c r="G19408" s="220"/>
    </row>
    <row r="19409" spans="7:7">
      <c r="G19409" s="220"/>
    </row>
    <row r="19410" spans="7:7">
      <c r="G19410" s="220"/>
    </row>
    <row r="19411" spans="7:7">
      <c r="G19411" s="220"/>
    </row>
    <row r="19412" spans="7:7">
      <c r="G19412" s="220"/>
    </row>
    <row r="19413" spans="7:7">
      <c r="G19413" s="220"/>
    </row>
    <row r="19414" spans="7:7">
      <c r="G19414" s="220"/>
    </row>
    <row r="19415" spans="7:7">
      <c r="G19415" s="220"/>
    </row>
    <row r="19416" spans="7:7">
      <c r="G19416" s="220"/>
    </row>
    <row r="19417" spans="7:7">
      <c r="G19417" s="220"/>
    </row>
    <row r="19418" spans="7:7">
      <c r="G19418" s="220"/>
    </row>
    <row r="19419" spans="7:7">
      <c r="G19419" s="220"/>
    </row>
    <row r="19420" spans="7:7">
      <c r="G19420" s="220"/>
    </row>
    <row r="19421" spans="7:7">
      <c r="G19421" s="220"/>
    </row>
    <row r="19422" spans="7:7">
      <c r="G19422" s="220"/>
    </row>
    <row r="19423" spans="7:7">
      <c r="G19423" s="220"/>
    </row>
    <row r="19424" spans="7:7">
      <c r="G19424" s="220"/>
    </row>
    <row r="19425" spans="7:7">
      <c r="G19425" s="220"/>
    </row>
    <row r="19426" spans="7:7">
      <c r="G19426" s="220"/>
    </row>
    <row r="19427" spans="7:7">
      <c r="G19427" s="220"/>
    </row>
    <row r="19428" spans="7:7">
      <c r="G19428" s="220"/>
    </row>
    <row r="19429" spans="7:7">
      <c r="G19429" s="220"/>
    </row>
    <row r="19430" spans="7:7">
      <c r="G19430" s="220"/>
    </row>
    <row r="19431" spans="7:7">
      <c r="G19431" s="220"/>
    </row>
    <row r="19432" spans="7:7">
      <c r="G19432" s="220"/>
    </row>
    <row r="19433" spans="7:7">
      <c r="G19433" s="220"/>
    </row>
    <row r="19434" spans="7:7">
      <c r="G19434" s="220"/>
    </row>
    <row r="19435" spans="7:7">
      <c r="G19435" s="220"/>
    </row>
    <row r="19436" spans="7:7">
      <c r="G19436" s="220"/>
    </row>
    <row r="19437" spans="7:7">
      <c r="G19437" s="220"/>
    </row>
    <row r="19438" spans="7:7">
      <c r="G19438" s="220"/>
    </row>
    <row r="19439" spans="7:7">
      <c r="G19439" s="220"/>
    </row>
    <row r="19440" spans="7:7">
      <c r="G19440" s="220"/>
    </row>
    <row r="19441" spans="7:7">
      <c r="G19441" s="220"/>
    </row>
    <row r="19442" spans="7:7">
      <c r="G19442" s="220"/>
    </row>
    <row r="19443" spans="7:7">
      <c r="G19443" s="220"/>
    </row>
    <row r="19444" spans="7:7">
      <c r="G19444" s="220"/>
    </row>
    <row r="19445" spans="7:7">
      <c r="G19445" s="220"/>
    </row>
    <row r="19446" spans="7:7">
      <c r="G19446" s="220"/>
    </row>
    <row r="19447" spans="7:7">
      <c r="G19447" s="220"/>
    </row>
    <row r="19448" spans="7:7">
      <c r="G19448" s="220"/>
    </row>
    <row r="19449" spans="7:7">
      <c r="G19449" s="220"/>
    </row>
    <row r="19450" spans="7:7">
      <c r="G19450" s="220"/>
    </row>
    <row r="19451" spans="7:7">
      <c r="G19451" s="220"/>
    </row>
    <row r="19452" spans="7:7">
      <c r="G19452" s="220"/>
    </row>
    <row r="19453" spans="7:7">
      <c r="G19453" s="220"/>
    </row>
    <row r="19454" spans="7:7">
      <c r="G19454" s="220"/>
    </row>
    <row r="19455" spans="7:7">
      <c r="G19455" s="220"/>
    </row>
    <row r="19456" spans="7:7">
      <c r="G19456" s="220"/>
    </row>
    <row r="19457" spans="7:7">
      <c r="G19457" s="220"/>
    </row>
    <row r="19458" spans="7:7">
      <c r="G19458" s="220"/>
    </row>
    <row r="19459" spans="7:7">
      <c r="G19459" s="220"/>
    </row>
    <row r="19460" spans="7:7">
      <c r="G19460" s="220"/>
    </row>
    <row r="19461" spans="7:7">
      <c r="G19461" s="220"/>
    </row>
    <row r="19462" spans="7:7">
      <c r="G19462" s="220"/>
    </row>
    <row r="19463" spans="7:7">
      <c r="G19463" s="220"/>
    </row>
    <row r="19464" spans="7:7">
      <c r="G19464" s="220"/>
    </row>
    <row r="19465" spans="7:7">
      <c r="G19465" s="220"/>
    </row>
    <row r="19466" spans="7:7">
      <c r="G19466" s="220"/>
    </row>
    <row r="19467" spans="7:7">
      <c r="G19467" s="220"/>
    </row>
    <row r="19468" spans="7:7">
      <c r="G19468" s="220"/>
    </row>
    <row r="19469" spans="7:7">
      <c r="G19469" s="220"/>
    </row>
    <row r="19470" spans="7:7">
      <c r="G19470" s="220"/>
    </row>
    <row r="19471" spans="7:7">
      <c r="G19471" s="220"/>
    </row>
    <row r="19472" spans="7:7">
      <c r="G19472" s="220"/>
    </row>
    <row r="19473" spans="7:7">
      <c r="G19473" s="220"/>
    </row>
    <row r="19474" spans="7:7">
      <c r="G19474" s="220"/>
    </row>
    <row r="19475" spans="7:7">
      <c r="G19475" s="220"/>
    </row>
    <row r="19476" spans="7:7">
      <c r="G19476" s="220"/>
    </row>
    <row r="19477" spans="7:7">
      <c r="G19477" s="220"/>
    </row>
    <row r="19478" spans="7:7">
      <c r="G19478" s="220"/>
    </row>
    <row r="19479" spans="7:7">
      <c r="G19479" s="220"/>
    </row>
    <row r="19480" spans="7:7">
      <c r="G19480" s="220"/>
    </row>
    <row r="19481" spans="7:7">
      <c r="G19481" s="220"/>
    </row>
    <row r="19482" spans="7:7">
      <c r="G19482" s="220"/>
    </row>
    <row r="19483" spans="7:7">
      <c r="G19483" s="220"/>
    </row>
    <row r="19484" spans="7:7">
      <c r="G19484" s="220"/>
    </row>
    <row r="19485" spans="7:7">
      <c r="G19485" s="220"/>
    </row>
    <row r="19486" spans="7:7">
      <c r="G19486" s="220"/>
    </row>
    <row r="19487" spans="7:7">
      <c r="G19487" s="220"/>
    </row>
    <row r="19488" spans="7:7">
      <c r="G19488" s="220"/>
    </row>
    <row r="19489" spans="7:7">
      <c r="G19489" s="220"/>
    </row>
    <row r="19490" spans="7:7">
      <c r="G19490" s="220"/>
    </row>
    <row r="19491" spans="7:7">
      <c r="G19491" s="220"/>
    </row>
    <row r="19492" spans="7:7">
      <c r="G19492" s="220"/>
    </row>
    <row r="19493" spans="7:7">
      <c r="G19493" s="220"/>
    </row>
    <row r="19494" spans="7:7">
      <c r="G19494" s="220"/>
    </row>
    <row r="19495" spans="7:7">
      <c r="G19495" s="220"/>
    </row>
    <row r="19496" spans="7:7">
      <c r="G19496" s="220"/>
    </row>
    <row r="19497" spans="7:7">
      <c r="G19497" s="220"/>
    </row>
    <row r="19498" spans="7:7">
      <c r="G19498" s="220"/>
    </row>
    <row r="19499" spans="7:7">
      <c r="G19499" s="220"/>
    </row>
    <row r="19500" spans="7:7">
      <c r="G19500" s="220"/>
    </row>
    <row r="19501" spans="7:7">
      <c r="G19501" s="220"/>
    </row>
    <row r="19502" spans="7:7">
      <c r="G19502" s="220"/>
    </row>
    <row r="19503" spans="7:7">
      <c r="G19503" s="220"/>
    </row>
    <row r="19504" spans="7:7">
      <c r="G19504" s="220"/>
    </row>
    <row r="19505" spans="7:7">
      <c r="G19505" s="220"/>
    </row>
    <row r="19506" spans="7:7">
      <c r="G19506" s="220"/>
    </row>
    <row r="19507" spans="7:7">
      <c r="G19507" s="220"/>
    </row>
    <row r="19508" spans="7:7">
      <c r="G19508" s="220"/>
    </row>
    <row r="19509" spans="7:7">
      <c r="G19509" s="220"/>
    </row>
    <row r="19510" spans="7:7">
      <c r="G19510" s="220"/>
    </row>
    <row r="19511" spans="7:7">
      <c r="G19511" s="220"/>
    </row>
    <row r="19512" spans="7:7">
      <c r="G19512" s="220"/>
    </row>
    <row r="19513" spans="7:7">
      <c r="G19513" s="220"/>
    </row>
    <row r="19514" spans="7:7">
      <c r="G19514" s="220"/>
    </row>
    <row r="19515" spans="7:7">
      <c r="G19515" s="220"/>
    </row>
    <row r="19516" spans="7:7">
      <c r="G19516" s="220"/>
    </row>
    <row r="19517" spans="7:7">
      <c r="G19517" s="220"/>
    </row>
    <row r="19518" spans="7:7">
      <c r="G19518" s="220"/>
    </row>
    <row r="19519" spans="7:7">
      <c r="G19519" s="220"/>
    </row>
    <row r="19520" spans="7:7">
      <c r="G19520" s="220"/>
    </row>
    <row r="19521" spans="7:7">
      <c r="G19521" s="220"/>
    </row>
    <row r="19522" spans="7:7">
      <c r="G19522" s="220"/>
    </row>
    <row r="19523" spans="7:7">
      <c r="G19523" s="220"/>
    </row>
    <row r="19524" spans="7:7">
      <c r="G19524" s="220"/>
    </row>
    <row r="19525" spans="7:7">
      <c r="G19525" s="220"/>
    </row>
    <row r="19526" spans="7:7">
      <c r="G19526" s="220"/>
    </row>
    <row r="19527" spans="7:7">
      <c r="G19527" s="220"/>
    </row>
    <row r="19528" spans="7:7">
      <c r="G19528" s="220"/>
    </row>
    <row r="19529" spans="7:7">
      <c r="G19529" s="220"/>
    </row>
    <row r="19530" spans="7:7">
      <c r="G19530" s="220"/>
    </row>
    <row r="19531" spans="7:7">
      <c r="G19531" s="220"/>
    </row>
    <row r="19532" spans="7:7">
      <c r="G19532" s="220"/>
    </row>
    <row r="19533" spans="7:7">
      <c r="G19533" s="220"/>
    </row>
    <row r="19534" spans="7:7">
      <c r="G19534" s="220"/>
    </row>
    <row r="19535" spans="7:7">
      <c r="G19535" s="220"/>
    </row>
    <row r="19536" spans="7:7">
      <c r="G19536" s="220"/>
    </row>
    <row r="19537" spans="7:7">
      <c r="G19537" s="220"/>
    </row>
    <row r="19538" spans="7:7">
      <c r="G19538" s="220"/>
    </row>
    <row r="19539" spans="7:7">
      <c r="G19539" s="220"/>
    </row>
    <row r="19540" spans="7:7">
      <c r="G19540" s="220"/>
    </row>
    <row r="19541" spans="7:7">
      <c r="G19541" s="220"/>
    </row>
    <row r="19542" spans="7:7">
      <c r="G19542" s="220"/>
    </row>
    <row r="19543" spans="7:7">
      <c r="G19543" s="220"/>
    </row>
    <row r="19544" spans="7:7">
      <c r="G19544" s="220"/>
    </row>
    <row r="19545" spans="7:7">
      <c r="G19545" s="220"/>
    </row>
    <row r="19546" spans="7:7">
      <c r="G19546" s="220"/>
    </row>
    <row r="19547" spans="7:7">
      <c r="G19547" s="220"/>
    </row>
    <row r="19548" spans="7:7">
      <c r="G19548" s="220"/>
    </row>
    <row r="19549" spans="7:7">
      <c r="G19549" s="220"/>
    </row>
    <row r="19550" spans="7:7">
      <c r="G19550" s="220"/>
    </row>
    <row r="19551" spans="7:7">
      <c r="G19551" s="220"/>
    </row>
    <row r="19552" spans="7:7">
      <c r="G19552" s="220"/>
    </row>
    <row r="19553" spans="7:7">
      <c r="G19553" s="220"/>
    </row>
    <row r="19554" spans="7:7">
      <c r="G19554" s="220"/>
    </row>
    <row r="19555" spans="7:7">
      <c r="G19555" s="220"/>
    </row>
    <row r="19556" spans="7:7">
      <c r="G19556" s="220"/>
    </row>
    <row r="19557" spans="7:7">
      <c r="G19557" s="220"/>
    </row>
    <row r="19558" spans="7:7">
      <c r="G19558" s="220"/>
    </row>
    <row r="19559" spans="7:7">
      <c r="G19559" s="220"/>
    </row>
    <row r="19560" spans="7:7">
      <c r="G19560" s="220"/>
    </row>
    <row r="19561" spans="7:7">
      <c r="G19561" s="220"/>
    </row>
    <row r="19562" spans="7:7">
      <c r="G19562" s="220"/>
    </row>
    <row r="19563" spans="7:7">
      <c r="G19563" s="220"/>
    </row>
    <row r="19564" spans="7:7">
      <c r="G19564" s="220"/>
    </row>
    <row r="19565" spans="7:7">
      <c r="G19565" s="220"/>
    </row>
    <row r="19566" spans="7:7">
      <c r="G19566" s="220"/>
    </row>
    <row r="19567" spans="7:7">
      <c r="G19567" s="220"/>
    </row>
    <row r="19568" spans="7:7">
      <c r="G19568" s="220"/>
    </row>
    <row r="19569" spans="7:7">
      <c r="G19569" s="220"/>
    </row>
    <row r="19570" spans="7:7">
      <c r="G19570" s="220"/>
    </row>
    <row r="19571" spans="7:7">
      <c r="G19571" s="220"/>
    </row>
    <row r="19572" spans="7:7">
      <c r="G19572" s="220"/>
    </row>
    <row r="19573" spans="7:7">
      <c r="G19573" s="220"/>
    </row>
    <row r="19574" spans="7:7">
      <c r="G19574" s="220"/>
    </row>
    <row r="19575" spans="7:7">
      <c r="G19575" s="220"/>
    </row>
    <row r="19576" spans="7:7">
      <c r="G19576" s="220"/>
    </row>
    <row r="19577" spans="7:7">
      <c r="G19577" s="220"/>
    </row>
    <row r="19578" spans="7:7">
      <c r="G19578" s="220"/>
    </row>
    <row r="19579" spans="7:7">
      <c r="G19579" s="220"/>
    </row>
    <row r="19580" spans="7:7">
      <c r="G19580" s="220"/>
    </row>
    <row r="19581" spans="7:7">
      <c r="G19581" s="220"/>
    </row>
    <row r="19582" spans="7:7">
      <c r="G19582" s="220"/>
    </row>
    <row r="19583" spans="7:7">
      <c r="G19583" s="220"/>
    </row>
    <row r="19584" spans="7:7">
      <c r="G19584" s="220"/>
    </row>
    <row r="19585" spans="7:7">
      <c r="G19585" s="220"/>
    </row>
    <row r="19586" spans="7:7">
      <c r="G19586" s="220"/>
    </row>
    <row r="19587" spans="7:7">
      <c r="G19587" s="220"/>
    </row>
    <row r="19588" spans="7:7">
      <c r="G19588" s="220"/>
    </row>
    <row r="19589" spans="7:7">
      <c r="G19589" s="220"/>
    </row>
    <row r="19590" spans="7:7">
      <c r="G19590" s="220"/>
    </row>
    <row r="19591" spans="7:7">
      <c r="G19591" s="220"/>
    </row>
    <row r="19592" spans="7:7">
      <c r="G19592" s="220"/>
    </row>
    <row r="19593" spans="7:7">
      <c r="G19593" s="220"/>
    </row>
    <row r="19594" spans="7:7">
      <c r="G19594" s="220"/>
    </row>
    <row r="19595" spans="7:7">
      <c r="G19595" s="220"/>
    </row>
    <row r="19596" spans="7:7">
      <c r="G19596" s="220"/>
    </row>
    <row r="19597" spans="7:7">
      <c r="G19597" s="220"/>
    </row>
    <row r="19598" spans="7:7">
      <c r="G19598" s="220"/>
    </row>
    <row r="19599" spans="7:7">
      <c r="G19599" s="220"/>
    </row>
    <row r="19600" spans="7:7">
      <c r="G19600" s="220"/>
    </row>
    <row r="19601" spans="7:7">
      <c r="G19601" s="220"/>
    </row>
    <row r="19602" spans="7:7">
      <c r="G19602" s="220"/>
    </row>
    <row r="19603" spans="7:7">
      <c r="G19603" s="220"/>
    </row>
    <row r="19604" spans="7:7">
      <c r="G19604" s="220"/>
    </row>
    <row r="19605" spans="7:7">
      <c r="G19605" s="220"/>
    </row>
    <row r="19606" spans="7:7">
      <c r="G19606" s="220"/>
    </row>
    <row r="19607" spans="7:7">
      <c r="G19607" s="220"/>
    </row>
    <row r="19608" spans="7:7">
      <c r="G19608" s="220"/>
    </row>
    <row r="19609" spans="7:7">
      <c r="G19609" s="220"/>
    </row>
    <row r="19610" spans="7:7">
      <c r="G19610" s="220"/>
    </row>
    <row r="19611" spans="7:7">
      <c r="G19611" s="220"/>
    </row>
    <row r="19612" spans="7:7">
      <c r="G19612" s="220"/>
    </row>
    <row r="19613" spans="7:7">
      <c r="G19613" s="220"/>
    </row>
    <row r="19614" spans="7:7">
      <c r="G19614" s="220"/>
    </row>
    <row r="19615" spans="7:7">
      <c r="G19615" s="220"/>
    </row>
    <row r="19616" spans="7:7">
      <c r="G19616" s="220"/>
    </row>
    <row r="19617" spans="7:7">
      <c r="G19617" s="220"/>
    </row>
    <row r="19618" spans="7:7">
      <c r="G19618" s="220"/>
    </row>
    <row r="19619" spans="7:7">
      <c r="G19619" s="220"/>
    </row>
    <row r="19620" spans="7:7">
      <c r="G19620" s="220"/>
    </row>
    <row r="19621" spans="7:7">
      <c r="G19621" s="220"/>
    </row>
    <row r="19622" spans="7:7">
      <c r="G19622" s="220"/>
    </row>
    <row r="19623" spans="7:7">
      <c r="G19623" s="220"/>
    </row>
    <row r="19624" spans="7:7">
      <c r="G19624" s="220"/>
    </row>
    <row r="19625" spans="7:7">
      <c r="G19625" s="220"/>
    </row>
    <row r="19626" spans="7:7">
      <c r="G19626" s="220"/>
    </row>
    <row r="19627" spans="7:7">
      <c r="G19627" s="220"/>
    </row>
    <row r="19628" spans="7:7">
      <c r="G19628" s="220"/>
    </row>
    <row r="19629" spans="7:7">
      <c r="G19629" s="220"/>
    </row>
    <row r="19630" spans="7:7">
      <c r="G19630" s="220"/>
    </row>
    <row r="19631" spans="7:7">
      <c r="G19631" s="220"/>
    </row>
    <row r="19632" spans="7:7">
      <c r="G19632" s="220"/>
    </row>
    <row r="19633" spans="7:7">
      <c r="G19633" s="220"/>
    </row>
    <row r="19634" spans="7:7">
      <c r="G19634" s="220"/>
    </row>
    <row r="19635" spans="7:7">
      <c r="G19635" s="220"/>
    </row>
    <row r="19636" spans="7:7">
      <c r="G19636" s="220"/>
    </row>
    <row r="19637" spans="7:7">
      <c r="G19637" s="220"/>
    </row>
    <row r="19638" spans="7:7">
      <c r="G19638" s="220"/>
    </row>
    <row r="19639" spans="7:7">
      <c r="G19639" s="220"/>
    </row>
    <row r="19640" spans="7:7">
      <c r="G19640" s="220"/>
    </row>
    <row r="19641" spans="7:7">
      <c r="G19641" s="220"/>
    </row>
    <row r="19642" spans="7:7">
      <c r="G19642" s="220"/>
    </row>
    <row r="19643" spans="7:7">
      <c r="G19643" s="220"/>
    </row>
    <row r="19644" spans="7:7">
      <c r="G19644" s="220"/>
    </row>
    <row r="19645" spans="7:7">
      <c r="G19645" s="220"/>
    </row>
    <row r="19646" spans="7:7">
      <c r="G19646" s="220"/>
    </row>
    <row r="19647" spans="7:7">
      <c r="G19647" s="220"/>
    </row>
    <row r="19648" spans="7:7">
      <c r="G19648" s="220"/>
    </row>
    <row r="19649" spans="7:7">
      <c r="G19649" s="220"/>
    </row>
    <row r="19650" spans="7:7">
      <c r="G19650" s="220"/>
    </row>
    <row r="19651" spans="7:7">
      <c r="G19651" s="220"/>
    </row>
    <row r="19652" spans="7:7">
      <c r="G19652" s="220"/>
    </row>
    <row r="19653" spans="7:7">
      <c r="G19653" s="220"/>
    </row>
    <row r="19654" spans="7:7">
      <c r="G19654" s="220"/>
    </row>
    <row r="19655" spans="7:7">
      <c r="G19655" s="220"/>
    </row>
    <row r="19656" spans="7:7">
      <c r="G19656" s="220"/>
    </row>
    <row r="19657" spans="7:7">
      <c r="G19657" s="220"/>
    </row>
    <row r="19658" spans="7:7">
      <c r="G19658" s="220"/>
    </row>
    <row r="19659" spans="7:7">
      <c r="G19659" s="220"/>
    </row>
    <row r="19660" spans="7:7">
      <c r="G19660" s="220"/>
    </row>
    <row r="19661" spans="7:7">
      <c r="G19661" s="220"/>
    </row>
    <row r="19662" spans="7:7">
      <c r="G19662" s="220"/>
    </row>
    <row r="19663" spans="7:7">
      <c r="G19663" s="220"/>
    </row>
    <row r="19664" spans="7:7">
      <c r="G19664" s="220"/>
    </row>
    <row r="19665" spans="7:7">
      <c r="G19665" s="220"/>
    </row>
    <row r="19666" spans="7:7">
      <c r="G19666" s="220"/>
    </row>
    <row r="19667" spans="7:7">
      <c r="G19667" s="220"/>
    </row>
    <row r="19668" spans="7:7">
      <c r="G19668" s="220"/>
    </row>
    <row r="19669" spans="7:7">
      <c r="G19669" s="220"/>
    </row>
    <row r="19670" spans="7:7">
      <c r="G19670" s="220"/>
    </row>
    <row r="19671" spans="7:7">
      <c r="G19671" s="220"/>
    </row>
    <row r="19672" spans="7:7">
      <c r="G19672" s="220"/>
    </row>
    <row r="19673" spans="7:7">
      <c r="G19673" s="220"/>
    </row>
    <row r="19674" spans="7:7">
      <c r="G19674" s="220"/>
    </row>
    <row r="19675" spans="7:7">
      <c r="G19675" s="220"/>
    </row>
    <row r="19676" spans="7:7">
      <c r="G19676" s="220"/>
    </row>
    <row r="19677" spans="7:7">
      <c r="G19677" s="220"/>
    </row>
    <row r="19678" spans="7:7">
      <c r="G19678" s="220"/>
    </row>
    <row r="19679" spans="7:7">
      <c r="G19679" s="220"/>
    </row>
    <row r="19680" spans="7:7">
      <c r="G19680" s="220"/>
    </row>
    <row r="19681" spans="7:7">
      <c r="G19681" s="220"/>
    </row>
    <row r="19682" spans="7:7">
      <c r="G19682" s="220"/>
    </row>
    <row r="19683" spans="7:7">
      <c r="G19683" s="220"/>
    </row>
    <row r="19684" spans="7:7">
      <c r="G19684" s="220"/>
    </row>
    <row r="19685" spans="7:7">
      <c r="G19685" s="220"/>
    </row>
    <row r="19686" spans="7:7">
      <c r="G19686" s="220"/>
    </row>
    <row r="19687" spans="7:7">
      <c r="G19687" s="220"/>
    </row>
    <row r="19688" spans="7:7">
      <c r="G19688" s="220"/>
    </row>
    <row r="19689" spans="7:7">
      <c r="G19689" s="220"/>
    </row>
    <row r="19690" spans="7:7">
      <c r="G19690" s="220"/>
    </row>
    <row r="19691" spans="7:7">
      <c r="G19691" s="220"/>
    </row>
    <row r="19692" spans="7:7">
      <c r="G19692" s="220"/>
    </row>
    <row r="19693" spans="7:7">
      <c r="G19693" s="220"/>
    </row>
    <row r="19694" spans="7:7">
      <c r="G19694" s="220"/>
    </row>
    <row r="19695" spans="7:7">
      <c r="G19695" s="220"/>
    </row>
    <row r="19696" spans="7:7">
      <c r="G19696" s="220"/>
    </row>
    <row r="19697" spans="7:7">
      <c r="G19697" s="220"/>
    </row>
    <row r="19698" spans="7:7">
      <c r="G19698" s="220"/>
    </row>
    <row r="19699" spans="7:7">
      <c r="G19699" s="220"/>
    </row>
    <row r="19700" spans="7:7">
      <c r="G19700" s="220"/>
    </row>
    <row r="19701" spans="7:7">
      <c r="G19701" s="220"/>
    </row>
    <row r="19702" spans="7:7">
      <c r="G19702" s="220"/>
    </row>
    <row r="19703" spans="7:7">
      <c r="G19703" s="220"/>
    </row>
    <row r="19704" spans="7:7">
      <c r="G19704" s="220"/>
    </row>
    <row r="19705" spans="7:7">
      <c r="G19705" s="220"/>
    </row>
    <row r="19706" spans="7:7">
      <c r="G19706" s="220"/>
    </row>
    <row r="19707" spans="7:7">
      <c r="G19707" s="220"/>
    </row>
    <row r="19708" spans="7:7">
      <c r="G19708" s="220"/>
    </row>
    <row r="19709" spans="7:7">
      <c r="G19709" s="220"/>
    </row>
    <row r="19710" spans="7:7">
      <c r="G19710" s="220"/>
    </row>
    <row r="19711" spans="7:7">
      <c r="G19711" s="220"/>
    </row>
    <row r="19712" spans="7:7">
      <c r="G19712" s="220"/>
    </row>
    <row r="19713" spans="7:7">
      <c r="G19713" s="220"/>
    </row>
    <row r="19714" spans="7:7">
      <c r="G19714" s="220"/>
    </row>
    <row r="19715" spans="7:7">
      <c r="G19715" s="220"/>
    </row>
    <row r="19716" spans="7:7">
      <c r="G19716" s="220"/>
    </row>
    <row r="19717" spans="7:7">
      <c r="G19717" s="220"/>
    </row>
    <row r="19718" spans="7:7">
      <c r="G19718" s="220"/>
    </row>
    <row r="19719" spans="7:7">
      <c r="G19719" s="220"/>
    </row>
    <row r="19720" spans="7:7">
      <c r="G19720" s="220"/>
    </row>
    <row r="19721" spans="7:7">
      <c r="G19721" s="220"/>
    </row>
    <row r="19722" spans="7:7">
      <c r="G19722" s="220"/>
    </row>
    <row r="19723" spans="7:7">
      <c r="G19723" s="220"/>
    </row>
    <row r="19724" spans="7:7">
      <c r="G19724" s="220"/>
    </row>
    <row r="19725" spans="7:7">
      <c r="G19725" s="220"/>
    </row>
    <row r="19726" spans="7:7">
      <c r="G19726" s="220"/>
    </row>
    <row r="19727" spans="7:7">
      <c r="G19727" s="220"/>
    </row>
    <row r="19728" spans="7:7">
      <c r="G19728" s="220"/>
    </row>
    <row r="19729" spans="7:7">
      <c r="G19729" s="220"/>
    </row>
    <row r="19730" spans="7:7">
      <c r="G19730" s="220"/>
    </row>
    <row r="19731" spans="7:7">
      <c r="G19731" s="220"/>
    </row>
    <row r="19732" spans="7:7">
      <c r="G19732" s="220"/>
    </row>
    <row r="19733" spans="7:7">
      <c r="G19733" s="220"/>
    </row>
    <row r="19734" spans="7:7">
      <c r="G19734" s="220"/>
    </row>
    <row r="19735" spans="7:7">
      <c r="G19735" s="220"/>
    </row>
    <row r="19736" spans="7:7">
      <c r="G19736" s="220"/>
    </row>
    <row r="19737" spans="7:7">
      <c r="G19737" s="220"/>
    </row>
    <row r="19738" spans="7:7">
      <c r="G19738" s="220"/>
    </row>
    <row r="19739" spans="7:7">
      <c r="G19739" s="220"/>
    </row>
    <row r="19740" spans="7:7">
      <c r="G19740" s="220"/>
    </row>
    <row r="19741" spans="7:7">
      <c r="G19741" s="220"/>
    </row>
    <row r="19742" spans="7:7">
      <c r="G19742" s="220"/>
    </row>
    <row r="19743" spans="7:7">
      <c r="G19743" s="220"/>
    </row>
    <row r="19744" spans="7:7">
      <c r="G19744" s="220"/>
    </row>
    <row r="19745" spans="7:7">
      <c r="G19745" s="220"/>
    </row>
    <row r="19746" spans="7:7">
      <c r="G19746" s="220"/>
    </row>
    <row r="19747" spans="7:7">
      <c r="G19747" s="220"/>
    </row>
    <row r="19748" spans="7:7">
      <c r="G19748" s="220"/>
    </row>
    <row r="19749" spans="7:7">
      <c r="G19749" s="220"/>
    </row>
    <row r="19750" spans="7:7">
      <c r="G19750" s="220"/>
    </row>
    <row r="19751" spans="7:7">
      <c r="G19751" s="220"/>
    </row>
    <row r="19752" spans="7:7">
      <c r="G19752" s="220"/>
    </row>
    <row r="19753" spans="7:7">
      <c r="G19753" s="220"/>
    </row>
    <row r="19754" spans="7:7">
      <c r="G19754" s="220"/>
    </row>
    <row r="19755" spans="7:7">
      <c r="G19755" s="220"/>
    </row>
    <row r="19756" spans="7:7">
      <c r="G19756" s="220"/>
    </row>
    <row r="19757" spans="7:7">
      <c r="G19757" s="220"/>
    </row>
    <row r="19758" spans="7:7">
      <c r="G19758" s="220"/>
    </row>
    <row r="19759" spans="7:7">
      <c r="G19759" s="220"/>
    </row>
    <row r="19760" spans="7:7">
      <c r="G19760" s="220"/>
    </row>
    <row r="19761" spans="7:7">
      <c r="G19761" s="220"/>
    </row>
    <row r="19762" spans="7:7">
      <c r="G19762" s="220"/>
    </row>
    <row r="19763" spans="7:7">
      <c r="G19763" s="220"/>
    </row>
    <row r="19764" spans="7:7">
      <c r="G19764" s="220"/>
    </row>
    <row r="19765" spans="7:7">
      <c r="G19765" s="220"/>
    </row>
    <row r="19766" spans="7:7">
      <c r="G19766" s="220"/>
    </row>
    <row r="19767" spans="7:7">
      <c r="G19767" s="220"/>
    </row>
    <row r="19768" spans="7:7">
      <c r="G19768" s="220"/>
    </row>
    <row r="19769" spans="7:7">
      <c r="G19769" s="220"/>
    </row>
    <row r="19770" spans="7:7">
      <c r="G19770" s="220"/>
    </row>
    <row r="19771" spans="7:7">
      <c r="G19771" s="220"/>
    </row>
    <row r="19772" spans="7:7">
      <c r="G19772" s="220"/>
    </row>
    <row r="19773" spans="7:7">
      <c r="G19773" s="220"/>
    </row>
    <row r="19774" spans="7:7">
      <c r="G19774" s="220"/>
    </row>
    <row r="19775" spans="7:7">
      <c r="G19775" s="220"/>
    </row>
    <row r="19776" spans="7:7">
      <c r="G19776" s="220"/>
    </row>
    <row r="19777" spans="7:7">
      <c r="G19777" s="220"/>
    </row>
    <row r="19778" spans="7:7">
      <c r="G19778" s="220"/>
    </row>
    <row r="19779" spans="7:7">
      <c r="G19779" s="220"/>
    </row>
    <row r="19780" spans="7:7">
      <c r="G19780" s="220"/>
    </row>
    <row r="19781" spans="7:7">
      <c r="G19781" s="220"/>
    </row>
    <row r="19782" spans="7:7">
      <c r="G19782" s="220"/>
    </row>
    <row r="19783" spans="7:7">
      <c r="G19783" s="220"/>
    </row>
    <row r="19784" spans="7:7">
      <c r="G19784" s="220"/>
    </row>
    <row r="19785" spans="7:7">
      <c r="G19785" s="220"/>
    </row>
    <row r="19786" spans="7:7">
      <c r="G19786" s="220"/>
    </row>
    <row r="19787" spans="7:7">
      <c r="G19787" s="220"/>
    </row>
    <row r="19788" spans="7:7">
      <c r="G19788" s="220"/>
    </row>
    <row r="19789" spans="7:7">
      <c r="G19789" s="220"/>
    </row>
    <row r="19790" spans="7:7">
      <c r="G19790" s="220"/>
    </row>
    <row r="19791" spans="7:7">
      <c r="G19791" s="220"/>
    </row>
    <row r="19792" spans="7:7">
      <c r="G19792" s="220"/>
    </row>
    <row r="19793" spans="7:7">
      <c r="G19793" s="220"/>
    </row>
    <row r="19794" spans="7:7">
      <c r="G19794" s="220"/>
    </row>
    <row r="19795" spans="7:7">
      <c r="G19795" s="220"/>
    </row>
    <row r="19796" spans="7:7">
      <c r="G19796" s="220"/>
    </row>
    <row r="19797" spans="7:7">
      <c r="G19797" s="220"/>
    </row>
    <row r="19798" spans="7:7">
      <c r="G19798" s="220"/>
    </row>
    <row r="19799" spans="7:7">
      <c r="G19799" s="220"/>
    </row>
    <row r="19800" spans="7:7">
      <c r="G19800" s="220"/>
    </row>
    <row r="19801" spans="7:7">
      <c r="G19801" s="220"/>
    </row>
    <row r="19802" spans="7:7">
      <c r="G19802" s="220"/>
    </row>
    <row r="19803" spans="7:7">
      <c r="G19803" s="220"/>
    </row>
    <row r="19804" spans="7:7">
      <c r="G19804" s="220"/>
    </row>
    <row r="19805" spans="7:7">
      <c r="G19805" s="220"/>
    </row>
    <row r="19806" spans="7:7">
      <c r="G19806" s="220"/>
    </row>
    <row r="19807" spans="7:7">
      <c r="G19807" s="220"/>
    </row>
    <row r="19808" spans="7:7">
      <c r="G19808" s="220"/>
    </row>
    <row r="19809" spans="7:7">
      <c r="G19809" s="220"/>
    </row>
    <row r="19810" spans="7:7">
      <c r="G19810" s="220"/>
    </row>
    <row r="19811" spans="7:7">
      <c r="G19811" s="220"/>
    </row>
    <row r="19812" spans="7:7">
      <c r="G19812" s="220"/>
    </row>
    <row r="19813" spans="7:7">
      <c r="G19813" s="220"/>
    </row>
    <row r="19814" spans="7:7">
      <c r="G19814" s="220"/>
    </row>
    <row r="19815" spans="7:7">
      <c r="G19815" s="220"/>
    </row>
    <row r="19816" spans="7:7">
      <c r="G19816" s="220"/>
    </row>
    <row r="19817" spans="7:7">
      <c r="G19817" s="220"/>
    </row>
    <row r="19818" spans="7:7">
      <c r="G19818" s="220"/>
    </row>
    <row r="19819" spans="7:7">
      <c r="G19819" s="220"/>
    </row>
    <row r="19820" spans="7:7">
      <c r="G19820" s="220"/>
    </row>
    <row r="19821" spans="7:7">
      <c r="G19821" s="220"/>
    </row>
    <row r="19822" spans="7:7">
      <c r="G19822" s="220"/>
    </row>
    <row r="19823" spans="7:7">
      <c r="G19823" s="220"/>
    </row>
    <row r="19824" spans="7:7">
      <c r="G19824" s="220"/>
    </row>
    <row r="19825" spans="7:7">
      <c r="G19825" s="220"/>
    </row>
    <row r="19826" spans="7:7">
      <c r="G19826" s="220"/>
    </row>
    <row r="19827" spans="7:7">
      <c r="G19827" s="220"/>
    </row>
    <row r="19828" spans="7:7">
      <c r="G19828" s="220"/>
    </row>
    <row r="19829" spans="7:7">
      <c r="G19829" s="220"/>
    </row>
    <row r="19830" spans="7:7">
      <c r="G19830" s="220"/>
    </row>
    <row r="19831" spans="7:7">
      <c r="G19831" s="220"/>
    </row>
    <row r="19832" spans="7:7">
      <c r="G19832" s="220"/>
    </row>
    <row r="19833" spans="7:7">
      <c r="G19833" s="220"/>
    </row>
    <row r="19834" spans="7:7">
      <c r="G19834" s="220"/>
    </row>
    <row r="19835" spans="7:7">
      <c r="G19835" s="220"/>
    </row>
    <row r="19836" spans="7:7">
      <c r="G19836" s="220"/>
    </row>
    <row r="19837" spans="7:7">
      <c r="G19837" s="220"/>
    </row>
    <row r="19838" spans="7:7">
      <c r="G19838" s="220"/>
    </row>
    <row r="19839" spans="7:7">
      <c r="G19839" s="220"/>
    </row>
    <row r="19840" spans="7:7">
      <c r="G19840" s="220"/>
    </row>
    <row r="19841" spans="7:7">
      <c r="G19841" s="220"/>
    </row>
    <row r="19842" spans="7:7">
      <c r="G19842" s="220"/>
    </row>
    <row r="19843" spans="7:7">
      <c r="G19843" s="220"/>
    </row>
    <row r="19844" spans="7:7">
      <c r="G19844" s="220"/>
    </row>
    <row r="19845" spans="7:7">
      <c r="G19845" s="220"/>
    </row>
    <row r="19846" spans="7:7">
      <c r="G19846" s="220"/>
    </row>
    <row r="19847" spans="7:7">
      <c r="G19847" s="220"/>
    </row>
    <row r="19848" spans="7:7">
      <c r="G19848" s="220"/>
    </row>
    <row r="19849" spans="7:7">
      <c r="G19849" s="220"/>
    </row>
    <row r="19850" spans="7:7">
      <c r="G19850" s="220"/>
    </row>
    <row r="19851" spans="7:7">
      <c r="G19851" s="220"/>
    </row>
    <row r="19852" spans="7:7">
      <c r="G19852" s="220"/>
    </row>
    <row r="19853" spans="7:7">
      <c r="G19853" s="220"/>
    </row>
    <row r="19854" spans="7:7">
      <c r="G19854" s="220"/>
    </row>
    <row r="19855" spans="7:7">
      <c r="G19855" s="220"/>
    </row>
    <row r="19856" spans="7:7">
      <c r="G19856" s="220"/>
    </row>
    <row r="19857" spans="7:7">
      <c r="G19857" s="220"/>
    </row>
    <row r="19858" spans="7:7">
      <c r="G19858" s="220"/>
    </row>
    <row r="19859" spans="7:7">
      <c r="G19859" s="220"/>
    </row>
    <row r="19860" spans="7:7">
      <c r="G19860" s="220"/>
    </row>
    <row r="19861" spans="7:7">
      <c r="G19861" s="220"/>
    </row>
    <row r="19862" spans="7:7">
      <c r="G19862" s="220"/>
    </row>
    <row r="19863" spans="7:7">
      <c r="G19863" s="220"/>
    </row>
    <row r="19864" spans="7:7">
      <c r="G19864" s="220"/>
    </row>
    <row r="19865" spans="7:7">
      <c r="G19865" s="220"/>
    </row>
    <row r="19866" spans="7:7">
      <c r="G19866" s="220"/>
    </row>
    <row r="19867" spans="7:7">
      <c r="G19867" s="220"/>
    </row>
    <row r="19868" spans="7:7">
      <c r="G19868" s="220"/>
    </row>
    <row r="19869" spans="7:7">
      <c r="G19869" s="220"/>
    </row>
    <row r="19870" spans="7:7">
      <c r="G19870" s="220"/>
    </row>
    <row r="19871" spans="7:7">
      <c r="G19871" s="220"/>
    </row>
    <row r="19872" spans="7:7">
      <c r="G19872" s="220"/>
    </row>
    <row r="19873" spans="7:7">
      <c r="G19873" s="220"/>
    </row>
    <row r="19874" spans="7:7">
      <c r="G19874" s="220"/>
    </row>
    <row r="19875" spans="7:7">
      <c r="G19875" s="220"/>
    </row>
    <row r="19876" spans="7:7">
      <c r="G19876" s="220"/>
    </row>
    <row r="19877" spans="7:7">
      <c r="G19877" s="220"/>
    </row>
    <row r="19878" spans="7:7">
      <c r="G19878" s="220"/>
    </row>
    <row r="19879" spans="7:7">
      <c r="G19879" s="220"/>
    </row>
    <row r="19880" spans="7:7">
      <c r="G19880" s="220"/>
    </row>
    <row r="19881" spans="7:7">
      <c r="G19881" s="220"/>
    </row>
    <row r="19882" spans="7:7">
      <c r="G19882" s="220"/>
    </row>
    <row r="19883" spans="7:7">
      <c r="G19883" s="220"/>
    </row>
    <row r="19884" spans="7:7">
      <c r="G19884" s="220"/>
    </row>
    <row r="19885" spans="7:7">
      <c r="G19885" s="220"/>
    </row>
    <row r="19886" spans="7:7">
      <c r="G19886" s="220"/>
    </row>
    <row r="19887" spans="7:7">
      <c r="G19887" s="220"/>
    </row>
    <row r="19888" spans="7:7">
      <c r="G19888" s="220"/>
    </row>
    <row r="19889" spans="7:7">
      <c r="G19889" s="220"/>
    </row>
    <row r="19890" spans="7:7">
      <c r="G19890" s="220"/>
    </row>
    <row r="19891" spans="7:7">
      <c r="G19891" s="220"/>
    </row>
    <row r="19892" spans="7:7">
      <c r="G19892" s="220"/>
    </row>
    <row r="19893" spans="7:7">
      <c r="G19893" s="220"/>
    </row>
    <row r="19894" spans="7:7">
      <c r="G19894" s="220"/>
    </row>
    <row r="19895" spans="7:7">
      <c r="G19895" s="220"/>
    </row>
    <row r="19896" spans="7:7">
      <c r="G19896" s="220"/>
    </row>
    <row r="19897" spans="7:7">
      <c r="G19897" s="220"/>
    </row>
    <row r="19898" spans="7:7">
      <c r="G19898" s="220"/>
    </row>
    <row r="19899" spans="7:7">
      <c r="G19899" s="220"/>
    </row>
    <row r="19900" spans="7:7">
      <c r="G19900" s="220"/>
    </row>
    <row r="19901" spans="7:7">
      <c r="G19901" s="220"/>
    </row>
    <row r="19902" spans="7:7">
      <c r="G19902" s="220"/>
    </row>
    <row r="19903" spans="7:7">
      <c r="G19903" s="220"/>
    </row>
    <row r="19904" spans="7:7">
      <c r="G19904" s="220"/>
    </row>
    <row r="19905" spans="7:7">
      <c r="G19905" s="220"/>
    </row>
    <row r="19906" spans="7:7">
      <c r="G19906" s="220"/>
    </row>
    <row r="19907" spans="7:7">
      <c r="G19907" s="220"/>
    </row>
    <row r="19908" spans="7:7">
      <c r="G19908" s="220"/>
    </row>
    <row r="19909" spans="7:7">
      <c r="G19909" s="220"/>
    </row>
    <row r="19910" spans="7:7">
      <c r="G19910" s="220"/>
    </row>
    <row r="19911" spans="7:7">
      <c r="G19911" s="220"/>
    </row>
    <row r="19912" spans="7:7">
      <c r="G19912" s="220"/>
    </row>
    <row r="19913" spans="7:7">
      <c r="G19913" s="220"/>
    </row>
    <row r="19914" spans="7:7">
      <c r="G19914" s="220"/>
    </row>
    <row r="19915" spans="7:7">
      <c r="G19915" s="220"/>
    </row>
    <row r="19916" spans="7:7">
      <c r="G19916" s="220"/>
    </row>
    <row r="19917" spans="7:7">
      <c r="G19917" s="220"/>
    </row>
    <row r="19918" spans="7:7">
      <c r="G19918" s="220"/>
    </row>
    <row r="19919" spans="7:7">
      <c r="G19919" s="220"/>
    </row>
    <row r="19920" spans="7:7">
      <c r="G19920" s="220"/>
    </row>
    <row r="19921" spans="7:7">
      <c r="G19921" s="220"/>
    </row>
    <row r="19922" spans="7:7">
      <c r="G19922" s="220"/>
    </row>
    <row r="19923" spans="7:7">
      <c r="G19923" s="220"/>
    </row>
    <row r="19924" spans="7:7">
      <c r="G19924" s="220"/>
    </row>
    <row r="19925" spans="7:7">
      <c r="G19925" s="220"/>
    </row>
    <row r="19926" spans="7:7">
      <c r="G19926" s="220"/>
    </row>
    <row r="19927" spans="7:7">
      <c r="G19927" s="220"/>
    </row>
    <row r="19928" spans="7:7">
      <c r="G19928" s="220"/>
    </row>
    <row r="19929" spans="7:7">
      <c r="G19929" s="220"/>
    </row>
    <row r="19930" spans="7:7">
      <c r="G19930" s="220"/>
    </row>
    <row r="19931" spans="7:7">
      <c r="G19931" s="220"/>
    </row>
    <row r="19932" spans="7:7">
      <c r="G19932" s="220"/>
    </row>
    <row r="19933" spans="7:7">
      <c r="G19933" s="220"/>
    </row>
    <row r="19934" spans="7:7">
      <c r="G19934" s="220"/>
    </row>
    <row r="19935" spans="7:7">
      <c r="G19935" s="220"/>
    </row>
    <row r="19936" spans="7:7">
      <c r="G19936" s="220"/>
    </row>
    <row r="19937" spans="7:7">
      <c r="G19937" s="220"/>
    </row>
    <row r="19938" spans="7:7">
      <c r="G19938" s="220"/>
    </row>
    <row r="19939" spans="7:7">
      <c r="G19939" s="220"/>
    </row>
    <row r="19940" spans="7:7">
      <c r="G19940" s="220"/>
    </row>
    <row r="19941" spans="7:7">
      <c r="G19941" s="220"/>
    </row>
    <row r="19942" spans="7:7">
      <c r="G19942" s="220"/>
    </row>
    <row r="19943" spans="7:7">
      <c r="G19943" s="220"/>
    </row>
    <row r="19944" spans="7:7">
      <c r="G19944" s="220"/>
    </row>
    <row r="19945" spans="7:7">
      <c r="G19945" s="220"/>
    </row>
    <row r="19946" spans="7:7">
      <c r="G19946" s="220"/>
    </row>
    <row r="19947" spans="7:7">
      <c r="G19947" s="220"/>
    </row>
    <row r="19948" spans="7:7">
      <c r="G19948" s="220"/>
    </row>
    <row r="19949" spans="7:7">
      <c r="G19949" s="220"/>
    </row>
    <row r="19950" spans="7:7">
      <c r="G19950" s="220"/>
    </row>
    <row r="19951" spans="7:7">
      <c r="G19951" s="220"/>
    </row>
    <row r="19952" spans="7:7">
      <c r="G19952" s="220"/>
    </row>
    <row r="19953" spans="7:7">
      <c r="G19953" s="220"/>
    </row>
    <row r="19954" spans="7:7">
      <c r="G19954" s="220"/>
    </row>
    <row r="19955" spans="7:7">
      <c r="G19955" s="220"/>
    </row>
    <row r="19956" spans="7:7">
      <c r="G19956" s="220"/>
    </row>
    <row r="19957" spans="7:7">
      <c r="G19957" s="220"/>
    </row>
    <row r="19958" spans="7:7">
      <c r="G19958" s="220"/>
    </row>
    <row r="19959" spans="7:7">
      <c r="G19959" s="220"/>
    </row>
    <row r="19960" spans="7:7">
      <c r="G19960" s="220"/>
    </row>
    <row r="19961" spans="7:7">
      <c r="G19961" s="220"/>
    </row>
    <row r="19962" spans="7:7">
      <c r="G19962" s="220"/>
    </row>
    <row r="19963" spans="7:7">
      <c r="G19963" s="220"/>
    </row>
    <row r="19964" spans="7:7">
      <c r="G19964" s="220"/>
    </row>
    <row r="19965" spans="7:7">
      <c r="G19965" s="220"/>
    </row>
    <row r="19966" spans="7:7">
      <c r="G19966" s="220"/>
    </row>
    <row r="19967" spans="7:7">
      <c r="G19967" s="220"/>
    </row>
    <row r="19968" spans="7:7">
      <c r="G19968" s="220"/>
    </row>
    <row r="19969" spans="7:7">
      <c r="G19969" s="220"/>
    </row>
    <row r="19970" spans="7:7">
      <c r="G19970" s="220"/>
    </row>
    <row r="19971" spans="7:7">
      <c r="G19971" s="220"/>
    </row>
    <row r="19972" spans="7:7">
      <c r="G19972" s="220"/>
    </row>
    <row r="19973" spans="7:7">
      <c r="G19973" s="220"/>
    </row>
    <row r="19974" spans="7:7">
      <c r="G19974" s="220"/>
    </row>
    <row r="19975" spans="7:7">
      <c r="G19975" s="220"/>
    </row>
    <row r="19976" spans="7:7">
      <c r="G19976" s="220"/>
    </row>
    <row r="19977" spans="7:7">
      <c r="G19977" s="220"/>
    </row>
    <row r="19978" spans="7:7">
      <c r="G19978" s="220"/>
    </row>
    <row r="19979" spans="7:7">
      <c r="G19979" s="220"/>
    </row>
    <row r="19980" spans="7:7">
      <c r="G19980" s="220"/>
    </row>
    <row r="19981" spans="7:7">
      <c r="G19981" s="220"/>
    </row>
    <row r="19982" spans="7:7">
      <c r="G19982" s="220"/>
    </row>
    <row r="19983" spans="7:7">
      <c r="G19983" s="220"/>
    </row>
    <row r="19984" spans="7:7">
      <c r="G19984" s="220"/>
    </row>
    <row r="19985" spans="7:7">
      <c r="G19985" s="220"/>
    </row>
    <row r="19986" spans="7:7">
      <c r="G19986" s="220"/>
    </row>
    <row r="19987" spans="7:7">
      <c r="G19987" s="220"/>
    </row>
    <row r="19988" spans="7:7">
      <c r="G19988" s="220"/>
    </row>
    <row r="19989" spans="7:7">
      <c r="G19989" s="220"/>
    </row>
    <row r="19990" spans="7:7">
      <c r="G19990" s="220"/>
    </row>
    <row r="19991" spans="7:7">
      <c r="G19991" s="220"/>
    </row>
    <row r="19992" spans="7:7">
      <c r="G19992" s="220"/>
    </row>
    <row r="19993" spans="7:7">
      <c r="G19993" s="220"/>
    </row>
    <row r="19994" spans="7:7">
      <c r="G19994" s="220"/>
    </row>
    <row r="19995" spans="7:7">
      <c r="G19995" s="220"/>
    </row>
    <row r="19996" spans="7:7">
      <c r="G19996" s="220"/>
    </row>
    <row r="19997" spans="7:7">
      <c r="G19997" s="220"/>
    </row>
    <row r="19998" spans="7:7">
      <c r="G19998" s="220"/>
    </row>
    <row r="19999" spans="7:7">
      <c r="G19999" s="220"/>
    </row>
    <row r="20000" spans="7:7">
      <c r="G20000" s="220"/>
    </row>
    <row r="20001" spans="7:7">
      <c r="G20001" s="220"/>
    </row>
    <row r="20002" spans="7:7">
      <c r="G20002" s="220"/>
    </row>
    <row r="20003" spans="7:7">
      <c r="G20003" s="220"/>
    </row>
    <row r="20004" spans="7:7">
      <c r="G20004" s="220"/>
    </row>
    <row r="20005" spans="7:7">
      <c r="G20005" s="220"/>
    </row>
    <row r="20006" spans="7:7">
      <c r="G20006" s="220"/>
    </row>
    <row r="20007" spans="7:7">
      <c r="G20007" s="220"/>
    </row>
    <row r="20008" spans="7:7">
      <c r="G20008" s="220"/>
    </row>
    <row r="20009" spans="7:7">
      <c r="G20009" s="220"/>
    </row>
    <row r="20010" spans="7:7">
      <c r="G20010" s="220"/>
    </row>
    <row r="20011" spans="7:7">
      <c r="G20011" s="220"/>
    </row>
    <row r="20012" spans="7:7">
      <c r="G20012" s="220"/>
    </row>
    <row r="20013" spans="7:7">
      <c r="G20013" s="220"/>
    </row>
    <row r="20014" spans="7:7">
      <c r="G20014" s="220"/>
    </row>
    <row r="20015" spans="7:7">
      <c r="G20015" s="220"/>
    </row>
    <row r="20016" spans="7:7">
      <c r="G20016" s="220"/>
    </row>
    <row r="20017" spans="7:7">
      <c r="G20017" s="220"/>
    </row>
    <row r="20018" spans="7:7">
      <c r="G20018" s="220"/>
    </row>
    <row r="20019" spans="7:7">
      <c r="G20019" s="220"/>
    </row>
    <row r="20020" spans="7:7">
      <c r="G20020" s="220"/>
    </row>
    <row r="20021" spans="7:7">
      <c r="G20021" s="220"/>
    </row>
    <row r="20022" spans="7:7">
      <c r="G20022" s="220"/>
    </row>
    <row r="20023" spans="7:7">
      <c r="G20023" s="220"/>
    </row>
    <row r="20024" spans="7:7">
      <c r="G20024" s="220"/>
    </row>
    <row r="20025" spans="7:7">
      <c r="G20025" s="220"/>
    </row>
    <row r="20026" spans="7:7">
      <c r="G20026" s="220"/>
    </row>
    <row r="20027" spans="7:7">
      <c r="G20027" s="220"/>
    </row>
    <row r="20028" spans="7:7">
      <c r="G20028" s="220"/>
    </row>
    <row r="20029" spans="7:7">
      <c r="G20029" s="220"/>
    </row>
    <row r="20030" spans="7:7">
      <c r="G20030" s="220"/>
    </row>
    <row r="20031" spans="7:7">
      <c r="G20031" s="220"/>
    </row>
    <row r="20032" spans="7:7">
      <c r="G20032" s="220"/>
    </row>
    <row r="20033" spans="7:7">
      <c r="G20033" s="220"/>
    </row>
    <row r="20034" spans="7:7">
      <c r="G20034" s="220"/>
    </row>
    <row r="20035" spans="7:7">
      <c r="G20035" s="220"/>
    </row>
    <row r="20036" spans="7:7">
      <c r="G20036" s="220"/>
    </row>
    <row r="20037" spans="7:7">
      <c r="G20037" s="220"/>
    </row>
    <row r="20038" spans="7:7">
      <c r="G20038" s="220"/>
    </row>
    <row r="20039" spans="7:7">
      <c r="G20039" s="220"/>
    </row>
    <row r="20040" spans="7:7">
      <c r="G20040" s="220"/>
    </row>
    <row r="20041" spans="7:7">
      <c r="G20041" s="220"/>
    </row>
    <row r="20042" spans="7:7">
      <c r="G20042" s="220"/>
    </row>
    <row r="20043" spans="7:7">
      <c r="G20043" s="220"/>
    </row>
    <row r="20044" spans="7:7">
      <c r="G20044" s="220"/>
    </row>
    <row r="20045" spans="7:7">
      <c r="G20045" s="220"/>
    </row>
    <row r="20046" spans="7:7">
      <c r="G20046" s="220"/>
    </row>
    <row r="20047" spans="7:7">
      <c r="G20047" s="220"/>
    </row>
    <row r="20048" spans="7:7">
      <c r="G20048" s="220"/>
    </row>
    <row r="20049" spans="7:7">
      <c r="G20049" s="220"/>
    </row>
    <row r="20050" spans="7:7">
      <c r="G20050" s="220"/>
    </row>
    <row r="20051" spans="7:7">
      <c r="G20051" s="220"/>
    </row>
    <row r="20052" spans="7:7">
      <c r="G20052" s="220"/>
    </row>
    <row r="20053" spans="7:7">
      <c r="G20053" s="220"/>
    </row>
    <row r="20054" spans="7:7">
      <c r="G20054" s="220"/>
    </row>
    <row r="20055" spans="7:7">
      <c r="G20055" s="220"/>
    </row>
    <row r="20056" spans="7:7">
      <c r="G20056" s="220"/>
    </row>
    <row r="20057" spans="7:7">
      <c r="G20057" s="220"/>
    </row>
    <row r="20058" spans="7:7">
      <c r="G20058" s="220"/>
    </row>
    <row r="20059" spans="7:7">
      <c r="G20059" s="220"/>
    </row>
    <row r="20060" spans="7:7">
      <c r="G20060" s="220"/>
    </row>
    <row r="20061" spans="7:7">
      <c r="G20061" s="220"/>
    </row>
    <row r="20062" spans="7:7">
      <c r="G20062" s="220"/>
    </row>
    <row r="20063" spans="7:7">
      <c r="G20063" s="220"/>
    </row>
    <row r="20064" spans="7:7">
      <c r="G20064" s="220"/>
    </row>
    <row r="20065" spans="7:7">
      <c r="G20065" s="220"/>
    </row>
    <row r="20066" spans="7:7">
      <c r="G20066" s="220"/>
    </row>
    <row r="20067" spans="7:7">
      <c r="G20067" s="220"/>
    </row>
    <row r="20068" spans="7:7">
      <c r="G20068" s="220"/>
    </row>
    <row r="20069" spans="7:7">
      <c r="G20069" s="220"/>
    </row>
    <row r="20070" spans="7:7">
      <c r="G20070" s="220"/>
    </row>
    <row r="20071" spans="7:7">
      <c r="G20071" s="220"/>
    </row>
    <row r="20072" spans="7:7">
      <c r="G20072" s="220"/>
    </row>
    <row r="20073" spans="7:7">
      <c r="G20073" s="220"/>
    </row>
    <row r="20074" spans="7:7">
      <c r="G20074" s="220"/>
    </row>
    <row r="20075" spans="7:7">
      <c r="G20075" s="220"/>
    </row>
    <row r="20076" spans="7:7">
      <c r="G20076" s="220"/>
    </row>
    <row r="20077" spans="7:7">
      <c r="G20077" s="220"/>
    </row>
    <row r="20078" spans="7:7">
      <c r="G20078" s="220"/>
    </row>
    <row r="20079" spans="7:7">
      <c r="G20079" s="220"/>
    </row>
    <row r="20080" spans="7:7">
      <c r="G20080" s="220"/>
    </row>
    <row r="20081" spans="7:7">
      <c r="G20081" s="220"/>
    </row>
    <row r="20082" spans="7:7">
      <c r="G20082" s="220"/>
    </row>
    <row r="20083" spans="7:7">
      <c r="G20083" s="220"/>
    </row>
    <row r="20084" spans="7:7">
      <c r="G20084" s="220"/>
    </row>
    <row r="20085" spans="7:7">
      <c r="G20085" s="220"/>
    </row>
    <row r="20086" spans="7:7">
      <c r="G20086" s="220"/>
    </row>
    <row r="20087" spans="7:7">
      <c r="G20087" s="220"/>
    </row>
    <row r="20088" spans="7:7">
      <c r="G20088" s="220"/>
    </row>
    <row r="20089" spans="7:7">
      <c r="G20089" s="220"/>
    </row>
    <row r="20090" spans="7:7">
      <c r="G20090" s="220"/>
    </row>
    <row r="20091" spans="7:7">
      <c r="G20091" s="220"/>
    </row>
    <row r="20092" spans="7:7">
      <c r="G20092" s="220"/>
    </row>
    <row r="20093" spans="7:7">
      <c r="G20093" s="220"/>
    </row>
    <row r="20094" spans="7:7">
      <c r="G20094" s="220"/>
    </row>
    <row r="20095" spans="7:7">
      <c r="G20095" s="220"/>
    </row>
    <row r="20096" spans="7:7">
      <c r="G20096" s="220"/>
    </row>
    <row r="20097" spans="7:7">
      <c r="G20097" s="220"/>
    </row>
    <row r="20098" spans="7:7">
      <c r="G20098" s="220"/>
    </row>
    <row r="20099" spans="7:7">
      <c r="G20099" s="220"/>
    </row>
    <row r="20100" spans="7:7">
      <c r="G20100" s="220"/>
    </row>
    <row r="20101" spans="7:7">
      <c r="G20101" s="220"/>
    </row>
    <row r="20102" spans="7:7">
      <c r="G20102" s="220"/>
    </row>
    <row r="20103" spans="7:7">
      <c r="G20103" s="220"/>
    </row>
    <row r="20104" spans="7:7">
      <c r="G20104" s="220"/>
    </row>
    <row r="20105" spans="7:7">
      <c r="G20105" s="220"/>
    </row>
    <row r="20106" spans="7:7">
      <c r="G20106" s="220"/>
    </row>
    <row r="20107" spans="7:7">
      <c r="G20107" s="220"/>
    </row>
    <row r="20108" spans="7:7">
      <c r="G20108" s="220"/>
    </row>
    <row r="20109" spans="7:7">
      <c r="G20109" s="220"/>
    </row>
    <row r="20110" spans="7:7">
      <c r="G20110" s="220"/>
    </row>
    <row r="20111" spans="7:7">
      <c r="G20111" s="220"/>
    </row>
    <row r="20112" spans="7:7">
      <c r="G20112" s="220"/>
    </row>
    <row r="20113" spans="7:7">
      <c r="G20113" s="220"/>
    </row>
    <row r="20114" spans="7:7">
      <c r="G20114" s="220"/>
    </row>
    <row r="20115" spans="7:7">
      <c r="G20115" s="220"/>
    </row>
    <row r="20116" spans="7:7">
      <c r="G20116" s="220"/>
    </row>
    <row r="20117" spans="7:7">
      <c r="G20117" s="220"/>
    </row>
    <row r="20118" spans="7:7">
      <c r="G20118" s="220"/>
    </row>
    <row r="20119" spans="7:7">
      <c r="G20119" s="220"/>
    </row>
    <row r="20120" spans="7:7">
      <c r="G20120" s="220"/>
    </row>
    <row r="20121" spans="7:7">
      <c r="G20121" s="220"/>
    </row>
    <row r="20122" spans="7:7">
      <c r="G20122" s="220"/>
    </row>
    <row r="20123" spans="7:7">
      <c r="G20123" s="220"/>
    </row>
    <row r="20124" spans="7:7">
      <c r="G20124" s="220"/>
    </row>
    <row r="20125" spans="7:7">
      <c r="G20125" s="220"/>
    </row>
    <row r="20126" spans="7:7">
      <c r="G20126" s="220"/>
    </row>
    <row r="20127" spans="7:7">
      <c r="G20127" s="220"/>
    </row>
    <row r="20128" spans="7:7">
      <c r="G20128" s="220"/>
    </row>
    <row r="20129" spans="7:7">
      <c r="G20129" s="220"/>
    </row>
    <row r="20130" spans="7:7">
      <c r="G20130" s="220"/>
    </row>
    <row r="20131" spans="7:7">
      <c r="G20131" s="220"/>
    </row>
    <row r="20132" spans="7:7">
      <c r="G20132" s="220"/>
    </row>
    <row r="20133" spans="7:7">
      <c r="G20133" s="220"/>
    </row>
    <row r="20134" spans="7:7">
      <c r="G20134" s="220"/>
    </row>
    <row r="20135" spans="7:7">
      <c r="G20135" s="220"/>
    </row>
    <row r="20136" spans="7:7">
      <c r="G20136" s="220"/>
    </row>
    <row r="20137" spans="7:7">
      <c r="G20137" s="220"/>
    </row>
    <row r="20138" spans="7:7">
      <c r="G20138" s="220"/>
    </row>
    <row r="20139" spans="7:7">
      <c r="G20139" s="220"/>
    </row>
    <row r="20140" spans="7:7">
      <c r="G20140" s="220"/>
    </row>
    <row r="20141" spans="7:7">
      <c r="G20141" s="220"/>
    </row>
    <row r="20142" spans="7:7">
      <c r="G20142" s="220"/>
    </row>
    <row r="20143" spans="7:7">
      <c r="G20143" s="220"/>
    </row>
    <row r="20144" spans="7:7">
      <c r="G20144" s="220"/>
    </row>
    <row r="20145" spans="7:7">
      <c r="G20145" s="220"/>
    </row>
    <row r="20146" spans="7:7">
      <c r="G20146" s="220"/>
    </row>
    <row r="20147" spans="7:7">
      <c r="G20147" s="220"/>
    </row>
    <row r="20148" spans="7:7">
      <c r="G20148" s="220"/>
    </row>
    <row r="20149" spans="7:7">
      <c r="G20149" s="220"/>
    </row>
    <row r="20150" spans="7:7">
      <c r="G20150" s="220"/>
    </row>
    <row r="20151" spans="7:7">
      <c r="G20151" s="220"/>
    </row>
    <row r="20152" spans="7:7">
      <c r="G20152" s="220"/>
    </row>
    <row r="20153" spans="7:7">
      <c r="G20153" s="220"/>
    </row>
    <row r="20154" spans="7:7">
      <c r="G20154" s="220"/>
    </row>
    <row r="20155" spans="7:7">
      <c r="G20155" s="220"/>
    </row>
    <row r="20156" spans="7:7">
      <c r="G20156" s="220"/>
    </row>
    <row r="20157" spans="7:7">
      <c r="G20157" s="220"/>
    </row>
    <row r="20158" spans="7:7">
      <c r="G20158" s="220"/>
    </row>
    <row r="20159" spans="7:7">
      <c r="G20159" s="220"/>
    </row>
    <row r="20160" spans="7:7">
      <c r="G20160" s="220"/>
    </row>
    <row r="20161" spans="7:7">
      <c r="G20161" s="220"/>
    </row>
    <row r="20162" spans="7:7">
      <c r="G20162" s="220"/>
    </row>
    <row r="20163" spans="7:7">
      <c r="G20163" s="220"/>
    </row>
    <row r="20164" spans="7:7">
      <c r="G20164" s="220"/>
    </row>
    <row r="20165" spans="7:7">
      <c r="G20165" s="220"/>
    </row>
    <row r="20166" spans="7:7">
      <c r="G20166" s="220"/>
    </row>
    <row r="20167" spans="7:7">
      <c r="G20167" s="220"/>
    </row>
    <row r="20168" spans="7:7">
      <c r="G20168" s="220"/>
    </row>
    <row r="20169" spans="7:7">
      <c r="G20169" s="220"/>
    </row>
    <row r="20170" spans="7:7">
      <c r="G20170" s="220"/>
    </row>
    <row r="20171" spans="7:7">
      <c r="G20171" s="220"/>
    </row>
    <row r="20172" spans="7:7">
      <c r="G20172" s="220"/>
    </row>
    <row r="20173" spans="7:7">
      <c r="G20173" s="220"/>
    </row>
    <row r="20174" spans="7:7">
      <c r="G20174" s="220"/>
    </row>
    <row r="20175" spans="7:7">
      <c r="G20175" s="220"/>
    </row>
    <row r="20176" spans="7:7">
      <c r="G20176" s="220"/>
    </row>
    <row r="20177" spans="7:7">
      <c r="G20177" s="220"/>
    </row>
    <row r="20178" spans="7:7">
      <c r="G20178" s="220"/>
    </row>
    <row r="20179" spans="7:7">
      <c r="G20179" s="220"/>
    </row>
    <row r="20180" spans="7:7">
      <c r="G20180" s="220"/>
    </row>
    <row r="20181" spans="7:7">
      <c r="G20181" s="220"/>
    </row>
    <row r="20182" spans="7:7">
      <c r="G20182" s="220"/>
    </row>
    <row r="20183" spans="7:7">
      <c r="G20183" s="220"/>
    </row>
    <row r="20184" spans="7:7">
      <c r="G20184" s="220"/>
    </row>
    <row r="20185" spans="7:7">
      <c r="G20185" s="220"/>
    </row>
    <row r="20186" spans="7:7">
      <c r="G20186" s="220"/>
    </row>
    <row r="20187" spans="7:7">
      <c r="G20187" s="220"/>
    </row>
    <row r="20188" spans="7:7">
      <c r="G20188" s="220"/>
    </row>
    <row r="20189" spans="7:7">
      <c r="G20189" s="220"/>
    </row>
    <row r="20190" spans="7:7">
      <c r="G20190" s="220"/>
    </row>
    <row r="20191" spans="7:7">
      <c r="G20191" s="220"/>
    </row>
    <row r="20192" spans="7:7">
      <c r="G20192" s="220"/>
    </row>
    <row r="20193" spans="7:7">
      <c r="G20193" s="220"/>
    </row>
    <row r="20194" spans="7:7">
      <c r="G20194" s="220"/>
    </row>
    <row r="20195" spans="7:7">
      <c r="G20195" s="220"/>
    </row>
    <row r="20196" spans="7:7">
      <c r="G20196" s="220"/>
    </row>
    <row r="20197" spans="7:7">
      <c r="G20197" s="220"/>
    </row>
    <row r="20198" spans="7:7">
      <c r="G20198" s="220"/>
    </row>
    <row r="20199" spans="7:7">
      <c r="G20199" s="220"/>
    </row>
    <row r="20200" spans="7:7">
      <c r="G20200" s="220"/>
    </row>
    <row r="20201" spans="7:7">
      <c r="G20201" s="220"/>
    </row>
    <row r="20202" spans="7:7">
      <c r="G20202" s="220"/>
    </row>
    <row r="20203" spans="7:7">
      <c r="G20203" s="220"/>
    </row>
    <row r="20204" spans="7:7">
      <c r="G20204" s="220"/>
    </row>
    <row r="20205" spans="7:7">
      <c r="G20205" s="220"/>
    </row>
    <row r="20206" spans="7:7">
      <c r="G20206" s="220"/>
    </row>
    <row r="20207" spans="7:7">
      <c r="G20207" s="220"/>
    </row>
    <row r="20208" spans="7:7">
      <c r="G20208" s="220"/>
    </row>
    <row r="20209" spans="7:7">
      <c r="G20209" s="220"/>
    </row>
    <row r="20210" spans="7:7">
      <c r="G20210" s="220"/>
    </row>
    <row r="20211" spans="7:7">
      <c r="G20211" s="220"/>
    </row>
    <row r="20212" spans="7:7">
      <c r="G20212" s="220"/>
    </row>
    <row r="20213" spans="7:7">
      <c r="G20213" s="220"/>
    </row>
    <row r="20214" spans="7:7">
      <c r="G20214" s="220"/>
    </row>
    <row r="20215" spans="7:7">
      <c r="G20215" s="220"/>
    </row>
    <row r="20216" spans="7:7">
      <c r="G20216" s="220"/>
    </row>
    <row r="20217" spans="7:7">
      <c r="G20217" s="220"/>
    </row>
    <row r="20218" spans="7:7">
      <c r="G20218" s="220"/>
    </row>
    <row r="20219" spans="7:7">
      <c r="G20219" s="220"/>
    </row>
    <row r="20220" spans="7:7">
      <c r="G20220" s="220"/>
    </row>
    <row r="20221" spans="7:7">
      <c r="G20221" s="220"/>
    </row>
    <row r="20222" spans="7:7">
      <c r="G20222" s="220"/>
    </row>
    <row r="20223" spans="7:7">
      <c r="G20223" s="220"/>
    </row>
    <row r="20224" spans="7:7">
      <c r="G20224" s="220"/>
    </row>
    <row r="20225" spans="7:7">
      <c r="G20225" s="220"/>
    </row>
    <row r="20226" spans="7:7">
      <c r="G20226" s="220"/>
    </row>
    <row r="20227" spans="7:7">
      <c r="G20227" s="220"/>
    </row>
    <row r="20228" spans="7:7">
      <c r="G20228" s="220"/>
    </row>
    <row r="20229" spans="7:7">
      <c r="G20229" s="220"/>
    </row>
    <row r="20230" spans="7:7">
      <c r="G20230" s="220"/>
    </row>
    <row r="20231" spans="7:7">
      <c r="G20231" s="220"/>
    </row>
    <row r="20232" spans="7:7">
      <c r="G20232" s="220"/>
    </row>
    <row r="20233" spans="7:7">
      <c r="G20233" s="220"/>
    </row>
    <row r="20234" spans="7:7">
      <c r="G20234" s="220"/>
    </row>
    <row r="20235" spans="7:7">
      <c r="G20235" s="220"/>
    </row>
    <row r="20236" spans="7:7">
      <c r="G20236" s="220"/>
    </row>
    <row r="20237" spans="7:7">
      <c r="G20237" s="220"/>
    </row>
    <row r="20238" spans="7:7">
      <c r="G20238" s="220"/>
    </row>
    <row r="20239" spans="7:7">
      <c r="G20239" s="220"/>
    </row>
    <row r="20240" spans="7:7">
      <c r="G20240" s="220"/>
    </row>
    <row r="20241" spans="7:7">
      <c r="G20241" s="220"/>
    </row>
    <row r="20242" spans="7:7">
      <c r="G20242" s="220"/>
    </row>
    <row r="20243" spans="7:7">
      <c r="G20243" s="220"/>
    </row>
    <row r="20244" spans="7:7">
      <c r="G20244" s="220"/>
    </row>
    <row r="20245" spans="7:7">
      <c r="G20245" s="220"/>
    </row>
    <row r="20246" spans="7:7">
      <c r="G20246" s="220"/>
    </row>
    <row r="20247" spans="7:7">
      <c r="G20247" s="220"/>
    </row>
    <row r="20248" spans="7:7">
      <c r="G20248" s="220"/>
    </row>
    <row r="20249" spans="7:7">
      <c r="G20249" s="220"/>
    </row>
    <row r="20250" spans="7:7">
      <c r="G20250" s="220"/>
    </row>
    <row r="20251" spans="7:7">
      <c r="G20251" s="220"/>
    </row>
    <row r="20252" spans="7:7">
      <c r="G20252" s="220"/>
    </row>
    <row r="20253" spans="7:7">
      <c r="G20253" s="220"/>
    </row>
    <row r="20254" spans="7:7">
      <c r="G20254" s="220"/>
    </row>
    <row r="20255" spans="7:7">
      <c r="G20255" s="220"/>
    </row>
    <row r="20256" spans="7:7">
      <c r="G20256" s="220"/>
    </row>
    <row r="20257" spans="7:7">
      <c r="G20257" s="220"/>
    </row>
    <row r="20258" spans="7:7">
      <c r="G20258" s="220"/>
    </row>
    <row r="20259" spans="7:7">
      <c r="G20259" s="220"/>
    </row>
    <row r="20260" spans="7:7">
      <c r="G20260" s="220"/>
    </row>
    <row r="20261" spans="7:7">
      <c r="G20261" s="220"/>
    </row>
    <row r="20262" spans="7:7">
      <c r="G20262" s="220"/>
    </row>
    <row r="20263" spans="7:7">
      <c r="G20263" s="220"/>
    </row>
    <row r="20264" spans="7:7">
      <c r="G20264" s="220"/>
    </row>
    <row r="20265" spans="7:7">
      <c r="G20265" s="220"/>
    </row>
    <row r="20266" spans="7:7">
      <c r="G20266" s="220"/>
    </row>
    <row r="20267" spans="7:7">
      <c r="G20267" s="220"/>
    </row>
    <row r="20268" spans="7:7">
      <c r="G20268" s="220"/>
    </row>
    <row r="20269" spans="7:7">
      <c r="G20269" s="220"/>
    </row>
    <row r="20270" spans="7:7">
      <c r="G20270" s="220"/>
    </row>
    <row r="20271" spans="7:7">
      <c r="G20271" s="220"/>
    </row>
    <row r="20272" spans="7:7">
      <c r="G20272" s="220"/>
    </row>
    <row r="20273" spans="7:7">
      <c r="G20273" s="220"/>
    </row>
    <row r="20274" spans="7:7">
      <c r="G20274" s="220"/>
    </row>
    <row r="20275" spans="7:7">
      <c r="G20275" s="220"/>
    </row>
    <row r="20276" spans="7:7">
      <c r="G20276" s="220"/>
    </row>
    <row r="20277" spans="7:7">
      <c r="G20277" s="220"/>
    </row>
    <row r="20278" spans="7:7">
      <c r="G20278" s="220"/>
    </row>
    <row r="20279" spans="7:7">
      <c r="G20279" s="220"/>
    </row>
    <row r="20280" spans="7:7">
      <c r="G20280" s="220"/>
    </row>
    <row r="20281" spans="7:7">
      <c r="G20281" s="220"/>
    </row>
    <row r="20282" spans="7:7">
      <c r="G20282" s="220"/>
    </row>
    <row r="20283" spans="7:7">
      <c r="G20283" s="220"/>
    </row>
    <row r="20284" spans="7:7">
      <c r="G20284" s="220"/>
    </row>
    <row r="20285" spans="7:7">
      <c r="G20285" s="220"/>
    </row>
    <row r="20286" spans="7:7">
      <c r="G20286" s="220"/>
    </row>
    <row r="20287" spans="7:7">
      <c r="G20287" s="220"/>
    </row>
    <row r="20288" spans="7:7">
      <c r="G20288" s="220"/>
    </row>
    <row r="20289" spans="7:7">
      <c r="G20289" s="220"/>
    </row>
    <row r="20290" spans="7:7">
      <c r="G20290" s="220"/>
    </row>
    <row r="20291" spans="7:7">
      <c r="G20291" s="220"/>
    </row>
    <row r="20292" spans="7:7">
      <c r="G20292" s="220"/>
    </row>
    <row r="20293" spans="7:7">
      <c r="G20293" s="220"/>
    </row>
    <row r="20294" spans="7:7">
      <c r="G20294" s="220"/>
    </row>
    <row r="20295" spans="7:7">
      <c r="G20295" s="220"/>
    </row>
    <row r="20296" spans="7:7">
      <c r="G20296" s="220"/>
    </row>
    <row r="20297" spans="7:7">
      <c r="G20297" s="220"/>
    </row>
    <row r="20298" spans="7:7">
      <c r="G20298" s="220"/>
    </row>
    <row r="20299" spans="7:7">
      <c r="G20299" s="220"/>
    </row>
    <row r="20300" spans="7:7">
      <c r="G20300" s="220"/>
    </row>
    <row r="20301" spans="7:7">
      <c r="G20301" s="220"/>
    </row>
    <row r="20302" spans="7:7">
      <c r="G20302" s="220"/>
    </row>
    <row r="20303" spans="7:7">
      <c r="G20303" s="220"/>
    </row>
    <row r="20304" spans="7:7">
      <c r="G20304" s="220"/>
    </row>
    <row r="20305" spans="7:7">
      <c r="G20305" s="220"/>
    </row>
    <row r="20306" spans="7:7">
      <c r="G20306" s="220"/>
    </row>
    <row r="20307" spans="7:7">
      <c r="G20307" s="220"/>
    </row>
    <row r="20308" spans="7:7">
      <c r="G20308" s="220"/>
    </row>
    <row r="20309" spans="7:7">
      <c r="G20309" s="220"/>
    </row>
    <row r="20310" spans="7:7">
      <c r="G20310" s="220"/>
    </row>
    <row r="20311" spans="7:7">
      <c r="G20311" s="220"/>
    </row>
    <row r="20312" spans="7:7">
      <c r="G20312" s="220"/>
    </row>
    <row r="20313" spans="7:7">
      <c r="G20313" s="220"/>
    </row>
    <row r="20314" spans="7:7">
      <c r="G20314" s="220"/>
    </row>
    <row r="20315" spans="7:7">
      <c r="G20315" s="220"/>
    </row>
    <row r="20316" spans="7:7">
      <c r="G20316" s="220"/>
    </row>
    <row r="20317" spans="7:7">
      <c r="G20317" s="220"/>
    </row>
    <row r="20318" spans="7:7">
      <c r="G20318" s="220"/>
    </row>
    <row r="20319" spans="7:7">
      <c r="G20319" s="220"/>
    </row>
    <row r="20320" spans="7:7">
      <c r="G20320" s="220"/>
    </row>
    <row r="20321" spans="7:7">
      <c r="G20321" s="220"/>
    </row>
    <row r="20322" spans="7:7">
      <c r="G20322" s="220"/>
    </row>
    <row r="20323" spans="7:7">
      <c r="G20323" s="220"/>
    </row>
    <row r="20324" spans="7:7">
      <c r="G20324" s="220"/>
    </row>
    <row r="20325" spans="7:7">
      <c r="G20325" s="220"/>
    </row>
    <row r="20326" spans="7:7">
      <c r="G20326" s="220"/>
    </row>
    <row r="20327" spans="7:7">
      <c r="G20327" s="220"/>
    </row>
    <row r="20328" spans="7:7">
      <c r="G20328" s="220"/>
    </row>
    <row r="20329" spans="7:7">
      <c r="G20329" s="220"/>
    </row>
    <row r="20330" spans="7:7">
      <c r="G20330" s="220"/>
    </row>
    <row r="20331" spans="7:7">
      <c r="G20331" s="220"/>
    </row>
    <row r="20332" spans="7:7">
      <c r="G20332" s="220"/>
    </row>
    <row r="20333" spans="7:7">
      <c r="G20333" s="220"/>
    </row>
    <row r="20334" spans="7:7">
      <c r="G20334" s="220"/>
    </row>
    <row r="20335" spans="7:7">
      <c r="G20335" s="220"/>
    </row>
    <row r="20336" spans="7:7">
      <c r="G20336" s="220"/>
    </row>
    <row r="20337" spans="7:7">
      <c r="G20337" s="220"/>
    </row>
    <row r="20338" spans="7:7">
      <c r="G20338" s="220"/>
    </row>
    <row r="20339" spans="7:7">
      <c r="G20339" s="220"/>
    </row>
    <row r="20340" spans="7:7">
      <c r="G20340" s="220"/>
    </row>
    <row r="20341" spans="7:7">
      <c r="G20341" s="220"/>
    </row>
    <row r="20342" spans="7:7">
      <c r="G20342" s="220"/>
    </row>
    <row r="20343" spans="7:7">
      <c r="G20343" s="220"/>
    </row>
    <row r="20344" spans="7:7">
      <c r="G20344" s="220"/>
    </row>
    <row r="20345" spans="7:7">
      <c r="G20345" s="220"/>
    </row>
    <row r="20346" spans="7:7">
      <c r="G20346" s="220"/>
    </row>
    <row r="20347" spans="7:7">
      <c r="G20347" s="220"/>
    </row>
    <row r="20348" spans="7:7">
      <c r="G20348" s="220"/>
    </row>
    <row r="20349" spans="7:7">
      <c r="G20349" s="220"/>
    </row>
    <row r="20350" spans="7:7">
      <c r="G20350" s="220"/>
    </row>
    <row r="20351" spans="7:7">
      <c r="G20351" s="220"/>
    </row>
    <row r="20352" spans="7:7">
      <c r="G20352" s="220"/>
    </row>
    <row r="20353" spans="7:7">
      <c r="G20353" s="220"/>
    </row>
    <row r="20354" spans="7:7">
      <c r="G20354" s="220"/>
    </row>
    <row r="20355" spans="7:7">
      <c r="G20355" s="220"/>
    </row>
    <row r="20356" spans="7:7">
      <c r="G20356" s="220"/>
    </row>
    <row r="20357" spans="7:7">
      <c r="G20357" s="220"/>
    </row>
    <row r="20358" spans="7:7">
      <c r="G20358" s="220"/>
    </row>
    <row r="20359" spans="7:7">
      <c r="G20359" s="220"/>
    </row>
    <row r="20360" spans="7:7">
      <c r="G20360" s="220"/>
    </row>
    <row r="20361" spans="7:7">
      <c r="G20361" s="220"/>
    </row>
    <row r="20362" spans="7:7">
      <c r="G20362" s="220"/>
    </row>
    <row r="20363" spans="7:7">
      <c r="G20363" s="220"/>
    </row>
    <row r="20364" spans="7:7">
      <c r="G20364" s="220"/>
    </row>
    <row r="20365" spans="7:7">
      <c r="G20365" s="220"/>
    </row>
    <row r="20366" spans="7:7">
      <c r="G20366" s="220"/>
    </row>
    <row r="20367" spans="7:7">
      <c r="G20367" s="220"/>
    </row>
    <row r="20368" spans="7:7">
      <c r="G20368" s="220"/>
    </row>
    <row r="20369" spans="7:7">
      <c r="G20369" s="220"/>
    </row>
    <row r="20370" spans="7:7">
      <c r="G20370" s="220"/>
    </row>
    <row r="20371" spans="7:7">
      <c r="G20371" s="220"/>
    </row>
    <row r="20372" spans="7:7">
      <c r="G20372" s="220"/>
    </row>
    <row r="20373" spans="7:7">
      <c r="G20373" s="220"/>
    </row>
    <row r="20374" spans="7:7">
      <c r="G20374" s="220"/>
    </row>
    <row r="20375" spans="7:7">
      <c r="G20375" s="220"/>
    </row>
    <row r="20376" spans="7:7">
      <c r="G20376" s="220"/>
    </row>
    <row r="20377" spans="7:7">
      <c r="G20377" s="220"/>
    </row>
    <row r="20378" spans="7:7">
      <c r="G20378" s="220"/>
    </row>
    <row r="20379" spans="7:7">
      <c r="G20379" s="220"/>
    </row>
    <row r="20380" spans="7:7">
      <c r="G20380" s="220"/>
    </row>
    <row r="20381" spans="7:7">
      <c r="G20381" s="220"/>
    </row>
    <row r="20382" spans="7:7">
      <c r="G20382" s="220"/>
    </row>
    <row r="20383" spans="7:7">
      <c r="G20383" s="220"/>
    </row>
    <row r="20384" spans="7:7">
      <c r="G20384" s="220"/>
    </row>
    <row r="20385" spans="7:7">
      <c r="G20385" s="220"/>
    </row>
    <row r="20386" spans="7:7">
      <c r="G20386" s="220"/>
    </row>
    <row r="20387" spans="7:7">
      <c r="G20387" s="220"/>
    </row>
    <row r="20388" spans="7:7">
      <c r="G20388" s="220"/>
    </row>
    <row r="20389" spans="7:7">
      <c r="G20389" s="220"/>
    </row>
    <row r="20390" spans="7:7">
      <c r="G20390" s="220"/>
    </row>
    <row r="20391" spans="7:7">
      <c r="G20391" s="220"/>
    </row>
    <row r="20392" spans="7:7">
      <c r="G20392" s="220"/>
    </row>
    <row r="20393" spans="7:7">
      <c r="G20393" s="220"/>
    </row>
    <row r="20394" spans="7:7">
      <c r="G20394" s="220"/>
    </row>
    <row r="20395" spans="7:7">
      <c r="G20395" s="220"/>
    </row>
    <row r="20396" spans="7:7">
      <c r="G20396" s="220"/>
    </row>
    <row r="20397" spans="7:7">
      <c r="G20397" s="220"/>
    </row>
    <row r="20398" spans="7:7">
      <c r="G20398" s="220"/>
    </row>
    <row r="20399" spans="7:7">
      <c r="G20399" s="220"/>
    </row>
    <row r="20400" spans="7:7">
      <c r="G20400" s="220"/>
    </row>
    <row r="20401" spans="7:7">
      <c r="G20401" s="220"/>
    </row>
    <row r="20402" spans="7:7">
      <c r="G20402" s="220"/>
    </row>
    <row r="20403" spans="7:7">
      <c r="G20403" s="220"/>
    </row>
    <row r="20404" spans="7:7">
      <c r="G20404" s="220"/>
    </row>
    <row r="20405" spans="7:7">
      <c r="G20405" s="220"/>
    </row>
    <row r="20406" spans="7:7">
      <c r="G20406" s="220"/>
    </row>
    <row r="20407" spans="7:7">
      <c r="G20407" s="220"/>
    </row>
    <row r="20408" spans="7:7">
      <c r="G20408" s="220"/>
    </row>
    <row r="20409" spans="7:7">
      <c r="G20409" s="220"/>
    </row>
    <row r="20410" spans="7:7">
      <c r="G20410" s="220"/>
    </row>
    <row r="20411" spans="7:7">
      <c r="G20411" s="220"/>
    </row>
    <row r="20412" spans="7:7">
      <c r="G20412" s="220"/>
    </row>
    <row r="20413" spans="7:7">
      <c r="G20413" s="220"/>
    </row>
    <row r="20414" spans="7:7">
      <c r="G20414" s="220"/>
    </row>
    <row r="20415" spans="7:7">
      <c r="G20415" s="220"/>
    </row>
    <row r="20416" spans="7:7">
      <c r="G20416" s="220"/>
    </row>
    <row r="20417" spans="7:7">
      <c r="G20417" s="220"/>
    </row>
    <row r="20418" spans="7:7">
      <c r="G20418" s="220"/>
    </row>
    <row r="20419" spans="7:7">
      <c r="G20419" s="220"/>
    </row>
    <row r="20420" spans="7:7">
      <c r="G20420" s="220"/>
    </row>
    <row r="20421" spans="7:7">
      <c r="G20421" s="220"/>
    </row>
    <row r="20422" spans="7:7">
      <c r="G20422" s="220"/>
    </row>
    <row r="20423" spans="7:7">
      <c r="G20423" s="220"/>
    </row>
    <row r="20424" spans="7:7">
      <c r="G20424" s="220"/>
    </row>
    <row r="20425" spans="7:7">
      <c r="G20425" s="220"/>
    </row>
    <row r="20426" spans="7:7">
      <c r="G20426" s="220"/>
    </row>
    <row r="20427" spans="7:7">
      <c r="G20427" s="220"/>
    </row>
    <row r="20428" spans="7:7">
      <c r="G20428" s="220"/>
    </row>
    <row r="20429" spans="7:7">
      <c r="G20429" s="220"/>
    </row>
    <row r="20430" spans="7:7">
      <c r="G20430" s="220"/>
    </row>
    <row r="20431" spans="7:7">
      <c r="G20431" s="220"/>
    </row>
    <row r="20432" spans="7:7">
      <c r="G20432" s="220"/>
    </row>
    <row r="20433" spans="7:7">
      <c r="G20433" s="220"/>
    </row>
    <row r="20434" spans="7:7">
      <c r="G20434" s="220"/>
    </row>
    <row r="20435" spans="7:7">
      <c r="G20435" s="220"/>
    </row>
    <row r="20436" spans="7:7">
      <c r="G20436" s="220"/>
    </row>
    <row r="20437" spans="7:7">
      <c r="G20437" s="220"/>
    </row>
    <row r="20438" spans="7:7">
      <c r="G20438" s="220"/>
    </row>
    <row r="20439" spans="7:7">
      <c r="G20439" s="220"/>
    </row>
    <row r="20440" spans="7:7">
      <c r="G20440" s="220"/>
    </row>
    <row r="20441" spans="7:7">
      <c r="G20441" s="220"/>
    </row>
    <row r="20442" spans="7:7">
      <c r="G20442" s="220"/>
    </row>
    <row r="20443" spans="7:7">
      <c r="G20443" s="220"/>
    </row>
    <row r="20444" spans="7:7">
      <c r="G20444" s="220"/>
    </row>
    <row r="20445" spans="7:7">
      <c r="G20445" s="220"/>
    </row>
    <row r="20446" spans="7:7">
      <c r="G20446" s="220"/>
    </row>
    <row r="20447" spans="7:7">
      <c r="G20447" s="220"/>
    </row>
    <row r="20448" spans="7:7">
      <c r="G20448" s="220"/>
    </row>
    <row r="20449" spans="7:7">
      <c r="G20449" s="220"/>
    </row>
    <row r="20450" spans="7:7">
      <c r="G20450" s="220"/>
    </row>
    <row r="20451" spans="7:7">
      <c r="G20451" s="220"/>
    </row>
    <row r="20452" spans="7:7">
      <c r="G20452" s="220"/>
    </row>
    <row r="20453" spans="7:7">
      <c r="G20453" s="220"/>
    </row>
    <row r="20454" spans="7:7">
      <c r="G20454" s="220"/>
    </row>
    <row r="20455" spans="7:7">
      <c r="G20455" s="220"/>
    </row>
    <row r="20456" spans="7:7">
      <c r="G20456" s="220"/>
    </row>
    <row r="20457" spans="7:7">
      <c r="G20457" s="220"/>
    </row>
    <row r="20458" spans="7:7">
      <c r="G20458" s="220"/>
    </row>
    <row r="20459" spans="7:7">
      <c r="G20459" s="220"/>
    </row>
    <row r="20460" spans="7:7">
      <c r="G20460" s="220"/>
    </row>
    <row r="20461" spans="7:7">
      <c r="G20461" s="220"/>
    </row>
    <row r="20462" spans="7:7">
      <c r="G20462" s="220"/>
    </row>
    <row r="20463" spans="7:7">
      <c r="G20463" s="220"/>
    </row>
    <row r="20464" spans="7:7">
      <c r="G20464" s="220"/>
    </row>
    <row r="20465" spans="7:7">
      <c r="G20465" s="220"/>
    </row>
    <row r="20466" spans="7:7">
      <c r="G20466" s="220"/>
    </row>
    <row r="20467" spans="7:7">
      <c r="G20467" s="220"/>
    </row>
    <row r="20468" spans="7:7">
      <c r="G20468" s="220"/>
    </row>
    <row r="20469" spans="7:7">
      <c r="G20469" s="220"/>
    </row>
    <row r="20470" spans="7:7">
      <c r="G20470" s="220"/>
    </row>
    <row r="20471" spans="7:7">
      <c r="G20471" s="220"/>
    </row>
    <row r="20472" spans="7:7">
      <c r="G20472" s="220"/>
    </row>
    <row r="20473" spans="7:7">
      <c r="G20473" s="220"/>
    </row>
    <row r="20474" spans="7:7">
      <c r="G20474" s="220"/>
    </row>
    <row r="20475" spans="7:7">
      <c r="G20475" s="220"/>
    </row>
    <row r="20476" spans="7:7">
      <c r="G20476" s="220"/>
    </row>
    <row r="20477" spans="7:7">
      <c r="G20477" s="220"/>
    </row>
    <row r="20478" spans="7:7">
      <c r="G20478" s="220"/>
    </row>
    <row r="20479" spans="7:7">
      <c r="G20479" s="220"/>
    </row>
    <row r="20480" spans="7:7">
      <c r="G20480" s="220"/>
    </row>
    <row r="20481" spans="7:7">
      <c r="G20481" s="220"/>
    </row>
    <row r="20482" spans="7:7">
      <c r="G20482" s="220"/>
    </row>
    <row r="20483" spans="7:7">
      <c r="G20483" s="220"/>
    </row>
    <row r="20484" spans="7:7">
      <c r="G20484" s="220"/>
    </row>
    <row r="20485" spans="7:7">
      <c r="G20485" s="220"/>
    </row>
    <row r="20486" spans="7:7">
      <c r="G20486" s="220"/>
    </row>
    <row r="20487" spans="7:7">
      <c r="G20487" s="220"/>
    </row>
    <row r="20488" spans="7:7">
      <c r="G20488" s="220"/>
    </row>
    <row r="20489" spans="7:7">
      <c r="G20489" s="220"/>
    </row>
    <row r="20490" spans="7:7">
      <c r="G20490" s="220"/>
    </row>
    <row r="20491" spans="7:7">
      <c r="G20491" s="220"/>
    </row>
    <row r="20492" spans="7:7">
      <c r="G20492" s="220"/>
    </row>
    <row r="20493" spans="7:7">
      <c r="G20493" s="220"/>
    </row>
    <row r="20494" spans="7:7">
      <c r="G20494" s="220"/>
    </row>
    <row r="20495" spans="7:7">
      <c r="G20495" s="220"/>
    </row>
    <row r="20496" spans="7:7">
      <c r="G20496" s="220"/>
    </row>
    <row r="20497" spans="7:7">
      <c r="G20497" s="220"/>
    </row>
    <row r="20498" spans="7:7">
      <c r="G20498" s="220"/>
    </row>
    <row r="20499" spans="7:7">
      <c r="G20499" s="220"/>
    </row>
    <row r="20500" spans="7:7">
      <c r="G20500" s="220"/>
    </row>
    <row r="20501" spans="7:7">
      <c r="G20501" s="220"/>
    </row>
    <row r="20502" spans="7:7">
      <c r="G20502" s="220"/>
    </row>
    <row r="20503" spans="7:7">
      <c r="G20503" s="220"/>
    </row>
    <row r="20504" spans="7:7">
      <c r="G20504" s="220"/>
    </row>
    <row r="20505" spans="7:7">
      <c r="G20505" s="220"/>
    </row>
    <row r="20506" spans="7:7">
      <c r="G20506" s="220"/>
    </row>
    <row r="20507" spans="7:7">
      <c r="G20507" s="220"/>
    </row>
    <row r="20508" spans="7:7">
      <c r="G20508" s="220"/>
    </row>
    <row r="20509" spans="7:7">
      <c r="G20509" s="220"/>
    </row>
    <row r="20510" spans="7:7">
      <c r="G20510" s="220"/>
    </row>
    <row r="20511" spans="7:7">
      <c r="G20511" s="220"/>
    </row>
    <row r="20512" spans="7:7">
      <c r="G20512" s="220"/>
    </row>
    <row r="20513" spans="7:7">
      <c r="G20513" s="220"/>
    </row>
    <row r="20514" spans="7:7">
      <c r="G20514" s="220"/>
    </row>
    <row r="20515" spans="7:7">
      <c r="G20515" s="220"/>
    </row>
    <row r="20516" spans="7:7">
      <c r="G20516" s="220"/>
    </row>
    <row r="20517" spans="7:7">
      <c r="G20517" s="220"/>
    </row>
    <row r="20518" spans="7:7">
      <c r="G20518" s="220"/>
    </row>
    <row r="20519" spans="7:7">
      <c r="G20519" s="220"/>
    </row>
    <row r="20520" spans="7:7">
      <c r="G20520" s="220"/>
    </row>
    <row r="20521" spans="7:7">
      <c r="G20521" s="220"/>
    </row>
    <row r="20522" spans="7:7">
      <c r="G20522" s="220"/>
    </row>
    <row r="20523" spans="7:7">
      <c r="G20523" s="220"/>
    </row>
    <row r="20524" spans="7:7">
      <c r="G20524" s="220"/>
    </row>
    <row r="20525" spans="7:7">
      <c r="G20525" s="220"/>
    </row>
    <row r="20526" spans="7:7">
      <c r="G20526" s="220"/>
    </row>
    <row r="20527" spans="7:7">
      <c r="G20527" s="220"/>
    </row>
    <row r="20528" spans="7:7">
      <c r="G20528" s="220"/>
    </row>
    <row r="20529" spans="7:7">
      <c r="G20529" s="220"/>
    </row>
    <row r="20530" spans="7:7">
      <c r="G20530" s="220"/>
    </row>
    <row r="20531" spans="7:7">
      <c r="G20531" s="220"/>
    </row>
    <row r="20532" spans="7:7">
      <c r="G20532" s="220"/>
    </row>
    <row r="20533" spans="7:7">
      <c r="G20533" s="220"/>
    </row>
    <row r="20534" spans="7:7">
      <c r="G20534" s="220"/>
    </row>
    <row r="20535" spans="7:7">
      <c r="G20535" s="220"/>
    </row>
    <row r="20536" spans="7:7">
      <c r="G20536" s="220"/>
    </row>
    <row r="20537" spans="7:7">
      <c r="G20537" s="220"/>
    </row>
    <row r="20538" spans="7:7">
      <c r="G20538" s="220"/>
    </row>
    <row r="20539" spans="7:7">
      <c r="G20539" s="220"/>
    </row>
    <row r="20540" spans="7:7">
      <c r="G20540" s="220"/>
    </row>
    <row r="20541" spans="7:7">
      <c r="G20541" s="220"/>
    </row>
    <row r="20542" spans="7:7">
      <c r="G20542" s="220"/>
    </row>
    <row r="20543" spans="7:7">
      <c r="G20543" s="220"/>
    </row>
    <row r="20544" spans="7:7">
      <c r="G20544" s="220"/>
    </row>
    <row r="20545" spans="7:7">
      <c r="G20545" s="220"/>
    </row>
    <row r="20546" spans="7:7">
      <c r="G20546" s="220"/>
    </row>
    <row r="20547" spans="7:7">
      <c r="G20547" s="220"/>
    </row>
    <row r="20548" spans="7:7">
      <c r="G20548" s="220"/>
    </row>
    <row r="20549" spans="7:7">
      <c r="G20549" s="220"/>
    </row>
    <row r="20550" spans="7:7">
      <c r="G20550" s="220"/>
    </row>
    <row r="20551" spans="7:7">
      <c r="G20551" s="220"/>
    </row>
    <row r="20552" spans="7:7">
      <c r="G20552" s="220"/>
    </row>
    <row r="20553" spans="7:7">
      <c r="G20553" s="220"/>
    </row>
    <row r="20554" spans="7:7">
      <c r="G20554" s="220"/>
    </row>
    <row r="20555" spans="7:7">
      <c r="G20555" s="220"/>
    </row>
    <row r="20556" spans="7:7">
      <c r="G20556" s="220"/>
    </row>
    <row r="20557" spans="7:7">
      <c r="G20557" s="220"/>
    </row>
    <row r="20558" spans="7:7">
      <c r="G20558" s="220"/>
    </row>
    <row r="20559" spans="7:7">
      <c r="G20559" s="220"/>
    </row>
    <row r="20560" spans="7:7">
      <c r="G20560" s="220"/>
    </row>
    <row r="20561" spans="7:7">
      <c r="G20561" s="220"/>
    </row>
    <row r="20562" spans="7:7">
      <c r="G20562" s="220"/>
    </row>
    <row r="20563" spans="7:7">
      <c r="G20563" s="220"/>
    </row>
    <row r="20564" spans="7:7">
      <c r="G20564" s="220"/>
    </row>
    <row r="20565" spans="7:7">
      <c r="G20565" s="220"/>
    </row>
    <row r="20566" spans="7:7">
      <c r="G20566" s="220"/>
    </row>
    <row r="20567" spans="7:7">
      <c r="G20567" s="220"/>
    </row>
    <row r="20568" spans="7:7">
      <c r="G20568" s="220"/>
    </row>
    <row r="20569" spans="7:7">
      <c r="G20569" s="220"/>
    </row>
    <row r="20570" spans="7:7">
      <c r="G20570" s="220"/>
    </row>
    <row r="20571" spans="7:7">
      <c r="G20571" s="220"/>
    </row>
    <row r="20572" spans="7:7">
      <c r="G20572" s="220"/>
    </row>
    <row r="20573" spans="7:7">
      <c r="G20573" s="220"/>
    </row>
    <row r="20574" spans="7:7">
      <c r="G20574" s="220"/>
    </row>
    <row r="20575" spans="7:7">
      <c r="G20575" s="220"/>
    </row>
    <row r="20576" spans="7:7">
      <c r="G20576" s="220"/>
    </row>
    <row r="20577" spans="7:7">
      <c r="G20577" s="220"/>
    </row>
    <row r="20578" spans="7:7">
      <c r="G20578" s="220"/>
    </row>
    <row r="20579" spans="7:7">
      <c r="G20579" s="220"/>
    </row>
    <row r="20580" spans="7:7">
      <c r="G20580" s="220"/>
    </row>
    <row r="20581" spans="7:7">
      <c r="G20581" s="220"/>
    </row>
    <row r="20582" spans="7:7">
      <c r="G20582" s="220"/>
    </row>
    <row r="20583" spans="7:7">
      <c r="G20583" s="220"/>
    </row>
    <row r="20584" spans="7:7">
      <c r="G20584" s="220"/>
    </row>
    <row r="20585" spans="7:7">
      <c r="G20585" s="220"/>
    </row>
    <row r="20586" spans="7:7">
      <c r="G20586" s="220"/>
    </row>
    <row r="20587" spans="7:7">
      <c r="G20587" s="220"/>
    </row>
    <row r="20588" spans="7:7">
      <c r="G20588" s="220"/>
    </row>
    <row r="20589" spans="7:7">
      <c r="G20589" s="220"/>
    </row>
    <row r="20590" spans="7:7">
      <c r="G20590" s="220"/>
    </row>
    <row r="20591" spans="7:7">
      <c r="G20591" s="220"/>
    </row>
    <row r="20592" spans="7:7">
      <c r="G20592" s="220"/>
    </row>
    <row r="20593" spans="7:7">
      <c r="G20593" s="220"/>
    </row>
    <row r="20594" spans="7:7">
      <c r="G20594" s="220"/>
    </row>
    <row r="20595" spans="7:7">
      <c r="G20595" s="220"/>
    </row>
    <row r="20596" spans="7:7">
      <c r="G20596" s="220"/>
    </row>
    <row r="20597" spans="7:7">
      <c r="G20597" s="220"/>
    </row>
    <row r="20598" spans="7:7">
      <c r="G20598" s="220"/>
    </row>
    <row r="20599" spans="7:7">
      <c r="G20599" s="220"/>
    </row>
    <row r="20600" spans="7:7">
      <c r="G20600" s="220"/>
    </row>
    <row r="20601" spans="7:7">
      <c r="G20601" s="220"/>
    </row>
    <row r="20602" spans="7:7">
      <c r="G20602" s="220"/>
    </row>
    <row r="20603" spans="7:7">
      <c r="G20603" s="220"/>
    </row>
    <row r="20604" spans="7:7">
      <c r="G20604" s="220"/>
    </row>
    <row r="20605" spans="7:7">
      <c r="G20605" s="220"/>
    </row>
    <row r="20606" spans="7:7">
      <c r="G20606" s="220"/>
    </row>
    <row r="20607" spans="7:7">
      <c r="G20607" s="220"/>
    </row>
    <row r="20608" spans="7:7">
      <c r="G20608" s="220"/>
    </row>
    <row r="20609" spans="7:7">
      <c r="G20609" s="220"/>
    </row>
    <row r="20610" spans="7:7">
      <c r="G20610" s="220"/>
    </row>
    <row r="20611" spans="7:7">
      <c r="G20611" s="220"/>
    </row>
    <row r="20612" spans="7:7">
      <c r="G20612" s="220"/>
    </row>
    <row r="20613" spans="7:7">
      <c r="G20613" s="220"/>
    </row>
    <row r="20614" spans="7:7">
      <c r="G20614" s="220"/>
    </row>
    <row r="20615" spans="7:7">
      <c r="G20615" s="220"/>
    </row>
    <row r="20616" spans="7:7">
      <c r="G20616" s="220"/>
    </row>
    <row r="20617" spans="7:7">
      <c r="G20617" s="220"/>
    </row>
    <row r="20618" spans="7:7">
      <c r="G20618" s="220"/>
    </row>
    <row r="20619" spans="7:7">
      <c r="G20619" s="220"/>
    </row>
    <row r="20620" spans="7:7">
      <c r="G20620" s="220"/>
    </row>
    <row r="20621" spans="7:7">
      <c r="G20621" s="220"/>
    </row>
    <row r="20622" spans="7:7">
      <c r="G20622" s="220"/>
    </row>
    <row r="20623" spans="7:7">
      <c r="G20623" s="220"/>
    </row>
    <row r="20624" spans="7:7">
      <c r="G20624" s="220"/>
    </row>
    <row r="20625" spans="7:7">
      <c r="G20625" s="220"/>
    </row>
    <row r="20626" spans="7:7">
      <c r="G20626" s="220"/>
    </row>
    <row r="20627" spans="7:7">
      <c r="G20627" s="220"/>
    </row>
    <row r="20628" spans="7:7">
      <c r="G20628" s="220"/>
    </row>
    <row r="20629" spans="7:7">
      <c r="G20629" s="220"/>
    </row>
    <row r="20630" spans="7:7">
      <c r="G20630" s="220"/>
    </row>
    <row r="20631" spans="7:7">
      <c r="G20631" s="220"/>
    </row>
    <row r="20632" spans="7:7">
      <c r="G20632" s="220"/>
    </row>
    <row r="20633" spans="7:7">
      <c r="G20633" s="220"/>
    </row>
    <row r="20634" spans="7:7">
      <c r="G20634" s="220"/>
    </row>
    <row r="20635" spans="7:7">
      <c r="G20635" s="220"/>
    </row>
    <row r="20636" spans="7:7">
      <c r="G20636" s="220"/>
    </row>
    <row r="20637" spans="7:7">
      <c r="G20637" s="220"/>
    </row>
    <row r="20638" spans="7:7">
      <c r="G20638" s="220"/>
    </row>
    <row r="20639" spans="7:7">
      <c r="G20639" s="220"/>
    </row>
    <row r="20640" spans="7:7">
      <c r="G20640" s="220"/>
    </row>
    <row r="20641" spans="7:7">
      <c r="G20641" s="220"/>
    </row>
    <row r="20642" spans="7:7">
      <c r="G20642" s="220"/>
    </row>
    <row r="20643" spans="7:7">
      <c r="G20643" s="220"/>
    </row>
    <row r="20644" spans="7:7">
      <c r="G20644" s="220"/>
    </row>
    <row r="20645" spans="7:7">
      <c r="G20645" s="220"/>
    </row>
    <row r="20646" spans="7:7">
      <c r="G20646" s="220"/>
    </row>
    <row r="20647" spans="7:7">
      <c r="G20647" s="220"/>
    </row>
    <row r="20648" spans="7:7">
      <c r="G20648" s="220"/>
    </row>
    <row r="20649" spans="7:7">
      <c r="G20649" s="220"/>
    </row>
    <row r="20650" spans="7:7">
      <c r="G20650" s="220"/>
    </row>
    <row r="20651" spans="7:7">
      <c r="G20651" s="220"/>
    </row>
    <row r="20652" spans="7:7">
      <c r="G20652" s="220"/>
    </row>
    <row r="20653" spans="7:7">
      <c r="G20653" s="220"/>
    </row>
    <row r="20654" spans="7:7">
      <c r="G20654" s="220"/>
    </row>
    <row r="20655" spans="7:7">
      <c r="G20655" s="220"/>
    </row>
    <row r="20656" spans="7:7">
      <c r="G20656" s="220"/>
    </row>
    <row r="20657" spans="7:7">
      <c r="G20657" s="220"/>
    </row>
    <row r="20658" spans="7:7">
      <c r="G20658" s="220"/>
    </row>
    <row r="20659" spans="7:7">
      <c r="G20659" s="220"/>
    </row>
    <row r="20660" spans="7:7">
      <c r="G20660" s="220"/>
    </row>
    <row r="20661" spans="7:7">
      <c r="G20661" s="220"/>
    </row>
    <row r="20662" spans="7:7">
      <c r="G20662" s="220"/>
    </row>
    <row r="20663" spans="7:7">
      <c r="G20663" s="220"/>
    </row>
    <row r="20664" spans="7:7">
      <c r="G20664" s="220"/>
    </row>
    <row r="20665" spans="7:7">
      <c r="G20665" s="220"/>
    </row>
    <row r="20666" spans="7:7">
      <c r="G20666" s="220"/>
    </row>
    <row r="20667" spans="7:7">
      <c r="G20667" s="220"/>
    </row>
    <row r="20668" spans="7:7">
      <c r="G20668" s="220"/>
    </row>
    <row r="20669" spans="7:7">
      <c r="G20669" s="220"/>
    </row>
    <row r="20670" spans="7:7">
      <c r="G20670" s="220"/>
    </row>
    <row r="20671" spans="7:7">
      <c r="G20671" s="220"/>
    </row>
    <row r="20672" spans="7:7">
      <c r="G20672" s="220"/>
    </row>
    <row r="20673" spans="7:7">
      <c r="G20673" s="220"/>
    </row>
    <row r="20674" spans="7:7">
      <c r="G20674" s="220"/>
    </row>
    <row r="20675" spans="7:7">
      <c r="G20675" s="220"/>
    </row>
    <row r="20676" spans="7:7">
      <c r="G20676" s="220"/>
    </row>
    <row r="20677" spans="7:7">
      <c r="G20677" s="220"/>
    </row>
    <row r="20678" spans="7:7">
      <c r="G20678" s="220"/>
    </row>
    <row r="20679" spans="7:7">
      <c r="G20679" s="220"/>
    </row>
    <row r="20680" spans="7:7">
      <c r="G20680" s="220"/>
    </row>
    <row r="20681" spans="7:7">
      <c r="G20681" s="220"/>
    </row>
    <row r="20682" spans="7:7">
      <c r="G20682" s="220"/>
    </row>
    <row r="20683" spans="7:7">
      <c r="G20683" s="220"/>
    </row>
    <row r="20684" spans="7:7">
      <c r="G20684" s="220"/>
    </row>
    <row r="20685" spans="7:7">
      <c r="G20685" s="220"/>
    </row>
    <row r="20686" spans="7:7">
      <c r="G20686" s="220"/>
    </row>
    <row r="20687" spans="7:7">
      <c r="G20687" s="220"/>
    </row>
    <row r="20688" spans="7:7">
      <c r="G20688" s="220"/>
    </row>
    <row r="20689" spans="7:7">
      <c r="G20689" s="220"/>
    </row>
    <row r="20690" spans="7:7">
      <c r="G20690" s="220"/>
    </row>
    <row r="20691" spans="7:7">
      <c r="G20691" s="220"/>
    </row>
    <row r="20692" spans="7:7">
      <c r="G20692" s="220"/>
    </row>
    <row r="20693" spans="7:7">
      <c r="G20693" s="220"/>
    </row>
    <row r="20694" spans="7:7">
      <c r="G20694" s="220"/>
    </row>
    <row r="20695" spans="7:7">
      <c r="G20695" s="220"/>
    </row>
    <row r="20696" spans="7:7">
      <c r="G20696" s="220"/>
    </row>
    <row r="20697" spans="7:7">
      <c r="G20697" s="220"/>
    </row>
    <row r="20698" spans="7:7">
      <c r="G20698" s="220"/>
    </row>
    <row r="20699" spans="7:7">
      <c r="G20699" s="220"/>
    </row>
    <row r="20700" spans="7:7">
      <c r="G20700" s="220"/>
    </row>
    <row r="20701" spans="7:7">
      <c r="G20701" s="220"/>
    </row>
    <row r="20702" spans="7:7">
      <c r="G20702" s="220"/>
    </row>
    <row r="20703" spans="7:7">
      <c r="G20703" s="220"/>
    </row>
    <row r="20704" spans="7:7">
      <c r="G20704" s="220"/>
    </row>
    <row r="20705" spans="7:7">
      <c r="G20705" s="220"/>
    </row>
    <row r="20706" spans="7:7">
      <c r="G20706" s="220"/>
    </row>
    <row r="20707" spans="7:7">
      <c r="G20707" s="220"/>
    </row>
    <row r="20708" spans="7:7">
      <c r="G20708" s="220"/>
    </row>
    <row r="20709" spans="7:7">
      <c r="G20709" s="220"/>
    </row>
    <row r="20710" spans="7:7">
      <c r="G20710" s="220"/>
    </row>
    <row r="20711" spans="7:7">
      <c r="G20711" s="220"/>
    </row>
    <row r="20712" spans="7:7">
      <c r="G20712" s="220"/>
    </row>
    <row r="20713" spans="7:7">
      <c r="G20713" s="220"/>
    </row>
    <row r="20714" spans="7:7">
      <c r="G20714" s="220"/>
    </row>
    <row r="20715" spans="7:7">
      <c r="G20715" s="220"/>
    </row>
    <row r="20716" spans="7:7">
      <c r="G20716" s="220"/>
    </row>
    <row r="20717" spans="7:7">
      <c r="G20717" s="220"/>
    </row>
    <row r="20718" spans="7:7">
      <c r="G20718" s="220"/>
    </row>
    <row r="20719" spans="7:7">
      <c r="G20719" s="220"/>
    </row>
    <row r="20720" spans="7:7">
      <c r="G20720" s="220"/>
    </row>
    <row r="20721" spans="7:7">
      <c r="G20721" s="220"/>
    </row>
    <row r="20722" spans="7:7">
      <c r="G20722" s="220"/>
    </row>
    <row r="20723" spans="7:7">
      <c r="G20723" s="220"/>
    </row>
    <row r="20724" spans="7:7">
      <c r="G20724" s="220"/>
    </row>
    <row r="20725" spans="7:7">
      <c r="G20725" s="220"/>
    </row>
    <row r="20726" spans="7:7">
      <c r="G20726" s="220"/>
    </row>
    <row r="20727" spans="7:7">
      <c r="G20727" s="220"/>
    </row>
    <row r="20728" spans="7:7">
      <c r="G20728" s="220"/>
    </row>
    <row r="20729" spans="7:7">
      <c r="G20729" s="220"/>
    </row>
    <row r="20730" spans="7:7">
      <c r="G20730" s="220"/>
    </row>
    <row r="20731" spans="7:7">
      <c r="G20731" s="220"/>
    </row>
    <row r="20732" spans="7:7">
      <c r="G20732" s="220"/>
    </row>
    <row r="20733" spans="7:7">
      <c r="G20733" s="220"/>
    </row>
    <row r="20734" spans="7:7">
      <c r="G20734" s="220"/>
    </row>
    <row r="20735" spans="7:7">
      <c r="G20735" s="220"/>
    </row>
    <row r="20736" spans="7:7">
      <c r="G20736" s="220"/>
    </row>
    <row r="20737" spans="7:7">
      <c r="G20737" s="220"/>
    </row>
    <row r="20738" spans="7:7">
      <c r="G20738" s="220"/>
    </row>
    <row r="20739" spans="7:7">
      <c r="G20739" s="220"/>
    </row>
    <row r="20740" spans="7:7">
      <c r="G20740" s="220"/>
    </row>
    <row r="20741" spans="7:7">
      <c r="G20741" s="220"/>
    </row>
    <row r="20742" spans="7:7">
      <c r="G20742" s="220"/>
    </row>
    <row r="20743" spans="7:7">
      <c r="G20743" s="220"/>
    </row>
    <row r="20744" spans="7:7">
      <c r="G20744" s="220"/>
    </row>
    <row r="20745" spans="7:7">
      <c r="G20745" s="220"/>
    </row>
    <row r="20746" spans="7:7">
      <c r="G20746" s="220"/>
    </row>
    <row r="20747" spans="7:7">
      <c r="G20747" s="220"/>
    </row>
    <row r="20748" spans="7:7">
      <c r="G20748" s="220"/>
    </row>
    <row r="20749" spans="7:7">
      <c r="G20749" s="220"/>
    </row>
    <row r="20750" spans="7:7">
      <c r="G20750" s="220"/>
    </row>
    <row r="20751" spans="7:7">
      <c r="G20751" s="220"/>
    </row>
    <row r="20752" spans="7:7">
      <c r="G20752" s="220"/>
    </row>
    <row r="20753" spans="7:7">
      <c r="G20753" s="220"/>
    </row>
    <row r="20754" spans="7:7">
      <c r="G20754" s="220"/>
    </row>
    <row r="20755" spans="7:7">
      <c r="G20755" s="220"/>
    </row>
    <row r="20756" spans="7:7">
      <c r="G20756" s="220"/>
    </row>
    <row r="20757" spans="7:7">
      <c r="G20757" s="220"/>
    </row>
    <row r="20758" spans="7:7">
      <c r="G20758" s="220"/>
    </row>
    <row r="20759" spans="7:7">
      <c r="G20759" s="220"/>
    </row>
    <row r="20760" spans="7:7">
      <c r="G20760" s="220"/>
    </row>
    <row r="20761" spans="7:7">
      <c r="G20761" s="220"/>
    </row>
    <row r="20762" spans="7:7">
      <c r="G20762" s="220"/>
    </row>
    <row r="20763" spans="7:7">
      <c r="G20763" s="220"/>
    </row>
    <row r="20764" spans="7:7">
      <c r="G20764" s="220"/>
    </row>
    <row r="20765" spans="7:7">
      <c r="G20765" s="220"/>
    </row>
    <row r="20766" spans="7:7">
      <c r="G20766" s="220"/>
    </row>
    <row r="20767" spans="7:7">
      <c r="G20767" s="220"/>
    </row>
    <row r="20768" spans="7:7">
      <c r="G20768" s="220"/>
    </row>
    <row r="20769" spans="7:7">
      <c r="G20769" s="220"/>
    </row>
    <row r="20770" spans="7:7">
      <c r="G20770" s="220"/>
    </row>
    <row r="20771" spans="7:7">
      <c r="G20771" s="220"/>
    </row>
    <row r="20772" spans="7:7">
      <c r="G20772" s="220"/>
    </row>
    <row r="20773" spans="7:7">
      <c r="G20773" s="220"/>
    </row>
    <row r="20774" spans="7:7">
      <c r="G20774" s="220"/>
    </row>
    <row r="20775" spans="7:7">
      <c r="G20775" s="220"/>
    </row>
    <row r="20776" spans="7:7">
      <c r="G20776" s="220"/>
    </row>
    <row r="20777" spans="7:7">
      <c r="G20777" s="220"/>
    </row>
    <row r="20778" spans="7:7">
      <c r="G20778" s="220"/>
    </row>
    <row r="20779" spans="7:7">
      <c r="G20779" s="220"/>
    </row>
    <row r="20780" spans="7:7">
      <c r="G20780" s="220"/>
    </row>
    <row r="20781" spans="7:7">
      <c r="G20781" s="220"/>
    </row>
    <row r="20782" spans="7:7">
      <c r="G20782" s="220"/>
    </row>
    <row r="20783" spans="7:7">
      <c r="G20783" s="220"/>
    </row>
    <row r="20784" spans="7:7">
      <c r="G20784" s="220"/>
    </row>
    <row r="20785" spans="7:7">
      <c r="G20785" s="220"/>
    </row>
    <row r="20786" spans="7:7">
      <c r="G20786" s="220"/>
    </row>
    <row r="20787" spans="7:7">
      <c r="G20787" s="220"/>
    </row>
    <row r="20788" spans="7:7">
      <c r="G20788" s="220"/>
    </row>
    <row r="20789" spans="7:7">
      <c r="G20789" s="220"/>
    </row>
    <row r="20790" spans="7:7">
      <c r="G20790" s="220"/>
    </row>
    <row r="20791" spans="7:7">
      <c r="G20791" s="220"/>
    </row>
    <row r="20792" spans="7:7">
      <c r="G20792" s="220"/>
    </row>
    <row r="20793" spans="7:7">
      <c r="G20793" s="220"/>
    </row>
    <row r="20794" spans="7:7">
      <c r="G20794" s="220"/>
    </row>
    <row r="20795" spans="7:7">
      <c r="G20795" s="220"/>
    </row>
    <row r="20796" spans="7:7">
      <c r="G20796" s="220"/>
    </row>
    <row r="20797" spans="7:7">
      <c r="G20797" s="220"/>
    </row>
    <row r="20798" spans="7:7">
      <c r="G20798" s="220"/>
    </row>
    <row r="20799" spans="7:7">
      <c r="G20799" s="220"/>
    </row>
    <row r="20800" spans="7:7">
      <c r="G20800" s="220"/>
    </row>
    <row r="20801" spans="7:7">
      <c r="G20801" s="220"/>
    </row>
    <row r="20802" spans="7:7">
      <c r="G20802" s="220"/>
    </row>
    <row r="20803" spans="7:7">
      <c r="G20803" s="220"/>
    </row>
    <row r="20804" spans="7:7">
      <c r="G20804" s="220"/>
    </row>
    <row r="20805" spans="7:7">
      <c r="G20805" s="220"/>
    </row>
    <row r="20806" spans="7:7">
      <c r="G20806" s="220"/>
    </row>
    <row r="20807" spans="7:7">
      <c r="G20807" s="220"/>
    </row>
    <row r="20808" spans="7:7">
      <c r="G20808" s="220"/>
    </row>
    <row r="20809" spans="7:7">
      <c r="G20809" s="220"/>
    </row>
    <row r="20810" spans="7:7">
      <c r="G20810" s="220"/>
    </row>
    <row r="20811" spans="7:7">
      <c r="G20811" s="220"/>
    </row>
    <row r="20812" spans="7:7">
      <c r="G20812" s="220"/>
    </row>
    <row r="20813" spans="7:7">
      <c r="G20813" s="220"/>
    </row>
    <row r="20814" spans="7:7">
      <c r="G20814" s="220"/>
    </row>
    <row r="20815" spans="7:7">
      <c r="G20815" s="220"/>
    </row>
    <row r="20816" spans="7:7">
      <c r="G20816" s="220"/>
    </row>
    <row r="20817" spans="7:7">
      <c r="G20817" s="220"/>
    </row>
    <row r="20818" spans="7:7">
      <c r="G20818" s="220"/>
    </row>
    <row r="20819" spans="7:7">
      <c r="G20819" s="220"/>
    </row>
    <row r="20820" spans="7:7">
      <c r="G20820" s="220"/>
    </row>
    <row r="20821" spans="7:7">
      <c r="G20821" s="220"/>
    </row>
    <row r="20822" spans="7:7">
      <c r="G20822" s="220"/>
    </row>
    <row r="20823" spans="7:7">
      <c r="G20823" s="220"/>
    </row>
    <row r="20824" spans="7:7">
      <c r="G20824" s="220"/>
    </row>
    <row r="20825" spans="7:7">
      <c r="G20825" s="220"/>
    </row>
    <row r="20826" spans="7:7">
      <c r="G20826" s="220"/>
    </row>
    <row r="20827" spans="7:7">
      <c r="G20827" s="220"/>
    </row>
    <row r="20828" spans="7:7">
      <c r="G20828" s="220"/>
    </row>
    <row r="20829" spans="7:7">
      <c r="G20829" s="220"/>
    </row>
    <row r="20830" spans="7:7">
      <c r="G20830" s="220"/>
    </row>
    <row r="20831" spans="7:7">
      <c r="G20831" s="220"/>
    </row>
    <row r="20832" spans="7:7">
      <c r="G20832" s="220"/>
    </row>
    <row r="20833" spans="7:7">
      <c r="G20833" s="220"/>
    </row>
    <row r="20834" spans="7:7">
      <c r="G20834" s="220"/>
    </row>
    <row r="20835" spans="7:7">
      <c r="G20835" s="220"/>
    </row>
    <row r="20836" spans="7:7">
      <c r="G20836" s="220"/>
    </row>
    <row r="20837" spans="7:7">
      <c r="G20837" s="220"/>
    </row>
    <row r="20838" spans="7:7">
      <c r="G20838" s="220"/>
    </row>
    <row r="20839" spans="7:7">
      <c r="G20839" s="220"/>
    </row>
    <row r="20840" spans="7:7">
      <c r="G20840" s="220"/>
    </row>
    <row r="20841" spans="7:7">
      <c r="G20841" s="220"/>
    </row>
    <row r="20842" spans="7:7">
      <c r="G20842" s="220"/>
    </row>
    <row r="20843" spans="7:7">
      <c r="G20843" s="220"/>
    </row>
    <row r="20844" spans="7:7">
      <c r="G20844" s="220"/>
    </row>
    <row r="20845" spans="7:7">
      <c r="G20845" s="220"/>
    </row>
    <row r="20846" spans="7:7">
      <c r="G20846" s="220"/>
    </row>
    <row r="20847" spans="7:7">
      <c r="G20847" s="220"/>
    </row>
    <row r="20848" spans="7:7">
      <c r="G20848" s="220"/>
    </row>
    <row r="20849" spans="7:7">
      <c r="G20849" s="220"/>
    </row>
    <row r="20850" spans="7:7">
      <c r="G20850" s="220"/>
    </row>
    <row r="20851" spans="7:7">
      <c r="G20851" s="220"/>
    </row>
    <row r="20852" spans="7:7">
      <c r="G20852" s="220"/>
    </row>
    <row r="20853" spans="7:7">
      <c r="G20853" s="220"/>
    </row>
    <row r="20854" spans="7:7">
      <c r="G20854" s="220"/>
    </row>
    <row r="20855" spans="7:7">
      <c r="G20855" s="220"/>
    </row>
    <row r="20856" spans="7:7">
      <c r="G20856" s="220"/>
    </row>
    <row r="20857" spans="7:7">
      <c r="G20857" s="220"/>
    </row>
    <row r="20858" spans="7:7">
      <c r="G20858" s="220"/>
    </row>
    <row r="20859" spans="7:7">
      <c r="G20859" s="220"/>
    </row>
    <row r="20860" spans="7:7">
      <c r="G20860" s="220"/>
    </row>
    <row r="20861" spans="7:7">
      <c r="G20861" s="220"/>
    </row>
    <row r="20862" spans="7:7">
      <c r="G20862" s="220"/>
    </row>
    <row r="20863" spans="7:7">
      <c r="G20863" s="220"/>
    </row>
    <row r="20864" spans="7:7">
      <c r="G20864" s="220"/>
    </row>
    <row r="20865" spans="7:7">
      <c r="G20865" s="220"/>
    </row>
    <row r="20866" spans="7:7">
      <c r="G20866" s="220"/>
    </row>
    <row r="20867" spans="7:7">
      <c r="G20867" s="220"/>
    </row>
    <row r="20868" spans="7:7">
      <c r="G20868" s="220"/>
    </row>
    <row r="20869" spans="7:7">
      <c r="G20869" s="220"/>
    </row>
    <row r="20870" spans="7:7">
      <c r="G20870" s="220"/>
    </row>
    <row r="20871" spans="7:7">
      <c r="G20871" s="220"/>
    </row>
    <row r="20872" spans="7:7">
      <c r="G20872" s="220"/>
    </row>
    <row r="20873" spans="7:7">
      <c r="G20873" s="220"/>
    </row>
    <row r="20874" spans="7:7">
      <c r="G20874" s="220"/>
    </row>
    <row r="20875" spans="7:7">
      <c r="G20875" s="220"/>
    </row>
    <row r="20876" spans="7:7">
      <c r="G20876" s="220"/>
    </row>
    <row r="20877" spans="7:7">
      <c r="G20877" s="220"/>
    </row>
    <row r="20878" spans="7:7">
      <c r="G20878" s="220"/>
    </row>
    <row r="20879" spans="7:7">
      <c r="G20879" s="220"/>
    </row>
    <row r="20880" spans="7:7">
      <c r="G20880" s="220"/>
    </row>
    <row r="20881" spans="7:7">
      <c r="G20881" s="220"/>
    </row>
    <row r="20882" spans="7:7">
      <c r="G20882" s="220"/>
    </row>
    <row r="20883" spans="7:7">
      <c r="G20883" s="220"/>
    </row>
    <row r="20884" spans="7:7">
      <c r="G20884" s="220"/>
    </row>
    <row r="20885" spans="7:7">
      <c r="G20885" s="220"/>
    </row>
    <row r="20886" spans="7:7">
      <c r="G20886" s="220"/>
    </row>
    <row r="20887" spans="7:7">
      <c r="G20887" s="220"/>
    </row>
    <row r="20888" spans="7:7">
      <c r="G20888" s="220"/>
    </row>
    <row r="20889" spans="7:7">
      <c r="G20889" s="220"/>
    </row>
    <row r="20890" spans="7:7">
      <c r="G20890" s="220"/>
    </row>
    <row r="20891" spans="7:7">
      <c r="G20891" s="220"/>
    </row>
    <row r="20892" spans="7:7">
      <c r="G20892" s="220"/>
    </row>
    <row r="20893" spans="7:7">
      <c r="G20893" s="220"/>
    </row>
    <row r="20894" spans="7:7">
      <c r="G20894" s="220"/>
    </row>
    <row r="20895" spans="7:7">
      <c r="G20895" s="220"/>
    </row>
    <row r="20896" spans="7:7">
      <c r="G20896" s="220"/>
    </row>
    <row r="20897" spans="7:7">
      <c r="G20897" s="220"/>
    </row>
    <row r="20898" spans="7:7">
      <c r="G20898" s="220"/>
    </row>
    <row r="20899" spans="7:7">
      <c r="G20899" s="220"/>
    </row>
    <row r="20900" spans="7:7">
      <c r="G20900" s="220"/>
    </row>
    <row r="20901" spans="7:7">
      <c r="G20901" s="220"/>
    </row>
    <row r="20902" spans="7:7">
      <c r="G20902" s="220"/>
    </row>
    <row r="20903" spans="7:7">
      <c r="G20903" s="220"/>
    </row>
    <row r="20904" spans="7:7">
      <c r="G20904" s="220"/>
    </row>
    <row r="20905" spans="7:7">
      <c r="G20905" s="220"/>
    </row>
    <row r="20906" spans="7:7">
      <c r="G20906" s="220"/>
    </row>
    <row r="20907" spans="7:7">
      <c r="G20907" s="220"/>
    </row>
    <row r="20908" spans="7:7">
      <c r="G20908" s="220"/>
    </row>
    <row r="20909" spans="7:7">
      <c r="G20909" s="220"/>
    </row>
    <row r="20910" spans="7:7">
      <c r="G20910" s="220"/>
    </row>
    <row r="20911" spans="7:7">
      <c r="G20911" s="220"/>
    </row>
    <row r="20912" spans="7:7">
      <c r="G20912" s="220"/>
    </row>
    <row r="20913" spans="7:7">
      <c r="G20913" s="220"/>
    </row>
    <row r="20914" spans="7:7">
      <c r="G20914" s="220"/>
    </row>
    <row r="20915" spans="7:7">
      <c r="G20915" s="220"/>
    </row>
    <row r="20916" spans="7:7">
      <c r="G20916" s="220"/>
    </row>
    <row r="20917" spans="7:7">
      <c r="G20917" s="220"/>
    </row>
    <row r="20918" spans="7:7">
      <c r="G20918" s="220"/>
    </row>
    <row r="20919" spans="7:7">
      <c r="G20919" s="220"/>
    </row>
    <row r="20920" spans="7:7">
      <c r="G20920" s="220"/>
    </row>
    <row r="20921" spans="7:7">
      <c r="G20921" s="220"/>
    </row>
    <row r="20922" spans="7:7">
      <c r="G20922" s="220"/>
    </row>
    <row r="20923" spans="7:7">
      <c r="G20923" s="220"/>
    </row>
    <row r="20924" spans="7:7">
      <c r="G20924" s="220"/>
    </row>
    <row r="20925" spans="7:7">
      <c r="G20925" s="220"/>
    </row>
    <row r="20926" spans="7:7">
      <c r="G20926" s="220"/>
    </row>
    <row r="20927" spans="7:7">
      <c r="G20927" s="220"/>
    </row>
    <row r="20928" spans="7:7">
      <c r="G20928" s="220"/>
    </row>
    <row r="20929" spans="7:7">
      <c r="G20929" s="220"/>
    </row>
    <row r="20930" spans="7:7">
      <c r="G20930" s="220"/>
    </row>
    <row r="20931" spans="7:7">
      <c r="G20931" s="220"/>
    </row>
    <row r="20932" spans="7:7">
      <c r="G20932" s="220"/>
    </row>
    <row r="20933" spans="7:7">
      <c r="G20933" s="220"/>
    </row>
    <row r="20934" spans="7:7">
      <c r="G20934" s="220"/>
    </row>
    <row r="20935" spans="7:7">
      <c r="G20935" s="220"/>
    </row>
    <row r="20936" spans="7:7">
      <c r="G20936" s="220"/>
    </row>
    <row r="20937" spans="7:7">
      <c r="G20937" s="220"/>
    </row>
    <row r="20938" spans="7:7">
      <c r="G20938" s="220"/>
    </row>
    <row r="20939" spans="7:7">
      <c r="G20939" s="220"/>
    </row>
    <row r="20940" spans="7:7">
      <c r="G20940" s="220"/>
    </row>
    <row r="20941" spans="7:7">
      <c r="G20941" s="220"/>
    </row>
    <row r="20942" spans="7:7">
      <c r="G20942" s="220"/>
    </row>
    <row r="20943" spans="7:7">
      <c r="G20943" s="220"/>
    </row>
    <row r="20944" spans="7:7">
      <c r="G20944" s="220"/>
    </row>
    <row r="20945" spans="7:7">
      <c r="G20945" s="220"/>
    </row>
    <row r="20946" spans="7:7">
      <c r="G20946" s="220"/>
    </row>
    <row r="20947" spans="7:7">
      <c r="G20947" s="220"/>
    </row>
    <row r="20948" spans="7:7">
      <c r="G20948" s="220"/>
    </row>
    <row r="20949" spans="7:7">
      <c r="G20949" s="220"/>
    </row>
    <row r="20950" spans="7:7">
      <c r="G20950" s="220"/>
    </row>
    <row r="20951" spans="7:7">
      <c r="G20951" s="220"/>
    </row>
    <row r="20952" spans="7:7">
      <c r="G20952" s="220"/>
    </row>
    <row r="20953" spans="7:7">
      <c r="G20953" s="220"/>
    </row>
    <row r="20954" spans="7:7">
      <c r="G20954" s="220"/>
    </row>
    <row r="20955" spans="7:7">
      <c r="G20955" s="220"/>
    </row>
    <row r="20956" spans="7:7">
      <c r="G20956" s="220"/>
    </row>
    <row r="20957" spans="7:7">
      <c r="G20957" s="220"/>
    </row>
    <row r="20958" spans="7:7">
      <c r="G20958" s="220"/>
    </row>
    <row r="20959" spans="7:7">
      <c r="G20959" s="220"/>
    </row>
    <row r="20960" spans="7:7">
      <c r="G20960" s="220"/>
    </row>
    <row r="20961" spans="7:7">
      <c r="G20961" s="220"/>
    </row>
    <row r="20962" spans="7:7">
      <c r="G20962" s="220"/>
    </row>
    <row r="20963" spans="7:7">
      <c r="G20963" s="220"/>
    </row>
    <row r="20964" spans="7:7">
      <c r="G20964" s="220"/>
    </row>
    <row r="20965" spans="7:7">
      <c r="G20965" s="220"/>
    </row>
    <row r="20966" spans="7:7">
      <c r="G20966" s="220"/>
    </row>
    <row r="20967" spans="7:7">
      <c r="G20967" s="220"/>
    </row>
    <row r="20968" spans="7:7">
      <c r="G20968" s="220"/>
    </row>
    <row r="20969" spans="7:7">
      <c r="G20969" s="220"/>
    </row>
    <row r="20970" spans="7:7">
      <c r="G20970" s="220"/>
    </row>
    <row r="20971" spans="7:7">
      <c r="G20971" s="220"/>
    </row>
    <row r="20972" spans="7:7">
      <c r="G20972" s="220"/>
    </row>
    <row r="20973" spans="7:7">
      <c r="G20973" s="220"/>
    </row>
    <row r="20974" spans="7:7">
      <c r="G20974" s="220"/>
    </row>
    <row r="20975" spans="7:7">
      <c r="G20975" s="220"/>
    </row>
    <row r="20976" spans="7:7">
      <c r="G20976" s="220"/>
    </row>
    <row r="20977" spans="7:7">
      <c r="G20977" s="220"/>
    </row>
    <row r="20978" spans="7:7">
      <c r="G20978" s="220"/>
    </row>
    <row r="20979" spans="7:7">
      <c r="G20979" s="220"/>
    </row>
    <row r="20980" spans="7:7">
      <c r="G20980" s="220"/>
    </row>
    <row r="20981" spans="7:7">
      <c r="G20981" s="220"/>
    </row>
    <row r="20982" spans="7:7">
      <c r="G20982" s="220"/>
    </row>
    <row r="20983" spans="7:7">
      <c r="G20983" s="220"/>
    </row>
    <row r="20984" spans="7:7">
      <c r="G20984" s="220"/>
    </row>
    <row r="20985" spans="7:7">
      <c r="G20985" s="220"/>
    </row>
    <row r="20986" spans="7:7">
      <c r="G20986" s="220"/>
    </row>
    <row r="20987" spans="7:7">
      <c r="G20987" s="220"/>
    </row>
    <row r="20988" spans="7:7">
      <c r="G20988" s="220"/>
    </row>
    <row r="20989" spans="7:7">
      <c r="G20989" s="220"/>
    </row>
    <row r="20990" spans="7:7">
      <c r="G20990" s="220"/>
    </row>
    <row r="20991" spans="7:7">
      <c r="G20991" s="220"/>
    </row>
    <row r="20992" spans="7:7">
      <c r="G20992" s="220"/>
    </row>
    <row r="20993" spans="7:7">
      <c r="G20993" s="220"/>
    </row>
    <row r="20994" spans="7:7">
      <c r="G20994" s="220"/>
    </row>
    <row r="20995" spans="7:7">
      <c r="G20995" s="220"/>
    </row>
    <row r="20996" spans="7:7">
      <c r="G20996" s="220"/>
    </row>
    <row r="20997" spans="7:7">
      <c r="G20997" s="220"/>
    </row>
    <row r="20998" spans="7:7">
      <c r="G20998" s="220"/>
    </row>
    <row r="20999" spans="7:7">
      <c r="G20999" s="220"/>
    </row>
    <row r="21000" spans="7:7">
      <c r="G21000" s="220"/>
    </row>
    <row r="21001" spans="7:7">
      <c r="G21001" s="220"/>
    </row>
    <row r="21002" spans="7:7">
      <c r="G21002" s="220"/>
    </row>
    <row r="21003" spans="7:7">
      <c r="G21003" s="220"/>
    </row>
    <row r="21004" spans="7:7">
      <c r="G21004" s="220"/>
    </row>
    <row r="21005" spans="7:7">
      <c r="G21005" s="220"/>
    </row>
    <row r="21006" spans="7:7">
      <c r="G21006" s="220"/>
    </row>
    <row r="21007" spans="7:7">
      <c r="G21007" s="220"/>
    </row>
    <row r="21008" spans="7:7">
      <c r="G21008" s="220"/>
    </row>
    <row r="21009" spans="7:7">
      <c r="G21009" s="220"/>
    </row>
    <row r="21010" spans="7:7">
      <c r="G21010" s="220"/>
    </row>
    <row r="21011" spans="7:7">
      <c r="G21011" s="220"/>
    </row>
    <row r="21012" spans="7:7">
      <c r="G21012" s="220"/>
    </row>
    <row r="21013" spans="7:7">
      <c r="G21013" s="220"/>
    </row>
    <row r="21014" spans="7:7">
      <c r="G21014" s="220"/>
    </row>
    <row r="21015" spans="7:7">
      <c r="G21015" s="220"/>
    </row>
    <row r="21016" spans="7:7">
      <c r="G21016" s="220"/>
    </row>
    <row r="21017" spans="7:7">
      <c r="G21017" s="220"/>
    </row>
    <row r="21018" spans="7:7">
      <c r="G21018" s="220"/>
    </row>
    <row r="21019" spans="7:7">
      <c r="G21019" s="220"/>
    </row>
    <row r="21020" spans="7:7">
      <c r="G21020" s="220"/>
    </row>
    <row r="21021" spans="7:7">
      <c r="G21021" s="220"/>
    </row>
    <row r="21022" spans="7:7">
      <c r="G21022" s="220"/>
    </row>
    <row r="21023" spans="7:7">
      <c r="G21023" s="220"/>
    </row>
    <row r="21024" spans="7:7">
      <c r="G21024" s="220"/>
    </row>
    <row r="21025" spans="7:7">
      <c r="G21025" s="220"/>
    </row>
    <row r="21026" spans="7:7">
      <c r="G21026" s="220"/>
    </row>
    <row r="21027" spans="7:7">
      <c r="G21027" s="220"/>
    </row>
    <row r="21028" spans="7:7">
      <c r="G21028" s="220"/>
    </row>
    <row r="21029" spans="7:7">
      <c r="G21029" s="220"/>
    </row>
    <row r="21030" spans="7:7">
      <c r="G21030" s="220"/>
    </row>
    <row r="21031" spans="7:7">
      <c r="G21031" s="220"/>
    </row>
    <row r="21032" spans="7:7">
      <c r="G21032" s="220"/>
    </row>
    <row r="21033" spans="7:7">
      <c r="G21033" s="220"/>
    </row>
    <row r="21034" spans="7:7">
      <c r="G21034" s="220"/>
    </row>
    <row r="21035" spans="7:7">
      <c r="G21035" s="220"/>
    </row>
    <row r="21036" spans="7:7">
      <c r="G21036" s="220"/>
    </row>
    <row r="21037" spans="7:7">
      <c r="G21037" s="220"/>
    </row>
    <row r="21038" spans="7:7">
      <c r="G21038" s="220"/>
    </row>
    <row r="21039" spans="7:7">
      <c r="G21039" s="220"/>
    </row>
    <row r="21040" spans="7:7">
      <c r="G21040" s="220"/>
    </row>
    <row r="21041" spans="7:7">
      <c r="G21041" s="220"/>
    </row>
    <row r="21042" spans="7:7">
      <c r="G21042" s="220"/>
    </row>
    <row r="21043" spans="7:7">
      <c r="G21043" s="220"/>
    </row>
    <row r="21044" spans="7:7">
      <c r="G21044" s="220"/>
    </row>
    <row r="21045" spans="7:7">
      <c r="G21045" s="220"/>
    </row>
    <row r="21046" spans="7:7">
      <c r="G21046" s="220"/>
    </row>
    <row r="21047" spans="7:7">
      <c r="G21047" s="220"/>
    </row>
    <row r="21048" spans="7:7">
      <c r="G21048" s="220"/>
    </row>
    <row r="21049" spans="7:7">
      <c r="G21049" s="220"/>
    </row>
    <row r="21050" spans="7:7">
      <c r="G21050" s="220"/>
    </row>
    <row r="21051" spans="7:7">
      <c r="G21051" s="220"/>
    </row>
    <row r="21052" spans="7:7">
      <c r="G21052" s="220"/>
    </row>
    <row r="21053" spans="7:7">
      <c r="G21053" s="220"/>
    </row>
    <row r="21054" spans="7:7">
      <c r="G21054" s="220"/>
    </row>
    <row r="21055" spans="7:7">
      <c r="G21055" s="220"/>
    </row>
    <row r="21056" spans="7:7">
      <c r="G21056" s="220"/>
    </row>
    <row r="21057" spans="7:7">
      <c r="G21057" s="220"/>
    </row>
    <row r="21058" spans="7:7">
      <c r="G21058" s="220"/>
    </row>
    <row r="21059" spans="7:7">
      <c r="G21059" s="220"/>
    </row>
    <row r="21060" spans="7:7">
      <c r="G21060" s="220"/>
    </row>
    <row r="21061" spans="7:7">
      <c r="G21061" s="220"/>
    </row>
    <row r="21062" spans="7:7">
      <c r="G21062" s="220"/>
    </row>
    <row r="21063" spans="7:7">
      <c r="G21063" s="220"/>
    </row>
    <row r="21064" spans="7:7">
      <c r="G21064" s="220"/>
    </row>
    <row r="21065" spans="7:7">
      <c r="G21065" s="220"/>
    </row>
    <row r="21066" spans="7:7">
      <c r="G21066" s="220"/>
    </row>
    <row r="21067" spans="7:7">
      <c r="G21067" s="220"/>
    </row>
    <row r="21068" spans="7:7">
      <c r="G21068" s="220"/>
    </row>
    <row r="21069" spans="7:7">
      <c r="G21069" s="220"/>
    </row>
    <row r="21070" spans="7:7">
      <c r="G21070" s="220"/>
    </row>
    <row r="21071" spans="7:7">
      <c r="G21071" s="220"/>
    </row>
    <row r="21072" spans="7:7">
      <c r="G21072" s="220"/>
    </row>
    <row r="21073" spans="7:7">
      <c r="G21073" s="220"/>
    </row>
    <row r="21074" spans="7:7">
      <c r="G21074" s="220"/>
    </row>
    <row r="21075" spans="7:7">
      <c r="G21075" s="220"/>
    </row>
    <row r="21076" spans="7:7">
      <c r="G21076" s="220"/>
    </row>
    <row r="21077" spans="7:7">
      <c r="G21077" s="220"/>
    </row>
    <row r="21078" spans="7:7">
      <c r="G21078" s="220"/>
    </row>
    <row r="21079" spans="7:7">
      <c r="G21079" s="220"/>
    </row>
    <row r="21080" spans="7:7">
      <c r="G21080" s="220"/>
    </row>
    <row r="21081" spans="7:7">
      <c r="G21081" s="220"/>
    </row>
    <row r="21082" spans="7:7">
      <c r="G21082" s="220"/>
    </row>
    <row r="21083" spans="7:7">
      <c r="G21083" s="220"/>
    </row>
    <row r="21084" spans="7:7">
      <c r="G21084" s="220"/>
    </row>
    <row r="21085" spans="7:7">
      <c r="G21085" s="220"/>
    </row>
    <row r="21086" spans="7:7">
      <c r="G21086" s="220"/>
    </row>
    <row r="21087" spans="7:7">
      <c r="G21087" s="220"/>
    </row>
    <row r="21088" spans="7:7">
      <c r="G21088" s="220"/>
    </row>
    <row r="21089" spans="7:7">
      <c r="G21089" s="220"/>
    </row>
    <row r="21090" spans="7:7">
      <c r="G21090" s="220"/>
    </row>
    <row r="21091" spans="7:7">
      <c r="G21091" s="220"/>
    </row>
    <row r="21092" spans="7:7">
      <c r="G21092" s="220"/>
    </row>
    <row r="21093" spans="7:7">
      <c r="G21093" s="220"/>
    </row>
    <row r="21094" spans="7:7">
      <c r="G21094" s="220"/>
    </row>
    <row r="21095" spans="7:7">
      <c r="G21095" s="220"/>
    </row>
    <row r="21096" spans="7:7">
      <c r="G21096" s="220"/>
    </row>
    <row r="21097" spans="7:7">
      <c r="G21097" s="220"/>
    </row>
    <row r="21098" spans="7:7">
      <c r="G21098" s="220"/>
    </row>
    <row r="21099" spans="7:7">
      <c r="G21099" s="220"/>
    </row>
    <row r="21100" spans="7:7">
      <c r="G21100" s="220"/>
    </row>
    <row r="21101" spans="7:7">
      <c r="G21101" s="220"/>
    </row>
    <row r="21102" spans="7:7">
      <c r="G21102" s="220"/>
    </row>
    <row r="21103" spans="7:7">
      <c r="G21103" s="220"/>
    </row>
    <row r="21104" spans="7:7">
      <c r="G21104" s="220"/>
    </row>
    <row r="21105" spans="7:7">
      <c r="G21105" s="220"/>
    </row>
    <row r="21106" spans="7:7">
      <c r="G21106" s="220"/>
    </row>
    <row r="21107" spans="7:7">
      <c r="G21107" s="220"/>
    </row>
    <row r="21108" spans="7:7">
      <c r="G21108" s="220"/>
    </row>
    <row r="21109" spans="7:7">
      <c r="G21109" s="220"/>
    </row>
    <row r="21110" spans="7:7">
      <c r="G21110" s="220"/>
    </row>
    <row r="21111" spans="7:7">
      <c r="G21111" s="220"/>
    </row>
    <row r="21112" spans="7:7">
      <c r="G21112" s="220"/>
    </row>
    <row r="21113" spans="7:7">
      <c r="G21113" s="220"/>
    </row>
    <row r="21114" spans="7:7">
      <c r="G21114" s="220"/>
    </row>
    <row r="21115" spans="7:7">
      <c r="G21115" s="220"/>
    </row>
    <row r="21116" spans="7:7">
      <c r="G21116" s="220"/>
    </row>
    <row r="21117" spans="7:7">
      <c r="G21117" s="220"/>
    </row>
    <row r="21118" spans="7:7">
      <c r="G21118" s="220"/>
    </row>
    <row r="21119" spans="7:7">
      <c r="G21119" s="220"/>
    </row>
    <row r="21120" spans="7:7">
      <c r="G21120" s="220"/>
    </row>
    <row r="21121" spans="7:7">
      <c r="G21121" s="220"/>
    </row>
    <row r="21122" spans="7:7">
      <c r="G21122" s="220"/>
    </row>
    <row r="21123" spans="7:7">
      <c r="G21123" s="220"/>
    </row>
    <row r="21124" spans="7:7">
      <c r="G21124" s="220"/>
    </row>
    <row r="21125" spans="7:7">
      <c r="G21125" s="220"/>
    </row>
    <row r="21126" spans="7:7">
      <c r="G21126" s="220"/>
    </row>
    <row r="21127" spans="7:7">
      <c r="G21127" s="220"/>
    </row>
    <row r="21128" spans="7:7">
      <c r="G21128" s="220"/>
    </row>
    <row r="21129" spans="7:7">
      <c r="G21129" s="220"/>
    </row>
    <row r="21130" spans="7:7">
      <c r="G21130" s="220"/>
    </row>
    <row r="21131" spans="7:7">
      <c r="G21131" s="220"/>
    </row>
    <row r="21132" spans="7:7">
      <c r="G21132" s="220"/>
    </row>
    <row r="21133" spans="7:7">
      <c r="G21133" s="220"/>
    </row>
    <row r="21134" spans="7:7">
      <c r="G21134" s="220"/>
    </row>
    <row r="21135" spans="7:7">
      <c r="G21135" s="220"/>
    </row>
    <row r="21136" spans="7:7">
      <c r="G21136" s="220"/>
    </row>
    <row r="21137" spans="7:7">
      <c r="G21137" s="220"/>
    </row>
    <row r="21138" spans="7:7">
      <c r="G21138" s="220"/>
    </row>
    <row r="21139" spans="7:7">
      <c r="G21139" s="220"/>
    </row>
    <row r="21140" spans="7:7">
      <c r="G21140" s="220"/>
    </row>
    <row r="21141" spans="7:7">
      <c r="G21141" s="220"/>
    </row>
    <row r="21142" spans="7:7">
      <c r="G21142" s="220"/>
    </row>
    <row r="21143" spans="7:7">
      <c r="G21143" s="220"/>
    </row>
    <row r="21144" spans="7:7">
      <c r="G21144" s="220"/>
    </row>
    <row r="21145" spans="7:7">
      <c r="G21145" s="220"/>
    </row>
    <row r="21146" spans="7:7">
      <c r="G21146" s="220"/>
    </row>
    <row r="21147" spans="7:7">
      <c r="G21147" s="220"/>
    </row>
    <row r="21148" spans="7:7">
      <c r="G21148" s="220"/>
    </row>
    <row r="21149" spans="7:7">
      <c r="G21149" s="220"/>
    </row>
    <row r="21150" spans="7:7">
      <c r="G21150" s="220"/>
    </row>
    <row r="21151" spans="7:7">
      <c r="G21151" s="220"/>
    </row>
    <row r="21152" spans="7:7">
      <c r="G21152" s="220"/>
    </row>
    <row r="21153" spans="7:7">
      <c r="G21153" s="220"/>
    </row>
    <row r="21154" spans="7:7">
      <c r="G21154" s="220"/>
    </row>
    <row r="21155" spans="7:7">
      <c r="G21155" s="220"/>
    </row>
    <row r="21156" spans="7:7">
      <c r="G21156" s="220"/>
    </row>
    <row r="21157" spans="7:7">
      <c r="G21157" s="220"/>
    </row>
    <row r="21158" spans="7:7">
      <c r="G21158" s="220"/>
    </row>
    <row r="21159" spans="7:7">
      <c r="G21159" s="220"/>
    </row>
    <row r="21160" spans="7:7">
      <c r="G21160" s="220"/>
    </row>
    <row r="21161" spans="7:7">
      <c r="G21161" s="220"/>
    </row>
    <row r="21162" spans="7:7">
      <c r="G21162" s="220"/>
    </row>
    <row r="21163" spans="7:7">
      <c r="G21163" s="220"/>
    </row>
    <row r="21164" spans="7:7">
      <c r="G21164" s="220"/>
    </row>
    <row r="21165" spans="7:7">
      <c r="G21165" s="220"/>
    </row>
    <row r="21166" spans="7:7">
      <c r="G21166" s="220"/>
    </row>
    <row r="21167" spans="7:7">
      <c r="G21167" s="220"/>
    </row>
    <row r="21168" spans="7:7">
      <c r="G21168" s="220"/>
    </row>
    <row r="21169" spans="7:7">
      <c r="G21169" s="220"/>
    </row>
    <row r="21170" spans="7:7">
      <c r="G21170" s="220"/>
    </row>
    <row r="21171" spans="7:7">
      <c r="G21171" s="220"/>
    </row>
    <row r="21172" spans="7:7">
      <c r="G21172" s="220"/>
    </row>
    <row r="21173" spans="7:7">
      <c r="G21173" s="220"/>
    </row>
    <row r="21174" spans="7:7">
      <c r="G21174" s="220"/>
    </row>
    <row r="21175" spans="7:7">
      <c r="G21175" s="220"/>
    </row>
    <row r="21176" spans="7:7">
      <c r="G21176" s="220"/>
    </row>
    <row r="21177" spans="7:7">
      <c r="G21177" s="220"/>
    </row>
    <row r="21178" spans="7:7">
      <c r="G21178" s="220"/>
    </row>
    <row r="21179" spans="7:7">
      <c r="G21179" s="220"/>
    </row>
    <row r="21180" spans="7:7">
      <c r="G21180" s="220"/>
    </row>
    <row r="21181" spans="7:7">
      <c r="G21181" s="220"/>
    </row>
    <row r="21182" spans="7:7">
      <c r="G21182" s="220"/>
    </row>
    <row r="21183" spans="7:7">
      <c r="G21183" s="220"/>
    </row>
    <row r="21184" spans="7:7">
      <c r="G21184" s="220"/>
    </row>
    <row r="21185" spans="7:7">
      <c r="G21185" s="220"/>
    </row>
    <row r="21186" spans="7:7">
      <c r="G21186" s="220"/>
    </row>
    <row r="21187" spans="7:7">
      <c r="G21187" s="220"/>
    </row>
    <row r="21188" spans="7:7">
      <c r="G21188" s="220"/>
    </row>
    <row r="21189" spans="7:7">
      <c r="G21189" s="220"/>
    </row>
    <row r="21190" spans="7:7">
      <c r="G21190" s="220"/>
    </row>
    <row r="21191" spans="7:7">
      <c r="G21191" s="220"/>
    </row>
    <row r="21192" spans="7:7">
      <c r="G21192" s="220"/>
    </row>
    <row r="21193" spans="7:7">
      <c r="G21193" s="220"/>
    </row>
    <row r="21194" spans="7:7">
      <c r="G21194" s="220"/>
    </row>
    <row r="21195" spans="7:7">
      <c r="G21195" s="220"/>
    </row>
    <row r="21196" spans="7:7">
      <c r="G21196" s="220"/>
    </row>
    <row r="21197" spans="7:7">
      <c r="G21197" s="220"/>
    </row>
    <row r="21198" spans="7:7">
      <c r="G21198" s="220"/>
    </row>
    <row r="21199" spans="7:7">
      <c r="G21199" s="220"/>
    </row>
    <row r="21200" spans="7:7">
      <c r="G21200" s="220"/>
    </row>
    <row r="21201" spans="7:7">
      <c r="G21201" s="220"/>
    </row>
    <row r="21202" spans="7:7">
      <c r="G21202" s="220"/>
    </row>
    <row r="21203" spans="7:7">
      <c r="G21203" s="220"/>
    </row>
    <row r="21204" spans="7:7">
      <c r="G21204" s="220"/>
    </row>
    <row r="21205" spans="7:7">
      <c r="G21205" s="220"/>
    </row>
    <row r="21206" spans="7:7">
      <c r="G21206" s="220"/>
    </row>
    <row r="21207" spans="7:7">
      <c r="G21207" s="220"/>
    </row>
    <row r="21208" spans="7:7">
      <c r="G21208" s="220"/>
    </row>
    <row r="21209" spans="7:7">
      <c r="G21209" s="220"/>
    </row>
    <row r="21210" spans="7:7">
      <c r="G21210" s="220"/>
    </row>
    <row r="21211" spans="7:7">
      <c r="G21211" s="220"/>
    </row>
    <row r="21212" spans="7:7">
      <c r="G21212" s="220"/>
    </row>
    <row r="21213" spans="7:7">
      <c r="G21213" s="220"/>
    </row>
    <row r="21214" spans="7:7">
      <c r="G21214" s="220"/>
    </row>
    <row r="21215" spans="7:7">
      <c r="G21215" s="220"/>
    </row>
    <row r="21216" spans="7:7">
      <c r="G21216" s="220"/>
    </row>
    <row r="21217" spans="7:7">
      <c r="G21217" s="220"/>
    </row>
    <row r="21218" spans="7:7">
      <c r="G21218" s="220"/>
    </row>
    <row r="21219" spans="7:7">
      <c r="G21219" s="220"/>
    </row>
    <row r="21220" spans="7:7">
      <c r="G21220" s="220"/>
    </row>
    <row r="21221" spans="7:7">
      <c r="G21221" s="220"/>
    </row>
    <row r="21222" spans="7:7">
      <c r="G21222" s="220"/>
    </row>
    <row r="21223" spans="7:7">
      <c r="G21223" s="220"/>
    </row>
    <row r="21224" spans="7:7">
      <c r="G21224" s="220"/>
    </row>
    <row r="21225" spans="7:7">
      <c r="G21225" s="220"/>
    </row>
    <row r="21226" spans="7:7">
      <c r="G21226" s="220"/>
    </row>
    <row r="21227" spans="7:7">
      <c r="G21227" s="220"/>
    </row>
    <row r="21228" spans="7:7">
      <c r="G21228" s="220"/>
    </row>
    <row r="21229" spans="7:7">
      <c r="G21229" s="220"/>
    </row>
    <row r="21230" spans="7:7">
      <c r="G21230" s="220"/>
    </row>
    <row r="21231" spans="7:7">
      <c r="G21231" s="220"/>
    </row>
    <row r="21232" spans="7:7">
      <c r="G21232" s="220"/>
    </row>
    <row r="21233" spans="7:7">
      <c r="G21233" s="220"/>
    </row>
    <row r="21234" spans="7:7">
      <c r="G21234" s="220"/>
    </row>
    <row r="21235" spans="7:7">
      <c r="G21235" s="220"/>
    </row>
    <row r="21236" spans="7:7">
      <c r="G21236" s="220"/>
    </row>
    <row r="21237" spans="7:7">
      <c r="G21237" s="220"/>
    </row>
    <row r="21238" spans="7:7">
      <c r="G21238" s="220"/>
    </row>
    <row r="21239" spans="7:7">
      <c r="G21239" s="220"/>
    </row>
    <row r="21240" spans="7:7">
      <c r="G21240" s="220"/>
    </row>
    <row r="21241" spans="7:7">
      <c r="G21241" s="220"/>
    </row>
    <row r="21242" spans="7:7">
      <c r="G21242" s="220"/>
    </row>
    <row r="21243" spans="7:7">
      <c r="G21243" s="220"/>
    </row>
    <row r="21244" spans="7:7">
      <c r="G21244" s="220"/>
    </row>
    <row r="21245" spans="7:7">
      <c r="G21245" s="220"/>
    </row>
    <row r="21246" spans="7:7">
      <c r="G21246" s="220"/>
    </row>
    <row r="21247" spans="7:7">
      <c r="G21247" s="220"/>
    </row>
    <row r="21248" spans="7:7">
      <c r="G21248" s="220"/>
    </row>
    <row r="21249" spans="7:7">
      <c r="G21249" s="220"/>
    </row>
    <row r="21250" spans="7:7">
      <c r="G21250" s="220"/>
    </row>
    <row r="21251" spans="7:7">
      <c r="G21251" s="220"/>
    </row>
    <row r="21252" spans="7:7">
      <c r="G21252" s="220"/>
    </row>
    <row r="21253" spans="7:7">
      <c r="G21253" s="220"/>
    </row>
    <row r="21254" spans="7:7">
      <c r="G21254" s="220"/>
    </row>
    <row r="21255" spans="7:7">
      <c r="G21255" s="220"/>
    </row>
    <row r="21256" spans="7:7">
      <c r="G21256" s="220"/>
    </row>
    <row r="21257" spans="7:7">
      <c r="G21257" s="220"/>
    </row>
    <row r="21258" spans="7:7">
      <c r="G21258" s="220"/>
    </row>
    <row r="21259" spans="7:7">
      <c r="G21259" s="220"/>
    </row>
    <row r="21260" spans="7:7">
      <c r="G21260" s="220"/>
    </row>
    <row r="21261" spans="7:7">
      <c r="G21261" s="220"/>
    </row>
    <row r="21262" spans="7:7">
      <c r="G21262" s="220"/>
    </row>
    <row r="21263" spans="7:7">
      <c r="G21263" s="220"/>
    </row>
    <row r="21264" spans="7:7">
      <c r="G21264" s="220"/>
    </row>
    <row r="21265" spans="7:7">
      <c r="G21265" s="220"/>
    </row>
    <row r="21266" spans="7:7">
      <c r="G21266" s="220"/>
    </row>
    <row r="21267" spans="7:7">
      <c r="G21267" s="220"/>
    </row>
    <row r="21268" spans="7:7">
      <c r="G21268" s="220"/>
    </row>
    <row r="21269" spans="7:7">
      <c r="G21269" s="220"/>
    </row>
    <row r="21270" spans="7:7">
      <c r="G21270" s="220"/>
    </row>
    <row r="21271" spans="7:7">
      <c r="G21271" s="220"/>
    </row>
    <row r="21272" spans="7:7">
      <c r="G21272" s="220"/>
    </row>
    <row r="21273" spans="7:7">
      <c r="G21273" s="220"/>
    </row>
    <row r="21274" spans="7:7">
      <c r="G21274" s="220"/>
    </row>
    <row r="21275" spans="7:7">
      <c r="G21275" s="220"/>
    </row>
    <row r="21276" spans="7:7">
      <c r="G21276" s="220"/>
    </row>
    <row r="21277" spans="7:7">
      <c r="G21277" s="220"/>
    </row>
    <row r="21278" spans="7:7">
      <c r="G21278" s="220"/>
    </row>
    <row r="21279" spans="7:7">
      <c r="G21279" s="220"/>
    </row>
    <row r="21280" spans="7:7">
      <c r="G21280" s="220"/>
    </row>
    <row r="21281" spans="7:7">
      <c r="G21281" s="220"/>
    </row>
    <row r="21282" spans="7:7">
      <c r="G21282" s="220"/>
    </row>
    <row r="21283" spans="7:7">
      <c r="G21283" s="220"/>
    </row>
    <row r="21284" spans="7:7">
      <c r="G21284" s="220"/>
    </row>
    <row r="21285" spans="7:7">
      <c r="G21285" s="220"/>
    </row>
    <row r="21286" spans="7:7">
      <c r="G21286" s="220"/>
    </row>
    <row r="21287" spans="7:7">
      <c r="G21287" s="220"/>
    </row>
    <row r="21288" spans="7:7">
      <c r="G21288" s="220"/>
    </row>
    <row r="21289" spans="7:7">
      <c r="G21289" s="220"/>
    </row>
    <row r="21290" spans="7:7">
      <c r="G21290" s="220"/>
    </row>
    <row r="21291" spans="7:7">
      <c r="G21291" s="220"/>
    </row>
    <row r="21292" spans="7:7">
      <c r="G21292" s="220"/>
    </row>
    <row r="21293" spans="7:7">
      <c r="G21293" s="220"/>
    </row>
    <row r="21294" spans="7:7">
      <c r="G21294" s="220"/>
    </row>
    <row r="21295" spans="7:7">
      <c r="G21295" s="220"/>
    </row>
    <row r="21296" spans="7:7">
      <c r="G21296" s="220"/>
    </row>
    <row r="21297" spans="7:7">
      <c r="G21297" s="220"/>
    </row>
    <row r="21298" spans="7:7">
      <c r="G21298" s="220"/>
    </row>
    <row r="21299" spans="7:7">
      <c r="G21299" s="220"/>
    </row>
    <row r="21300" spans="7:7">
      <c r="G21300" s="220"/>
    </row>
    <row r="21301" spans="7:7">
      <c r="G21301" s="220"/>
    </row>
    <row r="21302" spans="7:7">
      <c r="G21302" s="220"/>
    </row>
    <row r="21303" spans="7:7">
      <c r="G21303" s="220"/>
    </row>
    <row r="21304" spans="7:7">
      <c r="G21304" s="220"/>
    </row>
    <row r="21305" spans="7:7">
      <c r="G21305" s="220"/>
    </row>
    <row r="21306" spans="7:7">
      <c r="G21306" s="220"/>
    </row>
    <row r="21307" spans="7:7">
      <c r="G21307" s="220"/>
    </row>
    <row r="21308" spans="7:7">
      <c r="G21308" s="220"/>
    </row>
    <row r="21309" spans="7:7">
      <c r="G21309" s="220"/>
    </row>
    <row r="21310" spans="7:7">
      <c r="G21310" s="220"/>
    </row>
    <row r="21311" spans="7:7">
      <c r="G21311" s="220"/>
    </row>
    <row r="21312" spans="7:7">
      <c r="G21312" s="220"/>
    </row>
    <row r="21313" spans="7:7">
      <c r="G21313" s="220"/>
    </row>
    <row r="21314" spans="7:7">
      <c r="G21314" s="220"/>
    </row>
    <row r="21315" spans="7:7">
      <c r="G21315" s="220"/>
    </row>
    <row r="21316" spans="7:7">
      <c r="G21316" s="220"/>
    </row>
    <row r="21317" spans="7:7">
      <c r="G21317" s="220"/>
    </row>
    <row r="21318" spans="7:7">
      <c r="G21318" s="220"/>
    </row>
    <row r="21319" spans="7:7">
      <c r="G21319" s="220"/>
    </row>
    <row r="21320" spans="7:7">
      <c r="G21320" s="220"/>
    </row>
    <row r="21321" spans="7:7">
      <c r="G21321" s="220"/>
    </row>
    <row r="21322" spans="7:7">
      <c r="G21322" s="220"/>
    </row>
    <row r="21323" spans="7:7">
      <c r="G21323" s="220"/>
    </row>
    <row r="21324" spans="7:7">
      <c r="G21324" s="220"/>
    </row>
    <row r="21325" spans="7:7">
      <c r="G21325" s="220"/>
    </row>
    <row r="21326" spans="7:7">
      <c r="G21326" s="220"/>
    </row>
    <row r="21327" spans="7:7">
      <c r="G21327" s="220"/>
    </row>
    <row r="21328" spans="7:7">
      <c r="G21328" s="220"/>
    </row>
    <row r="21329" spans="7:7">
      <c r="G21329" s="220"/>
    </row>
    <row r="21330" spans="7:7">
      <c r="G21330" s="220"/>
    </row>
    <row r="21331" spans="7:7">
      <c r="G21331" s="220"/>
    </row>
    <row r="21332" spans="7:7">
      <c r="G21332" s="220"/>
    </row>
    <row r="21333" spans="7:7">
      <c r="G21333" s="220"/>
    </row>
    <row r="21334" spans="7:7">
      <c r="G21334" s="220"/>
    </row>
    <row r="21335" spans="7:7">
      <c r="G21335" s="220"/>
    </row>
    <row r="21336" spans="7:7">
      <c r="G21336" s="220"/>
    </row>
    <row r="21337" spans="7:7">
      <c r="G21337" s="220"/>
    </row>
    <row r="21338" spans="7:7">
      <c r="G21338" s="220"/>
    </row>
    <row r="21339" spans="7:7">
      <c r="G21339" s="220"/>
    </row>
    <row r="21340" spans="7:7">
      <c r="G21340" s="220"/>
    </row>
    <row r="21341" spans="7:7">
      <c r="G21341" s="220"/>
    </row>
    <row r="21342" spans="7:7">
      <c r="G21342" s="220"/>
    </row>
    <row r="21343" spans="7:7">
      <c r="G21343" s="220"/>
    </row>
    <row r="21344" spans="7:7">
      <c r="G21344" s="220"/>
    </row>
    <row r="21345" spans="7:7">
      <c r="G21345" s="220"/>
    </row>
    <row r="21346" spans="7:7">
      <c r="G21346" s="220"/>
    </row>
    <row r="21347" spans="7:7">
      <c r="G21347" s="220"/>
    </row>
    <row r="21348" spans="7:7">
      <c r="G21348" s="220"/>
    </row>
    <row r="21349" spans="7:7">
      <c r="G21349" s="220"/>
    </row>
    <row r="21350" spans="7:7">
      <c r="G21350" s="220"/>
    </row>
    <row r="21351" spans="7:7">
      <c r="G21351" s="220"/>
    </row>
    <row r="21352" spans="7:7">
      <c r="G21352" s="220"/>
    </row>
    <row r="21353" spans="7:7">
      <c r="G21353" s="220"/>
    </row>
    <row r="21354" spans="7:7">
      <c r="G21354" s="220"/>
    </row>
    <row r="21355" spans="7:7">
      <c r="G21355" s="220"/>
    </row>
    <row r="21356" spans="7:7">
      <c r="G21356" s="220"/>
    </row>
    <row r="21357" spans="7:7">
      <c r="G21357" s="220"/>
    </row>
    <row r="21358" spans="7:7">
      <c r="G21358" s="220"/>
    </row>
    <row r="21359" spans="7:7">
      <c r="G21359" s="220"/>
    </row>
    <row r="21360" spans="7:7">
      <c r="G21360" s="220"/>
    </row>
    <row r="21361" spans="7:7">
      <c r="G21361" s="220"/>
    </row>
    <row r="21362" spans="7:7">
      <c r="G21362" s="220"/>
    </row>
    <row r="21363" spans="7:7">
      <c r="G21363" s="220"/>
    </row>
    <row r="21364" spans="7:7">
      <c r="G21364" s="220"/>
    </row>
    <row r="21365" spans="7:7">
      <c r="G21365" s="220"/>
    </row>
    <row r="21366" spans="7:7">
      <c r="G21366" s="220"/>
    </row>
    <row r="21367" spans="7:7">
      <c r="G21367" s="220"/>
    </row>
    <row r="21368" spans="7:7">
      <c r="G21368" s="220"/>
    </row>
    <row r="21369" spans="7:7">
      <c r="G21369" s="220"/>
    </row>
    <row r="21370" spans="7:7">
      <c r="G21370" s="220"/>
    </row>
    <row r="21371" spans="7:7">
      <c r="G21371" s="220"/>
    </row>
    <row r="21372" spans="7:7">
      <c r="G21372" s="220"/>
    </row>
    <row r="21373" spans="7:7">
      <c r="G21373" s="220"/>
    </row>
    <row r="21374" spans="7:7">
      <c r="G21374" s="220"/>
    </row>
    <row r="21375" spans="7:7">
      <c r="G21375" s="220"/>
    </row>
    <row r="21376" spans="7:7">
      <c r="G21376" s="220"/>
    </row>
    <row r="21377" spans="7:7">
      <c r="G21377" s="220"/>
    </row>
    <row r="21378" spans="7:7">
      <c r="G21378" s="220"/>
    </row>
    <row r="21379" spans="7:7">
      <c r="G21379" s="220"/>
    </row>
    <row r="21380" spans="7:7">
      <c r="G21380" s="220"/>
    </row>
    <row r="21381" spans="7:7">
      <c r="G21381" s="220"/>
    </row>
    <row r="21382" spans="7:7">
      <c r="G21382" s="220"/>
    </row>
    <row r="21383" spans="7:7">
      <c r="G21383" s="220"/>
    </row>
    <row r="21384" spans="7:7">
      <c r="G21384" s="220"/>
    </row>
    <row r="21385" spans="7:7">
      <c r="G21385" s="220"/>
    </row>
    <row r="21386" spans="7:7">
      <c r="G21386" s="220"/>
    </row>
    <row r="21387" spans="7:7">
      <c r="G21387" s="220"/>
    </row>
    <row r="21388" spans="7:7">
      <c r="G21388" s="220"/>
    </row>
    <row r="21389" spans="7:7">
      <c r="G21389" s="220"/>
    </row>
    <row r="21390" spans="7:7">
      <c r="G21390" s="220"/>
    </row>
    <row r="21391" spans="7:7">
      <c r="G21391" s="220"/>
    </row>
    <row r="21392" spans="7:7">
      <c r="G21392" s="220"/>
    </row>
    <row r="21393" spans="7:7">
      <c r="G21393" s="220"/>
    </row>
    <row r="21394" spans="7:7">
      <c r="G21394" s="220"/>
    </row>
    <row r="21395" spans="7:7">
      <c r="G21395" s="220"/>
    </row>
    <row r="21396" spans="7:7">
      <c r="G21396" s="220"/>
    </row>
    <row r="21397" spans="7:7">
      <c r="G21397" s="220"/>
    </row>
    <row r="21398" spans="7:7">
      <c r="G21398" s="220"/>
    </row>
    <row r="21399" spans="7:7">
      <c r="G21399" s="220"/>
    </row>
    <row r="21400" spans="7:7">
      <c r="G21400" s="220"/>
    </row>
    <row r="21401" spans="7:7">
      <c r="G21401" s="220"/>
    </row>
    <row r="21402" spans="7:7">
      <c r="G21402" s="220"/>
    </row>
    <row r="21403" spans="7:7">
      <c r="G21403" s="220"/>
    </row>
    <row r="21404" spans="7:7">
      <c r="G21404" s="220"/>
    </row>
    <row r="21405" spans="7:7">
      <c r="G21405" s="220"/>
    </row>
    <row r="21406" spans="7:7">
      <c r="G21406" s="220"/>
    </row>
    <row r="21407" spans="7:7">
      <c r="G21407" s="220"/>
    </row>
    <row r="21408" spans="7:7">
      <c r="G21408" s="220"/>
    </row>
    <row r="21409" spans="7:7">
      <c r="G21409" s="220"/>
    </row>
    <row r="21410" spans="7:7">
      <c r="G21410" s="220"/>
    </row>
    <row r="21411" spans="7:7">
      <c r="G21411" s="220"/>
    </row>
    <row r="21412" spans="7:7">
      <c r="G21412" s="220"/>
    </row>
    <row r="21413" spans="7:7">
      <c r="G21413" s="220"/>
    </row>
    <row r="21414" spans="7:7">
      <c r="G21414" s="220"/>
    </row>
    <row r="21415" spans="7:7">
      <c r="G21415" s="220"/>
    </row>
    <row r="21416" spans="7:7">
      <c r="G21416" s="220"/>
    </row>
    <row r="21417" spans="7:7">
      <c r="G21417" s="220"/>
    </row>
    <row r="21418" spans="7:7">
      <c r="G21418" s="220"/>
    </row>
    <row r="21419" spans="7:7">
      <c r="G21419" s="220"/>
    </row>
    <row r="21420" spans="7:7">
      <c r="G21420" s="220"/>
    </row>
    <row r="21421" spans="7:7">
      <c r="G21421" s="220"/>
    </row>
    <row r="21422" spans="7:7">
      <c r="G21422" s="220"/>
    </row>
    <row r="21423" spans="7:7">
      <c r="G21423" s="220"/>
    </row>
    <row r="21424" spans="7:7">
      <c r="G21424" s="220"/>
    </row>
    <row r="21425" spans="7:7">
      <c r="G21425" s="220"/>
    </row>
    <row r="21426" spans="7:7">
      <c r="G21426" s="220"/>
    </row>
    <row r="21427" spans="7:7">
      <c r="G21427" s="220"/>
    </row>
    <row r="21428" spans="7:7">
      <c r="G21428" s="220"/>
    </row>
    <row r="21429" spans="7:7">
      <c r="G21429" s="220"/>
    </row>
    <row r="21430" spans="7:7">
      <c r="G21430" s="220"/>
    </row>
    <row r="21431" spans="7:7">
      <c r="G21431" s="220"/>
    </row>
    <row r="21432" spans="7:7">
      <c r="G21432" s="220"/>
    </row>
    <row r="21433" spans="7:7">
      <c r="G21433" s="220"/>
    </row>
    <row r="21434" spans="7:7">
      <c r="G21434" s="220"/>
    </row>
    <row r="21435" spans="7:7">
      <c r="G21435" s="220"/>
    </row>
    <row r="21436" spans="7:7">
      <c r="G21436" s="220"/>
    </row>
    <row r="21437" spans="7:7">
      <c r="G21437" s="220"/>
    </row>
    <row r="21438" spans="7:7">
      <c r="G21438" s="220"/>
    </row>
    <row r="21439" spans="7:7">
      <c r="G21439" s="220"/>
    </row>
    <row r="21440" spans="7:7">
      <c r="G21440" s="220"/>
    </row>
    <row r="21441" spans="7:7">
      <c r="G21441" s="220"/>
    </row>
    <row r="21442" spans="7:7">
      <c r="G21442" s="220"/>
    </row>
    <row r="21443" spans="7:7">
      <c r="G21443" s="220"/>
    </row>
    <row r="21444" spans="7:7">
      <c r="G21444" s="220"/>
    </row>
    <row r="21445" spans="7:7">
      <c r="G21445" s="220"/>
    </row>
    <row r="21446" spans="7:7">
      <c r="G21446" s="220"/>
    </row>
    <row r="21447" spans="7:7">
      <c r="G21447" s="220"/>
    </row>
    <row r="21448" spans="7:7">
      <c r="G21448" s="220"/>
    </row>
    <row r="21449" spans="7:7">
      <c r="G21449" s="220"/>
    </row>
    <row r="21450" spans="7:7">
      <c r="G21450" s="220"/>
    </row>
    <row r="21451" spans="7:7">
      <c r="G21451" s="220"/>
    </row>
    <row r="21452" spans="7:7">
      <c r="G21452" s="220"/>
    </row>
    <row r="21453" spans="7:7">
      <c r="G21453" s="220"/>
    </row>
    <row r="21454" spans="7:7">
      <c r="G21454" s="220"/>
    </row>
    <row r="21455" spans="7:7">
      <c r="G21455" s="220"/>
    </row>
    <row r="21456" spans="7:7">
      <c r="G21456" s="220"/>
    </row>
    <row r="21457" spans="7:7">
      <c r="G21457" s="220"/>
    </row>
    <row r="21458" spans="7:7">
      <c r="G21458" s="220"/>
    </row>
    <row r="21459" spans="7:7">
      <c r="G21459" s="220"/>
    </row>
    <row r="21460" spans="7:7">
      <c r="G21460" s="220"/>
    </row>
    <row r="21461" spans="7:7">
      <c r="G21461" s="220"/>
    </row>
    <row r="21462" spans="7:7">
      <c r="G21462" s="220"/>
    </row>
    <row r="21463" spans="7:7">
      <c r="G21463" s="220"/>
    </row>
    <row r="21464" spans="7:7">
      <c r="G21464" s="220"/>
    </row>
    <row r="21465" spans="7:7">
      <c r="G21465" s="220"/>
    </row>
    <row r="21466" spans="7:7">
      <c r="G21466" s="220"/>
    </row>
    <row r="21467" spans="7:7">
      <c r="G21467" s="220"/>
    </row>
    <row r="21468" spans="7:7">
      <c r="G21468" s="220"/>
    </row>
    <row r="21469" spans="7:7">
      <c r="G21469" s="220"/>
    </row>
    <row r="21470" spans="7:7">
      <c r="G21470" s="220"/>
    </row>
    <row r="21471" spans="7:7">
      <c r="G21471" s="220"/>
    </row>
    <row r="21472" spans="7:7">
      <c r="G21472" s="220"/>
    </row>
    <row r="21473" spans="7:7">
      <c r="G21473" s="220"/>
    </row>
    <row r="21474" spans="7:7">
      <c r="G21474" s="220"/>
    </row>
    <row r="21475" spans="7:7">
      <c r="G21475" s="220"/>
    </row>
    <row r="21476" spans="7:7">
      <c r="G21476" s="220"/>
    </row>
    <row r="21477" spans="7:7">
      <c r="G21477" s="220"/>
    </row>
    <row r="21478" spans="7:7">
      <c r="G21478" s="220"/>
    </row>
    <row r="21479" spans="7:7">
      <c r="G21479" s="220"/>
    </row>
    <row r="21480" spans="7:7">
      <c r="G21480" s="220"/>
    </row>
    <row r="21481" spans="7:7">
      <c r="G21481" s="220"/>
    </row>
    <row r="21482" spans="7:7">
      <c r="G21482" s="220"/>
    </row>
    <row r="21483" spans="7:7">
      <c r="G21483" s="220"/>
    </row>
    <row r="21484" spans="7:7">
      <c r="G21484" s="220"/>
    </row>
    <row r="21485" spans="7:7">
      <c r="G21485" s="220"/>
    </row>
    <row r="21486" spans="7:7">
      <c r="G21486" s="220"/>
    </row>
    <row r="21487" spans="7:7">
      <c r="G21487" s="220"/>
    </row>
    <row r="21488" spans="7:7">
      <c r="G21488" s="220"/>
    </row>
    <row r="21489" spans="7:7">
      <c r="G21489" s="220"/>
    </row>
    <row r="21490" spans="7:7">
      <c r="G21490" s="220"/>
    </row>
    <row r="21491" spans="7:7">
      <c r="G21491" s="220"/>
    </row>
    <row r="21492" spans="7:7">
      <c r="G21492" s="220"/>
    </row>
    <row r="21493" spans="7:7">
      <c r="G21493" s="220"/>
    </row>
    <row r="21494" spans="7:7">
      <c r="G21494" s="220"/>
    </row>
    <row r="21495" spans="7:7">
      <c r="G21495" s="220"/>
    </row>
    <row r="21496" spans="7:7">
      <c r="G21496" s="220"/>
    </row>
    <row r="21497" spans="7:7">
      <c r="G21497" s="220"/>
    </row>
    <row r="21498" spans="7:7">
      <c r="G21498" s="220"/>
    </row>
    <row r="21499" spans="7:7">
      <c r="G21499" s="220"/>
    </row>
    <row r="21500" spans="7:7">
      <c r="G21500" s="220"/>
    </row>
    <row r="21501" spans="7:7">
      <c r="G21501" s="220"/>
    </row>
    <row r="21502" spans="7:7">
      <c r="G21502" s="220"/>
    </row>
    <row r="21503" spans="7:7">
      <c r="G21503" s="220"/>
    </row>
    <row r="21504" spans="7:7">
      <c r="G21504" s="220"/>
    </row>
    <row r="21505" spans="7:7">
      <c r="G21505" s="220"/>
    </row>
    <row r="21506" spans="7:7">
      <c r="G21506" s="220"/>
    </row>
    <row r="21507" spans="7:7">
      <c r="G21507" s="220"/>
    </row>
    <row r="21508" spans="7:7">
      <c r="G21508" s="220"/>
    </row>
    <row r="21509" spans="7:7">
      <c r="G21509" s="220"/>
    </row>
    <row r="21510" spans="7:7">
      <c r="G21510" s="220"/>
    </row>
    <row r="21511" spans="7:7">
      <c r="G21511" s="220"/>
    </row>
    <row r="21512" spans="7:7">
      <c r="G21512" s="220"/>
    </row>
    <row r="21513" spans="7:7">
      <c r="G21513" s="220"/>
    </row>
    <row r="21514" spans="7:7">
      <c r="G21514" s="220"/>
    </row>
    <row r="21515" spans="7:7">
      <c r="G21515" s="220"/>
    </row>
    <row r="21516" spans="7:7">
      <c r="G21516" s="220"/>
    </row>
    <row r="21517" spans="7:7">
      <c r="G21517" s="220"/>
    </row>
    <row r="21518" spans="7:7">
      <c r="G21518" s="220"/>
    </row>
    <row r="21519" spans="7:7">
      <c r="G21519" s="220"/>
    </row>
    <row r="21520" spans="7:7">
      <c r="G21520" s="220"/>
    </row>
    <row r="21521" spans="7:7">
      <c r="G21521" s="220"/>
    </row>
    <row r="21522" spans="7:7">
      <c r="G21522" s="220"/>
    </row>
    <row r="21523" spans="7:7">
      <c r="G21523" s="220"/>
    </row>
    <row r="21524" spans="7:7">
      <c r="G21524" s="220"/>
    </row>
    <row r="21525" spans="7:7">
      <c r="G21525" s="220"/>
    </row>
    <row r="21526" spans="7:7">
      <c r="G21526" s="220"/>
    </row>
    <row r="21527" spans="7:7">
      <c r="G21527" s="220"/>
    </row>
    <row r="21528" spans="7:7">
      <c r="G21528" s="220"/>
    </row>
    <row r="21529" spans="7:7">
      <c r="G21529" s="220"/>
    </row>
    <row r="21530" spans="7:7">
      <c r="G21530" s="220"/>
    </row>
    <row r="21531" spans="7:7">
      <c r="G21531" s="220"/>
    </row>
    <row r="21532" spans="7:7">
      <c r="G21532" s="220"/>
    </row>
    <row r="21533" spans="7:7">
      <c r="G21533" s="220"/>
    </row>
    <row r="21534" spans="7:7">
      <c r="G21534" s="220"/>
    </row>
    <row r="21535" spans="7:7">
      <c r="G21535" s="220"/>
    </row>
    <row r="21536" spans="7:7">
      <c r="G21536" s="220"/>
    </row>
    <row r="21537" spans="7:7">
      <c r="G21537" s="220"/>
    </row>
    <row r="21538" spans="7:7">
      <c r="G21538" s="220"/>
    </row>
    <row r="21539" spans="7:7">
      <c r="G21539" s="220"/>
    </row>
    <row r="21540" spans="7:7">
      <c r="G21540" s="220"/>
    </row>
    <row r="21541" spans="7:7">
      <c r="G21541" s="220"/>
    </row>
    <row r="21542" spans="7:7">
      <c r="G21542" s="220"/>
    </row>
    <row r="21543" spans="7:7">
      <c r="G21543" s="220"/>
    </row>
    <row r="21544" spans="7:7">
      <c r="G21544" s="220"/>
    </row>
    <row r="21545" spans="7:7">
      <c r="G21545" s="220"/>
    </row>
    <row r="21546" spans="7:7">
      <c r="G21546" s="220"/>
    </row>
    <row r="21547" spans="7:7">
      <c r="G21547" s="220"/>
    </row>
    <row r="21548" spans="7:7">
      <c r="G21548" s="220"/>
    </row>
    <row r="21549" spans="7:7">
      <c r="G21549" s="220"/>
    </row>
    <row r="21550" spans="7:7">
      <c r="G21550" s="220"/>
    </row>
    <row r="21551" spans="7:7">
      <c r="G21551" s="220"/>
    </row>
    <row r="21552" spans="7:7">
      <c r="G21552" s="220"/>
    </row>
    <row r="21553" spans="7:7">
      <c r="G21553" s="220"/>
    </row>
    <row r="21554" spans="7:7">
      <c r="G21554" s="220"/>
    </row>
    <row r="21555" spans="7:7">
      <c r="G21555" s="220"/>
    </row>
    <row r="21556" spans="7:7">
      <c r="G21556" s="220"/>
    </row>
    <row r="21557" spans="7:7">
      <c r="G21557" s="220"/>
    </row>
    <row r="21558" spans="7:7">
      <c r="G21558" s="220"/>
    </row>
    <row r="21559" spans="7:7">
      <c r="G21559" s="220"/>
    </row>
    <row r="21560" spans="7:7">
      <c r="G21560" s="220"/>
    </row>
    <row r="21561" spans="7:7">
      <c r="G21561" s="220"/>
    </row>
    <row r="21562" spans="7:7">
      <c r="G21562" s="220"/>
    </row>
    <row r="21563" spans="7:7">
      <c r="G21563" s="220"/>
    </row>
    <row r="21564" spans="7:7">
      <c r="G21564" s="220"/>
    </row>
    <row r="21565" spans="7:7">
      <c r="G21565" s="220"/>
    </row>
    <row r="21566" spans="7:7">
      <c r="G21566" s="220"/>
    </row>
    <row r="21567" spans="7:7">
      <c r="G21567" s="220"/>
    </row>
    <row r="21568" spans="7:7">
      <c r="G21568" s="220"/>
    </row>
    <row r="21569" spans="7:7">
      <c r="G21569" s="220"/>
    </row>
    <row r="21570" spans="7:7">
      <c r="G21570" s="220"/>
    </row>
    <row r="21571" spans="7:7">
      <c r="G21571" s="220"/>
    </row>
    <row r="21572" spans="7:7">
      <c r="G21572" s="220"/>
    </row>
    <row r="21573" spans="7:7">
      <c r="G21573" s="220"/>
    </row>
    <row r="21574" spans="7:7">
      <c r="G21574" s="220"/>
    </row>
    <row r="21575" spans="7:7">
      <c r="G21575" s="220"/>
    </row>
    <row r="21576" spans="7:7">
      <c r="G21576" s="220"/>
    </row>
    <row r="21577" spans="7:7">
      <c r="G21577" s="220"/>
    </row>
    <row r="21578" spans="7:7">
      <c r="G21578" s="220"/>
    </row>
    <row r="21579" spans="7:7">
      <c r="G21579" s="220"/>
    </row>
    <row r="21580" spans="7:7">
      <c r="G21580" s="220"/>
    </row>
    <row r="21581" spans="7:7">
      <c r="G21581" s="220"/>
    </row>
    <row r="21582" spans="7:7">
      <c r="G21582" s="220"/>
    </row>
    <row r="21583" spans="7:7">
      <c r="G21583" s="220"/>
    </row>
    <row r="21584" spans="7:7">
      <c r="G21584" s="220"/>
    </row>
    <row r="21585" spans="7:7">
      <c r="G21585" s="220"/>
    </row>
    <row r="21586" spans="7:7">
      <c r="G21586" s="220"/>
    </row>
    <row r="21587" spans="7:7">
      <c r="G21587" s="220"/>
    </row>
    <row r="21588" spans="7:7">
      <c r="G21588" s="220"/>
    </row>
    <row r="21589" spans="7:7">
      <c r="G21589" s="220"/>
    </row>
    <row r="21590" spans="7:7">
      <c r="G21590" s="220"/>
    </row>
    <row r="21591" spans="7:7">
      <c r="G21591" s="220"/>
    </row>
    <row r="21592" spans="7:7">
      <c r="G21592" s="220"/>
    </row>
    <row r="21593" spans="7:7">
      <c r="G21593" s="220"/>
    </row>
    <row r="21594" spans="7:7">
      <c r="G21594" s="220"/>
    </row>
    <row r="21595" spans="7:7">
      <c r="G21595" s="220"/>
    </row>
    <row r="21596" spans="7:7">
      <c r="G21596" s="220"/>
    </row>
    <row r="21597" spans="7:7">
      <c r="G21597" s="220"/>
    </row>
    <row r="21598" spans="7:7">
      <c r="G21598" s="220"/>
    </row>
    <row r="21599" spans="7:7">
      <c r="G21599" s="220"/>
    </row>
    <row r="21600" spans="7:7">
      <c r="G21600" s="220"/>
    </row>
    <row r="21601" spans="7:7">
      <c r="G21601" s="220"/>
    </row>
    <row r="21602" spans="7:7">
      <c r="G21602" s="220"/>
    </row>
    <row r="21603" spans="7:7">
      <c r="G21603" s="220"/>
    </row>
    <row r="21604" spans="7:7">
      <c r="G21604" s="220"/>
    </row>
    <row r="21605" spans="7:7">
      <c r="G21605" s="220"/>
    </row>
    <row r="21606" spans="7:7">
      <c r="G21606" s="220"/>
    </row>
    <row r="21607" spans="7:7">
      <c r="G21607" s="220"/>
    </row>
    <row r="21608" spans="7:7">
      <c r="G21608" s="220"/>
    </row>
    <row r="21609" spans="7:7">
      <c r="G21609" s="220"/>
    </row>
    <row r="21610" spans="7:7">
      <c r="G21610" s="220"/>
    </row>
    <row r="21611" spans="7:7">
      <c r="G21611" s="220"/>
    </row>
    <row r="21612" spans="7:7">
      <c r="G21612" s="220"/>
    </row>
    <row r="21613" spans="7:7">
      <c r="G21613" s="220"/>
    </row>
    <row r="21614" spans="7:7">
      <c r="G21614" s="220"/>
    </row>
    <row r="21615" spans="7:7">
      <c r="G21615" s="220"/>
    </row>
    <row r="21616" spans="7:7">
      <c r="G21616" s="220"/>
    </row>
    <row r="21617" spans="7:7">
      <c r="G21617" s="220"/>
    </row>
    <row r="21618" spans="7:7">
      <c r="G21618" s="220"/>
    </row>
    <row r="21619" spans="7:7">
      <c r="G21619" s="220"/>
    </row>
    <row r="21620" spans="7:7">
      <c r="G21620" s="220"/>
    </row>
    <row r="21621" spans="7:7">
      <c r="G21621" s="220"/>
    </row>
    <row r="21622" spans="7:7">
      <c r="G21622" s="220"/>
    </row>
    <row r="21623" spans="7:7">
      <c r="G21623" s="220"/>
    </row>
    <row r="21624" spans="7:7">
      <c r="G21624" s="220"/>
    </row>
    <row r="21625" spans="7:7">
      <c r="G21625" s="220"/>
    </row>
    <row r="21626" spans="7:7">
      <c r="G21626" s="220"/>
    </row>
    <row r="21627" spans="7:7">
      <c r="G21627" s="220"/>
    </row>
    <row r="21628" spans="7:7">
      <c r="G21628" s="220"/>
    </row>
    <row r="21629" spans="7:7">
      <c r="G21629" s="220"/>
    </row>
    <row r="21630" spans="7:7">
      <c r="G21630" s="220"/>
    </row>
    <row r="21631" spans="7:7">
      <c r="G21631" s="220"/>
    </row>
    <row r="21632" spans="7:7">
      <c r="G21632" s="220"/>
    </row>
    <row r="21633" spans="7:7">
      <c r="G21633" s="220"/>
    </row>
    <row r="21634" spans="7:7">
      <c r="G21634" s="220"/>
    </row>
    <row r="21635" spans="7:7">
      <c r="G21635" s="220"/>
    </row>
    <row r="21636" spans="7:7">
      <c r="G21636" s="220"/>
    </row>
    <row r="21637" spans="7:7">
      <c r="G21637" s="220"/>
    </row>
    <row r="21638" spans="7:7">
      <c r="G21638" s="220"/>
    </row>
    <row r="21639" spans="7:7">
      <c r="G21639" s="220"/>
    </row>
    <row r="21640" spans="7:7">
      <c r="G21640" s="220"/>
    </row>
    <row r="21641" spans="7:7">
      <c r="G21641" s="220"/>
    </row>
    <row r="21642" spans="7:7">
      <c r="G21642" s="220"/>
    </row>
    <row r="21643" spans="7:7">
      <c r="G21643" s="220"/>
    </row>
    <row r="21644" spans="7:7">
      <c r="G21644" s="220"/>
    </row>
    <row r="21645" spans="7:7">
      <c r="G21645" s="220"/>
    </row>
    <row r="21646" spans="7:7">
      <c r="G21646" s="220"/>
    </row>
    <row r="21647" spans="7:7">
      <c r="G21647" s="220"/>
    </row>
    <row r="21648" spans="7:7">
      <c r="G21648" s="220"/>
    </row>
    <row r="21649" spans="7:7">
      <c r="G21649" s="220"/>
    </row>
    <row r="21650" spans="7:7">
      <c r="G21650" s="220"/>
    </row>
    <row r="21651" spans="7:7">
      <c r="G21651" s="220"/>
    </row>
    <row r="21652" spans="7:7">
      <c r="G21652" s="220"/>
    </row>
    <row r="21653" spans="7:7">
      <c r="G21653" s="220"/>
    </row>
    <row r="21654" spans="7:7">
      <c r="G21654" s="220"/>
    </row>
    <row r="21655" spans="7:7">
      <c r="G21655" s="220"/>
    </row>
    <row r="21656" spans="7:7">
      <c r="G21656" s="220"/>
    </row>
    <row r="21657" spans="7:7">
      <c r="G21657" s="220"/>
    </row>
    <row r="21658" spans="7:7">
      <c r="G21658" s="220"/>
    </row>
    <row r="21659" spans="7:7">
      <c r="G21659" s="220"/>
    </row>
    <row r="21660" spans="7:7">
      <c r="G21660" s="220"/>
    </row>
    <row r="21661" spans="7:7">
      <c r="G21661" s="220"/>
    </row>
    <row r="21662" spans="7:7">
      <c r="G21662" s="220"/>
    </row>
    <row r="21663" spans="7:7">
      <c r="G21663" s="220"/>
    </row>
    <row r="21664" spans="7:7">
      <c r="G21664" s="220"/>
    </row>
    <row r="21665" spans="7:7">
      <c r="G21665" s="220"/>
    </row>
    <row r="21666" spans="7:7">
      <c r="G21666" s="220"/>
    </row>
    <row r="21667" spans="7:7">
      <c r="G21667" s="220"/>
    </row>
    <row r="21668" spans="7:7">
      <c r="G21668" s="220"/>
    </row>
    <row r="21669" spans="7:7">
      <c r="G21669" s="220"/>
    </row>
    <row r="21670" spans="7:7">
      <c r="G21670" s="220"/>
    </row>
    <row r="21671" spans="7:7">
      <c r="G21671" s="220"/>
    </row>
    <row r="21672" spans="7:7">
      <c r="G21672" s="220"/>
    </row>
    <row r="21673" spans="7:7">
      <c r="G21673" s="220"/>
    </row>
    <row r="21674" spans="7:7">
      <c r="G21674" s="220"/>
    </row>
    <row r="21675" spans="7:7">
      <c r="G21675" s="220"/>
    </row>
    <row r="21676" spans="7:7">
      <c r="G21676" s="220"/>
    </row>
    <row r="21677" spans="7:7">
      <c r="G21677" s="220"/>
    </row>
    <row r="21678" spans="7:7">
      <c r="G21678" s="220"/>
    </row>
    <row r="21679" spans="7:7">
      <c r="G21679" s="220"/>
    </row>
    <row r="21680" spans="7:7">
      <c r="G21680" s="220"/>
    </row>
    <row r="21681" spans="7:7">
      <c r="G21681" s="220"/>
    </row>
    <row r="21682" spans="7:7">
      <c r="G21682" s="220"/>
    </row>
    <row r="21683" spans="7:7">
      <c r="G21683" s="220"/>
    </row>
    <row r="21684" spans="7:7">
      <c r="G21684" s="220"/>
    </row>
    <row r="21685" spans="7:7">
      <c r="G21685" s="220"/>
    </row>
    <row r="21686" spans="7:7">
      <c r="G21686" s="220"/>
    </row>
    <row r="21687" spans="7:7">
      <c r="G21687" s="220"/>
    </row>
    <row r="21688" spans="7:7">
      <c r="G21688" s="220"/>
    </row>
    <row r="21689" spans="7:7">
      <c r="G21689" s="220"/>
    </row>
    <row r="21690" spans="7:7">
      <c r="G21690" s="220"/>
    </row>
    <row r="21691" spans="7:7">
      <c r="G21691" s="220"/>
    </row>
    <row r="21692" spans="7:7">
      <c r="G21692" s="220"/>
    </row>
    <row r="21693" spans="7:7">
      <c r="G21693" s="220"/>
    </row>
    <row r="21694" spans="7:7">
      <c r="G21694" s="220"/>
    </row>
    <row r="21695" spans="7:7">
      <c r="G21695" s="220"/>
    </row>
    <row r="21696" spans="7:7">
      <c r="G21696" s="220"/>
    </row>
    <row r="21697" spans="7:7">
      <c r="G21697" s="220"/>
    </row>
    <row r="21698" spans="7:7">
      <c r="G21698" s="220"/>
    </row>
    <row r="21699" spans="7:7">
      <c r="G21699" s="220"/>
    </row>
    <row r="21700" spans="7:7">
      <c r="G21700" s="220"/>
    </row>
    <row r="21701" spans="7:7">
      <c r="G21701" s="220"/>
    </row>
    <row r="21702" spans="7:7">
      <c r="G21702" s="220"/>
    </row>
    <row r="21703" spans="7:7">
      <c r="G21703" s="220"/>
    </row>
    <row r="21704" spans="7:7">
      <c r="G21704" s="220"/>
    </row>
    <row r="21705" spans="7:7">
      <c r="G21705" s="220"/>
    </row>
    <row r="21706" spans="7:7">
      <c r="G21706" s="220"/>
    </row>
    <row r="21707" spans="7:7">
      <c r="G21707" s="220"/>
    </row>
    <row r="21708" spans="7:7">
      <c r="G21708" s="220"/>
    </row>
    <row r="21709" spans="7:7">
      <c r="G21709" s="220"/>
    </row>
    <row r="21710" spans="7:7">
      <c r="G21710" s="220"/>
    </row>
    <row r="21711" spans="7:7">
      <c r="G21711" s="220"/>
    </row>
    <row r="21712" spans="7:7">
      <c r="G21712" s="220"/>
    </row>
    <row r="21713" spans="7:7">
      <c r="G21713" s="220"/>
    </row>
    <row r="21714" spans="7:7">
      <c r="G21714" s="220"/>
    </row>
    <row r="21715" spans="7:7">
      <c r="G21715" s="220"/>
    </row>
    <row r="21716" spans="7:7">
      <c r="G21716" s="220"/>
    </row>
    <row r="21717" spans="7:7">
      <c r="G21717" s="220"/>
    </row>
    <row r="21718" spans="7:7">
      <c r="G21718" s="220"/>
    </row>
    <row r="21719" spans="7:7">
      <c r="G21719" s="220"/>
    </row>
    <row r="21720" spans="7:7">
      <c r="G21720" s="220"/>
    </row>
    <row r="21721" spans="7:7">
      <c r="G21721" s="220"/>
    </row>
    <row r="21722" spans="7:7">
      <c r="G21722" s="220"/>
    </row>
    <row r="21723" spans="7:7">
      <c r="G21723" s="220"/>
    </row>
    <row r="21724" spans="7:7">
      <c r="G21724" s="220"/>
    </row>
    <row r="21725" spans="7:7">
      <c r="G21725" s="220"/>
    </row>
    <row r="21726" spans="7:7">
      <c r="G21726" s="220"/>
    </row>
    <row r="21727" spans="7:7">
      <c r="G21727" s="220"/>
    </row>
    <row r="21728" spans="7:7">
      <c r="G21728" s="220"/>
    </row>
    <row r="21729" spans="7:7">
      <c r="G21729" s="220"/>
    </row>
    <row r="21730" spans="7:7">
      <c r="G21730" s="220"/>
    </row>
    <row r="21731" spans="7:7">
      <c r="G21731" s="220"/>
    </row>
    <row r="21732" spans="7:7">
      <c r="G21732" s="220"/>
    </row>
    <row r="21733" spans="7:7">
      <c r="G21733" s="220"/>
    </row>
    <row r="21734" spans="7:7">
      <c r="G21734" s="220"/>
    </row>
    <row r="21735" spans="7:7">
      <c r="G21735" s="220"/>
    </row>
    <row r="21736" spans="7:7">
      <c r="G21736" s="220"/>
    </row>
    <row r="21737" spans="7:7">
      <c r="G21737" s="220"/>
    </row>
    <row r="21738" spans="7:7">
      <c r="G21738" s="220"/>
    </row>
    <row r="21739" spans="7:7">
      <c r="G21739" s="220"/>
    </row>
    <row r="21740" spans="7:7">
      <c r="G21740" s="220"/>
    </row>
    <row r="21741" spans="7:7">
      <c r="G21741" s="220"/>
    </row>
    <row r="21742" spans="7:7">
      <c r="G21742" s="220"/>
    </row>
    <row r="21743" spans="7:7">
      <c r="G21743" s="220"/>
    </row>
    <row r="21744" spans="7:7">
      <c r="G21744" s="220"/>
    </row>
    <row r="21745" spans="7:7">
      <c r="G21745" s="220"/>
    </row>
    <row r="21746" spans="7:7">
      <c r="G21746" s="220"/>
    </row>
    <row r="21747" spans="7:7">
      <c r="G21747" s="220"/>
    </row>
    <row r="21748" spans="7:7">
      <c r="G21748" s="220"/>
    </row>
    <row r="21749" spans="7:7">
      <c r="G21749" s="220"/>
    </row>
    <row r="21750" spans="7:7">
      <c r="G21750" s="220"/>
    </row>
    <row r="21751" spans="7:7">
      <c r="G21751" s="220"/>
    </row>
    <row r="21752" spans="7:7">
      <c r="G21752" s="220"/>
    </row>
    <row r="21753" spans="7:7">
      <c r="G21753" s="220"/>
    </row>
    <row r="21754" spans="7:7">
      <c r="G21754" s="220"/>
    </row>
    <row r="21755" spans="7:7">
      <c r="G21755" s="220"/>
    </row>
    <row r="21756" spans="7:7">
      <c r="G21756" s="220"/>
    </row>
    <row r="21757" spans="7:7">
      <c r="G21757" s="220"/>
    </row>
    <row r="21758" spans="7:7">
      <c r="G21758" s="220"/>
    </row>
    <row r="21759" spans="7:7">
      <c r="G21759" s="220"/>
    </row>
    <row r="21760" spans="7:7">
      <c r="G21760" s="220"/>
    </row>
    <row r="21761" spans="7:7">
      <c r="G21761" s="220"/>
    </row>
    <row r="21762" spans="7:7">
      <c r="G21762" s="220"/>
    </row>
    <row r="21763" spans="7:7">
      <c r="G21763" s="220"/>
    </row>
    <row r="21764" spans="7:7">
      <c r="G21764" s="220"/>
    </row>
    <row r="21765" spans="7:7">
      <c r="G21765" s="220"/>
    </row>
    <row r="21766" spans="7:7">
      <c r="G21766" s="220"/>
    </row>
    <row r="21767" spans="7:7">
      <c r="G21767" s="220"/>
    </row>
    <row r="21768" spans="7:7">
      <c r="G21768" s="220"/>
    </row>
    <row r="21769" spans="7:7">
      <c r="G21769" s="220"/>
    </row>
    <row r="21770" spans="7:7">
      <c r="G21770" s="220"/>
    </row>
    <row r="21771" spans="7:7">
      <c r="G21771" s="220"/>
    </row>
    <row r="21772" spans="7:7">
      <c r="G21772" s="220"/>
    </row>
    <row r="21773" spans="7:7">
      <c r="G21773" s="220"/>
    </row>
    <row r="21774" spans="7:7">
      <c r="G21774" s="220"/>
    </row>
    <row r="21775" spans="7:7">
      <c r="G21775" s="220"/>
    </row>
    <row r="21776" spans="7:7">
      <c r="G21776" s="220"/>
    </row>
    <row r="21777" spans="7:7">
      <c r="G21777" s="220"/>
    </row>
    <row r="21778" spans="7:7">
      <c r="G21778" s="220"/>
    </row>
    <row r="21779" spans="7:7">
      <c r="G21779" s="220"/>
    </row>
    <row r="21780" spans="7:7">
      <c r="G21780" s="220"/>
    </row>
    <row r="21781" spans="7:7">
      <c r="G21781" s="220"/>
    </row>
    <row r="21782" spans="7:7">
      <c r="G21782" s="220"/>
    </row>
    <row r="21783" spans="7:7">
      <c r="G21783" s="220"/>
    </row>
    <row r="21784" spans="7:7">
      <c r="G21784" s="220"/>
    </row>
    <row r="21785" spans="7:7">
      <c r="G21785" s="220"/>
    </row>
    <row r="21786" spans="7:7">
      <c r="G21786" s="220"/>
    </row>
    <row r="21787" spans="7:7">
      <c r="G21787" s="220"/>
    </row>
    <row r="21788" spans="7:7">
      <c r="G21788" s="220"/>
    </row>
    <row r="21789" spans="7:7">
      <c r="G21789" s="220"/>
    </row>
    <row r="21790" spans="7:7">
      <c r="G21790" s="220"/>
    </row>
    <row r="21791" spans="7:7">
      <c r="G21791" s="220"/>
    </row>
    <row r="21792" spans="7:7">
      <c r="G21792" s="220"/>
    </row>
    <row r="21793" spans="7:7">
      <c r="G21793" s="220"/>
    </row>
    <row r="21794" spans="7:7">
      <c r="G21794" s="220"/>
    </row>
    <row r="21795" spans="7:7">
      <c r="G21795" s="220"/>
    </row>
    <row r="21796" spans="7:7">
      <c r="G21796" s="220"/>
    </row>
    <row r="21797" spans="7:7">
      <c r="G21797" s="220"/>
    </row>
    <row r="21798" spans="7:7">
      <c r="G21798" s="220"/>
    </row>
    <row r="21799" spans="7:7">
      <c r="G21799" s="220"/>
    </row>
    <row r="21800" spans="7:7">
      <c r="G21800" s="220"/>
    </row>
    <row r="21801" spans="7:7">
      <c r="G21801" s="220"/>
    </row>
    <row r="21802" spans="7:7">
      <c r="G21802" s="220"/>
    </row>
    <row r="21803" spans="7:7">
      <c r="G21803" s="220"/>
    </row>
    <row r="21804" spans="7:7">
      <c r="G21804" s="220"/>
    </row>
    <row r="21805" spans="7:7">
      <c r="G21805" s="220"/>
    </row>
    <row r="21806" spans="7:7">
      <c r="G21806" s="220"/>
    </row>
    <row r="21807" spans="7:7">
      <c r="G21807" s="220"/>
    </row>
    <row r="21808" spans="7:7">
      <c r="G21808" s="220"/>
    </row>
    <row r="21809" spans="7:7">
      <c r="G21809" s="220"/>
    </row>
    <row r="21810" spans="7:7">
      <c r="G21810" s="220"/>
    </row>
    <row r="21811" spans="7:7">
      <c r="G21811" s="220"/>
    </row>
    <row r="21812" spans="7:7">
      <c r="G21812" s="220"/>
    </row>
    <row r="21813" spans="7:7">
      <c r="G21813" s="220"/>
    </row>
    <row r="21814" spans="7:7">
      <c r="G21814" s="220"/>
    </row>
    <row r="21815" spans="7:7">
      <c r="G21815" s="220"/>
    </row>
    <row r="21816" spans="7:7">
      <c r="G21816" s="220"/>
    </row>
    <row r="21817" spans="7:7">
      <c r="G21817" s="220"/>
    </row>
    <row r="21818" spans="7:7">
      <c r="G21818" s="220"/>
    </row>
    <row r="21819" spans="7:7">
      <c r="G21819" s="220"/>
    </row>
    <row r="21820" spans="7:7">
      <c r="G21820" s="220"/>
    </row>
    <row r="21821" spans="7:7">
      <c r="G21821" s="220"/>
    </row>
    <row r="21822" spans="7:7">
      <c r="G21822" s="220"/>
    </row>
    <row r="21823" spans="7:7">
      <c r="G21823" s="220"/>
    </row>
    <row r="21824" spans="7:7">
      <c r="G21824" s="220"/>
    </row>
    <row r="21825" spans="7:7">
      <c r="G21825" s="220"/>
    </row>
    <row r="21826" spans="7:7">
      <c r="G21826" s="220"/>
    </row>
    <row r="21827" spans="7:7">
      <c r="G21827" s="220"/>
    </row>
    <row r="21828" spans="7:7">
      <c r="G21828" s="220"/>
    </row>
    <row r="21829" spans="7:7">
      <c r="G21829" s="220"/>
    </row>
    <row r="21830" spans="7:7">
      <c r="G21830" s="220"/>
    </row>
    <row r="21831" spans="7:7">
      <c r="G21831" s="220"/>
    </row>
    <row r="21832" spans="7:7">
      <c r="G21832" s="220"/>
    </row>
    <row r="21833" spans="7:7">
      <c r="G21833" s="220"/>
    </row>
    <row r="21834" spans="7:7">
      <c r="G21834" s="220"/>
    </row>
    <row r="21835" spans="7:7">
      <c r="G21835" s="220"/>
    </row>
    <row r="21836" spans="7:7">
      <c r="G21836" s="220"/>
    </row>
    <row r="21837" spans="7:7">
      <c r="G21837" s="220"/>
    </row>
    <row r="21838" spans="7:7">
      <c r="G21838" s="220"/>
    </row>
    <row r="21839" spans="7:7">
      <c r="G21839" s="220"/>
    </row>
    <row r="21840" spans="7:7">
      <c r="G21840" s="220"/>
    </row>
    <row r="21841" spans="7:7">
      <c r="G21841" s="220"/>
    </row>
    <row r="21842" spans="7:7">
      <c r="G21842" s="220"/>
    </row>
    <row r="21843" spans="7:7">
      <c r="G21843" s="220"/>
    </row>
    <row r="21844" spans="7:7">
      <c r="G21844" s="220"/>
    </row>
    <row r="21845" spans="7:7">
      <c r="G21845" s="220"/>
    </row>
    <row r="21846" spans="7:7">
      <c r="G21846" s="220"/>
    </row>
    <row r="21847" spans="7:7">
      <c r="G21847" s="220"/>
    </row>
    <row r="21848" spans="7:7">
      <c r="G21848" s="220"/>
    </row>
    <row r="21849" spans="7:7">
      <c r="G21849" s="220"/>
    </row>
    <row r="21850" spans="7:7">
      <c r="G21850" s="220"/>
    </row>
    <row r="21851" spans="7:7">
      <c r="G21851" s="220"/>
    </row>
    <row r="21852" spans="7:7">
      <c r="G21852" s="220"/>
    </row>
    <row r="21853" spans="7:7">
      <c r="G21853" s="220"/>
    </row>
    <row r="21854" spans="7:7">
      <c r="G21854" s="220"/>
    </row>
    <row r="21855" spans="7:7">
      <c r="G21855" s="220"/>
    </row>
    <row r="21856" spans="7:7">
      <c r="G21856" s="220"/>
    </row>
    <row r="21857" spans="7:7">
      <c r="G21857" s="220"/>
    </row>
    <row r="21858" spans="7:7">
      <c r="G21858" s="220"/>
    </row>
    <row r="21859" spans="7:7">
      <c r="G21859" s="220"/>
    </row>
    <row r="21860" spans="7:7">
      <c r="G21860" s="220"/>
    </row>
    <row r="21861" spans="7:7">
      <c r="G21861" s="220"/>
    </row>
    <row r="21862" spans="7:7">
      <c r="G21862" s="220"/>
    </row>
    <row r="21863" spans="7:7">
      <c r="G21863" s="220"/>
    </row>
    <row r="21864" spans="7:7">
      <c r="G21864" s="220"/>
    </row>
    <row r="21865" spans="7:7">
      <c r="G21865" s="220"/>
    </row>
    <row r="21866" spans="7:7">
      <c r="G21866" s="220"/>
    </row>
    <row r="21867" spans="7:7">
      <c r="G21867" s="220"/>
    </row>
    <row r="21868" spans="7:7">
      <c r="G21868" s="220"/>
    </row>
    <row r="21869" spans="7:7">
      <c r="G21869" s="220"/>
    </row>
    <row r="21870" spans="7:7">
      <c r="G21870" s="220"/>
    </row>
    <row r="21871" spans="7:7">
      <c r="G21871" s="220"/>
    </row>
    <row r="21872" spans="7:7">
      <c r="G21872" s="220"/>
    </row>
    <row r="21873" spans="7:7">
      <c r="G21873" s="220"/>
    </row>
    <row r="21874" spans="7:7">
      <c r="G21874" s="220"/>
    </row>
    <row r="21875" spans="7:7">
      <c r="G21875" s="220"/>
    </row>
    <row r="21876" spans="7:7">
      <c r="G21876" s="220"/>
    </row>
    <row r="21877" spans="7:7">
      <c r="G21877" s="220"/>
    </row>
    <row r="21878" spans="7:7">
      <c r="G21878" s="220"/>
    </row>
    <row r="21879" spans="7:7">
      <c r="G21879" s="220"/>
    </row>
    <row r="21880" spans="7:7">
      <c r="G21880" s="220"/>
    </row>
    <row r="21881" spans="7:7">
      <c r="G21881" s="220"/>
    </row>
    <row r="21882" spans="7:7">
      <c r="G21882" s="220"/>
    </row>
    <row r="21883" spans="7:7">
      <c r="G21883" s="220"/>
    </row>
    <row r="21884" spans="7:7">
      <c r="G21884" s="220"/>
    </row>
    <row r="21885" spans="7:7">
      <c r="G21885" s="220"/>
    </row>
    <row r="21886" spans="7:7">
      <c r="G21886" s="220"/>
    </row>
    <row r="21887" spans="7:7">
      <c r="G21887" s="220"/>
    </row>
    <row r="21888" spans="7:7">
      <c r="G21888" s="220"/>
    </row>
    <row r="21889" spans="7:7">
      <c r="G21889" s="220"/>
    </row>
    <row r="21890" spans="7:7">
      <c r="G21890" s="220"/>
    </row>
    <row r="21891" spans="7:7">
      <c r="G21891" s="220"/>
    </row>
    <row r="21892" spans="7:7">
      <c r="G21892" s="220"/>
    </row>
    <row r="21893" spans="7:7">
      <c r="G21893" s="220"/>
    </row>
    <row r="21894" spans="7:7">
      <c r="G21894" s="220"/>
    </row>
    <row r="21895" spans="7:7">
      <c r="G21895" s="220"/>
    </row>
    <row r="21896" spans="7:7">
      <c r="G21896" s="220"/>
    </row>
    <row r="21897" spans="7:7">
      <c r="G21897" s="220"/>
    </row>
    <row r="21898" spans="7:7">
      <c r="G21898" s="220"/>
    </row>
    <row r="21899" spans="7:7">
      <c r="G21899" s="220"/>
    </row>
    <row r="21900" spans="7:7">
      <c r="G21900" s="220"/>
    </row>
    <row r="21901" spans="7:7">
      <c r="G21901" s="220"/>
    </row>
    <row r="21902" spans="7:7">
      <c r="G21902" s="220"/>
    </row>
    <row r="21903" spans="7:7">
      <c r="G21903" s="220"/>
    </row>
    <row r="21904" spans="7:7">
      <c r="G21904" s="220"/>
    </row>
    <row r="21905" spans="7:7">
      <c r="G21905" s="220"/>
    </row>
    <row r="21906" spans="7:7">
      <c r="G21906" s="220"/>
    </row>
    <row r="21907" spans="7:7">
      <c r="G21907" s="220"/>
    </row>
    <row r="21908" spans="7:7">
      <c r="G21908" s="220"/>
    </row>
    <row r="21909" spans="7:7">
      <c r="G21909" s="220"/>
    </row>
    <row r="21910" spans="7:7">
      <c r="G21910" s="220"/>
    </row>
    <row r="21911" spans="7:7">
      <c r="G21911" s="220"/>
    </row>
    <row r="21912" spans="7:7">
      <c r="G21912" s="220"/>
    </row>
    <row r="21913" spans="7:7">
      <c r="G21913" s="220"/>
    </row>
    <row r="21914" spans="7:7">
      <c r="G21914" s="220"/>
    </row>
    <row r="21915" spans="7:7">
      <c r="G21915" s="220"/>
    </row>
    <row r="21916" spans="7:7">
      <c r="G21916" s="220"/>
    </row>
    <row r="21917" spans="7:7">
      <c r="G21917" s="220"/>
    </row>
    <row r="21918" spans="7:7">
      <c r="G21918" s="220"/>
    </row>
    <row r="21919" spans="7:7">
      <c r="G21919" s="220"/>
    </row>
    <row r="21920" spans="7:7">
      <c r="G21920" s="220"/>
    </row>
    <row r="21921" spans="7:7">
      <c r="G21921" s="220"/>
    </row>
    <row r="21922" spans="7:7">
      <c r="G21922" s="220"/>
    </row>
    <row r="21923" spans="7:7">
      <c r="G21923" s="220"/>
    </row>
    <row r="21924" spans="7:7">
      <c r="G21924" s="220"/>
    </row>
    <row r="21925" spans="7:7">
      <c r="G21925" s="220"/>
    </row>
    <row r="21926" spans="7:7">
      <c r="G21926" s="220"/>
    </row>
    <row r="21927" spans="7:7">
      <c r="G21927" s="220"/>
    </row>
    <row r="21928" spans="7:7">
      <c r="G21928" s="220"/>
    </row>
    <row r="21929" spans="7:7">
      <c r="G21929" s="220"/>
    </row>
    <row r="21930" spans="7:7">
      <c r="G21930" s="220"/>
    </row>
    <row r="21931" spans="7:7">
      <c r="G21931" s="220"/>
    </row>
    <row r="21932" spans="7:7">
      <c r="G21932" s="220"/>
    </row>
    <row r="21933" spans="7:7">
      <c r="G21933" s="220"/>
    </row>
    <row r="21934" spans="7:7">
      <c r="G21934" s="220"/>
    </row>
    <row r="21935" spans="7:7">
      <c r="G21935" s="220"/>
    </row>
    <row r="21936" spans="7:7">
      <c r="G21936" s="220"/>
    </row>
    <row r="21937" spans="7:7">
      <c r="G21937" s="220"/>
    </row>
    <row r="21938" spans="7:7">
      <c r="G21938" s="220"/>
    </row>
    <row r="21939" spans="7:7">
      <c r="G21939" s="220"/>
    </row>
    <row r="21940" spans="7:7">
      <c r="G21940" s="220"/>
    </row>
    <row r="21941" spans="7:7">
      <c r="G21941" s="220"/>
    </row>
    <row r="21942" spans="7:7">
      <c r="G21942" s="220"/>
    </row>
    <row r="21943" spans="7:7">
      <c r="G21943" s="220"/>
    </row>
    <row r="21944" spans="7:7">
      <c r="G21944" s="220"/>
    </row>
    <row r="21945" spans="7:7">
      <c r="G21945" s="220"/>
    </row>
    <row r="21946" spans="7:7">
      <c r="G21946" s="220"/>
    </row>
    <row r="21947" spans="7:7">
      <c r="G21947" s="220"/>
    </row>
    <row r="21948" spans="7:7">
      <c r="G21948" s="220"/>
    </row>
    <row r="21949" spans="7:7">
      <c r="G21949" s="220"/>
    </row>
    <row r="21950" spans="7:7">
      <c r="G21950" s="220"/>
    </row>
    <row r="21951" spans="7:7">
      <c r="G21951" s="220"/>
    </row>
    <row r="21952" spans="7:7">
      <c r="G21952" s="220"/>
    </row>
    <row r="21953" spans="7:7">
      <c r="G21953" s="220"/>
    </row>
    <row r="21954" spans="7:7">
      <c r="G21954" s="220"/>
    </row>
    <row r="21955" spans="7:7">
      <c r="G21955" s="220"/>
    </row>
    <row r="21956" spans="7:7">
      <c r="G21956" s="220"/>
    </row>
    <row r="21957" spans="7:7">
      <c r="G21957" s="220"/>
    </row>
    <row r="21958" spans="7:7">
      <c r="G21958" s="220"/>
    </row>
    <row r="21959" spans="7:7">
      <c r="G21959" s="220"/>
    </row>
    <row r="21960" spans="7:7">
      <c r="G21960" s="220"/>
    </row>
    <row r="21961" spans="7:7">
      <c r="G21961" s="220"/>
    </row>
    <row r="21962" spans="7:7">
      <c r="G21962" s="220"/>
    </row>
    <row r="21963" spans="7:7">
      <c r="G21963" s="220"/>
    </row>
    <row r="21964" spans="7:7">
      <c r="G21964" s="220"/>
    </row>
    <row r="21965" spans="7:7">
      <c r="G21965" s="220"/>
    </row>
    <row r="21966" spans="7:7">
      <c r="G21966" s="220"/>
    </row>
    <row r="21967" spans="7:7">
      <c r="G21967" s="220"/>
    </row>
    <row r="21968" spans="7:7">
      <c r="G21968" s="220"/>
    </row>
    <row r="21969" spans="7:7">
      <c r="G21969" s="220"/>
    </row>
    <row r="21970" spans="7:7">
      <c r="G21970" s="220"/>
    </row>
    <row r="21971" spans="7:7">
      <c r="G21971" s="220"/>
    </row>
    <row r="21972" spans="7:7">
      <c r="G21972" s="220"/>
    </row>
    <row r="21973" spans="7:7">
      <c r="G21973" s="220"/>
    </row>
    <row r="21974" spans="7:7">
      <c r="G21974" s="220"/>
    </row>
    <row r="21975" spans="7:7">
      <c r="G21975" s="220"/>
    </row>
    <row r="21976" spans="7:7">
      <c r="G21976" s="220"/>
    </row>
    <row r="21977" spans="7:7">
      <c r="G21977" s="220"/>
    </row>
    <row r="21978" spans="7:7">
      <c r="G21978" s="220"/>
    </row>
    <row r="21979" spans="7:7">
      <c r="G21979" s="220"/>
    </row>
    <row r="21980" spans="7:7">
      <c r="G21980" s="220"/>
    </row>
    <row r="21981" spans="7:7">
      <c r="G21981" s="220"/>
    </row>
    <row r="21982" spans="7:7">
      <c r="G21982" s="220"/>
    </row>
    <row r="21983" spans="7:7">
      <c r="G21983" s="220"/>
    </row>
    <row r="21984" spans="7:7">
      <c r="G21984" s="220"/>
    </row>
    <row r="21985" spans="7:7">
      <c r="G21985" s="220"/>
    </row>
    <row r="21986" spans="7:7">
      <c r="G21986" s="220"/>
    </row>
    <row r="21987" spans="7:7">
      <c r="G21987" s="220"/>
    </row>
    <row r="21988" spans="7:7">
      <c r="G21988" s="220"/>
    </row>
    <row r="21989" spans="7:7">
      <c r="G21989" s="220"/>
    </row>
    <row r="21990" spans="7:7">
      <c r="G21990" s="220"/>
    </row>
    <row r="21991" spans="7:7">
      <c r="G21991" s="220"/>
    </row>
    <row r="21992" spans="7:7">
      <c r="G21992" s="220"/>
    </row>
    <row r="21993" spans="7:7">
      <c r="G21993" s="220"/>
    </row>
    <row r="21994" spans="7:7">
      <c r="G21994" s="220"/>
    </row>
    <row r="21995" spans="7:7">
      <c r="G21995" s="220"/>
    </row>
    <row r="21996" spans="7:7">
      <c r="G21996" s="220"/>
    </row>
    <row r="21997" spans="7:7">
      <c r="G21997" s="220"/>
    </row>
    <row r="21998" spans="7:7">
      <c r="G21998" s="220"/>
    </row>
    <row r="21999" spans="7:7">
      <c r="G21999" s="220"/>
    </row>
    <row r="22000" spans="7:7">
      <c r="G22000" s="220"/>
    </row>
    <row r="22001" spans="7:7">
      <c r="G22001" s="220"/>
    </row>
    <row r="22002" spans="7:7">
      <c r="G22002" s="220"/>
    </row>
    <row r="22003" spans="7:7">
      <c r="G22003" s="220"/>
    </row>
    <row r="22004" spans="7:7">
      <c r="G22004" s="220"/>
    </row>
    <row r="22005" spans="7:7">
      <c r="G22005" s="220"/>
    </row>
    <row r="22006" spans="7:7">
      <c r="G22006" s="220"/>
    </row>
    <row r="22007" spans="7:7">
      <c r="G22007" s="220"/>
    </row>
    <row r="22008" spans="7:7">
      <c r="G22008" s="220"/>
    </row>
    <row r="22009" spans="7:7">
      <c r="G22009" s="220"/>
    </row>
    <row r="22010" spans="7:7">
      <c r="G22010" s="220"/>
    </row>
    <row r="22011" spans="7:7">
      <c r="G22011" s="220"/>
    </row>
    <row r="22012" spans="7:7">
      <c r="G22012" s="220"/>
    </row>
    <row r="22013" spans="7:7">
      <c r="G22013" s="220"/>
    </row>
    <row r="22014" spans="7:7">
      <c r="G22014" s="220"/>
    </row>
    <row r="22015" spans="7:7">
      <c r="G22015" s="220"/>
    </row>
    <row r="22016" spans="7:7">
      <c r="G22016" s="220"/>
    </row>
    <row r="22017" spans="7:7">
      <c r="G22017" s="220"/>
    </row>
    <row r="22018" spans="7:7">
      <c r="G22018" s="220"/>
    </row>
    <row r="22019" spans="7:7">
      <c r="G22019" s="220"/>
    </row>
    <row r="22020" spans="7:7">
      <c r="G22020" s="220"/>
    </row>
    <row r="22021" spans="7:7">
      <c r="G22021" s="220"/>
    </row>
    <row r="22022" spans="7:7">
      <c r="G22022" s="220"/>
    </row>
    <row r="22023" spans="7:7">
      <c r="G22023" s="220"/>
    </row>
    <row r="22024" spans="7:7">
      <c r="G22024" s="220"/>
    </row>
    <row r="22025" spans="7:7">
      <c r="G22025" s="220"/>
    </row>
    <row r="22026" spans="7:7">
      <c r="G22026" s="220"/>
    </row>
    <row r="22027" spans="7:7">
      <c r="G22027" s="220"/>
    </row>
    <row r="22028" spans="7:7">
      <c r="G22028" s="220"/>
    </row>
    <row r="22029" spans="7:7">
      <c r="G22029" s="220"/>
    </row>
    <row r="22030" spans="7:7">
      <c r="G22030" s="220"/>
    </row>
    <row r="22031" spans="7:7">
      <c r="G22031" s="220"/>
    </row>
    <row r="22032" spans="7:7">
      <c r="G22032" s="220"/>
    </row>
    <row r="22033" spans="7:7">
      <c r="G22033" s="220"/>
    </row>
    <row r="22034" spans="7:7">
      <c r="G22034" s="220"/>
    </row>
    <row r="22035" spans="7:7">
      <c r="G22035" s="220"/>
    </row>
    <row r="22036" spans="7:7">
      <c r="G22036" s="220"/>
    </row>
    <row r="22037" spans="7:7">
      <c r="G22037" s="220"/>
    </row>
    <row r="22038" spans="7:7">
      <c r="G22038" s="220"/>
    </row>
    <row r="22039" spans="7:7">
      <c r="G22039" s="220"/>
    </row>
    <row r="22040" spans="7:7">
      <c r="G22040" s="220"/>
    </row>
    <row r="22041" spans="7:7">
      <c r="G22041" s="220"/>
    </row>
    <row r="22042" spans="7:7">
      <c r="G22042" s="220"/>
    </row>
    <row r="22043" spans="7:7">
      <c r="G22043" s="220"/>
    </row>
    <row r="22044" spans="7:7">
      <c r="G22044" s="220"/>
    </row>
    <row r="22045" spans="7:7">
      <c r="G22045" s="220"/>
    </row>
    <row r="22046" spans="7:7">
      <c r="G22046" s="220"/>
    </row>
    <row r="22047" spans="7:7">
      <c r="G22047" s="220"/>
    </row>
    <row r="22048" spans="7:7">
      <c r="G22048" s="220"/>
    </row>
    <row r="22049" spans="7:7">
      <c r="G22049" s="220"/>
    </row>
    <row r="22050" spans="7:7">
      <c r="G22050" s="220"/>
    </row>
    <row r="22051" spans="7:7">
      <c r="G22051" s="220"/>
    </row>
    <row r="22052" spans="7:7">
      <c r="G22052" s="220"/>
    </row>
    <row r="22053" spans="7:7">
      <c r="G22053" s="220"/>
    </row>
    <row r="22054" spans="7:7">
      <c r="G22054" s="220"/>
    </row>
    <row r="22055" spans="7:7">
      <c r="G22055" s="220"/>
    </row>
    <row r="22056" spans="7:7">
      <c r="G22056" s="220"/>
    </row>
    <row r="22057" spans="7:7">
      <c r="G22057" s="220"/>
    </row>
    <row r="22058" spans="7:7">
      <c r="G22058" s="220"/>
    </row>
    <row r="22059" spans="7:7">
      <c r="G22059" s="220"/>
    </row>
    <row r="22060" spans="7:7">
      <c r="G22060" s="220"/>
    </row>
    <row r="22061" spans="7:7">
      <c r="G22061" s="220"/>
    </row>
    <row r="22062" spans="7:7">
      <c r="G22062" s="220"/>
    </row>
    <row r="22063" spans="7:7">
      <c r="G22063" s="220"/>
    </row>
    <row r="22064" spans="7:7">
      <c r="G22064" s="220"/>
    </row>
    <row r="22065" spans="7:7">
      <c r="G22065" s="220"/>
    </row>
    <row r="22066" spans="7:7">
      <c r="G22066" s="220"/>
    </row>
    <row r="22067" spans="7:7">
      <c r="G22067" s="220"/>
    </row>
    <row r="22068" spans="7:7">
      <c r="G22068" s="220"/>
    </row>
    <row r="22069" spans="7:7">
      <c r="G22069" s="220"/>
    </row>
    <row r="22070" spans="7:7">
      <c r="G22070" s="220"/>
    </row>
    <row r="22071" spans="7:7">
      <c r="G22071" s="220"/>
    </row>
    <row r="22072" spans="7:7">
      <c r="G22072" s="220"/>
    </row>
    <row r="22073" spans="7:7">
      <c r="G22073" s="220"/>
    </row>
    <row r="22074" spans="7:7">
      <c r="G22074" s="220"/>
    </row>
    <row r="22075" spans="7:7">
      <c r="G22075" s="220"/>
    </row>
    <row r="22076" spans="7:7">
      <c r="G22076" s="220"/>
    </row>
    <row r="22077" spans="7:7">
      <c r="G22077" s="220"/>
    </row>
    <row r="22078" spans="7:7">
      <c r="G22078" s="220"/>
    </row>
    <row r="22079" spans="7:7">
      <c r="G22079" s="220"/>
    </row>
    <row r="22080" spans="7:7">
      <c r="G22080" s="220"/>
    </row>
    <row r="22081" spans="7:7">
      <c r="G22081" s="220"/>
    </row>
    <row r="22082" spans="7:7">
      <c r="G22082" s="220"/>
    </row>
    <row r="22083" spans="7:7">
      <c r="G22083" s="220"/>
    </row>
    <row r="22084" spans="7:7">
      <c r="G22084" s="220"/>
    </row>
    <row r="22085" spans="7:7">
      <c r="G22085" s="220"/>
    </row>
    <row r="22086" spans="7:7">
      <c r="G22086" s="220"/>
    </row>
    <row r="22087" spans="7:7">
      <c r="G22087" s="220"/>
    </row>
    <row r="22088" spans="7:7">
      <c r="G22088" s="220"/>
    </row>
    <row r="22089" spans="7:7">
      <c r="G22089" s="220"/>
    </row>
    <row r="22090" spans="7:7">
      <c r="G22090" s="220"/>
    </row>
    <row r="22091" spans="7:7">
      <c r="G22091" s="220"/>
    </row>
    <row r="22092" spans="7:7">
      <c r="G22092" s="220"/>
    </row>
    <row r="22093" spans="7:7">
      <c r="G22093" s="220"/>
    </row>
    <row r="22094" spans="7:7">
      <c r="G22094" s="220"/>
    </row>
    <row r="22095" spans="7:7">
      <c r="G22095" s="220"/>
    </row>
    <row r="22096" spans="7:7">
      <c r="G22096" s="220"/>
    </row>
    <row r="22097" spans="7:7">
      <c r="G22097" s="220"/>
    </row>
    <row r="22098" spans="7:7">
      <c r="G22098" s="220"/>
    </row>
    <row r="22099" spans="7:7">
      <c r="G22099" s="220"/>
    </row>
    <row r="22100" spans="7:7">
      <c r="G22100" s="220"/>
    </row>
    <row r="22101" spans="7:7">
      <c r="G22101" s="220"/>
    </row>
    <row r="22102" spans="7:7">
      <c r="G22102" s="220"/>
    </row>
    <row r="22103" spans="7:7">
      <c r="G22103" s="220"/>
    </row>
    <row r="22104" spans="7:7">
      <c r="G22104" s="220"/>
    </row>
    <row r="22105" spans="7:7">
      <c r="G22105" s="220"/>
    </row>
    <row r="22106" spans="7:7">
      <c r="G22106" s="220"/>
    </row>
    <row r="22107" spans="7:7">
      <c r="G22107" s="220"/>
    </row>
    <row r="22108" spans="7:7">
      <c r="G22108" s="220"/>
    </row>
    <row r="22109" spans="7:7">
      <c r="G22109" s="220"/>
    </row>
    <row r="22110" spans="7:7">
      <c r="G22110" s="220"/>
    </row>
    <row r="22111" spans="7:7">
      <c r="G22111" s="220"/>
    </row>
    <row r="22112" spans="7:7">
      <c r="G22112" s="220"/>
    </row>
    <row r="22113" spans="7:7">
      <c r="G22113" s="220"/>
    </row>
    <row r="22114" spans="7:7">
      <c r="G22114" s="220"/>
    </row>
    <row r="22115" spans="7:7">
      <c r="G22115" s="220"/>
    </row>
    <row r="22116" spans="7:7">
      <c r="G22116" s="220"/>
    </row>
    <row r="22117" spans="7:7">
      <c r="G22117" s="220"/>
    </row>
    <row r="22118" spans="7:7">
      <c r="G22118" s="220"/>
    </row>
    <row r="22119" spans="7:7">
      <c r="G22119" s="220"/>
    </row>
    <row r="22120" spans="7:7">
      <c r="G22120" s="220"/>
    </row>
    <row r="22121" spans="7:7">
      <c r="G22121" s="220"/>
    </row>
    <row r="22122" spans="7:7">
      <c r="G22122" s="220"/>
    </row>
    <row r="22123" spans="7:7">
      <c r="G22123" s="220"/>
    </row>
    <row r="22124" spans="7:7">
      <c r="G22124" s="220"/>
    </row>
    <row r="22125" spans="7:7">
      <c r="G22125" s="220"/>
    </row>
    <row r="22126" spans="7:7">
      <c r="G22126" s="220"/>
    </row>
    <row r="22127" spans="7:7">
      <c r="G22127" s="220"/>
    </row>
    <row r="22128" spans="7:7">
      <c r="G22128" s="220"/>
    </row>
    <row r="22129" spans="7:7">
      <c r="G22129" s="220"/>
    </row>
    <row r="22130" spans="7:7">
      <c r="G22130" s="220"/>
    </row>
    <row r="22131" spans="7:7">
      <c r="G22131" s="220"/>
    </row>
    <row r="22132" spans="7:7">
      <c r="G22132" s="220"/>
    </row>
    <row r="22133" spans="7:7">
      <c r="G22133" s="220"/>
    </row>
    <row r="22134" spans="7:7">
      <c r="G22134" s="220"/>
    </row>
    <row r="22135" spans="7:7">
      <c r="G22135" s="220"/>
    </row>
    <row r="22136" spans="7:7">
      <c r="G22136" s="220"/>
    </row>
    <row r="22137" spans="7:7">
      <c r="G22137" s="220"/>
    </row>
    <row r="22138" spans="7:7">
      <c r="G22138" s="220"/>
    </row>
    <row r="22139" spans="7:7">
      <c r="G22139" s="220"/>
    </row>
    <row r="22140" spans="7:7">
      <c r="G22140" s="220"/>
    </row>
    <row r="22141" spans="7:7">
      <c r="G22141" s="220"/>
    </row>
    <row r="22142" spans="7:7">
      <c r="G22142" s="220"/>
    </row>
    <row r="22143" spans="7:7">
      <c r="G22143" s="220"/>
    </row>
    <row r="22144" spans="7:7">
      <c r="G22144" s="220"/>
    </row>
    <row r="22145" spans="7:7">
      <c r="G22145" s="220"/>
    </row>
    <row r="22146" spans="7:7">
      <c r="G22146" s="220"/>
    </row>
    <row r="22147" spans="7:7">
      <c r="G22147" s="220"/>
    </row>
    <row r="22148" spans="7:7">
      <c r="G22148" s="220"/>
    </row>
    <row r="22149" spans="7:7">
      <c r="G22149" s="220"/>
    </row>
    <row r="22150" spans="7:7">
      <c r="G22150" s="220"/>
    </row>
    <row r="22151" spans="7:7">
      <c r="G22151" s="220"/>
    </row>
    <row r="22152" spans="7:7">
      <c r="G22152" s="220"/>
    </row>
    <row r="22153" spans="7:7">
      <c r="G22153" s="220"/>
    </row>
    <row r="22154" spans="7:7">
      <c r="G22154" s="220"/>
    </row>
    <row r="22155" spans="7:7">
      <c r="G22155" s="220"/>
    </row>
    <row r="22156" spans="7:7">
      <c r="G22156" s="220"/>
    </row>
    <row r="22157" spans="7:7">
      <c r="G22157" s="220"/>
    </row>
    <row r="22158" spans="7:7">
      <c r="G22158" s="220"/>
    </row>
    <row r="22159" spans="7:7">
      <c r="G22159" s="220"/>
    </row>
    <row r="22160" spans="7:7">
      <c r="G22160" s="220"/>
    </row>
    <row r="22161" spans="7:7">
      <c r="G22161" s="220"/>
    </row>
    <row r="22162" spans="7:7">
      <c r="G22162" s="220"/>
    </row>
    <row r="22163" spans="7:7">
      <c r="G22163" s="220"/>
    </row>
    <row r="22164" spans="7:7">
      <c r="G22164" s="220"/>
    </row>
    <row r="22165" spans="7:7">
      <c r="G22165" s="220"/>
    </row>
    <row r="22166" spans="7:7">
      <c r="G22166" s="220"/>
    </row>
    <row r="22167" spans="7:7">
      <c r="G22167" s="220"/>
    </row>
    <row r="22168" spans="7:7">
      <c r="G22168" s="220"/>
    </row>
    <row r="22169" spans="7:7">
      <c r="G22169" s="220"/>
    </row>
    <row r="22170" spans="7:7">
      <c r="G22170" s="220"/>
    </row>
    <row r="22171" spans="7:7">
      <c r="G22171" s="220"/>
    </row>
    <row r="22172" spans="7:7">
      <c r="G22172" s="220"/>
    </row>
    <row r="22173" spans="7:7">
      <c r="G22173" s="220"/>
    </row>
    <row r="22174" spans="7:7">
      <c r="G22174" s="220"/>
    </row>
    <row r="22175" spans="7:7">
      <c r="G22175" s="220"/>
    </row>
    <row r="22176" spans="7:7">
      <c r="G22176" s="220"/>
    </row>
    <row r="22177" spans="7:7">
      <c r="G22177" s="220"/>
    </row>
    <row r="22178" spans="7:7">
      <c r="G22178" s="220"/>
    </row>
    <row r="22179" spans="7:7">
      <c r="G22179" s="220"/>
    </row>
    <row r="22180" spans="7:7">
      <c r="G22180" s="220"/>
    </row>
    <row r="22181" spans="7:7">
      <c r="G22181" s="220"/>
    </row>
    <row r="22182" spans="7:7">
      <c r="G22182" s="220"/>
    </row>
    <row r="22183" spans="7:7">
      <c r="G22183" s="220"/>
    </row>
    <row r="22184" spans="7:7">
      <c r="G22184" s="220"/>
    </row>
    <row r="22185" spans="7:7">
      <c r="G22185" s="220"/>
    </row>
    <row r="22186" spans="7:7">
      <c r="G22186" s="220"/>
    </row>
    <row r="22187" spans="7:7">
      <c r="G22187" s="220"/>
    </row>
    <row r="22188" spans="7:7">
      <c r="G22188" s="220"/>
    </row>
    <row r="22189" spans="7:7">
      <c r="G22189" s="220"/>
    </row>
    <row r="22190" spans="7:7">
      <c r="G22190" s="220"/>
    </row>
    <row r="22191" spans="7:7">
      <c r="G22191" s="220"/>
    </row>
    <row r="22192" spans="7:7">
      <c r="G22192" s="220"/>
    </row>
    <row r="22193" spans="7:7">
      <c r="G22193" s="220"/>
    </row>
    <row r="22194" spans="7:7">
      <c r="G22194" s="220"/>
    </row>
    <row r="22195" spans="7:7">
      <c r="G22195" s="220"/>
    </row>
    <row r="22196" spans="7:7">
      <c r="G22196" s="220"/>
    </row>
    <row r="22197" spans="7:7">
      <c r="G22197" s="220"/>
    </row>
    <row r="22198" spans="7:7">
      <c r="G22198" s="220"/>
    </row>
    <row r="22199" spans="7:7">
      <c r="G22199" s="220"/>
    </row>
    <row r="22200" spans="7:7">
      <c r="G22200" s="220"/>
    </row>
    <row r="22201" spans="7:7">
      <c r="G22201" s="220"/>
    </row>
    <row r="22202" spans="7:7">
      <c r="G22202" s="220"/>
    </row>
    <row r="22203" spans="7:7">
      <c r="G22203" s="220"/>
    </row>
    <row r="22204" spans="7:7">
      <c r="G22204" s="220"/>
    </row>
    <row r="22205" spans="7:7">
      <c r="G22205" s="220"/>
    </row>
    <row r="22206" spans="7:7">
      <c r="G22206" s="220"/>
    </row>
    <row r="22207" spans="7:7">
      <c r="G22207" s="220"/>
    </row>
    <row r="22208" spans="7:7">
      <c r="G22208" s="220"/>
    </row>
    <row r="22209" spans="7:7">
      <c r="G22209" s="220"/>
    </row>
    <row r="22210" spans="7:7">
      <c r="G22210" s="220"/>
    </row>
    <row r="22211" spans="7:7">
      <c r="G22211" s="220"/>
    </row>
    <row r="22212" spans="7:7">
      <c r="G22212" s="220"/>
    </row>
    <row r="22213" spans="7:7">
      <c r="G22213" s="220"/>
    </row>
    <row r="22214" spans="7:7">
      <c r="G22214" s="220"/>
    </row>
    <row r="22215" spans="7:7">
      <c r="G22215" s="220"/>
    </row>
    <row r="22216" spans="7:7">
      <c r="G22216" s="220"/>
    </row>
    <row r="22217" spans="7:7">
      <c r="G22217" s="220"/>
    </row>
    <row r="22218" spans="7:7">
      <c r="G22218" s="220"/>
    </row>
    <row r="22219" spans="7:7">
      <c r="G22219" s="220"/>
    </row>
    <row r="22220" spans="7:7">
      <c r="G22220" s="220"/>
    </row>
    <row r="22221" spans="7:7">
      <c r="G22221" s="220"/>
    </row>
    <row r="22222" spans="7:7">
      <c r="G22222" s="220"/>
    </row>
    <row r="22223" spans="7:7">
      <c r="G22223" s="220"/>
    </row>
    <row r="22224" spans="7:7">
      <c r="G22224" s="220"/>
    </row>
    <row r="22225" spans="7:7">
      <c r="G22225" s="220"/>
    </row>
    <row r="22226" spans="7:7">
      <c r="G22226" s="220"/>
    </row>
    <row r="22227" spans="7:7">
      <c r="G22227" s="220"/>
    </row>
    <row r="22228" spans="7:7">
      <c r="G22228" s="220"/>
    </row>
    <row r="22229" spans="7:7">
      <c r="G22229" s="220"/>
    </row>
    <row r="22230" spans="7:7">
      <c r="G22230" s="220"/>
    </row>
    <row r="22231" spans="7:7">
      <c r="G22231" s="220"/>
    </row>
    <row r="22232" spans="7:7">
      <c r="G22232" s="220"/>
    </row>
    <row r="22233" spans="7:7">
      <c r="G22233" s="220"/>
    </row>
    <row r="22234" spans="7:7">
      <c r="G22234" s="220"/>
    </row>
    <row r="22235" spans="7:7">
      <c r="G22235" s="220"/>
    </row>
    <row r="22236" spans="7:7">
      <c r="G22236" s="220"/>
    </row>
    <row r="22237" spans="7:7">
      <c r="G22237" s="220"/>
    </row>
    <row r="22238" spans="7:7">
      <c r="G22238" s="220"/>
    </row>
    <row r="22239" spans="7:7">
      <c r="G22239" s="220"/>
    </row>
    <row r="22240" spans="7:7">
      <c r="G22240" s="220"/>
    </row>
    <row r="22241" spans="7:7">
      <c r="G22241" s="220"/>
    </row>
    <row r="22242" spans="7:7">
      <c r="G22242" s="220"/>
    </row>
    <row r="22243" spans="7:7">
      <c r="G22243" s="220"/>
    </row>
    <row r="22244" spans="7:7">
      <c r="G22244" s="220"/>
    </row>
    <row r="22245" spans="7:7">
      <c r="G22245" s="220"/>
    </row>
    <row r="22246" spans="7:7">
      <c r="G22246" s="220"/>
    </row>
    <row r="22247" spans="7:7">
      <c r="G22247" s="220"/>
    </row>
    <row r="22248" spans="7:7">
      <c r="G22248" s="220"/>
    </row>
    <row r="22249" spans="7:7">
      <c r="G22249" s="220"/>
    </row>
    <row r="22250" spans="7:7">
      <c r="G22250" s="220"/>
    </row>
    <row r="22251" spans="7:7">
      <c r="G22251" s="220"/>
    </row>
    <row r="22252" spans="7:7">
      <c r="G22252" s="220"/>
    </row>
    <row r="22253" spans="7:7">
      <c r="G22253" s="220"/>
    </row>
    <row r="22254" spans="7:7">
      <c r="G22254" s="220"/>
    </row>
    <row r="22255" spans="7:7">
      <c r="G22255" s="220"/>
    </row>
    <row r="22256" spans="7:7">
      <c r="G22256" s="220"/>
    </row>
    <row r="22257" spans="7:7">
      <c r="G22257" s="220"/>
    </row>
    <row r="22258" spans="7:7">
      <c r="G22258" s="220"/>
    </row>
    <row r="22259" spans="7:7">
      <c r="G22259" s="220"/>
    </row>
    <row r="22260" spans="7:7">
      <c r="G22260" s="220"/>
    </row>
    <row r="22261" spans="7:7">
      <c r="G22261" s="220"/>
    </row>
    <row r="22262" spans="7:7">
      <c r="G22262" s="220"/>
    </row>
    <row r="22263" spans="7:7">
      <c r="G22263" s="220"/>
    </row>
    <row r="22264" spans="7:7">
      <c r="G22264" s="220"/>
    </row>
    <row r="22265" spans="7:7">
      <c r="G22265" s="220"/>
    </row>
    <row r="22266" spans="7:7">
      <c r="G22266" s="220"/>
    </row>
    <row r="22267" spans="7:7">
      <c r="G22267" s="220"/>
    </row>
    <row r="22268" spans="7:7">
      <c r="G22268" s="220"/>
    </row>
    <row r="22269" spans="7:7">
      <c r="G22269" s="220"/>
    </row>
    <row r="22270" spans="7:7">
      <c r="G22270" s="220"/>
    </row>
    <row r="22271" spans="7:7">
      <c r="G22271" s="220"/>
    </row>
    <row r="22272" spans="7:7">
      <c r="G22272" s="220"/>
    </row>
    <row r="22273" spans="7:7">
      <c r="G22273" s="220"/>
    </row>
    <row r="22274" spans="7:7">
      <c r="G22274" s="220"/>
    </row>
    <row r="22275" spans="7:7">
      <c r="G22275" s="220"/>
    </row>
    <row r="22276" spans="7:7">
      <c r="G22276" s="220"/>
    </row>
    <row r="22277" spans="7:7">
      <c r="G22277" s="220"/>
    </row>
    <row r="22278" spans="7:7">
      <c r="G22278" s="220"/>
    </row>
    <row r="22279" spans="7:7">
      <c r="G22279" s="220"/>
    </row>
    <row r="22280" spans="7:7">
      <c r="G22280" s="220"/>
    </row>
    <row r="22281" spans="7:7">
      <c r="G22281" s="220"/>
    </row>
    <row r="22282" spans="7:7">
      <c r="G22282" s="220"/>
    </row>
    <row r="22283" spans="7:7">
      <c r="G22283" s="220"/>
    </row>
    <row r="22284" spans="7:7">
      <c r="G22284" s="220"/>
    </row>
    <row r="22285" spans="7:7">
      <c r="G22285" s="220"/>
    </row>
    <row r="22286" spans="7:7">
      <c r="G22286" s="220"/>
    </row>
    <row r="22287" spans="7:7">
      <c r="G22287" s="220"/>
    </row>
    <row r="22288" spans="7:7">
      <c r="G22288" s="220"/>
    </row>
    <row r="22289" spans="7:7">
      <c r="G22289" s="220"/>
    </row>
    <row r="22290" spans="7:7">
      <c r="G22290" s="220"/>
    </row>
    <row r="22291" spans="7:7">
      <c r="G22291" s="220"/>
    </row>
    <row r="22292" spans="7:7">
      <c r="G22292" s="220"/>
    </row>
    <row r="22293" spans="7:7">
      <c r="G22293" s="220"/>
    </row>
    <row r="22294" spans="7:7">
      <c r="G22294" s="220"/>
    </row>
    <row r="22295" spans="7:7">
      <c r="G22295" s="220"/>
    </row>
    <row r="22296" spans="7:7">
      <c r="G22296" s="220"/>
    </row>
    <row r="22297" spans="7:7">
      <c r="G22297" s="220"/>
    </row>
    <row r="22298" spans="7:7">
      <c r="G22298" s="220"/>
    </row>
    <row r="22299" spans="7:7">
      <c r="G22299" s="220"/>
    </row>
    <row r="22300" spans="7:7">
      <c r="G22300" s="220"/>
    </row>
    <row r="22301" spans="7:7">
      <c r="G22301" s="220"/>
    </row>
    <row r="22302" spans="7:7">
      <c r="G22302" s="220"/>
    </row>
    <row r="22303" spans="7:7">
      <c r="G22303" s="220"/>
    </row>
    <row r="22304" spans="7:7">
      <c r="G22304" s="220"/>
    </row>
    <row r="22305" spans="7:7">
      <c r="G22305" s="220"/>
    </row>
    <row r="22306" spans="7:7">
      <c r="G22306" s="220"/>
    </row>
    <row r="22307" spans="7:7">
      <c r="G22307" s="220"/>
    </row>
    <row r="22308" spans="7:7">
      <c r="G22308" s="220"/>
    </row>
    <row r="22309" spans="7:7">
      <c r="G22309" s="220"/>
    </row>
    <row r="22310" spans="7:7">
      <c r="G22310" s="220"/>
    </row>
    <row r="22311" spans="7:7">
      <c r="G22311" s="220"/>
    </row>
    <row r="22312" spans="7:7">
      <c r="G22312" s="220"/>
    </row>
    <row r="22313" spans="7:7">
      <c r="G22313" s="220"/>
    </row>
    <row r="22314" spans="7:7">
      <c r="G22314" s="220"/>
    </row>
    <row r="22315" spans="7:7">
      <c r="G22315" s="220"/>
    </row>
    <row r="22316" spans="7:7">
      <c r="G22316" s="220"/>
    </row>
    <row r="22317" spans="7:7">
      <c r="G22317" s="220"/>
    </row>
    <row r="22318" spans="7:7">
      <c r="G22318" s="220"/>
    </row>
    <row r="22319" spans="7:7">
      <c r="G22319" s="220"/>
    </row>
    <row r="22320" spans="7:7">
      <c r="G22320" s="220"/>
    </row>
    <row r="22321" spans="7:7">
      <c r="G22321" s="220"/>
    </row>
    <row r="22322" spans="7:7">
      <c r="G22322" s="220"/>
    </row>
    <row r="22323" spans="7:7">
      <c r="G22323" s="220"/>
    </row>
    <row r="22324" spans="7:7">
      <c r="G22324" s="220"/>
    </row>
    <row r="22325" spans="7:7">
      <c r="G22325" s="220"/>
    </row>
    <row r="22326" spans="7:7">
      <c r="G22326" s="220"/>
    </row>
    <row r="22327" spans="7:7">
      <c r="G22327" s="220"/>
    </row>
    <row r="22328" spans="7:7">
      <c r="G22328" s="220"/>
    </row>
    <row r="22329" spans="7:7">
      <c r="G22329" s="220"/>
    </row>
    <row r="22330" spans="7:7">
      <c r="G22330" s="220"/>
    </row>
    <row r="22331" spans="7:7">
      <c r="G22331" s="220"/>
    </row>
    <row r="22332" spans="7:7">
      <c r="G22332" s="220"/>
    </row>
    <row r="22333" spans="7:7">
      <c r="G22333" s="220"/>
    </row>
    <row r="22334" spans="7:7">
      <c r="G22334" s="220"/>
    </row>
    <row r="22335" spans="7:7">
      <c r="G22335" s="220"/>
    </row>
    <row r="22336" spans="7:7">
      <c r="G22336" s="220"/>
    </row>
    <row r="22337" spans="7:7">
      <c r="G22337" s="220"/>
    </row>
    <row r="22338" spans="7:7">
      <c r="G22338" s="220"/>
    </row>
    <row r="22339" spans="7:7">
      <c r="G22339" s="220"/>
    </row>
    <row r="22340" spans="7:7">
      <c r="G22340" s="220"/>
    </row>
    <row r="22341" spans="7:7">
      <c r="G22341" s="220"/>
    </row>
    <row r="22342" spans="7:7">
      <c r="G22342" s="220"/>
    </row>
    <row r="22343" spans="7:7">
      <c r="G22343" s="220"/>
    </row>
    <row r="22344" spans="7:7">
      <c r="G22344" s="220"/>
    </row>
    <row r="22345" spans="7:7">
      <c r="G22345" s="220"/>
    </row>
    <row r="22346" spans="7:7">
      <c r="G22346" s="220"/>
    </row>
    <row r="22347" spans="7:7">
      <c r="G22347" s="220"/>
    </row>
    <row r="22348" spans="7:7">
      <c r="G22348" s="220"/>
    </row>
    <row r="22349" spans="7:7">
      <c r="G22349" s="220"/>
    </row>
    <row r="22350" spans="7:7">
      <c r="G22350" s="220"/>
    </row>
    <row r="22351" spans="7:7">
      <c r="G22351" s="220"/>
    </row>
    <row r="22352" spans="7:7">
      <c r="G22352" s="220"/>
    </row>
    <row r="22353" spans="7:7">
      <c r="G22353" s="220"/>
    </row>
    <row r="22354" spans="7:7">
      <c r="G22354" s="220"/>
    </row>
    <row r="22355" spans="7:7">
      <c r="G22355" s="220"/>
    </row>
    <row r="22356" spans="7:7">
      <c r="G22356" s="220"/>
    </row>
    <row r="22357" spans="7:7">
      <c r="G22357" s="220"/>
    </row>
    <row r="22358" spans="7:7">
      <c r="G22358" s="220"/>
    </row>
    <row r="22359" spans="7:7">
      <c r="G22359" s="220"/>
    </row>
    <row r="22360" spans="7:7">
      <c r="G22360" s="220"/>
    </row>
    <row r="22361" spans="7:7">
      <c r="G22361" s="220"/>
    </row>
    <row r="22362" spans="7:7">
      <c r="G22362" s="220"/>
    </row>
    <row r="22363" spans="7:7">
      <c r="G22363" s="220"/>
    </row>
    <row r="22364" spans="7:7">
      <c r="G22364" s="220"/>
    </row>
    <row r="22365" spans="7:7">
      <c r="G22365" s="220"/>
    </row>
    <row r="22366" spans="7:7">
      <c r="G22366" s="220"/>
    </row>
    <row r="22367" spans="7:7">
      <c r="G22367" s="220"/>
    </row>
    <row r="22368" spans="7:7">
      <c r="G22368" s="220"/>
    </row>
    <row r="22369" spans="7:7">
      <c r="G22369" s="220"/>
    </row>
    <row r="22370" spans="7:7">
      <c r="G22370" s="220"/>
    </row>
    <row r="22371" spans="7:7">
      <c r="G22371" s="220"/>
    </row>
    <row r="22372" spans="7:7">
      <c r="G22372" s="220"/>
    </row>
    <row r="22373" spans="7:7">
      <c r="G22373" s="220"/>
    </row>
    <row r="22374" spans="7:7">
      <c r="G22374" s="220"/>
    </row>
    <row r="22375" spans="7:7">
      <c r="G22375" s="220"/>
    </row>
    <row r="22376" spans="7:7">
      <c r="G22376" s="220"/>
    </row>
    <row r="22377" spans="7:7">
      <c r="G22377" s="220"/>
    </row>
    <row r="22378" spans="7:7">
      <c r="G22378" s="220"/>
    </row>
    <row r="22379" spans="7:7">
      <c r="G22379" s="220"/>
    </row>
    <row r="22380" spans="7:7">
      <c r="G22380" s="220"/>
    </row>
    <row r="22381" spans="7:7">
      <c r="G22381" s="220"/>
    </row>
    <row r="22382" spans="7:7">
      <c r="G22382" s="220"/>
    </row>
    <row r="22383" spans="7:7">
      <c r="G22383" s="220"/>
    </row>
    <row r="22384" spans="7:7">
      <c r="G22384" s="220"/>
    </row>
    <row r="22385" spans="7:7">
      <c r="G22385" s="220"/>
    </row>
    <row r="22386" spans="7:7">
      <c r="G22386" s="220"/>
    </row>
    <row r="22387" spans="7:7">
      <c r="G22387" s="220"/>
    </row>
    <row r="22388" spans="7:7">
      <c r="G22388" s="220"/>
    </row>
    <row r="22389" spans="7:7">
      <c r="G22389" s="220"/>
    </row>
    <row r="22390" spans="7:7">
      <c r="G22390" s="220"/>
    </row>
    <row r="22391" spans="7:7">
      <c r="G22391" s="220"/>
    </row>
    <row r="22392" spans="7:7">
      <c r="G22392" s="220"/>
    </row>
    <row r="22393" spans="7:7">
      <c r="G22393" s="220"/>
    </row>
    <row r="22394" spans="7:7">
      <c r="G22394" s="220"/>
    </row>
    <row r="22395" spans="7:7">
      <c r="G22395" s="220"/>
    </row>
    <row r="22396" spans="7:7">
      <c r="G22396" s="220"/>
    </row>
    <row r="22397" spans="7:7">
      <c r="G22397" s="220"/>
    </row>
    <row r="22398" spans="7:7">
      <c r="G22398" s="220"/>
    </row>
    <row r="22399" spans="7:7">
      <c r="G22399" s="220"/>
    </row>
    <row r="22400" spans="7:7">
      <c r="G22400" s="220"/>
    </row>
    <row r="22401" spans="7:7">
      <c r="G22401" s="220"/>
    </row>
    <row r="22402" spans="7:7">
      <c r="G22402" s="220"/>
    </row>
    <row r="22403" spans="7:7">
      <c r="G22403" s="220"/>
    </row>
    <row r="22404" spans="7:7">
      <c r="G22404" s="220"/>
    </row>
    <row r="22405" spans="7:7">
      <c r="G22405" s="220"/>
    </row>
    <row r="22406" spans="7:7">
      <c r="G22406" s="220"/>
    </row>
    <row r="22407" spans="7:7">
      <c r="G22407" s="220"/>
    </row>
    <row r="22408" spans="7:7">
      <c r="G22408" s="220"/>
    </row>
    <row r="22409" spans="7:7">
      <c r="G22409" s="220"/>
    </row>
    <row r="22410" spans="7:7">
      <c r="G22410" s="220"/>
    </row>
    <row r="22411" spans="7:7">
      <c r="G22411" s="220"/>
    </row>
    <row r="22412" spans="7:7">
      <c r="G22412" s="220"/>
    </row>
    <row r="22413" spans="7:7">
      <c r="G22413" s="220"/>
    </row>
    <row r="22414" spans="7:7">
      <c r="G22414" s="220"/>
    </row>
    <row r="22415" spans="7:7">
      <c r="G22415" s="220"/>
    </row>
    <row r="22416" spans="7:7">
      <c r="G22416" s="220"/>
    </row>
    <row r="22417" spans="7:7">
      <c r="G22417" s="220"/>
    </row>
    <row r="22418" spans="7:7">
      <c r="G22418" s="220"/>
    </row>
    <row r="22419" spans="7:7">
      <c r="G22419" s="220"/>
    </row>
    <row r="22420" spans="7:7">
      <c r="G22420" s="220"/>
    </row>
    <row r="22421" spans="7:7">
      <c r="G22421" s="220"/>
    </row>
    <row r="22422" spans="7:7">
      <c r="G22422" s="220"/>
    </row>
    <row r="22423" spans="7:7">
      <c r="G22423" s="220"/>
    </row>
    <row r="22424" spans="7:7">
      <c r="G22424" s="220"/>
    </row>
    <row r="22425" spans="7:7">
      <c r="G22425" s="220"/>
    </row>
    <row r="22426" spans="7:7">
      <c r="G22426" s="220"/>
    </row>
    <row r="22427" spans="7:7">
      <c r="G22427" s="220"/>
    </row>
    <row r="22428" spans="7:7">
      <c r="G22428" s="220"/>
    </row>
    <row r="22429" spans="7:7">
      <c r="G22429" s="220"/>
    </row>
    <row r="22430" spans="7:7">
      <c r="G22430" s="220"/>
    </row>
    <row r="22431" spans="7:7">
      <c r="G22431" s="220"/>
    </row>
    <row r="22432" spans="7:7">
      <c r="G22432" s="220"/>
    </row>
    <row r="22433" spans="7:7">
      <c r="G22433" s="220"/>
    </row>
    <row r="22434" spans="7:7">
      <c r="G22434" s="220"/>
    </row>
    <row r="22435" spans="7:7">
      <c r="G22435" s="220"/>
    </row>
    <row r="22436" spans="7:7">
      <c r="G22436" s="220"/>
    </row>
    <row r="22437" spans="7:7">
      <c r="G22437" s="220"/>
    </row>
    <row r="22438" spans="7:7">
      <c r="G22438" s="220"/>
    </row>
    <row r="22439" spans="7:7">
      <c r="G22439" s="220"/>
    </row>
    <row r="22440" spans="7:7">
      <c r="G22440" s="220"/>
    </row>
    <row r="22441" spans="7:7">
      <c r="G22441" s="220"/>
    </row>
    <row r="22442" spans="7:7">
      <c r="G22442" s="220"/>
    </row>
    <row r="22443" spans="7:7">
      <c r="G22443" s="220"/>
    </row>
    <row r="22444" spans="7:7">
      <c r="G22444" s="220"/>
    </row>
    <row r="22445" spans="7:7">
      <c r="G22445" s="220"/>
    </row>
    <row r="22446" spans="7:7">
      <c r="G22446" s="220"/>
    </row>
    <row r="22447" spans="7:7">
      <c r="G22447" s="220"/>
    </row>
    <row r="22448" spans="7:7">
      <c r="G22448" s="220"/>
    </row>
    <row r="22449" spans="7:7">
      <c r="G22449" s="220"/>
    </row>
    <row r="22450" spans="7:7">
      <c r="G22450" s="220"/>
    </row>
    <row r="22451" spans="7:7">
      <c r="G22451" s="220"/>
    </row>
    <row r="22452" spans="7:7">
      <c r="G22452" s="220"/>
    </row>
    <row r="22453" spans="7:7">
      <c r="G22453" s="220"/>
    </row>
    <row r="22454" spans="7:7">
      <c r="G22454" s="220"/>
    </row>
    <row r="22455" spans="7:7">
      <c r="G22455" s="220"/>
    </row>
    <row r="22456" spans="7:7">
      <c r="G22456" s="220"/>
    </row>
    <row r="22457" spans="7:7">
      <c r="G22457" s="220"/>
    </row>
    <row r="22458" spans="7:7">
      <c r="G22458" s="220"/>
    </row>
    <row r="22459" spans="7:7">
      <c r="G22459" s="220"/>
    </row>
    <row r="22460" spans="7:7">
      <c r="G22460" s="220"/>
    </row>
    <row r="22461" spans="7:7">
      <c r="G22461" s="220"/>
    </row>
    <row r="22462" spans="7:7">
      <c r="G22462" s="220"/>
    </row>
    <row r="22463" spans="7:7">
      <c r="G22463" s="220"/>
    </row>
    <row r="22464" spans="7:7">
      <c r="G22464" s="220"/>
    </row>
    <row r="22465" spans="7:7">
      <c r="G22465" s="220"/>
    </row>
    <row r="22466" spans="7:7">
      <c r="G22466" s="220"/>
    </row>
    <row r="22467" spans="7:7">
      <c r="G22467" s="220"/>
    </row>
    <row r="22468" spans="7:7">
      <c r="G22468" s="220"/>
    </row>
    <row r="22469" spans="7:7">
      <c r="G22469" s="220"/>
    </row>
    <row r="22470" spans="7:7">
      <c r="G22470" s="220"/>
    </row>
    <row r="22471" spans="7:7">
      <c r="G22471" s="220"/>
    </row>
    <row r="22472" spans="7:7">
      <c r="G22472" s="220"/>
    </row>
    <row r="22473" spans="7:7">
      <c r="G22473" s="220"/>
    </row>
    <row r="22474" spans="7:7">
      <c r="G22474" s="220"/>
    </row>
    <row r="22475" spans="7:7">
      <c r="G22475" s="220"/>
    </row>
    <row r="22476" spans="7:7">
      <c r="G22476" s="220"/>
    </row>
    <row r="22477" spans="7:7">
      <c r="G22477" s="220"/>
    </row>
    <row r="22478" spans="7:7">
      <c r="G22478" s="220"/>
    </row>
    <row r="22479" spans="7:7">
      <c r="G22479" s="220"/>
    </row>
    <row r="22480" spans="7:7">
      <c r="G22480" s="220"/>
    </row>
    <row r="22481" spans="7:7">
      <c r="G22481" s="220"/>
    </row>
    <row r="22482" spans="7:7">
      <c r="G22482" s="220"/>
    </row>
    <row r="22483" spans="7:7">
      <c r="G22483" s="220"/>
    </row>
    <row r="22484" spans="7:7">
      <c r="G22484" s="220"/>
    </row>
    <row r="22485" spans="7:7">
      <c r="G22485" s="220"/>
    </row>
    <row r="22486" spans="7:7">
      <c r="G22486" s="220"/>
    </row>
    <row r="22487" spans="7:7">
      <c r="G22487" s="220"/>
    </row>
    <row r="22488" spans="7:7">
      <c r="G22488" s="220"/>
    </row>
    <row r="22489" spans="7:7">
      <c r="G22489" s="220"/>
    </row>
    <row r="22490" spans="7:7">
      <c r="G22490" s="220"/>
    </row>
    <row r="22491" spans="7:7">
      <c r="G22491" s="220"/>
    </row>
    <row r="22492" spans="7:7">
      <c r="G22492" s="220"/>
    </row>
    <row r="22493" spans="7:7">
      <c r="G22493" s="220"/>
    </row>
    <row r="22494" spans="7:7">
      <c r="G22494" s="220"/>
    </row>
    <row r="22495" spans="7:7">
      <c r="G22495" s="220"/>
    </row>
    <row r="22496" spans="7:7">
      <c r="G22496" s="220"/>
    </row>
    <row r="22497" spans="7:7">
      <c r="G22497" s="220"/>
    </row>
    <row r="22498" spans="7:7">
      <c r="G22498" s="220"/>
    </row>
    <row r="22499" spans="7:7">
      <c r="G22499" s="220"/>
    </row>
    <row r="22500" spans="7:7">
      <c r="G22500" s="220"/>
    </row>
    <row r="22501" spans="7:7">
      <c r="G22501" s="220"/>
    </row>
    <row r="22502" spans="7:7">
      <c r="G22502" s="220"/>
    </row>
    <row r="22503" spans="7:7">
      <c r="G22503" s="220"/>
    </row>
    <row r="22504" spans="7:7">
      <c r="G22504" s="220"/>
    </row>
    <row r="22505" spans="7:7">
      <c r="G22505" s="220"/>
    </row>
    <row r="22506" spans="7:7">
      <c r="G22506" s="220"/>
    </row>
    <row r="22507" spans="7:7">
      <c r="G22507" s="220"/>
    </row>
    <row r="22508" spans="7:7">
      <c r="G22508" s="220"/>
    </row>
    <row r="22509" spans="7:7">
      <c r="G22509" s="220"/>
    </row>
    <row r="22510" spans="7:7">
      <c r="G22510" s="220"/>
    </row>
    <row r="22511" spans="7:7">
      <c r="G22511" s="220"/>
    </row>
    <row r="22512" spans="7:7">
      <c r="G22512" s="220"/>
    </row>
    <row r="22513" spans="7:7">
      <c r="G22513" s="220"/>
    </row>
    <row r="22514" spans="7:7">
      <c r="G22514" s="220"/>
    </row>
    <row r="22515" spans="7:7">
      <c r="G22515" s="220"/>
    </row>
    <row r="22516" spans="7:7">
      <c r="G22516" s="220"/>
    </row>
    <row r="22517" spans="7:7">
      <c r="G22517" s="220"/>
    </row>
    <row r="22518" spans="7:7">
      <c r="G22518" s="220"/>
    </row>
    <row r="22519" spans="7:7">
      <c r="G22519" s="220"/>
    </row>
    <row r="22520" spans="7:7">
      <c r="G22520" s="220"/>
    </row>
    <row r="22521" spans="7:7">
      <c r="G22521" s="220"/>
    </row>
    <row r="22522" spans="7:7">
      <c r="G22522" s="220"/>
    </row>
    <row r="22523" spans="7:7">
      <c r="G22523" s="220"/>
    </row>
    <row r="22524" spans="7:7">
      <c r="G22524" s="220"/>
    </row>
    <row r="22525" spans="7:7">
      <c r="G22525" s="220"/>
    </row>
    <row r="22526" spans="7:7">
      <c r="G22526" s="220"/>
    </row>
    <row r="22527" spans="7:7">
      <c r="G22527" s="220"/>
    </row>
    <row r="22528" spans="7:7">
      <c r="G22528" s="220"/>
    </row>
    <row r="22529" spans="7:7">
      <c r="G22529" s="220"/>
    </row>
    <row r="22530" spans="7:7">
      <c r="G22530" s="220"/>
    </row>
    <row r="22531" spans="7:7">
      <c r="G22531" s="220"/>
    </row>
    <row r="22532" spans="7:7">
      <c r="G22532" s="220"/>
    </row>
    <row r="22533" spans="7:7">
      <c r="G22533" s="220"/>
    </row>
    <row r="22534" spans="7:7">
      <c r="G22534" s="220"/>
    </row>
    <row r="22535" spans="7:7">
      <c r="G22535" s="220"/>
    </row>
    <row r="22536" spans="7:7">
      <c r="G22536" s="220"/>
    </row>
    <row r="22537" spans="7:7">
      <c r="G22537" s="220"/>
    </row>
    <row r="22538" spans="7:7">
      <c r="G22538" s="220"/>
    </row>
    <row r="22539" spans="7:7">
      <c r="G22539" s="220"/>
    </row>
    <row r="22540" spans="7:7">
      <c r="G22540" s="220"/>
    </row>
    <row r="22541" spans="7:7">
      <c r="G22541" s="220"/>
    </row>
    <row r="22542" spans="7:7">
      <c r="G22542" s="220"/>
    </row>
    <row r="22543" spans="7:7">
      <c r="G22543" s="220"/>
    </row>
    <row r="22544" spans="7:7">
      <c r="G22544" s="220"/>
    </row>
    <row r="22545" spans="7:7">
      <c r="G22545" s="220"/>
    </row>
    <row r="22546" spans="7:7">
      <c r="G22546" s="220"/>
    </row>
    <row r="22547" spans="7:7">
      <c r="G22547" s="220"/>
    </row>
    <row r="22548" spans="7:7">
      <c r="G22548" s="220"/>
    </row>
    <row r="22549" spans="7:7">
      <c r="G22549" s="220"/>
    </row>
    <row r="22550" spans="7:7">
      <c r="G22550" s="220"/>
    </row>
    <row r="22551" spans="7:7">
      <c r="G22551" s="220"/>
    </row>
    <row r="22552" spans="7:7">
      <c r="G22552" s="220"/>
    </row>
    <row r="22553" spans="7:7">
      <c r="G22553" s="220"/>
    </row>
    <row r="22554" spans="7:7">
      <c r="G22554" s="220"/>
    </row>
    <row r="22555" spans="7:7">
      <c r="G22555" s="220"/>
    </row>
    <row r="22556" spans="7:7">
      <c r="G22556" s="220"/>
    </row>
    <row r="22557" spans="7:7">
      <c r="G22557" s="220"/>
    </row>
    <row r="22558" spans="7:7">
      <c r="G22558" s="220"/>
    </row>
    <row r="22559" spans="7:7">
      <c r="G22559" s="220"/>
    </row>
    <row r="22560" spans="7:7">
      <c r="G22560" s="220"/>
    </row>
    <row r="22561" spans="7:7">
      <c r="G22561" s="220"/>
    </row>
    <row r="22562" spans="7:7">
      <c r="G22562" s="220"/>
    </row>
    <row r="22563" spans="7:7">
      <c r="G22563" s="220"/>
    </row>
    <row r="22564" spans="7:7">
      <c r="G22564" s="220"/>
    </row>
    <row r="22565" spans="7:7">
      <c r="G22565" s="220"/>
    </row>
    <row r="22566" spans="7:7">
      <c r="G22566" s="220"/>
    </row>
    <row r="22567" spans="7:7">
      <c r="G22567" s="220"/>
    </row>
    <row r="22568" spans="7:7">
      <c r="G22568" s="220"/>
    </row>
    <row r="22569" spans="7:7">
      <c r="G22569" s="220"/>
    </row>
    <row r="22570" spans="7:7">
      <c r="G22570" s="220"/>
    </row>
    <row r="22571" spans="7:7">
      <c r="G22571" s="220"/>
    </row>
    <row r="22572" spans="7:7">
      <c r="G22572" s="220"/>
    </row>
    <row r="22573" spans="7:7">
      <c r="G22573" s="220"/>
    </row>
    <row r="22574" spans="7:7">
      <c r="G22574" s="220"/>
    </row>
    <row r="22575" spans="7:7">
      <c r="G22575" s="220"/>
    </row>
    <row r="22576" spans="7:7">
      <c r="G22576" s="220"/>
    </row>
    <row r="22577" spans="7:7">
      <c r="G22577" s="220"/>
    </row>
    <row r="22578" spans="7:7">
      <c r="G22578" s="220"/>
    </row>
    <row r="22579" spans="7:7">
      <c r="G22579" s="220"/>
    </row>
    <row r="22580" spans="7:7">
      <c r="G22580" s="220"/>
    </row>
    <row r="22581" spans="7:7">
      <c r="G22581" s="220"/>
    </row>
    <row r="22582" spans="7:7">
      <c r="G22582" s="220"/>
    </row>
    <row r="22583" spans="7:7">
      <c r="G22583" s="220"/>
    </row>
    <row r="22584" spans="7:7">
      <c r="G22584" s="220"/>
    </row>
    <row r="22585" spans="7:7">
      <c r="G22585" s="220"/>
    </row>
    <row r="22586" spans="7:7">
      <c r="G22586" s="220"/>
    </row>
    <row r="22587" spans="7:7">
      <c r="G22587" s="220"/>
    </row>
    <row r="22588" spans="7:7">
      <c r="G22588" s="220"/>
    </row>
    <row r="22589" spans="7:7">
      <c r="G22589" s="220"/>
    </row>
    <row r="22590" spans="7:7">
      <c r="G22590" s="220"/>
    </row>
    <row r="22591" spans="7:7">
      <c r="G22591" s="220"/>
    </row>
    <row r="22592" spans="7:7">
      <c r="G22592" s="220"/>
    </row>
    <row r="22593" spans="7:7">
      <c r="G22593" s="220"/>
    </row>
    <row r="22594" spans="7:7">
      <c r="G22594" s="220"/>
    </row>
    <row r="22595" spans="7:7">
      <c r="G22595" s="220"/>
    </row>
    <row r="22596" spans="7:7">
      <c r="G22596" s="220"/>
    </row>
    <row r="22597" spans="7:7">
      <c r="G22597" s="220"/>
    </row>
    <row r="22598" spans="7:7">
      <c r="G22598" s="220"/>
    </row>
    <row r="22599" spans="7:7">
      <c r="G22599" s="220"/>
    </row>
    <row r="22600" spans="7:7">
      <c r="G22600" s="220"/>
    </row>
    <row r="22601" spans="7:7">
      <c r="G22601" s="220"/>
    </row>
    <row r="22602" spans="7:7">
      <c r="G22602" s="220"/>
    </row>
    <row r="22603" spans="7:7">
      <c r="G22603" s="220"/>
    </row>
    <row r="22604" spans="7:7">
      <c r="G22604" s="220"/>
    </row>
    <row r="22605" spans="7:7">
      <c r="G22605" s="220"/>
    </row>
    <row r="22606" spans="7:7">
      <c r="G22606" s="220"/>
    </row>
    <row r="22607" spans="7:7">
      <c r="G22607" s="220"/>
    </row>
    <row r="22608" spans="7:7">
      <c r="G22608" s="220"/>
    </row>
    <row r="22609" spans="7:7">
      <c r="G22609" s="220"/>
    </row>
    <row r="22610" spans="7:7">
      <c r="G22610" s="220"/>
    </row>
    <row r="22611" spans="7:7">
      <c r="G22611" s="220"/>
    </row>
    <row r="22612" spans="7:7">
      <c r="G22612" s="220"/>
    </row>
    <row r="22613" spans="7:7">
      <c r="G22613" s="220"/>
    </row>
    <row r="22614" spans="7:7">
      <c r="G22614" s="220"/>
    </row>
    <row r="22615" spans="7:7">
      <c r="G22615" s="220"/>
    </row>
    <row r="22616" spans="7:7">
      <c r="G22616" s="220"/>
    </row>
    <row r="22617" spans="7:7">
      <c r="G22617" s="220"/>
    </row>
    <row r="22618" spans="7:7">
      <c r="G22618" s="220"/>
    </row>
    <row r="22619" spans="7:7">
      <c r="G22619" s="220"/>
    </row>
    <row r="22620" spans="7:7">
      <c r="G22620" s="220"/>
    </row>
    <row r="22621" spans="7:7">
      <c r="G22621" s="220"/>
    </row>
    <row r="22622" spans="7:7">
      <c r="G22622" s="220"/>
    </row>
    <row r="22623" spans="7:7">
      <c r="G22623" s="220"/>
    </row>
    <row r="22624" spans="7:7">
      <c r="G22624" s="220"/>
    </row>
    <row r="22625" spans="7:7">
      <c r="G22625" s="220"/>
    </row>
    <row r="22626" spans="7:7">
      <c r="G22626" s="220"/>
    </row>
    <row r="22627" spans="7:7">
      <c r="G22627" s="220"/>
    </row>
    <row r="22628" spans="7:7">
      <c r="G22628" s="220"/>
    </row>
    <row r="22629" spans="7:7">
      <c r="G22629" s="220"/>
    </row>
    <row r="22630" spans="7:7">
      <c r="G22630" s="220"/>
    </row>
    <row r="22631" spans="7:7">
      <c r="G22631" s="220"/>
    </row>
    <row r="22632" spans="7:7">
      <c r="G22632" s="220"/>
    </row>
    <row r="22633" spans="7:7">
      <c r="G22633" s="220"/>
    </row>
    <row r="22634" spans="7:7">
      <c r="G22634" s="220"/>
    </row>
    <row r="22635" spans="7:7">
      <c r="G22635" s="220"/>
    </row>
    <row r="22636" spans="7:7">
      <c r="G22636" s="220"/>
    </row>
    <row r="22637" spans="7:7">
      <c r="G22637" s="220"/>
    </row>
    <row r="22638" spans="7:7">
      <c r="G22638" s="220"/>
    </row>
    <row r="22639" spans="7:7">
      <c r="G22639" s="220"/>
    </row>
    <row r="22640" spans="7:7">
      <c r="G22640" s="220"/>
    </row>
    <row r="22641" spans="7:7">
      <c r="G22641" s="220"/>
    </row>
    <row r="22642" spans="7:7">
      <c r="G22642" s="220"/>
    </row>
    <row r="22643" spans="7:7">
      <c r="G22643" s="220"/>
    </row>
    <row r="22644" spans="7:7">
      <c r="G22644" s="220"/>
    </row>
    <row r="22645" spans="7:7">
      <c r="G22645" s="220"/>
    </row>
    <row r="22646" spans="7:7">
      <c r="G22646" s="220"/>
    </row>
    <row r="22647" spans="7:7">
      <c r="G22647" s="220"/>
    </row>
    <row r="22648" spans="7:7">
      <c r="G22648" s="220"/>
    </row>
    <row r="22649" spans="7:7">
      <c r="G22649" s="220"/>
    </row>
    <row r="22650" spans="7:7">
      <c r="G22650" s="220"/>
    </row>
    <row r="22651" spans="7:7">
      <c r="G22651" s="220"/>
    </row>
    <row r="22652" spans="7:7">
      <c r="G22652" s="220"/>
    </row>
    <row r="22653" spans="7:7">
      <c r="G22653" s="220"/>
    </row>
    <row r="22654" spans="7:7">
      <c r="G22654" s="220"/>
    </row>
    <row r="22655" spans="7:7">
      <c r="G22655" s="220"/>
    </row>
    <row r="22656" spans="7:7">
      <c r="G22656" s="220"/>
    </row>
    <row r="22657" spans="7:7">
      <c r="G22657" s="220"/>
    </row>
    <row r="22658" spans="7:7">
      <c r="G22658" s="220"/>
    </row>
    <row r="22659" spans="7:7">
      <c r="G22659" s="220"/>
    </row>
    <row r="22660" spans="7:7">
      <c r="G22660" s="220"/>
    </row>
    <row r="22661" spans="7:7">
      <c r="G22661" s="220"/>
    </row>
    <row r="22662" spans="7:7">
      <c r="G22662" s="220"/>
    </row>
    <row r="22663" spans="7:7">
      <c r="G22663" s="220"/>
    </row>
    <row r="22664" spans="7:7">
      <c r="G22664" s="220"/>
    </row>
    <row r="22665" spans="7:7">
      <c r="G22665" s="220"/>
    </row>
    <row r="22666" spans="7:7">
      <c r="G22666" s="220"/>
    </row>
    <row r="22667" spans="7:7">
      <c r="G22667" s="220"/>
    </row>
    <row r="22668" spans="7:7">
      <c r="G22668" s="220"/>
    </row>
    <row r="22669" spans="7:7">
      <c r="G22669" s="220"/>
    </row>
    <row r="22670" spans="7:7">
      <c r="G22670" s="220"/>
    </row>
    <row r="22671" spans="7:7">
      <c r="G22671" s="220"/>
    </row>
    <row r="22672" spans="7:7">
      <c r="G22672" s="220"/>
    </row>
    <row r="22673" spans="7:7">
      <c r="G22673" s="220"/>
    </row>
    <row r="22674" spans="7:7">
      <c r="G22674" s="220"/>
    </row>
    <row r="22675" spans="7:7">
      <c r="G22675" s="220"/>
    </row>
    <row r="22676" spans="7:7">
      <c r="G22676" s="220"/>
    </row>
    <row r="22677" spans="7:7">
      <c r="G22677" s="220"/>
    </row>
    <row r="22678" spans="7:7">
      <c r="G22678" s="220"/>
    </row>
    <row r="22679" spans="7:7">
      <c r="G22679" s="220"/>
    </row>
    <row r="22680" spans="7:7">
      <c r="G22680" s="220"/>
    </row>
    <row r="22681" spans="7:7">
      <c r="G22681" s="220"/>
    </row>
    <row r="22682" spans="7:7">
      <c r="G22682" s="220"/>
    </row>
    <row r="22683" spans="7:7">
      <c r="G22683" s="220"/>
    </row>
    <row r="22684" spans="7:7">
      <c r="G22684" s="220"/>
    </row>
    <row r="22685" spans="7:7">
      <c r="G22685" s="220"/>
    </row>
    <row r="22686" spans="7:7">
      <c r="G22686" s="220"/>
    </row>
    <row r="22687" spans="7:7">
      <c r="G22687" s="220"/>
    </row>
    <row r="22688" spans="7:7">
      <c r="G22688" s="220"/>
    </row>
    <row r="22689" spans="7:7">
      <c r="G22689" s="220"/>
    </row>
    <row r="22690" spans="7:7">
      <c r="G22690" s="220"/>
    </row>
    <row r="22691" spans="7:7">
      <c r="G22691" s="220"/>
    </row>
    <row r="22692" spans="7:7">
      <c r="G22692" s="220"/>
    </row>
    <row r="22693" spans="7:7">
      <c r="G22693" s="220"/>
    </row>
    <row r="22694" spans="7:7">
      <c r="G22694" s="220"/>
    </row>
    <row r="22695" spans="7:7">
      <c r="G22695" s="220"/>
    </row>
    <row r="22696" spans="7:7">
      <c r="G22696" s="220"/>
    </row>
    <row r="22697" spans="7:7">
      <c r="G22697" s="220"/>
    </row>
    <row r="22698" spans="7:7">
      <c r="G22698" s="220"/>
    </row>
    <row r="22699" spans="7:7">
      <c r="G22699" s="220"/>
    </row>
    <row r="22700" spans="7:7">
      <c r="G22700" s="220"/>
    </row>
    <row r="22701" spans="7:7">
      <c r="G22701" s="220"/>
    </row>
    <row r="22702" spans="7:7">
      <c r="G22702" s="220"/>
    </row>
    <row r="22703" spans="7:7">
      <c r="G22703" s="220"/>
    </row>
    <row r="22704" spans="7:7">
      <c r="G22704" s="220"/>
    </row>
    <row r="22705" spans="7:7">
      <c r="G22705" s="220"/>
    </row>
    <row r="22706" spans="7:7">
      <c r="G22706" s="220"/>
    </row>
    <row r="22707" spans="7:7">
      <c r="G22707" s="220"/>
    </row>
    <row r="22708" spans="7:7">
      <c r="G22708" s="220"/>
    </row>
    <row r="22709" spans="7:7">
      <c r="G22709" s="220"/>
    </row>
    <row r="22710" spans="7:7">
      <c r="G22710" s="220"/>
    </row>
    <row r="22711" spans="7:7">
      <c r="G22711" s="220"/>
    </row>
    <row r="22712" spans="7:7">
      <c r="G22712" s="220"/>
    </row>
    <row r="22713" spans="7:7">
      <c r="G22713" s="220"/>
    </row>
    <row r="22714" spans="7:7">
      <c r="G22714" s="220"/>
    </row>
    <row r="22715" spans="7:7">
      <c r="G22715" s="220"/>
    </row>
    <row r="22716" spans="7:7">
      <c r="G22716" s="220"/>
    </row>
    <row r="22717" spans="7:7">
      <c r="G22717" s="220"/>
    </row>
    <row r="22718" spans="7:7">
      <c r="G22718" s="220"/>
    </row>
    <row r="22719" spans="7:7">
      <c r="G22719" s="220"/>
    </row>
    <row r="22720" spans="7:7">
      <c r="G22720" s="220"/>
    </row>
    <row r="22721" spans="7:7">
      <c r="G22721" s="220"/>
    </row>
    <row r="22722" spans="7:7">
      <c r="G22722" s="220"/>
    </row>
    <row r="22723" spans="7:7">
      <c r="G22723" s="220"/>
    </row>
    <row r="22724" spans="7:7">
      <c r="G22724" s="220"/>
    </row>
    <row r="22725" spans="7:7">
      <c r="G22725" s="220"/>
    </row>
    <row r="22726" spans="7:7">
      <c r="G22726" s="220"/>
    </row>
    <row r="22727" spans="7:7">
      <c r="G22727" s="220"/>
    </row>
    <row r="22728" spans="7:7">
      <c r="G22728" s="220"/>
    </row>
    <row r="22729" spans="7:7">
      <c r="G22729" s="220"/>
    </row>
    <row r="22730" spans="7:7">
      <c r="G22730" s="220"/>
    </row>
    <row r="22731" spans="7:7">
      <c r="G22731" s="220"/>
    </row>
    <row r="22732" spans="7:7">
      <c r="G22732" s="220"/>
    </row>
    <row r="22733" spans="7:7">
      <c r="G22733" s="220"/>
    </row>
    <row r="22734" spans="7:7">
      <c r="G22734" s="220"/>
    </row>
    <row r="22735" spans="7:7">
      <c r="G22735" s="220"/>
    </row>
    <row r="22736" spans="7:7">
      <c r="G22736" s="220"/>
    </row>
    <row r="22737" spans="7:7">
      <c r="G22737" s="220"/>
    </row>
    <row r="22738" spans="7:7">
      <c r="G22738" s="220"/>
    </row>
    <row r="22739" spans="7:7">
      <c r="G22739" s="220"/>
    </row>
    <row r="22740" spans="7:7">
      <c r="G22740" s="220"/>
    </row>
    <row r="22741" spans="7:7">
      <c r="G22741" s="220"/>
    </row>
    <row r="22742" spans="7:7">
      <c r="G22742" s="220"/>
    </row>
    <row r="22743" spans="7:7">
      <c r="G22743" s="220"/>
    </row>
    <row r="22744" spans="7:7">
      <c r="G22744" s="220"/>
    </row>
    <row r="22745" spans="7:7">
      <c r="G22745" s="220"/>
    </row>
    <row r="22746" spans="7:7">
      <c r="G22746" s="220"/>
    </row>
    <row r="22747" spans="7:7">
      <c r="G22747" s="220"/>
    </row>
    <row r="22748" spans="7:7">
      <c r="G22748" s="220"/>
    </row>
    <row r="22749" spans="7:7">
      <c r="G22749" s="220"/>
    </row>
    <row r="22750" spans="7:7">
      <c r="G22750" s="220"/>
    </row>
    <row r="22751" spans="7:7">
      <c r="G22751" s="220"/>
    </row>
    <row r="22752" spans="7:7">
      <c r="G22752" s="220"/>
    </row>
    <row r="22753" spans="7:7">
      <c r="G22753" s="220"/>
    </row>
    <row r="22754" spans="7:7">
      <c r="G22754" s="220"/>
    </row>
    <row r="22755" spans="7:7">
      <c r="G22755" s="220"/>
    </row>
    <row r="22756" spans="7:7">
      <c r="G22756" s="220"/>
    </row>
    <row r="22757" spans="7:7">
      <c r="G22757" s="220"/>
    </row>
    <row r="22758" spans="7:7">
      <c r="G22758" s="220"/>
    </row>
    <row r="22759" spans="7:7">
      <c r="G22759" s="220"/>
    </row>
    <row r="22760" spans="7:7">
      <c r="G22760" s="220"/>
    </row>
    <row r="22761" spans="7:7">
      <c r="G22761" s="220"/>
    </row>
    <row r="22762" spans="7:7">
      <c r="G22762" s="220"/>
    </row>
    <row r="22763" spans="7:7">
      <c r="G22763" s="220"/>
    </row>
    <row r="22764" spans="7:7">
      <c r="G22764" s="220"/>
    </row>
    <row r="22765" spans="7:7">
      <c r="G22765" s="220"/>
    </row>
    <row r="22766" spans="7:7">
      <c r="G22766" s="220"/>
    </row>
    <row r="22767" spans="7:7">
      <c r="G22767" s="220"/>
    </row>
    <row r="22768" spans="7:7">
      <c r="G22768" s="220"/>
    </row>
    <row r="22769" spans="7:7">
      <c r="G22769" s="220"/>
    </row>
    <row r="22770" spans="7:7">
      <c r="G22770" s="220"/>
    </row>
    <row r="22771" spans="7:7">
      <c r="G22771" s="220"/>
    </row>
    <row r="22772" spans="7:7">
      <c r="G22772" s="220"/>
    </row>
    <row r="22773" spans="7:7">
      <c r="G22773" s="220"/>
    </row>
    <row r="22774" spans="7:7">
      <c r="G22774" s="220"/>
    </row>
    <row r="22775" spans="7:7">
      <c r="G22775" s="220"/>
    </row>
    <row r="22776" spans="7:7">
      <c r="G22776" s="220"/>
    </row>
    <row r="22777" spans="7:7">
      <c r="G22777" s="220"/>
    </row>
    <row r="22778" spans="7:7">
      <c r="G22778" s="220"/>
    </row>
    <row r="22779" spans="7:7">
      <c r="G22779" s="220"/>
    </row>
    <row r="22780" spans="7:7">
      <c r="G22780" s="220"/>
    </row>
    <row r="22781" spans="7:7">
      <c r="G22781" s="220"/>
    </row>
    <row r="22782" spans="7:7">
      <c r="G22782" s="220"/>
    </row>
    <row r="22783" spans="7:7">
      <c r="G22783" s="220"/>
    </row>
    <row r="22784" spans="7:7">
      <c r="G22784" s="220"/>
    </row>
    <row r="22785" spans="7:7">
      <c r="G22785" s="220"/>
    </row>
    <row r="22786" spans="7:7">
      <c r="G22786" s="220"/>
    </row>
    <row r="22787" spans="7:7">
      <c r="G22787" s="220"/>
    </row>
    <row r="22788" spans="7:7">
      <c r="G22788" s="220"/>
    </row>
    <row r="22789" spans="7:7">
      <c r="G22789" s="220"/>
    </row>
    <row r="22790" spans="7:7">
      <c r="G22790" s="220"/>
    </row>
    <row r="22791" spans="7:7">
      <c r="G22791" s="220"/>
    </row>
    <row r="22792" spans="7:7">
      <c r="G22792" s="220"/>
    </row>
    <row r="22793" spans="7:7">
      <c r="G22793" s="220"/>
    </row>
    <row r="22794" spans="7:7">
      <c r="G22794" s="220"/>
    </row>
    <row r="22795" spans="7:7">
      <c r="G22795" s="220"/>
    </row>
    <row r="22796" spans="7:7">
      <c r="G22796" s="220"/>
    </row>
    <row r="22797" spans="7:7">
      <c r="G22797" s="220"/>
    </row>
    <row r="22798" spans="7:7">
      <c r="G22798" s="220"/>
    </row>
    <row r="22799" spans="7:7">
      <c r="G22799" s="220"/>
    </row>
    <row r="22800" spans="7:7">
      <c r="G22800" s="220"/>
    </row>
    <row r="22801" spans="7:7">
      <c r="G22801" s="220"/>
    </row>
    <row r="22802" spans="7:7">
      <c r="G22802" s="220"/>
    </row>
    <row r="22803" spans="7:7">
      <c r="G22803" s="220"/>
    </row>
    <row r="22804" spans="7:7">
      <c r="G22804" s="220"/>
    </row>
    <row r="22805" spans="7:7">
      <c r="G22805" s="220"/>
    </row>
    <row r="22806" spans="7:7">
      <c r="G22806" s="220"/>
    </row>
    <row r="22807" spans="7:7">
      <c r="G22807" s="220"/>
    </row>
    <row r="22808" spans="7:7">
      <c r="G22808" s="220"/>
    </row>
    <row r="22809" spans="7:7">
      <c r="G22809" s="220"/>
    </row>
    <row r="22810" spans="7:7">
      <c r="G22810" s="220"/>
    </row>
    <row r="22811" spans="7:7">
      <c r="G22811" s="220"/>
    </row>
    <row r="22812" spans="7:7">
      <c r="G22812" s="220"/>
    </row>
    <row r="22813" spans="7:7">
      <c r="G22813" s="220"/>
    </row>
    <row r="22814" spans="7:7">
      <c r="G22814" s="220"/>
    </row>
    <row r="22815" spans="7:7">
      <c r="G22815" s="220"/>
    </row>
    <row r="22816" spans="7:7">
      <c r="G22816" s="220"/>
    </row>
    <row r="22817" spans="7:7">
      <c r="G22817" s="220"/>
    </row>
    <row r="22818" spans="7:7">
      <c r="G22818" s="220"/>
    </row>
    <row r="22819" spans="7:7">
      <c r="G22819" s="220"/>
    </row>
    <row r="22820" spans="7:7">
      <c r="G22820" s="220"/>
    </row>
    <row r="22821" spans="7:7">
      <c r="G22821" s="220"/>
    </row>
    <row r="22822" spans="7:7">
      <c r="G22822" s="220"/>
    </row>
    <row r="22823" spans="7:7">
      <c r="G22823" s="220"/>
    </row>
    <row r="22824" spans="7:7">
      <c r="G22824" s="220"/>
    </row>
    <row r="22825" spans="7:7">
      <c r="G22825" s="220"/>
    </row>
    <row r="22826" spans="7:7">
      <c r="G22826" s="220"/>
    </row>
    <row r="22827" spans="7:7">
      <c r="G22827" s="220"/>
    </row>
    <row r="22828" spans="7:7">
      <c r="G22828" s="220"/>
    </row>
    <row r="22829" spans="7:7">
      <c r="G22829" s="220"/>
    </row>
    <row r="22830" spans="7:7">
      <c r="G22830" s="220"/>
    </row>
    <row r="22831" spans="7:7">
      <c r="G22831" s="220"/>
    </row>
    <row r="22832" spans="7:7">
      <c r="G22832" s="220"/>
    </row>
    <row r="22833" spans="7:7">
      <c r="G22833" s="220"/>
    </row>
    <row r="22834" spans="7:7">
      <c r="G22834" s="220"/>
    </row>
    <row r="22835" spans="7:7">
      <c r="G22835" s="220"/>
    </row>
    <row r="22836" spans="7:7">
      <c r="G22836" s="220"/>
    </row>
    <row r="22837" spans="7:7">
      <c r="G22837" s="220"/>
    </row>
    <row r="22838" spans="7:7">
      <c r="G22838" s="220"/>
    </row>
    <row r="22839" spans="7:7">
      <c r="G22839" s="220"/>
    </row>
    <row r="22840" spans="7:7">
      <c r="G22840" s="220"/>
    </row>
    <row r="22841" spans="7:7">
      <c r="G22841" s="220"/>
    </row>
    <row r="22842" spans="7:7">
      <c r="G22842" s="220"/>
    </row>
    <row r="22843" spans="7:7">
      <c r="G22843" s="220"/>
    </row>
    <row r="22844" spans="7:7">
      <c r="G22844" s="220"/>
    </row>
    <row r="22845" spans="7:7">
      <c r="G22845" s="220"/>
    </row>
    <row r="22846" spans="7:7">
      <c r="G22846" s="220"/>
    </row>
    <row r="22847" spans="7:7">
      <c r="G22847" s="220"/>
    </row>
    <row r="22848" spans="7:7">
      <c r="G22848" s="220"/>
    </row>
    <row r="22849" spans="7:7">
      <c r="G22849" s="220"/>
    </row>
    <row r="22850" spans="7:7">
      <c r="G22850" s="220"/>
    </row>
    <row r="22851" spans="7:7">
      <c r="G22851" s="220"/>
    </row>
    <row r="22852" spans="7:7">
      <c r="G22852" s="220"/>
    </row>
    <row r="22853" spans="7:7">
      <c r="G22853" s="220"/>
    </row>
    <row r="22854" spans="7:7">
      <c r="G22854" s="220"/>
    </row>
    <row r="22855" spans="7:7">
      <c r="G22855" s="220"/>
    </row>
    <row r="22856" spans="7:7">
      <c r="G22856" s="220"/>
    </row>
    <row r="22857" spans="7:7">
      <c r="G22857" s="220"/>
    </row>
    <row r="22858" spans="7:7">
      <c r="G22858" s="220"/>
    </row>
    <row r="22859" spans="7:7">
      <c r="G22859" s="220"/>
    </row>
    <row r="22860" spans="7:7">
      <c r="G22860" s="220"/>
    </row>
    <row r="22861" spans="7:7">
      <c r="G22861" s="220"/>
    </row>
    <row r="22862" spans="7:7">
      <c r="G22862" s="220"/>
    </row>
    <row r="22863" spans="7:7">
      <c r="G22863" s="220"/>
    </row>
    <row r="22864" spans="7:7">
      <c r="G22864" s="220"/>
    </row>
    <row r="22865" spans="7:7">
      <c r="G22865" s="220"/>
    </row>
    <row r="22866" spans="7:7">
      <c r="G22866" s="220"/>
    </row>
    <row r="22867" spans="7:7">
      <c r="G22867" s="220"/>
    </row>
    <row r="22868" spans="7:7">
      <c r="G22868" s="220"/>
    </row>
    <row r="22869" spans="7:7">
      <c r="G22869" s="220"/>
    </row>
    <row r="22870" spans="7:7">
      <c r="G22870" s="220"/>
    </row>
    <row r="22871" spans="7:7">
      <c r="G22871" s="220"/>
    </row>
    <row r="22872" spans="7:7">
      <c r="G22872" s="220"/>
    </row>
    <row r="22873" spans="7:7">
      <c r="G22873" s="220"/>
    </row>
    <row r="22874" spans="7:7">
      <c r="G22874" s="220"/>
    </row>
    <row r="22875" spans="7:7">
      <c r="G22875" s="220"/>
    </row>
    <row r="22876" spans="7:7">
      <c r="G22876" s="220"/>
    </row>
    <row r="22877" spans="7:7">
      <c r="G22877" s="220"/>
    </row>
    <row r="22878" spans="7:7">
      <c r="G22878" s="220"/>
    </row>
    <row r="22879" spans="7:7">
      <c r="G22879" s="220"/>
    </row>
    <row r="22880" spans="7:7">
      <c r="G22880" s="220"/>
    </row>
    <row r="22881" spans="7:7">
      <c r="G22881" s="220"/>
    </row>
    <row r="22882" spans="7:7">
      <c r="G22882" s="220"/>
    </row>
    <row r="22883" spans="7:7">
      <c r="G22883" s="220"/>
    </row>
    <row r="22884" spans="7:7">
      <c r="G22884" s="220"/>
    </row>
    <row r="22885" spans="7:7">
      <c r="G22885" s="220"/>
    </row>
    <row r="22886" spans="7:7">
      <c r="G22886" s="220"/>
    </row>
    <row r="22887" spans="7:7">
      <c r="G22887" s="220"/>
    </row>
    <row r="22888" spans="7:7">
      <c r="G22888" s="220"/>
    </row>
    <row r="22889" spans="7:7">
      <c r="G22889" s="220"/>
    </row>
    <row r="22890" spans="7:7">
      <c r="G22890" s="220"/>
    </row>
    <row r="22891" spans="7:7">
      <c r="G22891" s="220"/>
    </row>
    <row r="22892" spans="7:7">
      <c r="G22892" s="220"/>
    </row>
    <row r="22893" spans="7:7">
      <c r="G22893" s="220"/>
    </row>
    <row r="22894" spans="7:7">
      <c r="G22894" s="220"/>
    </row>
    <row r="22895" spans="7:7">
      <c r="G22895" s="220"/>
    </row>
    <row r="22896" spans="7:7">
      <c r="G22896" s="220"/>
    </row>
    <row r="22897" spans="7:7">
      <c r="G22897" s="220"/>
    </row>
    <row r="22898" spans="7:7">
      <c r="G22898" s="220"/>
    </row>
    <row r="22899" spans="7:7">
      <c r="G22899" s="220"/>
    </row>
    <row r="22900" spans="7:7">
      <c r="G22900" s="220"/>
    </row>
    <row r="22901" spans="7:7">
      <c r="G22901" s="220"/>
    </row>
    <row r="22902" spans="7:7">
      <c r="G22902" s="220"/>
    </row>
    <row r="22903" spans="7:7">
      <c r="G22903" s="220"/>
    </row>
    <row r="22904" spans="7:7">
      <c r="G22904" s="220"/>
    </row>
    <row r="22905" spans="7:7">
      <c r="G22905" s="220"/>
    </row>
    <row r="22906" spans="7:7">
      <c r="G22906" s="220"/>
    </row>
    <row r="22907" spans="7:7">
      <c r="G22907" s="220"/>
    </row>
    <row r="22908" spans="7:7">
      <c r="G22908" s="220"/>
    </row>
    <row r="22909" spans="7:7">
      <c r="G22909" s="220"/>
    </row>
    <row r="22910" spans="7:7">
      <c r="G22910" s="220"/>
    </row>
    <row r="22911" spans="7:7">
      <c r="G22911" s="220"/>
    </row>
    <row r="22912" spans="7:7">
      <c r="G22912" s="220"/>
    </row>
    <row r="22913" spans="7:7">
      <c r="G22913" s="220"/>
    </row>
    <row r="22914" spans="7:7">
      <c r="G22914" s="220"/>
    </row>
    <row r="22915" spans="7:7">
      <c r="G22915" s="220"/>
    </row>
    <row r="22916" spans="7:7">
      <c r="G22916" s="220"/>
    </row>
    <row r="22917" spans="7:7">
      <c r="G22917" s="220"/>
    </row>
    <row r="22918" spans="7:7">
      <c r="G22918" s="220"/>
    </row>
    <row r="22919" spans="7:7">
      <c r="G22919" s="220"/>
    </row>
    <row r="22920" spans="7:7">
      <c r="G22920" s="220"/>
    </row>
    <row r="22921" spans="7:7">
      <c r="G22921" s="220"/>
    </row>
    <row r="22922" spans="7:7">
      <c r="G22922" s="220"/>
    </row>
    <row r="22923" spans="7:7">
      <c r="G22923" s="220"/>
    </row>
    <row r="22924" spans="7:7">
      <c r="G22924" s="220"/>
    </row>
    <row r="22925" spans="7:7">
      <c r="G22925" s="220"/>
    </row>
    <row r="22926" spans="7:7">
      <c r="G22926" s="220"/>
    </row>
    <row r="22927" spans="7:7">
      <c r="G22927" s="220"/>
    </row>
    <row r="22928" spans="7:7">
      <c r="G22928" s="220"/>
    </row>
    <row r="22929" spans="7:7">
      <c r="G22929" s="220"/>
    </row>
    <row r="22930" spans="7:7">
      <c r="G22930" s="220"/>
    </row>
    <row r="22931" spans="7:7">
      <c r="G22931" s="220"/>
    </row>
    <row r="22932" spans="7:7">
      <c r="G22932" s="220"/>
    </row>
    <row r="22933" spans="7:7">
      <c r="G22933" s="220"/>
    </row>
    <row r="22934" spans="7:7">
      <c r="G22934" s="220"/>
    </row>
    <row r="22935" spans="7:7">
      <c r="G22935" s="220"/>
    </row>
    <row r="22936" spans="7:7">
      <c r="G22936" s="220"/>
    </row>
    <row r="22937" spans="7:7">
      <c r="G22937" s="220"/>
    </row>
    <row r="22938" spans="7:7">
      <c r="G22938" s="220"/>
    </row>
    <row r="22939" spans="7:7">
      <c r="G22939" s="220"/>
    </row>
    <row r="22940" spans="7:7">
      <c r="G22940" s="220"/>
    </row>
    <row r="22941" spans="7:7">
      <c r="G22941" s="220"/>
    </row>
    <row r="22942" spans="7:7">
      <c r="G22942" s="220"/>
    </row>
    <row r="22943" spans="7:7">
      <c r="G22943" s="220"/>
    </row>
    <row r="22944" spans="7:7">
      <c r="G22944" s="220"/>
    </row>
    <row r="22945" spans="7:7">
      <c r="G22945" s="220"/>
    </row>
    <row r="22946" spans="7:7">
      <c r="G22946" s="220"/>
    </row>
    <row r="22947" spans="7:7">
      <c r="G22947" s="220"/>
    </row>
    <row r="22948" spans="7:7">
      <c r="G22948" s="220"/>
    </row>
    <row r="22949" spans="7:7">
      <c r="G22949" s="220"/>
    </row>
    <row r="22950" spans="7:7">
      <c r="G22950" s="220"/>
    </row>
    <row r="22951" spans="7:7">
      <c r="G22951" s="220"/>
    </row>
    <row r="22952" spans="7:7">
      <c r="G22952" s="220"/>
    </row>
    <row r="22953" spans="7:7">
      <c r="G22953" s="220"/>
    </row>
    <row r="22954" spans="7:7">
      <c r="G22954" s="220"/>
    </row>
    <row r="22955" spans="7:7">
      <c r="G22955" s="220"/>
    </row>
    <row r="22956" spans="7:7">
      <c r="G22956" s="220"/>
    </row>
    <row r="22957" spans="7:7">
      <c r="G22957" s="220"/>
    </row>
    <row r="22958" spans="7:7">
      <c r="G22958" s="220"/>
    </row>
    <row r="22959" spans="7:7">
      <c r="G22959" s="220"/>
    </row>
    <row r="22960" spans="7:7">
      <c r="G22960" s="220"/>
    </row>
    <row r="22961" spans="7:7">
      <c r="G22961" s="220"/>
    </row>
    <row r="22962" spans="7:7">
      <c r="G22962" s="220"/>
    </row>
    <row r="22963" spans="7:7">
      <c r="G22963" s="220"/>
    </row>
    <row r="22964" spans="7:7">
      <c r="G22964" s="220"/>
    </row>
    <row r="22965" spans="7:7">
      <c r="G22965" s="220"/>
    </row>
    <row r="22966" spans="7:7">
      <c r="G22966" s="220"/>
    </row>
    <row r="22967" spans="7:7">
      <c r="G22967" s="220"/>
    </row>
    <row r="22968" spans="7:7">
      <c r="G22968" s="220"/>
    </row>
    <row r="22969" spans="7:7">
      <c r="G22969" s="220"/>
    </row>
    <row r="22970" spans="7:7">
      <c r="G22970" s="220"/>
    </row>
    <row r="22971" spans="7:7">
      <c r="G22971" s="220"/>
    </row>
    <row r="22972" spans="7:7">
      <c r="G22972" s="220"/>
    </row>
    <row r="22973" spans="7:7">
      <c r="G22973" s="220"/>
    </row>
    <row r="22974" spans="7:7">
      <c r="G22974" s="220"/>
    </row>
    <row r="22975" spans="7:7">
      <c r="G22975" s="220"/>
    </row>
    <row r="22976" spans="7:7">
      <c r="G22976" s="220"/>
    </row>
    <row r="22977" spans="7:7">
      <c r="G22977" s="220"/>
    </row>
    <row r="22978" spans="7:7">
      <c r="G22978" s="220"/>
    </row>
    <row r="22979" spans="7:7">
      <c r="G22979" s="220"/>
    </row>
    <row r="22980" spans="7:7">
      <c r="G22980" s="220"/>
    </row>
    <row r="22981" spans="7:7">
      <c r="G22981" s="220"/>
    </row>
    <row r="22982" spans="7:7">
      <c r="G22982" s="220"/>
    </row>
    <row r="22983" spans="7:7">
      <c r="G22983" s="220"/>
    </row>
    <row r="22984" spans="7:7">
      <c r="G22984" s="220"/>
    </row>
    <row r="22985" spans="7:7">
      <c r="G22985" s="220"/>
    </row>
    <row r="22986" spans="7:7">
      <c r="G22986" s="220"/>
    </row>
    <row r="22987" spans="7:7">
      <c r="G22987" s="220"/>
    </row>
    <row r="22988" spans="7:7">
      <c r="G22988" s="220"/>
    </row>
    <row r="22989" spans="7:7">
      <c r="G22989" s="220"/>
    </row>
    <row r="22990" spans="7:7">
      <c r="G22990" s="220"/>
    </row>
    <row r="22991" spans="7:7">
      <c r="G22991" s="220"/>
    </row>
    <row r="22992" spans="7:7">
      <c r="G22992" s="220"/>
    </row>
    <row r="22993" spans="7:7">
      <c r="G22993" s="220"/>
    </row>
    <row r="22994" spans="7:7">
      <c r="G22994" s="220"/>
    </row>
    <row r="22995" spans="7:7">
      <c r="G22995" s="220"/>
    </row>
    <row r="22996" spans="7:7">
      <c r="G22996" s="220"/>
    </row>
    <row r="22997" spans="7:7">
      <c r="G22997" s="220"/>
    </row>
    <row r="22998" spans="7:7">
      <c r="G22998" s="220"/>
    </row>
    <row r="22999" spans="7:7">
      <c r="G22999" s="220"/>
    </row>
    <row r="23000" spans="7:7">
      <c r="G23000" s="220"/>
    </row>
    <row r="23001" spans="7:7">
      <c r="G23001" s="220"/>
    </row>
    <row r="23002" spans="7:7">
      <c r="G23002" s="220"/>
    </row>
    <row r="23003" spans="7:7">
      <c r="G23003" s="220"/>
    </row>
    <row r="23004" spans="7:7">
      <c r="G23004" s="220"/>
    </row>
    <row r="23005" spans="7:7">
      <c r="G23005" s="220"/>
    </row>
    <row r="23006" spans="7:7">
      <c r="G23006" s="220"/>
    </row>
    <row r="23007" spans="7:7">
      <c r="G23007" s="220"/>
    </row>
    <row r="23008" spans="7:7">
      <c r="G23008" s="220"/>
    </row>
    <row r="23009" spans="7:7">
      <c r="G23009" s="220"/>
    </row>
    <row r="23010" spans="7:7">
      <c r="G23010" s="220"/>
    </row>
    <row r="23011" spans="7:7">
      <c r="G23011" s="220"/>
    </row>
    <row r="23012" spans="7:7">
      <c r="G23012" s="220"/>
    </row>
    <row r="23013" spans="7:7">
      <c r="G23013" s="220"/>
    </row>
    <row r="23014" spans="7:7">
      <c r="G23014" s="220"/>
    </row>
    <row r="23015" spans="7:7">
      <c r="G23015" s="220"/>
    </row>
    <row r="23016" spans="7:7">
      <c r="G23016" s="220"/>
    </row>
    <row r="23017" spans="7:7">
      <c r="G23017" s="220"/>
    </row>
    <row r="23018" spans="7:7">
      <c r="G23018" s="220"/>
    </row>
    <row r="23019" spans="7:7">
      <c r="G23019" s="220"/>
    </row>
    <row r="23020" spans="7:7">
      <c r="G23020" s="220"/>
    </row>
    <row r="23021" spans="7:7">
      <c r="G23021" s="220"/>
    </row>
    <row r="23022" spans="7:7">
      <c r="G23022" s="220"/>
    </row>
    <row r="23023" spans="7:7">
      <c r="G23023" s="220"/>
    </row>
    <row r="23024" spans="7:7">
      <c r="G23024" s="220"/>
    </row>
    <row r="23025" spans="7:7">
      <c r="G23025" s="220"/>
    </row>
    <row r="23026" spans="7:7">
      <c r="G23026" s="220"/>
    </row>
    <row r="23027" spans="7:7">
      <c r="G23027" s="220"/>
    </row>
    <row r="23028" spans="7:7">
      <c r="G23028" s="220"/>
    </row>
    <row r="23029" spans="7:7">
      <c r="G23029" s="220"/>
    </row>
    <row r="23030" spans="7:7">
      <c r="G23030" s="220"/>
    </row>
    <row r="23031" spans="7:7">
      <c r="G23031" s="220"/>
    </row>
    <row r="23032" spans="7:7">
      <c r="G23032" s="220"/>
    </row>
    <row r="23033" spans="7:7">
      <c r="G23033" s="220"/>
    </row>
    <row r="23034" spans="7:7">
      <c r="G23034" s="220"/>
    </row>
    <row r="23035" spans="7:7">
      <c r="G23035" s="220"/>
    </row>
    <row r="23036" spans="7:7">
      <c r="G23036" s="220"/>
    </row>
    <row r="23037" spans="7:7">
      <c r="G23037" s="220"/>
    </row>
    <row r="23038" spans="7:7">
      <c r="G23038" s="220"/>
    </row>
    <row r="23039" spans="7:7">
      <c r="G23039" s="220"/>
    </row>
    <row r="23040" spans="7:7">
      <c r="G23040" s="220"/>
    </row>
    <row r="23041" spans="7:7">
      <c r="G23041" s="220"/>
    </row>
    <row r="23042" spans="7:7">
      <c r="G23042" s="220"/>
    </row>
    <row r="23043" spans="7:7">
      <c r="G23043" s="220"/>
    </row>
    <row r="23044" spans="7:7">
      <c r="G23044" s="220"/>
    </row>
    <row r="23045" spans="7:7">
      <c r="G23045" s="220"/>
    </row>
    <row r="23046" spans="7:7">
      <c r="G23046" s="220"/>
    </row>
    <row r="23047" spans="7:7">
      <c r="G23047" s="220"/>
    </row>
    <row r="23048" spans="7:7">
      <c r="G23048" s="220"/>
    </row>
    <row r="23049" spans="7:7">
      <c r="G23049" s="220"/>
    </row>
    <row r="23050" spans="7:7">
      <c r="G23050" s="220"/>
    </row>
    <row r="23051" spans="7:7">
      <c r="G23051" s="220"/>
    </row>
    <row r="23052" spans="7:7">
      <c r="G23052" s="220"/>
    </row>
    <row r="23053" spans="7:7">
      <c r="G23053" s="220"/>
    </row>
    <row r="23054" spans="7:7">
      <c r="G23054" s="220"/>
    </row>
    <row r="23055" spans="7:7">
      <c r="G23055" s="220"/>
    </row>
    <row r="23056" spans="7:7">
      <c r="G23056" s="220"/>
    </row>
    <row r="23057" spans="7:7">
      <c r="G23057" s="220"/>
    </row>
    <row r="23058" spans="7:7">
      <c r="G23058" s="220"/>
    </row>
    <row r="23059" spans="7:7">
      <c r="G23059" s="220"/>
    </row>
    <row r="23060" spans="7:7">
      <c r="G23060" s="220"/>
    </row>
    <row r="23061" spans="7:7">
      <c r="G23061" s="220"/>
    </row>
    <row r="23062" spans="7:7">
      <c r="G23062" s="220"/>
    </row>
    <row r="23063" spans="7:7">
      <c r="G23063" s="220"/>
    </row>
    <row r="23064" spans="7:7">
      <c r="G23064" s="220"/>
    </row>
    <row r="23065" spans="7:7">
      <c r="G23065" s="220"/>
    </row>
    <row r="23066" spans="7:7">
      <c r="G23066" s="220"/>
    </row>
    <row r="23067" spans="7:7">
      <c r="G23067" s="220"/>
    </row>
    <row r="23068" spans="7:7">
      <c r="G23068" s="220"/>
    </row>
    <row r="23069" spans="7:7">
      <c r="G23069" s="220"/>
    </row>
    <row r="23070" spans="7:7">
      <c r="G23070" s="220"/>
    </row>
    <row r="23071" spans="7:7">
      <c r="G23071" s="220"/>
    </row>
    <row r="23072" spans="7:7">
      <c r="G23072" s="220"/>
    </row>
    <row r="23073" spans="7:7">
      <c r="G23073" s="220"/>
    </row>
    <row r="23074" spans="7:7">
      <c r="G23074" s="220"/>
    </row>
    <row r="23075" spans="7:7">
      <c r="G23075" s="220"/>
    </row>
    <row r="23076" spans="7:7">
      <c r="G23076" s="220"/>
    </row>
    <row r="23077" spans="7:7">
      <c r="G23077" s="220"/>
    </row>
    <row r="23078" spans="7:7">
      <c r="G23078" s="220"/>
    </row>
    <row r="23079" spans="7:7">
      <c r="G23079" s="220"/>
    </row>
    <row r="23080" spans="7:7">
      <c r="G23080" s="220"/>
    </row>
    <row r="23081" spans="7:7">
      <c r="G23081" s="220"/>
    </row>
    <row r="23082" spans="7:7">
      <c r="G23082" s="220"/>
    </row>
    <row r="23083" spans="7:7">
      <c r="G23083" s="220"/>
    </row>
    <row r="23084" spans="7:7">
      <c r="G23084" s="220"/>
    </row>
    <row r="23085" spans="7:7">
      <c r="G23085" s="220"/>
    </row>
    <row r="23086" spans="7:7">
      <c r="G23086" s="220"/>
    </row>
    <row r="23087" spans="7:7">
      <c r="G23087" s="220"/>
    </row>
    <row r="23088" spans="7:7">
      <c r="G23088" s="220"/>
    </row>
    <row r="23089" spans="7:7">
      <c r="G23089" s="220"/>
    </row>
    <row r="23090" spans="7:7">
      <c r="G23090" s="220"/>
    </row>
    <row r="23091" spans="7:7">
      <c r="G23091" s="220"/>
    </row>
    <row r="23092" spans="7:7">
      <c r="G23092" s="220"/>
    </row>
    <row r="23093" spans="7:7">
      <c r="G23093" s="220"/>
    </row>
    <row r="23094" spans="7:7">
      <c r="G23094" s="220"/>
    </row>
    <row r="23095" spans="7:7">
      <c r="G23095" s="220"/>
    </row>
    <row r="23096" spans="7:7">
      <c r="G23096" s="220"/>
    </row>
    <row r="23097" spans="7:7">
      <c r="G23097" s="220"/>
    </row>
    <row r="23098" spans="7:7">
      <c r="G23098" s="220"/>
    </row>
    <row r="23099" spans="7:7">
      <c r="G23099" s="220"/>
    </row>
    <row r="23100" spans="7:7">
      <c r="G23100" s="220"/>
    </row>
    <row r="23101" spans="7:7">
      <c r="G23101" s="220"/>
    </row>
    <row r="23102" spans="7:7">
      <c r="G23102" s="220"/>
    </row>
    <row r="23103" spans="7:7">
      <c r="G23103" s="220"/>
    </row>
    <row r="23104" spans="7:7">
      <c r="G23104" s="220"/>
    </row>
    <row r="23105" spans="7:7">
      <c r="G23105" s="220"/>
    </row>
    <row r="23106" spans="7:7">
      <c r="G23106" s="220"/>
    </row>
    <row r="23107" spans="7:7">
      <c r="G23107" s="220"/>
    </row>
    <row r="23108" spans="7:7">
      <c r="G23108" s="220"/>
    </row>
    <row r="23109" spans="7:7">
      <c r="G23109" s="220"/>
    </row>
    <row r="23110" spans="7:7">
      <c r="G23110" s="220"/>
    </row>
    <row r="23111" spans="7:7">
      <c r="G23111" s="220"/>
    </row>
    <row r="23112" spans="7:7">
      <c r="G23112" s="220"/>
    </row>
    <row r="23113" spans="7:7">
      <c r="G23113" s="220"/>
    </row>
    <row r="23114" spans="7:7">
      <c r="G23114" s="220"/>
    </row>
    <row r="23115" spans="7:7">
      <c r="G23115" s="220"/>
    </row>
    <row r="23116" spans="7:7">
      <c r="G23116" s="220"/>
    </row>
    <row r="23117" spans="7:7">
      <c r="G23117" s="220"/>
    </row>
    <row r="23118" spans="7:7">
      <c r="G23118" s="220"/>
    </row>
    <row r="23119" spans="7:7">
      <c r="G23119" s="220"/>
    </row>
    <row r="23120" spans="7:7">
      <c r="G23120" s="220"/>
    </row>
    <row r="23121" spans="7:7">
      <c r="G23121" s="220"/>
    </row>
    <row r="23122" spans="7:7">
      <c r="G23122" s="220"/>
    </row>
    <row r="23123" spans="7:7">
      <c r="G23123" s="220"/>
    </row>
    <row r="23124" spans="7:7">
      <c r="G23124" s="220"/>
    </row>
    <row r="23125" spans="7:7">
      <c r="G23125" s="220"/>
    </row>
    <row r="23126" spans="7:7">
      <c r="G23126" s="220"/>
    </row>
    <row r="23127" spans="7:7">
      <c r="G23127" s="220"/>
    </row>
    <row r="23128" spans="7:7">
      <c r="G23128" s="220"/>
    </row>
    <row r="23129" spans="7:7">
      <c r="G23129" s="220"/>
    </row>
    <row r="23130" spans="7:7">
      <c r="G23130" s="220"/>
    </row>
    <row r="23131" spans="7:7">
      <c r="G23131" s="220"/>
    </row>
    <row r="23132" spans="7:7">
      <c r="G23132" s="220"/>
    </row>
    <row r="23133" spans="7:7">
      <c r="G23133" s="220"/>
    </row>
    <row r="23134" spans="7:7">
      <c r="G23134" s="220"/>
    </row>
    <row r="23135" spans="7:7">
      <c r="G23135" s="220"/>
    </row>
    <row r="23136" spans="7:7">
      <c r="G23136" s="220"/>
    </row>
    <row r="23137" spans="7:7">
      <c r="G23137" s="220"/>
    </row>
    <row r="23138" spans="7:7">
      <c r="G23138" s="220"/>
    </row>
    <row r="23139" spans="7:7">
      <c r="G23139" s="220"/>
    </row>
    <row r="23140" spans="7:7">
      <c r="G23140" s="220"/>
    </row>
    <row r="23141" spans="7:7">
      <c r="G23141" s="220"/>
    </row>
    <row r="23142" spans="7:7">
      <c r="G23142" s="220"/>
    </row>
    <row r="23143" spans="7:7">
      <c r="G23143" s="220"/>
    </row>
    <row r="23144" spans="7:7">
      <c r="G23144" s="220"/>
    </row>
    <row r="23145" spans="7:7">
      <c r="G23145" s="220"/>
    </row>
    <row r="23146" spans="7:7">
      <c r="G23146" s="220"/>
    </row>
    <row r="23147" spans="7:7">
      <c r="G23147" s="220"/>
    </row>
    <row r="23148" spans="7:7">
      <c r="G23148" s="220"/>
    </row>
    <row r="23149" spans="7:7">
      <c r="G23149" s="220"/>
    </row>
    <row r="23150" spans="7:7">
      <c r="G23150" s="220"/>
    </row>
    <row r="23151" spans="7:7">
      <c r="G23151" s="220"/>
    </row>
    <row r="23152" spans="7:7">
      <c r="G23152" s="220"/>
    </row>
    <row r="23153" spans="7:7">
      <c r="G23153" s="220"/>
    </row>
    <row r="23154" spans="7:7">
      <c r="G23154" s="220"/>
    </row>
    <row r="23155" spans="7:7">
      <c r="G23155" s="220"/>
    </row>
    <row r="23156" spans="7:7">
      <c r="G23156" s="220"/>
    </row>
    <row r="23157" spans="7:7">
      <c r="G23157" s="220"/>
    </row>
    <row r="23158" spans="7:7">
      <c r="G23158" s="220"/>
    </row>
    <row r="23159" spans="7:7">
      <c r="G23159" s="220"/>
    </row>
    <row r="23160" spans="7:7">
      <c r="G23160" s="220"/>
    </row>
    <row r="23161" spans="7:7">
      <c r="G23161" s="220"/>
    </row>
    <row r="23162" spans="7:7">
      <c r="G23162" s="220"/>
    </row>
    <row r="23163" spans="7:7">
      <c r="G23163" s="220"/>
    </row>
    <row r="23164" spans="7:7">
      <c r="G23164" s="220"/>
    </row>
    <row r="23165" spans="7:7">
      <c r="G23165" s="220"/>
    </row>
    <row r="23166" spans="7:7">
      <c r="G23166" s="220"/>
    </row>
    <row r="23167" spans="7:7">
      <c r="G23167" s="220"/>
    </row>
    <row r="23168" spans="7:7">
      <c r="G23168" s="220"/>
    </row>
    <row r="23169" spans="7:7">
      <c r="G23169" s="220"/>
    </row>
    <row r="23170" spans="7:7">
      <c r="G23170" s="220"/>
    </row>
    <row r="23171" spans="7:7">
      <c r="G23171" s="220"/>
    </row>
    <row r="23172" spans="7:7">
      <c r="G23172" s="220"/>
    </row>
    <row r="23173" spans="7:7">
      <c r="G23173" s="220"/>
    </row>
    <row r="23174" spans="7:7">
      <c r="G23174" s="220"/>
    </row>
    <row r="23175" spans="7:7">
      <c r="G23175" s="220"/>
    </row>
    <row r="23176" spans="7:7">
      <c r="G23176" s="220"/>
    </row>
    <row r="23177" spans="7:7">
      <c r="G23177" s="220"/>
    </row>
    <row r="23178" spans="7:7">
      <c r="G23178" s="220"/>
    </row>
    <row r="23179" spans="7:7">
      <c r="G23179" s="220"/>
    </row>
    <row r="23180" spans="7:7">
      <c r="G23180" s="220"/>
    </row>
    <row r="23181" spans="7:7">
      <c r="G23181" s="220"/>
    </row>
    <row r="23182" spans="7:7">
      <c r="G23182" s="220"/>
    </row>
    <row r="23183" spans="7:7">
      <c r="G23183" s="220"/>
    </row>
    <row r="23184" spans="7:7">
      <c r="G23184" s="220"/>
    </row>
    <row r="23185" spans="7:7">
      <c r="G23185" s="220"/>
    </row>
    <row r="23186" spans="7:7">
      <c r="G23186" s="220"/>
    </row>
    <row r="23187" spans="7:7">
      <c r="G23187" s="220"/>
    </row>
    <row r="23188" spans="7:7">
      <c r="G23188" s="220"/>
    </row>
    <row r="23189" spans="7:7">
      <c r="G23189" s="220"/>
    </row>
    <row r="23190" spans="7:7">
      <c r="G23190" s="220"/>
    </row>
    <row r="23191" spans="7:7">
      <c r="G23191" s="220"/>
    </row>
    <row r="23192" spans="7:7">
      <c r="G23192" s="220"/>
    </row>
    <row r="23193" spans="7:7">
      <c r="G23193" s="220"/>
    </row>
    <row r="23194" spans="7:7">
      <c r="G23194" s="220"/>
    </row>
    <row r="23195" spans="7:7">
      <c r="G23195" s="220"/>
    </row>
    <row r="23196" spans="7:7">
      <c r="G23196" s="220"/>
    </row>
    <row r="23197" spans="7:7">
      <c r="G23197" s="220"/>
    </row>
    <row r="23198" spans="7:7">
      <c r="G23198" s="220"/>
    </row>
    <row r="23199" spans="7:7">
      <c r="G23199" s="220"/>
    </row>
    <row r="23200" spans="7:7">
      <c r="G23200" s="220"/>
    </row>
    <row r="23201" spans="7:7">
      <c r="G23201" s="220"/>
    </row>
    <row r="23202" spans="7:7">
      <c r="G23202" s="220"/>
    </row>
    <row r="23203" spans="7:7">
      <c r="G23203" s="220"/>
    </row>
    <row r="23204" spans="7:7">
      <c r="G23204" s="220"/>
    </row>
    <row r="23205" spans="7:7">
      <c r="G23205" s="220"/>
    </row>
    <row r="23206" spans="7:7">
      <c r="G23206" s="220"/>
    </row>
    <row r="23207" spans="7:7">
      <c r="G23207" s="220"/>
    </row>
    <row r="23208" spans="7:7">
      <c r="G23208" s="220"/>
    </row>
    <row r="23209" spans="7:7">
      <c r="G23209" s="220"/>
    </row>
    <row r="23210" spans="7:7">
      <c r="G23210" s="220"/>
    </row>
    <row r="23211" spans="7:7">
      <c r="G23211" s="220"/>
    </row>
    <row r="23212" spans="7:7">
      <c r="G23212" s="220"/>
    </row>
    <row r="23213" spans="7:7">
      <c r="G23213" s="220"/>
    </row>
    <row r="23214" spans="7:7">
      <c r="G23214" s="220"/>
    </row>
    <row r="23215" spans="7:7">
      <c r="G23215" s="220"/>
    </row>
    <row r="23216" spans="7:7">
      <c r="G23216" s="220"/>
    </row>
    <row r="23217" spans="7:7">
      <c r="G23217" s="220"/>
    </row>
    <row r="23218" spans="7:7">
      <c r="G23218" s="220"/>
    </row>
    <row r="23219" spans="7:7">
      <c r="G23219" s="220"/>
    </row>
    <row r="23220" spans="7:7">
      <c r="G23220" s="220"/>
    </row>
    <row r="23221" spans="7:7">
      <c r="G23221" s="220"/>
    </row>
    <row r="23222" spans="7:7">
      <c r="G23222" s="220"/>
    </row>
    <row r="23223" spans="7:7">
      <c r="G23223" s="220"/>
    </row>
    <row r="23224" spans="7:7">
      <c r="G23224" s="220"/>
    </row>
    <row r="23225" spans="7:7">
      <c r="G23225" s="220"/>
    </row>
    <row r="23226" spans="7:7">
      <c r="G23226" s="220"/>
    </row>
    <row r="23227" spans="7:7">
      <c r="G23227" s="220"/>
    </row>
    <row r="23228" spans="7:7">
      <c r="G23228" s="220"/>
    </row>
    <row r="23229" spans="7:7">
      <c r="G23229" s="220"/>
    </row>
    <row r="23230" spans="7:7">
      <c r="G23230" s="220"/>
    </row>
    <row r="23231" spans="7:7">
      <c r="G23231" s="220"/>
    </row>
    <row r="23232" spans="7:7">
      <c r="G23232" s="220"/>
    </row>
    <row r="23233" spans="7:7">
      <c r="G23233" s="220"/>
    </row>
    <row r="23234" spans="7:7">
      <c r="G23234" s="220"/>
    </row>
    <row r="23235" spans="7:7">
      <c r="G23235" s="220"/>
    </row>
    <row r="23236" spans="7:7">
      <c r="G23236" s="220"/>
    </row>
    <row r="23237" spans="7:7">
      <c r="G23237" s="220"/>
    </row>
    <row r="23238" spans="7:7">
      <c r="G23238" s="220"/>
    </row>
    <row r="23239" spans="7:7">
      <c r="G23239" s="220"/>
    </row>
    <row r="23240" spans="7:7">
      <c r="G23240" s="220"/>
    </row>
    <row r="23241" spans="7:7">
      <c r="G23241" s="220"/>
    </row>
    <row r="23242" spans="7:7">
      <c r="G23242" s="220"/>
    </row>
    <row r="23243" spans="7:7">
      <c r="G23243" s="220"/>
    </row>
    <row r="23244" spans="7:7">
      <c r="G23244" s="220"/>
    </row>
    <row r="23245" spans="7:7">
      <c r="G23245" s="220"/>
    </row>
    <row r="23246" spans="7:7">
      <c r="G23246" s="220"/>
    </row>
    <row r="23247" spans="7:7">
      <c r="G23247" s="220"/>
    </row>
    <row r="23248" spans="7:7">
      <c r="G23248" s="220"/>
    </row>
    <row r="23249" spans="7:7">
      <c r="G23249" s="220"/>
    </row>
    <row r="23250" spans="7:7">
      <c r="G23250" s="220"/>
    </row>
    <row r="23251" spans="7:7">
      <c r="G23251" s="220"/>
    </row>
    <row r="23252" spans="7:7">
      <c r="G23252" s="220"/>
    </row>
    <row r="23253" spans="7:7">
      <c r="G23253" s="220"/>
    </row>
    <row r="23254" spans="7:7">
      <c r="G23254" s="220"/>
    </row>
    <row r="23255" spans="7:7">
      <c r="G23255" s="220"/>
    </row>
    <row r="23256" spans="7:7">
      <c r="G23256" s="220"/>
    </row>
    <row r="23257" spans="7:7">
      <c r="G23257" s="220"/>
    </row>
    <row r="23258" spans="7:7">
      <c r="G23258" s="220"/>
    </row>
    <row r="23259" spans="7:7">
      <c r="G23259" s="220"/>
    </row>
    <row r="23260" spans="7:7">
      <c r="G23260" s="220"/>
    </row>
    <row r="23261" spans="7:7">
      <c r="G23261" s="220"/>
    </row>
    <row r="23262" spans="7:7">
      <c r="G23262" s="220"/>
    </row>
    <row r="23263" spans="7:7">
      <c r="G23263" s="220"/>
    </row>
    <row r="23264" spans="7:7">
      <c r="G23264" s="220"/>
    </row>
    <row r="23265" spans="7:7">
      <c r="G23265" s="220"/>
    </row>
    <row r="23266" spans="7:7">
      <c r="G23266" s="220"/>
    </row>
    <row r="23267" spans="7:7">
      <c r="G23267" s="220"/>
    </row>
    <row r="23268" spans="7:7">
      <c r="G23268" s="220"/>
    </row>
    <row r="23269" spans="7:7">
      <c r="G23269" s="220"/>
    </row>
    <row r="23270" spans="7:7">
      <c r="G23270" s="220"/>
    </row>
    <row r="23271" spans="7:7">
      <c r="G23271" s="220"/>
    </row>
    <row r="23272" spans="7:7">
      <c r="G23272" s="220"/>
    </row>
    <row r="23273" spans="7:7">
      <c r="G23273" s="220"/>
    </row>
    <row r="23274" spans="7:7">
      <c r="G23274" s="220"/>
    </row>
    <row r="23275" spans="7:7">
      <c r="G23275" s="220"/>
    </row>
    <row r="23276" spans="7:7">
      <c r="G23276" s="220"/>
    </row>
    <row r="23277" spans="7:7">
      <c r="G23277" s="220"/>
    </row>
    <row r="23278" spans="7:7">
      <c r="G23278" s="220"/>
    </row>
    <row r="23279" spans="7:7">
      <c r="G23279" s="220"/>
    </row>
    <row r="23280" spans="7:7">
      <c r="G23280" s="220"/>
    </row>
    <row r="23281" spans="7:7">
      <c r="G23281" s="220"/>
    </row>
    <row r="23282" spans="7:7">
      <c r="G23282" s="220"/>
    </row>
    <row r="23283" spans="7:7">
      <c r="G23283" s="220"/>
    </row>
    <row r="23284" spans="7:7">
      <c r="G23284" s="220"/>
    </row>
    <row r="23285" spans="7:7">
      <c r="G23285" s="220"/>
    </row>
    <row r="23286" spans="7:7">
      <c r="G23286" s="220"/>
    </row>
    <row r="23287" spans="7:7">
      <c r="G23287" s="220"/>
    </row>
    <row r="23288" spans="7:7">
      <c r="G23288" s="220"/>
    </row>
    <row r="23289" spans="7:7">
      <c r="G23289" s="220"/>
    </row>
    <row r="23290" spans="7:7">
      <c r="G23290" s="220"/>
    </row>
    <row r="23291" spans="7:7">
      <c r="G23291" s="220"/>
    </row>
    <row r="23292" spans="7:7">
      <c r="G23292" s="220"/>
    </row>
    <row r="23293" spans="7:7">
      <c r="G23293" s="220"/>
    </row>
    <row r="23294" spans="7:7">
      <c r="G23294" s="220"/>
    </row>
    <row r="23295" spans="7:7">
      <c r="G23295" s="220"/>
    </row>
    <row r="23296" spans="7:7">
      <c r="G23296" s="220"/>
    </row>
    <row r="23297" spans="7:7">
      <c r="G23297" s="220"/>
    </row>
    <row r="23298" spans="7:7">
      <c r="G23298" s="220"/>
    </row>
    <row r="23299" spans="7:7">
      <c r="G23299" s="220"/>
    </row>
    <row r="23300" spans="7:7">
      <c r="G23300" s="220"/>
    </row>
    <row r="23301" spans="7:7">
      <c r="G23301" s="220"/>
    </row>
    <row r="23302" spans="7:7">
      <c r="G23302" s="220"/>
    </row>
    <row r="23303" spans="7:7">
      <c r="G23303" s="220"/>
    </row>
    <row r="23304" spans="7:7">
      <c r="G23304" s="220"/>
    </row>
    <row r="23305" spans="7:7">
      <c r="G23305" s="220"/>
    </row>
    <row r="23306" spans="7:7">
      <c r="G23306" s="220"/>
    </row>
    <row r="23307" spans="7:7">
      <c r="G23307" s="220"/>
    </row>
    <row r="23308" spans="7:7">
      <c r="G23308" s="220"/>
    </row>
    <row r="23309" spans="7:7">
      <c r="G23309" s="220"/>
    </row>
    <row r="23310" spans="7:7">
      <c r="G23310" s="220"/>
    </row>
    <row r="23311" spans="7:7">
      <c r="G23311" s="220"/>
    </row>
    <row r="23312" spans="7:7">
      <c r="G23312" s="220"/>
    </row>
    <row r="23313" spans="7:7">
      <c r="G23313" s="220"/>
    </row>
    <row r="23314" spans="7:7">
      <c r="G23314" s="220"/>
    </row>
    <row r="23315" spans="7:7">
      <c r="G23315" s="220"/>
    </row>
    <row r="23316" spans="7:7">
      <c r="G23316" s="220"/>
    </row>
    <row r="23317" spans="7:7">
      <c r="G23317" s="220"/>
    </row>
    <row r="23318" spans="7:7">
      <c r="G23318" s="220"/>
    </row>
    <row r="23319" spans="7:7">
      <c r="G23319" s="220"/>
    </row>
    <row r="23320" spans="7:7">
      <c r="G23320" s="220"/>
    </row>
    <row r="23321" spans="7:7">
      <c r="G23321" s="220"/>
    </row>
    <row r="23322" spans="7:7">
      <c r="G23322" s="220"/>
    </row>
    <row r="23323" spans="7:7">
      <c r="G23323" s="220"/>
    </row>
    <row r="23324" spans="7:7">
      <c r="G23324" s="220"/>
    </row>
    <row r="23325" spans="7:7">
      <c r="G23325" s="220"/>
    </row>
    <row r="23326" spans="7:7">
      <c r="G23326" s="220"/>
    </row>
    <row r="23327" spans="7:7">
      <c r="G23327" s="220"/>
    </row>
    <row r="23328" spans="7:7">
      <c r="G23328" s="220"/>
    </row>
    <row r="23329" spans="7:7">
      <c r="G23329" s="220"/>
    </row>
    <row r="23330" spans="7:7">
      <c r="G23330" s="220"/>
    </row>
    <row r="23331" spans="7:7">
      <c r="G23331" s="220"/>
    </row>
    <row r="23332" spans="7:7">
      <c r="G23332" s="220"/>
    </row>
    <row r="23333" spans="7:7">
      <c r="G23333" s="220"/>
    </row>
    <row r="23334" spans="7:7">
      <c r="G23334" s="220"/>
    </row>
    <row r="23335" spans="7:7">
      <c r="G23335" s="220"/>
    </row>
    <row r="23336" spans="7:7">
      <c r="G23336" s="220"/>
    </row>
    <row r="23337" spans="7:7">
      <c r="G23337" s="220"/>
    </row>
    <row r="23338" spans="7:7">
      <c r="G23338" s="220"/>
    </row>
    <row r="23339" spans="7:7">
      <c r="G23339" s="220"/>
    </row>
    <row r="23340" spans="7:7">
      <c r="G23340" s="220"/>
    </row>
    <row r="23341" spans="7:7">
      <c r="G23341" s="220"/>
    </row>
    <row r="23342" spans="7:7">
      <c r="G23342" s="220"/>
    </row>
    <row r="23343" spans="7:7">
      <c r="G23343" s="220"/>
    </row>
    <row r="23344" spans="7:7">
      <c r="G23344" s="220"/>
    </row>
    <row r="23345" spans="7:7">
      <c r="G23345" s="220"/>
    </row>
    <row r="23346" spans="7:7">
      <c r="G23346" s="220"/>
    </row>
    <row r="23347" spans="7:7">
      <c r="G23347" s="220"/>
    </row>
    <row r="23348" spans="7:7">
      <c r="G23348" s="220"/>
    </row>
    <row r="23349" spans="7:7">
      <c r="G23349" s="220"/>
    </row>
    <row r="23350" spans="7:7">
      <c r="G23350" s="220"/>
    </row>
    <row r="23351" spans="7:7">
      <c r="G23351" s="220"/>
    </row>
    <row r="23352" spans="7:7">
      <c r="G23352" s="220"/>
    </row>
    <row r="23353" spans="7:7">
      <c r="G23353" s="220"/>
    </row>
    <row r="23354" spans="7:7">
      <c r="G23354" s="220"/>
    </row>
    <row r="23355" spans="7:7">
      <c r="G23355" s="220"/>
    </row>
    <row r="23356" spans="7:7">
      <c r="G23356" s="220"/>
    </row>
    <row r="23357" spans="7:7">
      <c r="G23357" s="220"/>
    </row>
    <row r="23358" spans="7:7">
      <c r="G23358" s="220"/>
    </row>
    <row r="23359" spans="7:7">
      <c r="G23359" s="220"/>
    </row>
    <row r="23360" spans="7:7">
      <c r="G23360" s="220"/>
    </row>
    <row r="23361" spans="7:7">
      <c r="G23361" s="220"/>
    </row>
    <row r="23362" spans="7:7">
      <c r="G23362" s="220"/>
    </row>
    <row r="23363" spans="7:7">
      <c r="G23363" s="220"/>
    </row>
    <row r="23364" spans="7:7">
      <c r="G23364" s="220"/>
    </row>
    <row r="23365" spans="7:7">
      <c r="G23365" s="220"/>
    </row>
    <row r="23366" spans="7:7">
      <c r="G23366" s="220"/>
    </row>
    <row r="23367" spans="7:7">
      <c r="G23367" s="220"/>
    </row>
    <row r="23368" spans="7:7">
      <c r="G23368" s="220"/>
    </row>
    <row r="23369" spans="7:7">
      <c r="G23369" s="220"/>
    </row>
    <row r="23370" spans="7:7">
      <c r="G23370" s="220"/>
    </row>
    <row r="23371" spans="7:7">
      <c r="G23371" s="220"/>
    </row>
    <row r="23372" spans="7:7">
      <c r="G23372" s="220"/>
    </row>
    <row r="23373" spans="7:7">
      <c r="G23373" s="220"/>
    </row>
    <row r="23374" spans="7:7">
      <c r="G23374" s="220"/>
    </row>
    <row r="23375" spans="7:7">
      <c r="G23375" s="220"/>
    </row>
    <row r="23376" spans="7:7">
      <c r="G23376" s="220"/>
    </row>
    <row r="23377" spans="7:7">
      <c r="G23377" s="220"/>
    </row>
    <row r="23378" spans="7:7">
      <c r="G23378" s="220"/>
    </row>
    <row r="23379" spans="7:7">
      <c r="G23379" s="220"/>
    </row>
    <row r="23380" spans="7:7">
      <c r="G23380" s="220"/>
    </row>
    <row r="23381" spans="7:7">
      <c r="G23381" s="220"/>
    </row>
    <row r="23382" spans="7:7">
      <c r="G23382" s="220"/>
    </row>
    <row r="23383" spans="7:7">
      <c r="G23383" s="220"/>
    </row>
    <row r="23384" spans="7:7">
      <c r="G23384" s="220"/>
    </row>
    <row r="23385" spans="7:7">
      <c r="G23385" s="220"/>
    </row>
    <row r="23386" spans="7:7">
      <c r="G23386" s="220"/>
    </row>
    <row r="23387" spans="7:7">
      <c r="G23387" s="220"/>
    </row>
    <row r="23388" spans="7:7">
      <c r="G23388" s="220"/>
    </row>
    <row r="23389" spans="7:7">
      <c r="G23389" s="220"/>
    </row>
    <row r="23390" spans="7:7">
      <c r="G23390" s="220"/>
    </row>
    <row r="23391" spans="7:7">
      <c r="G23391" s="220"/>
    </row>
    <row r="23392" spans="7:7">
      <c r="G23392" s="220"/>
    </row>
    <row r="23393" spans="7:7">
      <c r="G23393" s="220"/>
    </row>
    <row r="23394" spans="7:7">
      <c r="G23394" s="220"/>
    </row>
    <row r="23395" spans="7:7">
      <c r="G23395" s="220"/>
    </row>
    <row r="23396" spans="7:7">
      <c r="G23396" s="220"/>
    </row>
    <row r="23397" spans="7:7">
      <c r="G23397" s="220"/>
    </row>
    <row r="23398" spans="7:7">
      <c r="G23398" s="220"/>
    </row>
    <row r="23399" spans="7:7">
      <c r="G23399" s="220"/>
    </row>
    <row r="23400" spans="7:7">
      <c r="G23400" s="220"/>
    </row>
    <row r="23401" spans="7:7">
      <c r="G23401" s="220"/>
    </row>
    <row r="23402" spans="7:7">
      <c r="G23402" s="220"/>
    </row>
    <row r="23403" spans="7:7">
      <c r="G23403" s="220"/>
    </row>
    <row r="23404" spans="7:7">
      <c r="G23404" s="220"/>
    </row>
    <row r="23405" spans="7:7">
      <c r="G23405" s="220"/>
    </row>
    <row r="23406" spans="7:7">
      <c r="G23406" s="220"/>
    </row>
    <row r="23407" spans="7:7">
      <c r="G23407" s="220"/>
    </row>
    <row r="23408" spans="7:7">
      <c r="G23408" s="220"/>
    </row>
    <row r="23409" spans="7:7">
      <c r="G23409" s="220"/>
    </row>
    <row r="23410" spans="7:7">
      <c r="G23410" s="220"/>
    </row>
    <row r="23411" spans="7:7">
      <c r="G23411" s="220"/>
    </row>
    <row r="23412" spans="7:7">
      <c r="G23412" s="220"/>
    </row>
    <row r="23413" spans="7:7">
      <c r="G23413" s="220"/>
    </row>
    <row r="23414" spans="7:7">
      <c r="G23414" s="220"/>
    </row>
    <row r="23415" spans="7:7">
      <c r="G23415" s="220"/>
    </row>
    <row r="23416" spans="7:7">
      <c r="G23416" s="220"/>
    </row>
    <row r="23417" spans="7:7">
      <c r="G23417" s="220"/>
    </row>
    <row r="23418" spans="7:7">
      <c r="G23418" s="220"/>
    </row>
    <row r="23419" spans="7:7">
      <c r="G23419" s="220"/>
    </row>
    <row r="23420" spans="7:7">
      <c r="G23420" s="220"/>
    </row>
    <row r="23421" spans="7:7">
      <c r="G23421" s="220"/>
    </row>
    <row r="23422" spans="7:7">
      <c r="G23422" s="220"/>
    </row>
    <row r="23423" spans="7:7">
      <c r="G23423" s="220"/>
    </row>
    <row r="23424" spans="7:7">
      <c r="G23424" s="220"/>
    </row>
    <row r="23425" spans="7:7">
      <c r="G23425" s="220"/>
    </row>
    <row r="23426" spans="7:7">
      <c r="G23426" s="220"/>
    </row>
    <row r="23427" spans="7:7">
      <c r="G23427" s="220"/>
    </row>
    <row r="23428" spans="7:7">
      <c r="G23428" s="220"/>
    </row>
    <row r="23429" spans="7:7">
      <c r="G23429" s="220"/>
    </row>
    <row r="23430" spans="7:7">
      <c r="G23430" s="220"/>
    </row>
    <row r="23431" spans="7:7">
      <c r="G23431" s="220"/>
    </row>
    <row r="23432" spans="7:7">
      <c r="G23432" s="220"/>
    </row>
    <row r="23433" spans="7:7">
      <c r="G23433" s="220"/>
    </row>
    <row r="23434" spans="7:7">
      <c r="G23434" s="220"/>
    </row>
    <row r="23435" spans="7:7">
      <c r="G23435" s="220"/>
    </row>
    <row r="23436" spans="7:7">
      <c r="G23436" s="220"/>
    </row>
    <row r="23437" spans="7:7">
      <c r="G23437" s="220"/>
    </row>
    <row r="23438" spans="7:7">
      <c r="G23438" s="220"/>
    </row>
    <row r="23439" spans="7:7">
      <c r="G23439" s="220"/>
    </row>
    <row r="23440" spans="7:7">
      <c r="G23440" s="220"/>
    </row>
    <row r="23441" spans="7:7">
      <c r="G23441" s="220"/>
    </row>
    <row r="23442" spans="7:7">
      <c r="G23442" s="220"/>
    </row>
    <row r="23443" spans="7:7">
      <c r="G23443" s="220"/>
    </row>
    <row r="23444" spans="7:7">
      <c r="G23444" s="220"/>
    </row>
    <row r="23445" spans="7:7">
      <c r="G23445" s="220"/>
    </row>
    <row r="23446" spans="7:7">
      <c r="G23446" s="220"/>
    </row>
    <row r="23447" spans="7:7">
      <c r="G23447" s="220"/>
    </row>
    <row r="23448" spans="7:7">
      <c r="G23448" s="220"/>
    </row>
    <row r="23449" spans="7:7">
      <c r="G23449" s="220"/>
    </row>
    <row r="23450" spans="7:7">
      <c r="G23450" s="220"/>
    </row>
    <row r="23451" spans="7:7">
      <c r="G23451" s="220"/>
    </row>
    <row r="23452" spans="7:7">
      <c r="G23452" s="220"/>
    </row>
    <row r="23453" spans="7:7">
      <c r="G23453" s="220"/>
    </row>
    <row r="23454" spans="7:7">
      <c r="G23454" s="220"/>
    </row>
    <row r="23455" spans="7:7">
      <c r="G23455" s="220"/>
    </row>
    <row r="23456" spans="7:7">
      <c r="G23456" s="220"/>
    </row>
    <row r="23457" spans="7:7">
      <c r="G23457" s="220"/>
    </row>
    <row r="23458" spans="7:7">
      <c r="G23458" s="220"/>
    </row>
    <row r="23459" spans="7:7">
      <c r="G23459" s="220"/>
    </row>
    <row r="23460" spans="7:7">
      <c r="G23460" s="220"/>
    </row>
    <row r="23461" spans="7:7">
      <c r="G23461" s="220"/>
    </row>
    <row r="23462" spans="7:7">
      <c r="G23462" s="220"/>
    </row>
    <row r="23463" spans="7:7">
      <c r="G23463" s="220"/>
    </row>
    <row r="23464" spans="7:7">
      <c r="G23464" s="220"/>
    </row>
    <row r="23465" spans="7:7">
      <c r="G23465" s="220"/>
    </row>
    <row r="23466" spans="7:7">
      <c r="G23466" s="220"/>
    </row>
    <row r="23467" spans="7:7">
      <c r="G23467" s="220"/>
    </row>
    <row r="23468" spans="7:7">
      <c r="G23468" s="220"/>
    </row>
    <row r="23469" spans="7:7">
      <c r="G23469" s="220"/>
    </row>
    <row r="23470" spans="7:7">
      <c r="G23470" s="220"/>
    </row>
    <row r="23471" spans="7:7">
      <c r="G23471" s="220"/>
    </row>
    <row r="23472" spans="7:7">
      <c r="G23472" s="220"/>
    </row>
    <row r="23473" spans="7:7">
      <c r="G23473" s="220"/>
    </row>
    <row r="23474" spans="7:7">
      <c r="G23474" s="220"/>
    </row>
    <row r="23475" spans="7:7">
      <c r="G23475" s="220"/>
    </row>
    <row r="23476" spans="7:7">
      <c r="G23476" s="220"/>
    </row>
    <row r="23477" spans="7:7">
      <c r="G23477" s="220"/>
    </row>
    <row r="23478" spans="7:7">
      <c r="G23478" s="220"/>
    </row>
    <row r="23479" spans="7:7">
      <c r="G23479" s="220"/>
    </row>
    <row r="23480" spans="7:7">
      <c r="G23480" s="220"/>
    </row>
    <row r="23481" spans="7:7">
      <c r="G23481" s="220"/>
    </row>
    <row r="23482" spans="7:7">
      <c r="G23482" s="220"/>
    </row>
    <row r="23483" spans="7:7">
      <c r="G23483" s="220"/>
    </row>
    <row r="23484" spans="7:7">
      <c r="G23484" s="220"/>
    </row>
    <row r="23485" spans="7:7">
      <c r="G23485" s="220"/>
    </row>
    <row r="23486" spans="7:7">
      <c r="G23486" s="220"/>
    </row>
    <row r="23487" spans="7:7">
      <c r="G23487" s="220"/>
    </row>
    <row r="23488" spans="7:7">
      <c r="G23488" s="220"/>
    </row>
    <row r="23489" spans="7:7">
      <c r="G23489" s="220"/>
    </row>
    <row r="23490" spans="7:7">
      <c r="G23490" s="220"/>
    </row>
    <row r="23491" spans="7:7">
      <c r="G23491" s="220"/>
    </row>
    <row r="23492" spans="7:7">
      <c r="G23492" s="220"/>
    </row>
    <row r="23493" spans="7:7">
      <c r="G23493" s="220"/>
    </row>
    <row r="23494" spans="7:7">
      <c r="G23494" s="220"/>
    </row>
    <row r="23495" spans="7:7">
      <c r="G23495" s="220"/>
    </row>
    <row r="23496" spans="7:7">
      <c r="G23496" s="220"/>
    </row>
    <row r="23497" spans="7:7">
      <c r="G23497" s="220"/>
    </row>
    <row r="23498" spans="7:7">
      <c r="G23498" s="220"/>
    </row>
    <row r="23499" spans="7:7">
      <c r="G23499" s="220"/>
    </row>
    <row r="23500" spans="7:7">
      <c r="G23500" s="220"/>
    </row>
    <row r="23501" spans="7:7">
      <c r="G23501" s="220"/>
    </row>
    <row r="23502" spans="7:7">
      <c r="G23502" s="220"/>
    </row>
    <row r="23503" spans="7:7">
      <c r="G23503" s="220"/>
    </row>
    <row r="23504" spans="7:7">
      <c r="G23504" s="220"/>
    </row>
    <row r="23505" spans="7:7">
      <c r="G23505" s="220"/>
    </row>
    <row r="23506" spans="7:7">
      <c r="G23506" s="220"/>
    </row>
    <row r="23507" spans="7:7">
      <c r="G23507" s="220"/>
    </row>
    <row r="23508" spans="7:7">
      <c r="G23508" s="220"/>
    </row>
    <row r="23509" spans="7:7">
      <c r="G23509" s="220"/>
    </row>
    <row r="23510" spans="7:7">
      <c r="G23510" s="220"/>
    </row>
    <row r="23511" spans="7:7">
      <c r="G23511" s="220"/>
    </row>
    <row r="23512" spans="7:7">
      <c r="G23512" s="220"/>
    </row>
    <row r="23513" spans="7:7">
      <c r="G23513" s="220"/>
    </row>
    <row r="23514" spans="7:7">
      <c r="G23514" s="220"/>
    </row>
    <row r="23515" spans="7:7">
      <c r="G23515" s="220"/>
    </row>
    <row r="23516" spans="7:7">
      <c r="G23516" s="220"/>
    </row>
    <row r="23517" spans="7:7">
      <c r="G23517" s="220"/>
    </row>
    <row r="23518" spans="7:7">
      <c r="G23518" s="220"/>
    </row>
    <row r="23519" spans="7:7">
      <c r="G23519" s="220"/>
    </row>
    <row r="23520" spans="7:7">
      <c r="G23520" s="220"/>
    </row>
    <row r="23521" spans="7:7">
      <c r="G23521" s="220"/>
    </row>
    <row r="23522" spans="7:7">
      <c r="G23522" s="220"/>
    </row>
    <row r="23523" spans="7:7">
      <c r="G23523" s="220"/>
    </row>
    <row r="23524" spans="7:7">
      <c r="G23524" s="220"/>
    </row>
    <row r="23525" spans="7:7">
      <c r="G23525" s="220"/>
    </row>
    <row r="23526" spans="7:7">
      <c r="G23526" s="220"/>
    </row>
    <row r="23527" spans="7:7">
      <c r="G23527" s="220"/>
    </row>
    <row r="23528" spans="7:7">
      <c r="G23528" s="220"/>
    </row>
    <row r="23529" spans="7:7">
      <c r="G23529" s="220"/>
    </row>
    <row r="23530" spans="7:7">
      <c r="G23530" s="220"/>
    </row>
    <row r="23531" spans="7:7">
      <c r="G23531" s="220"/>
    </row>
    <row r="23532" spans="7:7">
      <c r="G23532" s="220"/>
    </row>
    <row r="23533" spans="7:7">
      <c r="G23533" s="220"/>
    </row>
    <row r="23534" spans="7:7">
      <c r="G23534" s="220"/>
    </row>
    <row r="23535" spans="7:7">
      <c r="G23535" s="220"/>
    </row>
    <row r="23536" spans="7:7">
      <c r="G23536" s="220"/>
    </row>
    <row r="23537" spans="7:7">
      <c r="G23537" s="220"/>
    </row>
    <row r="23538" spans="7:7">
      <c r="G23538" s="220"/>
    </row>
    <row r="23539" spans="7:7">
      <c r="G23539" s="220"/>
    </row>
    <row r="23540" spans="7:7">
      <c r="G23540" s="220"/>
    </row>
    <row r="23541" spans="7:7">
      <c r="G23541" s="220"/>
    </row>
    <row r="23542" spans="7:7">
      <c r="G23542" s="220"/>
    </row>
    <row r="23543" spans="7:7">
      <c r="G23543" s="220"/>
    </row>
    <row r="23544" spans="7:7">
      <c r="G23544" s="220"/>
    </row>
    <row r="23545" spans="7:7">
      <c r="G23545" s="220"/>
    </row>
    <row r="23546" spans="7:7">
      <c r="G23546" s="220"/>
    </row>
    <row r="23547" spans="7:7">
      <c r="G23547" s="220"/>
    </row>
    <row r="23548" spans="7:7">
      <c r="G23548" s="220"/>
    </row>
    <row r="23549" spans="7:7">
      <c r="G23549" s="220"/>
    </row>
    <row r="23550" spans="7:7">
      <c r="G23550" s="220"/>
    </row>
    <row r="23551" spans="7:7">
      <c r="G23551" s="220"/>
    </row>
    <row r="23552" spans="7:7">
      <c r="G23552" s="220"/>
    </row>
    <row r="23553" spans="7:7">
      <c r="G23553" s="220"/>
    </row>
    <row r="23554" spans="7:7">
      <c r="G23554" s="220"/>
    </row>
    <row r="23555" spans="7:7">
      <c r="G23555" s="220"/>
    </row>
    <row r="23556" spans="7:7">
      <c r="G23556" s="220"/>
    </row>
    <row r="23557" spans="7:7">
      <c r="G23557" s="220"/>
    </row>
    <row r="23558" spans="7:7">
      <c r="G23558" s="220"/>
    </row>
    <row r="23559" spans="7:7">
      <c r="G23559" s="220"/>
    </row>
    <row r="23560" spans="7:7">
      <c r="G23560" s="220"/>
    </row>
    <row r="23561" spans="7:7">
      <c r="G23561" s="220"/>
    </row>
    <row r="23562" spans="7:7">
      <c r="G23562" s="220"/>
    </row>
    <row r="23563" spans="7:7">
      <c r="G23563" s="220"/>
    </row>
    <row r="23564" spans="7:7">
      <c r="G23564" s="220"/>
    </row>
    <row r="23565" spans="7:7">
      <c r="G23565" s="220"/>
    </row>
    <row r="23566" spans="7:7">
      <c r="G23566" s="220"/>
    </row>
    <row r="23567" spans="7:7">
      <c r="G23567" s="220"/>
    </row>
    <row r="23568" spans="7:7">
      <c r="G23568" s="220"/>
    </row>
    <row r="23569" spans="7:7">
      <c r="G23569" s="220"/>
    </row>
    <row r="23570" spans="7:7">
      <c r="G23570" s="220"/>
    </row>
    <row r="23571" spans="7:7">
      <c r="G23571" s="220"/>
    </row>
    <row r="23572" spans="7:7">
      <c r="G23572" s="220"/>
    </row>
    <row r="23573" spans="7:7">
      <c r="G23573" s="220"/>
    </row>
    <row r="23574" spans="7:7">
      <c r="G23574" s="220"/>
    </row>
    <row r="23575" spans="7:7">
      <c r="G23575" s="220"/>
    </row>
    <row r="23576" spans="7:7">
      <c r="G23576" s="220"/>
    </row>
    <row r="23577" spans="7:7">
      <c r="G23577" s="220"/>
    </row>
    <row r="23578" spans="7:7">
      <c r="G23578" s="220"/>
    </row>
    <row r="23579" spans="7:7">
      <c r="G23579" s="220"/>
    </row>
    <row r="23580" spans="7:7">
      <c r="G23580" s="220"/>
    </row>
    <row r="23581" spans="7:7">
      <c r="G23581" s="220"/>
    </row>
    <row r="23582" spans="7:7">
      <c r="G23582" s="220"/>
    </row>
    <row r="23583" spans="7:7">
      <c r="G23583" s="220"/>
    </row>
    <row r="23584" spans="7:7">
      <c r="G23584" s="220"/>
    </row>
    <row r="23585" spans="7:7">
      <c r="G23585" s="220"/>
    </row>
    <row r="23586" spans="7:7">
      <c r="G23586" s="220"/>
    </row>
    <row r="23587" spans="7:7">
      <c r="G23587" s="220"/>
    </row>
    <row r="23588" spans="7:7">
      <c r="G23588" s="220"/>
    </row>
    <row r="23589" spans="7:7">
      <c r="G23589" s="220"/>
    </row>
    <row r="23590" spans="7:7">
      <c r="G23590" s="220"/>
    </row>
    <row r="23591" spans="7:7">
      <c r="G23591" s="220"/>
    </row>
    <row r="23592" spans="7:7">
      <c r="G23592" s="220"/>
    </row>
    <row r="23593" spans="7:7">
      <c r="G23593" s="220"/>
    </row>
    <row r="23594" spans="7:7">
      <c r="G23594" s="220"/>
    </row>
    <row r="23595" spans="7:7">
      <c r="G23595" s="220"/>
    </row>
    <row r="23596" spans="7:7">
      <c r="G23596" s="220"/>
    </row>
    <row r="23597" spans="7:7">
      <c r="G23597" s="220"/>
    </row>
    <row r="23598" spans="7:7">
      <c r="G23598" s="220"/>
    </row>
    <row r="23599" spans="7:7">
      <c r="G23599" s="220"/>
    </row>
    <row r="23600" spans="7:7">
      <c r="G23600" s="220"/>
    </row>
    <row r="23601" spans="7:7">
      <c r="G23601" s="220"/>
    </row>
    <row r="23602" spans="7:7">
      <c r="G23602" s="220"/>
    </row>
    <row r="23603" spans="7:7">
      <c r="G23603" s="220"/>
    </row>
    <row r="23604" spans="7:7">
      <c r="G23604" s="220"/>
    </row>
    <row r="23605" spans="7:7">
      <c r="G23605" s="220"/>
    </row>
    <row r="23606" spans="7:7">
      <c r="G23606" s="220"/>
    </row>
    <row r="23607" spans="7:7">
      <c r="G23607" s="220"/>
    </row>
    <row r="23608" spans="7:7">
      <c r="G23608" s="220"/>
    </row>
    <row r="23609" spans="7:7">
      <c r="G23609" s="220"/>
    </row>
    <row r="23610" spans="7:7">
      <c r="G23610" s="220"/>
    </row>
    <row r="23611" spans="7:7">
      <c r="G23611" s="220"/>
    </row>
    <row r="23612" spans="7:7">
      <c r="G23612" s="220"/>
    </row>
    <row r="23613" spans="7:7">
      <c r="G23613" s="220"/>
    </row>
    <row r="23614" spans="7:7">
      <c r="G23614" s="220"/>
    </row>
    <row r="23615" spans="7:7">
      <c r="G23615" s="220"/>
    </row>
    <row r="23616" spans="7:7">
      <c r="G23616" s="220"/>
    </row>
    <row r="23617" spans="7:7">
      <c r="G23617" s="220"/>
    </row>
    <row r="23618" spans="7:7">
      <c r="G23618" s="220"/>
    </row>
    <row r="23619" spans="7:7">
      <c r="G23619" s="220"/>
    </row>
    <row r="23620" spans="7:7">
      <c r="G23620" s="220"/>
    </row>
    <row r="23621" spans="7:7">
      <c r="G23621" s="220"/>
    </row>
    <row r="23622" spans="7:7">
      <c r="G23622" s="220"/>
    </row>
    <row r="23623" spans="7:7">
      <c r="G23623" s="220"/>
    </row>
    <row r="23624" spans="7:7">
      <c r="G23624" s="220"/>
    </row>
    <row r="23625" spans="7:7">
      <c r="G23625" s="220"/>
    </row>
    <row r="23626" spans="7:7">
      <c r="G23626" s="220"/>
    </row>
    <row r="23627" spans="7:7">
      <c r="G23627" s="220"/>
    </row>
    <row r="23628" spans="7:7">
      <c r="G23628" s="220"/>
    </row>
    <row r="23629" spans="7:7">
      <c r="G23629" s="220"/>
    </row>
    <row r="23630" spans="7:7">
      <c r="G23630" s="220"/>
    </row>
    <row r="23631" spans="7:7">
      <c r="G23631" s="220"/>
    </row>
    <row r="23632" spans="7:7">
      <c r="G23632" s="220"/>
    </row>
    <row r="23633" spans="7:7">
      <c r="G23633" s="220"/>
    </row>
    <row r="23634" spans="7:7">
      <c r="G23634" s="220"/>
    </row>
    <row r="23635" spans="7:7">
      <c r="G23635" s="220"/>
    </row>
    <row r="23636" spans="7:7">
      <c r="G23636" s="220"/>
    </row>
    <row r="23637" spans="7:7">
      <c r="G23637" s="220"/>
    </row>
    <row r="23638" spans="7:7">
      <c r="G23638" s="220"/>
    </row>
    <row r="23639" spans="7:7">
      <c r="G23639" s="220"/>
    </row>
    <row r="23640" spans="7:7">
      <c r="G23640" s="220"/>
    </row>
    <row r="23641" spans="7:7">
      <c r="G23641" s="220"/>
    </row>
    <row r="23642" spans="7:7">
      <c r="G23642" s="220"/>
    </row>
    <row r="23643" spans="7:7">
      <c r="G23643" s="220"/>
    </row>
    <row r="23644" spans="7:7">
      <c r="G23644" s="220"/>
    </row>
    <row r="23645" spans="7:7">
      <c r="G23645" s="220"/>
    </row>
    <row r="23646" spans="7:7">
      <c r="G23646" s="220"/>
    </row>
    <row r="23647" spans="7:7">
      <c r="G23647" s="220"/>
    </row>
    <row r="23648" spans="7:7">
      <c r="G23648" s="220"/>
    </row>
    <row r="23649" spans="7:7">
      <c r="G23649" s="220"/>
    </row>
    <row r="23650" spans="7:7">
      <c r="G23650" s="220"/>
    </row>
    <row r="23651" spans="7:7">
      <c r="G23651" s="220"/>
    </row>
    <row r="23652" spans="7:7">
      <c r="G23652" s="220"/>
    </row>
    <row r="23653" spans="7:7">
      <c r="G23653" s="220"/>
    </row>
    <row r="23654" spans="7:7">
      <c r="G23654" s="220"/>
    </row>
    <row r="23655" spans="7:7">
      <c r="G23655" s="220"/>
    </row>
    <row r="23656" spans="7:7">
      <c r="G23656" s="220"/>
    </row>
    <row r="23657" spans="7:7">
      <c r="G23657" s="220"/>
    </row>
    <row r="23658" spans="7:7">
      <c r="G23658" s="220"/>
    </row>
    <row r="23659" spans="7:7">
      <c r="G23659" s="220"/>
    </row>
    <row r="23660" spans="7:7">
      <c r="G23660" s="220"/>
    </row>
    <row r="23661" spans="7:7">
      <c r="G23661" s="220"/>
    </row>
    <row r="23662" spans="7:7">
      <c r="G23662" s="220"/>
    </row>
    <row r="23663" spans="7:7">
      <c r="G23663" s="220"/>
    </row>
    <row r="23664" spans="7:7">
      <c r="G23664" s="220"/>
    </row>
    <row r="23665" spans="7:7">
      <c r="G23665" s="220"/>
    </row>
    <row r="23666" spans="7:7">
      <c r="G23666" s="220"/>
    </row>
    <row r="23667" spans="7:7">
      <c r="G23667" s="220"/>
    </row>
    <row r="23668" spans="7:7">
      <c r="G23668" s="220"/>
    </row>
    <row r="23669" spans="7:7">
      <c r="G23669" s="220"/>
    </row>
    <row r="23670" spans="7:7">
      <c r="G23670" s="220"/>
    </row>
    <row r="23671" spans="7:7">
      <c r="G23671" s="220"/>
    </row>
    <row r="23672" spans="7:7">
      <c r="G23672" s="220"/>
    </row>
    <row r="23673" spans="7:7">
      <c r="G23673" s="220"/>
    </row>
    <row r="23674" spans="7:7">
      <c r="G23674" s="220"/>
    </row>
    <row r="23675" spans="7:7">
      <c r="G23675" s="220"/>
    </row>
    <row r="23676" spans="7:7">
      <c r="G23676" s="220"/>
    </row>
    <row r="23677" spans="7:7">
      <c r="G23677" s="220"/>
    </row>
    <row r="23678" spans="7:7">
      <c r="G23678" s="220"/>
    </row>
    <row r="23679" spans="7:7">
      <c r="G23679" s="220"/>
    </row>
    <row r="23680" spans="7:7">
      <c r="G23680" s="220"/>
    </row>
    <row r="23681" spans="7:7">
      <c r="G23681" s="220"/>
    </row>
    <row r="23682" spans="7:7">
      <c r="G23682" s="220"/>
    </row>
    <row r="23683" spans="7:7">
      <c r="G23683" s="220"/>
    </row>
    <row r="23684" spans="7:7">
      <c r="G23684" s="220"/>
    </row>
    <row r="23685" spans="7:7">
      <c r="G23685" s="220"/>
    </row>
    <row r="23686" spans="7:7">
      <c r="G23686" s="220"/>
    </row>
    <row r="23687" spans="7:7">
      <c r="G23687" s="220"/>
    </row>
    <row r="23688" spans="7:7">
      <c r="G23688" s="220"/>
    </row>
    <row r="23689" spans="7:7">
      <c r="G23689" s="220"/>
    </row>
    <row r="23690" spans="7:7">
      <c r="G23690" s="220"/>
    </row>
    <row r="23691" spans="7:7">
      <c r="G23691" s="220"/>
    </row>
    <row r="23692" spans="7:7">
      <c r="G23692" s="220"/>
    </row>
    <row r="23693" spans="7:7">
      <c r="G23693" s="220"/>
    </row>
    <row r="23694" spans="7:7">
      <c r="G23694" s="220"/>
    </row>
    <row r="23695" spans="7:7">
      <c r="G23695" s="220"/>
    </row>
    <row r="23696" spans="7:7">
      <c r="G23696" s="220"/>
    </row>
    <row r="23697" spans="7:7">
      <c r="G23697" s="220"/>
    </row>
    <row r="23698" spans="7:7">
      <c r="G23698" s="220"/>
    </row>
    <row r="23699" spans="7:7">
      <c r="G23699" s="220"/>
    </row>
    <row r="23700" spans="7:7">
      <c r="G23700" s="220"/>
    </row>
    <row r="23701" spans="7:7">
      <c r="G23701" s="220"/>
    </row>
    <row r="23702" spans="7:7">
      <c r="G23702" s="220"/>
    </row>
    <row r="23703" spans="7:7">
      <c r="G23703" s="220"/>
    </row>
    <row r="23704" spans="7:7">
      <c r="G23704" s="220"/>
    </row>
    <row r="23705" spans="7:7">
      <c r="G23705" s="220"/>
    </row>
    <row r="23706" spans="7:7">
      <c r="G23706" s="220"/>
    </row>
    <row r="23707" spans="7:7">
      <c r="G23707" s="220"/>
    </row>
    <row r="23708" spans="7:7">
      <c r="G23708" s="220"/>
    </row>
    <row r="23709" spans="7:7">
      <c r="G23709" s="220"/>
    </row>
    <row r="23710" spans="7:7">
      <c r="G23710" s="220"/>
    </row>
    <row r="23711" spans="7:7">
      <c r="G23711" s="220"/>
    </row>
    <row r="23712" spans="7:7">
      <c r="G23712" s="220"/>
    </row>
    <row r="23713" spans="7:7">
      <c r="G23713" s="220"/>
    </row>
    <row r="23714" spans="7:7">
      <c r="G23714" s="220"/>
    </row>
    <row r="23715" spans="7:7">
      <c r="G23715" s="220"/>
    </row>
    <row r="23716" spans="7:7">
      <c r="G23716" s="220"/>
    </row>
    <row r="23717" spans="7:7">
      <c r="G23717" s="220"/>
    </row>
    <row r="23718" spans="7:7">
      <c r="G23718" s="220"/>
    </row>
    <row r="23719" spans="7:7">
      <c r="G23719" s="220"/>
    </row>
    <row r="23720" spans="7:7">
      <c r="G23720" s="220"/>
    </row>
    <row r="23721" spans="7:7">
      <c r="G23721" s="220"/>
    </row>
    <row r="23722" spans="7:7">
      <c r="G23722" s="220"/>
    </row>
    <row r="23723" spans="7:7">
      <c r="G23723" s="220"/>
    </row>
    <row r="23724" spans="7:7">
      <c r="G23724" s="220"/>
    </row>
    <row r="23725" spans="7:7">
      <c r="G23725" s="220"/>
    </row>
    <row r="23726" spans="7:7">
      <c r="G23726" s="220"/>
    </row>
    <row r="23727" spans="7:7">
      <c r="G23727" s="220"/>
    </row>
    <row r="23728" spans="7:7">
      <c r="G23728" s="220"/>
    </row>
    <row r="23729" spans="7:7">
      <c r="G23729" s="220"/>
    </row>
    <row r="23730" spans="7:7">
      <c r="G23730" s="220"/>
    </row>
    <row r="23731" spans="7:7">
      <c r="G23731" s="220"/>
    </row>
    <row r="23732" spans="7:7">
      <c r="G23732" s="220"/>
    </row>
    <row r="23733" spans="7:7">
      <c r="G23733" s="220"/>
    </row>
    <row r="23734" spans="7:7">
      <c r="G23734" s="220"/>
    </row>
    <row r="23735" spans="7:7">
      <c r="G23735" s="220"/>
    </row>
    <row r="23736" spans="7:7">
      <c r="G23736" s="220"/>
    </row>
    <row r="23737" spans="7:7">
      <c r="G23737" s="220"/>
    </row>
    <row r="23738" spans="7:7">
      <c r="G23738" s="220"/>
    </row>
    <row r="23739" spans="7:7">
      <c r="G23739" s="220"/>
    </row>
    <row r="23740" spans="7:7">
      <c r="G23740" s="220"/>
    </row>
    <row r="23741" spans="7:7">
      <c r="G23741" s="220"/>
    </row>
    <row r="23742" spans="7:7">
      <c r="G23742" s="220"/>
    </row>
    <row r="23743" spans="7:7">
      <c r="G23743" s="220"/>
    </row>
    <row r="23744" spans="7:7">
      <c r="G23744" s="220"/>
    </row>
    <row r="23745" spans="7:7">
      <c r="G23745" s="220"/>
    </row>
    <row r="23746" spans="7:7">
      <c r="G23746" s="220"/>
    </row>
    <row r="23747" spans="7:7">
      <c r="G23747" s="220"/>
    </row>
    <row r="23748" spans="7:7">
      <c r="G23748" s="220"/>
    </row>
    <row r="23749" spans="7:7">
      <c r="G23749" s="220"/>
    </row>
    <row r="23750" spans="7:7">
      <c r="G23750" s="220"/>
    </row>
    <row r="23751" spans="7:7">
      <c r="G23751" s="220"/>
    </row>
    <row r="23752" spans="7:7">
      <c r="G23752" s="220"/>
    </row>
    <row r="23753" spans="7:7">
      <c r="G23753" s="220"/>
    </row>
    <row r="23754" spans="7:7">
      <c r="G23754" s="220"/>
    </row>
    <row r="23755" spans="7:7">
      <c r="G23755" s="220"/>
    </row>
    <row r="23756" spans="7:7">
      <c r="G23756" s="220"/>
    </row>
    <row r="23757" spans="7:7">
      <c r="G23757" s="220"/>
    </row>
    <row r="23758" spans="7:7">
      <c r="G23758" s="220"/>
    </row>
    <row r="23759" spans="7:7">
      <c r="G23759" s="220"/>
    </row>
    <row r="23760" spans="7:7">
      <c r="G23760" s="220"/>
    </row>
    <row r="23761" spans="7:7">
      <c r="G23761" s="220"/>
    </row>
    <row r="23762" spans="7:7">
      <c r="G23762" s="220"/>
    </row>
    <row r="23763" spans="7:7">
      <c r="G23763" s="220"/>
    </row>
    <row r="23764" spans="7:7">
      <c r="G23764" s="220"/>
    </row>
    <row r="23765" spans="7:7">
      <c r="G23765" s="220"/>
    </row>
    <row r="23766" spans="7:7">
      <c r="G23766" s="220"/>
    </row>
    <row r="23767" spans="7:7">
      <c r="G23767" s="220"/>
    </row>
    <row r="23768" spans="7:7">
      <c r="G23768" s="220"/>
    </row>
    <row r="23769" spans="7:7">
      <c r="G23769" s="220"/>
    </row>
    <row r="23770" spans="7:7">
      <c r="G23770" s="220"/>
    </row>
    <row r="23771" spans="7:7">
      <c r="G23771" s="220"/>
    </row>
    <row r="23772" spans="7:7">
      <c r="G23772" s="220"/>
    </row>
    <row r="23773" spans="7:7">
      <c r="G23773" s="220"/>
    </row>
    <row r="23774" spans="7:7">
      <c r="G23774" s="220"/>
    </row>
    <row r="23775" spans="7:7">
      <c r="G23775" s="220"/>
    </row>
    <row r="23776" spans="7:7">
      <c r="G23776" s="220"/>
    </row>
    <row r="23777" spans="7:7">
      <c r="G23777" s="220"/>
    </row>
    <row r="23778" spans="7:7">
      <c r="G23778" s="220"/>
    </row>
    <row r="23779" spans="7:7">
      <c r="G23779" s="220"/>
    </row>
    <row r="23780" spans="7:7">
      <c r="G23780" s="220"/>
    </row>
    <row r="23781" spans="7:7">
      <c r="G23781" s="220"/>
    </row>
    <row r="23782" spans="7:7">
      <c r="G23782" s="220"/>
    </row>
    <row r="23783" spans="7:7">
      <c r="G23783" s="220"/>
    </row>
    <row r="23784" spans="7:7">
      <c r="G23784" s="220"/>
    </row>
    <row r="23785" spans="7:7">
      <c r="G23785" s="220"/>
    </row>
    <row r="23786" spans="7:7">
      <c r="G23786" s="220"/>
    </row>
    <row r="23787" spans="7:7">
      <c r="G23787" s="220"/>
    </row>
    <row r="23788" spans="7:7">
      <c r="G23788" s="220"/>
    </row>
    <row r="23789" spans="7:7">
      <c r="G23789" s="220"/>
    </row>
    <row r="23790" spans="7:7">
      <c r="G23790" s="220"/>
    </row>
    <row r="23791" spans="7:7">
      <c r="G23791" s="220"/>
    </row>
    <row r="23792" spans="7:7">
      <c r="G23792" s="220"/>
    </row>
    <row r="23793" spans="7:7">
      <c r="G23793" s="220"/>
    </row>
    <row r="23794" spans="7:7">
      <c r="G23794" s="220"/>
    </row>
    <row r="23795" spans="7:7">
      <c r="G23795" s="220"/>
    </row>
    <row r="23796" spans="7:7">
      <c r="G23796" s="220"/>
    </row>
    <row r="23797" spans="7:7">
      <c r="G23797" s="220"/>
    </row>
    <row r="23798" spans="7:7">
      <c r="G23798" s="220"/>
    </row>
    <row r="23799" spans="7:7">
      <c r="G23799" s="220"/>
    </row>
    <row r="23800" spans="7:7">
      <c r="G23800" s="220"/>
    </row>
    <row r="23801" spans="7:7">
      <c r="G23801" s="220"/>
    </row>
    <row r="23802" spans="7:7">
      <c r="G23802" s="220"/>
    </row>
    <row r="23803" spans="7:7">
      <c r="G23803" s="220"/>
    </row>
    <row r="23804" spans="7:7">
      <c r="G23804" s="220"/>
    </row>
    <row r="23805" spans="7:7">
      <c r="G23805" s="220"/>
    </row>
    <row r="23806" spans="7:7">
      <c r="G23806" s="220"/>
    </row>
    <row r="23807" spans="7:7">
      <c r="G23807" s="220"/>
    </row>
    <row r="23808" spans="7:7">
      <c r="G23808" s="220"/>
    </row>
    <row r="23809" spans="7:7">
      <c r="G23809" s="220"/>
    </row>
    <row r="23810" spans="7:7">
      <c r="G23810" s="220"/>
    </row>
    <row r="23811" spans="7:7">
      <c r="G23811" s="220"/>
    </row>
    <row r="23812" spans="7:7">
      <c r="G23812" s="220"/>
    </row>
    <row r="23813" spans="7:7">
      <c r="G23813" s="220"/>
    </row>
    <row r="23814" spans="7:7">
      <c r="G23814" s="220"/>
    </row>
    <row r="23815" spans="7:7">
      <c r="G23815" s="220"/>
    </row>
    <row r="23816" spans="7:7">
      <c r="G23816" s="220"/>
    </row>
    <row r="23817" spans="7:7">
      <c r="G23817" s="220"/>
    </row>
    <row r="23818" spans="7:7">
      <c r="G23818" s="220"/>
    </row>
    <row r="23819" spans="7:7">
      <c r="G23819" s="220"/>
    </row>
    <row r="23820" spans="7:7">
      <c r="G23820" s="220"/>
    </row>
    <row r="23821" spans="7:7">
      <c r="G23821" s="220"/>
    </row>
    <row r="23822" spans="7:7">
      <c r="G23822" s="220"/>
    </row>
    <row r="23823" spans="7:7">
      <c r="G23823" s="220"/>
    </row>
    <row r="23824" spans="7:7">
      <c r="G23824" s="220"/>
    </row>
    <row r="23825" spans="7:7">
      <c r="G23825" s="220"/>
    </row>
    <row r="23826" spans="7:7">
      <c r="G23826" s="220"/>
    </row>
    <row r="23827" spans="7:7">
      <c r="G23827" s="220"/>
    </row>
    <row r="23828" spans="7:7">
      <c r="G23828" s="220"/>
    </row>
    <row r="23829" spans="7:7">
      <c r="G23829" s="220"/>
    </row>
    <row r="23830" spans="7:7">
      <c r="G23830" s="220"/>
    </row>
    <row r="23831" spans="7:7">
      <c r="G23831" s="220"/>
    </row>
    <row r="23832" spans="7:7">
      <c r="G23832" s="220"/>
    </row>
    <row r="23833" spans="7:7">
      <c r="G23833" s="220"/>
    </row>
    <row r="23834" spans="7:7">
      <c r="G23834" s="220"/>
    </row>
    <row r="23835" spans="7:7">
      <c r="G23835" s="220"/>
    </row>
    <row r="23836" spans="7:7">
      <c r="G23836" s="220"/>
    </row>
    <row r="23837" spans="7:7">
      <c r="G23837" s="220"/>
    </row>
    <row r="23838" spans="7:7">
      <c r="G23838" s="220"/>
    </row>
    <row r="23839" spans="7:7">
      <c r="G23839" s="220"/>
    </row>
    <row r="23840" spans="7:7">
      <c r="G23840" s="220"/>
    </row>
    <row r="23841" spans="7:7">
      <c r="G23841" s="220"/>
    </row>
    <row r="23842" spans="7:7">
      <c r="G23842" s="220"/>
    </row>
    <row r="23843" spans="7:7">
      <c r="G23843" s="220"/>
    </row>
    <row r="23844" spans="7:7">
      <c r="G23844" s="220"/>
    </row>
    <row r="23845" spans="7:7">
      <c r="G23845" s="220"/>
    </row>
    <row r="23846" spans="7:7">
      <c r="G23846" s="220"/>
    </row>
    <row r="23847" spans="7:7">
      <c r="G23847" s="220"/>
    </row>
    <row r="23848" spans="7:7">
      <c r="G23848" s="220"/>
    </row>
    <row r="23849" spans="7:7">
      <c r="G23849" s="220"/>
    </row>
    <row r="23850" spans="7:7">
      <c r="G23850" s="220"/>
    </row>
    <row r="23851" spans="7:7">
      <c r="G23851" s="220"/>
    </row>
    <row r="23852" spans="7:7">
      <c r="G23852" s="220"/>
    </row>
    <row r="23853" spans="7:7">
      <c r="G23853" s="220"/>
    </row>
    <row r="23854" spans="7:7">
      <c r="G23854" s="220"/>
    </row>
    <row r="23855" spans="7:7">
      <c r="G23855" s="220"/>
    </row>
    <row r="23856" spans="7:7">
      <c r="G23856" s="220"/>
    </row>
    <row r="23857" spans="7:7">
      <c r="G23857" s="220"/>
    </row>
    <row r="23858" spans="7:7">
      <c r="G23858" s="220"/>
    </row>
    <row r="23859" spans="7:7">
      <c r="G23859" s="220"/>
    </row>
    <row r="23860" spans="7:7">
      <c r="G23860" s="220"/>
    </row>
    <row r="23861" spans="7:7">
      <c r="G23861" s="220"/>
    </row>
    <row r="23862" spans="7:7">
      <c r="G23862" s="220"/>
    </row>
    <row r="23863" spans="7:7">
      <c r="G23863" s="220"/>
    </row>
    <row r="23864" spans="7:7">
      <c r="G23864" s="220"/>
    </row>
    <row r="23865" spans="7:7">
      <c r="G23865" s="220"/>
    </row>
    <row r="23866" spans="7:7">
      <c r="G23866" s="220"/>
    </row>
    <row r="23867" spans="7:7">
      <c r="G23867" s="220"/>
    </row>
    <row r="23868" spans="7:7">
      <c r="G23868" s="220"/>
    </row>
    <row r="23869" spans="7:7">
      <c r="G23869" s="220"/>
    </row>
    <row r="23870" spans="7:7">
      <c r="G23870" s="220"/>
    </row>
    <row r="23871" spans="7:7">
      <c r="G23871" s="220"/>
    </row>
    <row r="23872" spans="7:7">
      <c r="G23872" s="220"/>
    </row>
    <row r="23873" spans="7:7">
      <c r="G23873" s="220"/>
    </row>
    <row r="23874" spans="7:7">
      <c r="G23874" s="220"/>
    </row>
    <row r="23875" spans="7:7">
      <c r="G23875" s="220"/>
    </row>
    <row r="23876" spans="7:7">
      <c r="G23876" s="220"/>
    </row>
    <row r="23877" spans="7:7">
      <c r="G23877" s="220"/>
    </row>
    <row r="23878" spans="7:7">
      <c r="G23878" s="220"/>
    </row>
    <row r="23879" spans="7:7">
      <c r="G23879" s="220"/>
    </row>
    <row r="23880" spans="7:7">
      <c r="G23880" s="220"/>
    </row>
    <row r="23881" spans="7:7">
      <c r="G23881" s="220"/>
    </row>
    <row r="23882" spans="7:7">
      <c r="G23882" s="220"/>
    </row>
    <row r="23883" spans="7:7">
      <c r="G23883" s="220"/>
    </row>
    <row r="23884" spans="7:7">
      <c r="G23884" s="220"/>
    </row>
    <row r="23885" spans="7:7">
      <c r="G23885" s="220"/>
    </row>
    <row r="23886" spans="7:7">
      <c r="G23886" s="220"/>
    </row>
    <row r="23887" spans="7:7">
      <c r="G23887" s="220"/>
    </row>
    <row r="23888" spans="7:7">
      <c r="G23888" s="220"/>
    </row>
    <row r="23889" spans="7:7">
      <c r="G23889" s="220"/>
    </row>
    <row r="23890" spans="7:7">
      <c r="G23890" s="220"/>
    </row>
    <row r="23891" spans="7:7">
      <c r="G23891" s="220"/>
    </row>
    <row r="23892" spans="7:7">
      <c r="G23892" s="220"/>
    </row>
    <row r="23893" spans="7:7">
      <c r="G23893" s="220"/>
    </row>
    <row r="23894" spans="7:7">
      <c r="G23894" s="220"/>
    </row>
    <row r="23895" spans="7:7">
      <c r="G23895" s="220"/>
    </row>
    <row r="23896" spans="7:7">
      <c r="G23896" s="220"/>
    </row>
    <row r="23897" spans="7:7">
      <c r="G23897" s="220"/>
    </row>
    <row r="23898" spans="7:7">
      <c r="G23898" s="220"/>
    </row>
    <row r="23899" spans="7:7">
      <c r="G23899" s="220"/>
    </row>
    <row r="23900" spans="7:7">
      <c r="G23900" s="220"/>
    </row>
    <row r="23901" spans="7:7">
      <c r="G23901" s="220"/>
    </row>
    <row r="23902" spans="7:7">
      <c r="G23902" s="220"/>
    </row>
    <row r="23903" spans="7:7">
      <c r="G23903" s="220"/>
    </row>
    <row r="23904" spans="7:7">
      <c r="G23904" s="220"/>
    </row>
    <row r="23905" spans="7:7">
      <c r="G23905" s="220"/>
    </row>
    <row r="23906" spans="7:7">
      <c r="G23906" s="220"/>
    </row>
    <row r="23907" spans="7:7">
      <c r="G23907" s="220"/>
    </row>
    <row r="23908" spans="7:7">
      <c r="G23908" s="220"/>
    </row>
    <row r="23909" spans="7:7">
      <c r="G23909" s="220"/>
    </row>
    <row r="23910" spans="7:7">
      <c r="G23910" s="220"/>
    </row>
    <row r="23911" spans="7:7">
      <c r="G23911" s="220"/>
    </row>
    <row r="23912" spans="7:7">
      <c r="G23912" s="220"/>
    </row>
    <row r="23913" spans="7:7">
      <c r="G23913" s="220"/>
    </row>
    <row r="23914" spans="7:7">
      <c r="G23914" s="220"/>
    </row>
    <row r="23915" spans="7:7">
      <c r="G23915" s="220"/>
    </row>
    <row r="23916" spans="7:7">
      <c r="G23916" s="220"/>
    </row>
    <row r="23917" spans="7:7">
      <c r="G23917" s="220"/>
    </row>
    <row r="23918" spans="7:7">
      <c r="G23918" s="220"/>
    </row>
    <row r="23919" spans="7:7">
      <c r="G23919" s="220"/>
    </row>
    <row r="23920" spans="7:7">
      <c r="G23920" s="220"/>
    </row>
    <row r="23921" spans="7:7">
      <c r="G23921" s="220"/>
    </row>
    <row r="23922" spans="7:7">
      <c r="G23922" s="220"/>
    </row>
    <row r="23923" spans="7:7">
      <c r="G23923" s="220"/>
    </row>
    <row r="23924" spans="7:7">
      <c r="G23924" s="220"/>
    </row>
    <row r="23925" spans="7:7">
      <c r="G23925" s="220"/>
    </row>
    <row r="23926" spans="7:7">
      <c r="G23926" s="220"/>
    </row>
    <row r="23927" spans="7:7">
      <c r="G23927" s="220"/>
    </row>
    <row r="23928" spans="7:7">
      <c r="G23928" s="220"/>
    </row>
    <row r="23929" spans="7:7">
      <c r="G23929" s="220"/>
    </row>
    <row r="23930" spans="7:7">
      <c r="G23930" s="220"/>
    </row>
    <row r="23931" spans="7:7">
      <c r="G23931" s="220"/>
    </row>
    <row r="23932" spans="7:7">
      <c r="G23932" s="220"/>
    </row>
    <row r="23933" spans="7:7">
      <c r="G23933" s="220"/>
    </row>
    <row r="23934" spans="7:7">
      <c r="G23934" s="220"/>
    </row>
    <row r="23935" spans="7:7">
      <c r="G23935" s="220"/>
    </row>
    <row r="23936" spans="7:7">
      <c r="G23936" s="220"/>
    </row>
    <row r="23937" spans="7:7">
      <c r="G23937" s="220"/>
    </row>
    <row r="23938" spans="7:7">
      <c r="G23938" s="220"/>
    </row>
    <row r="23939" spans="7:7">
      <c r="G23939" s="220"/>
    </row>
    <row r="23940" spans="7:7">
      <c r="G23940" s="220"/>
    </row>
    <row r="23941" spans="7:7">
      <c r="G23941" s="220"/>
    </row>
    <row r="23942" spans="7:7">
      <c r="G23942" s="220"/>
    </row>
    <row r="23943" spans="7:7">
      <c r="G23943" s="220"/>
    </row>
    <row r="23944" spans="7:7">
      <c r="G23944" s="220"/>
    </row>
    <row r="23945" spans="7:7">
      <c r="G23945" s="220"/>
    </row>
    <row r="23946" spans="7:7">
      <c r="G23946" s="220"/>
    </row>
    <row r="23947" spans="7:7">
      <c r="G23947" s="220"/>
    </row>
    <row r="23948" spans="7:7">
      <c r="G23948" s="220"/>
    </row>
    <row r="23949" spans="7:7">
      <c r="G23949" s="220"/>
    </row>
    <row r="23950" spans="7:7">
      <c r="G23950" s="220"/>
    </row>
    <row r="23951" spans="7:7">
      <c r="G23951" s="220"/>
    </row>
    <row r="23952" spans="7:7">
      <c r="G23952" s="220"/>
    </row>
    <row r="23953" spans="7:7">
      <c r="G23953" s="220"/>
    </row>
    <row r="23954" spans="7:7">
      <c r="G23954" s="220"/>
    </row>
    <row r="23955" spans="7:7">
      <c r="G23955" s="220"/>
    </row>
    <row r="23956" spans="7:7">
      <c r="G23956" s="220"/>
    </row>
    <row r="23957" spans="7:7">
      <c r="G23957" s="220"/>
    </row>
    <row r="23958" spans="7:7">
      <c r="G23958" s="220"/>
    </row>
    <row r="23959" spans="7:7">
      <c r="G23959" s="220"/>
    </row>
    <row r="23960" spans="7:7">
      <c r="G23960" s="220"/>
    </row>
    <row r="23961" spans="7:7">
      <c r="G23961" s="220"/>
    </row>
    <row r="23962" spans="7:7">
      <c r="G23962" s="220"/>
    </row>
    <row r="23963" spans="7:7">
      <c r="G23963" s="220"/>
    </row>
    <row r="23964" spans="7:7">
      <c r="G23964" s="220"/>
    </row>
    <row r="23965" spans="7:7">
      <c r="G23965" s="220"/>
    </row>
    <row r="23966" spans="7:7">
      <c r="G23966" s="220"/>
    </row>
    <row r="23967" spans="7:7">
      <c r="G23967" s="220"/>
    </row>
    <row r="23968" spans="7:7">
      <c r="G23968" s="220"/>
    </row>
    <row r="23969" spans="7:7">
      <c r="G23969" s="220"/>
    </row>
    <row r="23970" spans="7:7">
      <c r="G23970" s="220"/>
    </row>
    <row r="23971" spans="7:7">
      <c r="G23971" s="220"/>
    </row>
    <row r="23972" spans="7:7">
      <c r="G23972" s="220"/>
    </row>
    <row r="23973" spans="7:7">
      <c r="G23973" s="220"/>
    </row>
    <row r="23974" spans="7:7">
      <c r="G23974" s="220"/>
    </row>
    <row r="23975" spans="7:7">
      <c r="G23975" s="220"/>
    </row>
    <row r="23976" spans="7:7">
      <c r="G23976" s="220"/>
    </row>
    <row r="23977" spans="7:7">
      <c r="G23977" s="220"/>
    </row>
    <row r="23978" spans="7:7">
      <c r="G23978" s="220"/>
    </row>
    <row r="23979" spans="7:7">
      <c r="G23979" s="220"/>
    </row>
    <row r="23980" spans="7:7">
      <c r="G23980" s="220"/>
    </row>
    <row r="23981" spans="7:7">
      <c r="G23981" s="220"/>
    </row>
    <row r="23982" spans="7:7">
      <c r="G23982" s="220"/>
    </row>
    <row r="23983" spans="7:7">
      <c r="G23983" s="220"/>
    </row>
    <row r="23984" spans="7:7">
      <c r="G23984" s="220"/>
    </row>
    <row r="23985" spans="7:7">
      <c r="G23985" s="220"/>
    </row>
    <row r="23986" spans="7:7">
      <c r="G23986" s="220"/>
    </row>
    <row r="23987" spans="7:7">
      <c r="G23987" s="220"/>
    </row>
    <row r="23988" spans="7:7">
      <c r="G23988" s="220"/>
    </row>
    <row r="23989" spans="7:7">
      <c r="G23989" s="220"/>
    </row>
    <row r="23990" spans="7:7">
      <c r="G23990" s="220"/>
    </row>
    <row r="23991" spans="7:7">
      <c r="G23991" s="220"/>
    </row>
    <row r="23992" spans="7:7">
      <c r="G23992" s="220"/>
    </row>
    <row r="23993" spans="7:7">
      <c r="G23993" s="220"/>
    </row>
    <row r="23994" spans="7:7">
      <c r="G23994" s="220"/>
    </row>
    <row r="23995" spans="7:7">
      <c r="G23995" s="220"/>
    </row>
    <row r="23996" spans="7:7">
      <c r="G23996" s="220"/>
    </row>
    <row r="23997" spans="7:7">
      <c r="G23997" s="220"/>
    </row>
    <row r="23998" spans="7:7">
      <c r="G23998" s="220"/>
    </row>
    <row r="23999" spans="7:7">
      <c r="G23999" s="220"/>
    </row>
    <row r="24000" spans="7:7">
      <c r="G24000" s="220"/>
    </row>
    <row r="24001" spans="7:7">
      <c r="G24001" s="220"/>
    </row>
    <row r="24002" spans="7:7">
      <c r="G24002" s="220"/>
    </row>
    <row r="24003" spans="7:7">
      <c r="G24003" s="220"/>
    </row>
    <row r="24004" spans="7:7">
      <c r="G24004" s="220"/>
    </row>
    <row r="24005" spans="7:7">
      <c r="G24005" s="220"/>
    </row>
    <row r="24006" spans="7:7">
      <c r="G24006" s="220"/>
    </row>
    <row r="24007" spans="7:7">
      <c r="G24007" s="220"/>
    </row>
    <row r="24008" spans="7:7">
      <c r="G24008" s="220"/>
    </row>
    <row r="24009" spans="7:7">
      <c r="G24009" s="220"/>
    </row>
    <row r="24010" spans="7:7">
      <c r="G24010" s="220"/>
    </row>
    <row r="24011" spans="7:7">
      <c r="G24011" s="220"/>
    </row>
    <row r="24012" spans="7:7">
      <c r="G24012" s="220"/>
    </row>
    <row r="24013" spans="7:7">
      <c r="G24013" s="220"/>
    </row>
    <row r="24014" spans="7:7">
      <c r="G24014" s="220"/>
    </row>
    <row r="24015" spans="7:7">
      <c r="G24015" s="220"/>
    </row>
    <row r="24016" spans="7:7">
      <c r="G24016" s="220"/>
    </row>
    <row r="24017" spans="7:7">
      <c r="G24017" s="220"/>
    </row>
    <row r="24018" spans="7:7">
      <c r="G24018" s="220"/>
    </row>
    <row r="24019" spans="7:7">
      <c r="G24019" s="220"/>
    </row>
    <row r="24020" spans="7:7">
      <c r="G24020" s="220"/>
    </row>
    <row r="24021" spans="7:7">
      <c r="G24021" s="220"/>
    </row>
    <row r="24022" spans="7:7">
      <c r="G24022" s="220"/>
    </row>
    <row r="24023" spans="7:7">
      <c r="G24023" s="220"/>
    </row>
    <row r="24024" spans="7:7">
      <c r="G24024" s="220"/>
    </row>
    <row r="24025" spans="7:7">
      <c r="G24025" s="220"/>
    </row>
    <row r="24026" spans="7:7">
      <c r="G24026" s="220"/>
    </row>
    <row r="24027" spans="7:7">
      <c r="G24027" s="220"/>
    </row>
    <row r="24028" spans="7:7">
      <c r="G24028" s="220"/>
    </row>
    <row r="24029" spans="7:7">
      <c r="G24029" s="220"/>
    </row>
    <row r="24030" spans="7:7">
      <c r="G24030" s="220"/>
    </row>
    <row r="24031" spans="7:7">
      <c r="G24031" s="220"/>
    </row>
    <row r="24032" spans="7:7">
      <c r="G24032" s="220"/>
    </row>
    <row r="24033" spans="7:7">
      <c r="G24033" s="220"/>
    </row>
    <row r="24034" spans="7:7">
      <c r="G24034" s="220"/>
    </row>
    <row r="24035" spans="7:7">
      <c r="G24035" s="220"/>
    </row>
    <row r="24036" spans="7:7">
      <c r="G24036" s="220"/>
    </row>
    <row r="24037" spans="7:7">
      <c r="G24037" s="220"/>
    </row>
    <row r="24038" spans="7:7">
      <c r="G24038" s="220"/>
    </row>
    <row r="24039" spans="7:7">
      <c r="G24039" s="220"/>
    </row>
    <row r="24040" spans="7:7">
      <c r="G24040" s="220"/>
    </row>
    <row r="24041" spans="7:7">
      <c r="G24041" s="220"/>
    </row>
    <row r="24042" spans="7:7">
      <c r="G24042" s="220"/>
    </row>
    <row r="24043" spans="7:7">
      <c r="G24043" s="220"/>
    </row>
    <row r="24044" spans="7:7">
      <c r="G24044" s="220"/>
    </row>
    <row r="24045" spans="7:7">
      <c r="G24045" s="220"/>
    </row>
    <row r="24046" spans="7:7">
      <c r="G24046" s="220"/>
    </row>
    <row r="24047" spans="7:7">
      <c r="G24047" s="220"/>
    </row>
    <row r="24048" spans="7:7">
      <c r="G24048" s="220"/>
    </row>
    <row r="24049" spans="7:7">
      <c r="G24049" s="220"/>
    </row>
    <row r="24050" spans="7:7">
      <c r="G24050" s="220"/>
    </row>
    <row r="24051" spans="7:7">
      <c r="G24051" s="220"/>
    </row>
    <row r="24052" spans="7:7">
      <c r="G24052" s="220"/>
    </row>
    <row r="24053" spans="7:7">
      <c r="G24053" s="220"/>
    </row>
    <row r="24054" spans="7:7">
      <c r="G24054" s="220"/>
    </row>
    <row r="24055" spans="7:7">
      <c r="G24055" s="220"/>
    </row>
    <row r="24056" spans="7:7">
      <c r="G24056" s="220"/>
    </row>
    <row r="24057" spans="7:7">
      <c r="G24057" s="220"/>
    </row>
    <row r="24058" spans="7:7">
      <c r="G24058" s="220"/>
    </row>
    <row r="24059" spans="7:7">
      <c r="G24059" s="220"/>
    </row>
    <row r="24060" spans="7:7">
      <c r="G24060" s="220"/>
    </row>
    <row r="24061" spans="7:7">
      <c r="G24061" s="220"/>
    </row>
    <row r="24062" spans="7:7">
      <c r="G24062" s="220"/>
    </row>
    <row r="24063" spans="7:7">
      <c r="G24063" s="220"/>
    </row>
    <row r="24064" spans="7:7">
      <c r="G24064" s="220"/>
    </row>
    <row r="24065" spans="7:7">
      <c r="G24065" s="220"/>
    </row>
    <row r="24066" spans="7:7">
      <c r="G24066" s="220"/>
    </row>
    <row r="24067" spans="7:7">
      <c r="G24067" s="220"/>
    </row>
    <row r="24068" spans="7:7">
      <c r="G24068" s="220"/>
    </row>
    <row r="24069" spans="7:7">
      <c r="G24069" s="220"/>
    </row>
    <row r="24070" spans="7:7">
      <c r="G24070" s="220"/>
    </row>
    <row r="24071" spans="7:7">
      <c r="G24071" s="220"/>
    </row>
    <row r="24072" spans="7:7">
      <c r="G24072" s="220"/>
    </row>
    <row r="24073" spans="7:7">
      <c r="G24073" s="220"/>
    </row>
    <row r="24074" spans="7:7">
      <c r="G24074" s="220"/>
    </row>
    <row r="24075" spans="7:7">
      <c r="G24075" s="220"/>
    </row>
    <row r="24076" spans="7:7">
      <c r="G24076" s="220"/>
    </row>
    <row r="24077" spans="7:7">
      <c r="G24077" s="220"/>
    </row>
    <row r="24078" spans="7:7">
      <c r="G24078" s="220"/>
    </row>
    <row r="24079" spans="7:7">
      <c r="G24079" s="220"/>
    </row>
    <row r="24080" spans="7:7">
      <c r="G24080" s="220"/>
    </row>
    <row r="24081" spans="7:7">
      <c r="G24081" s="220"/>
    </row>
    <row r="24082" spans="7:7">
      <c r="G24082" s="220"/>
    </row>
    <row r="24083" spans="7:7">
      <c r="G24083" s="220"/>
    </row>
    <row r="24084" spans="7:7">
      <c r="G24084" s="220"/>
    </row>
    <row r="24085" spans="7:7">
      <c r="G24085" s="220"/>
    </row>
    <row r="24086" spans="7:7">
      <c r="G24086" s="220"/>
    </row>
    <row r="24087" spans="7:7">
      <c r="G24087" s="220"/>
    </row>
    <row r="24088" spans="7:7">
      <c r="G24088" s="220"/>
    </row>
    <row r="24089" spans="7:7">
      <c r="G24089" s="220"/>
    </row>
    <row r="24090" spans="7:7">
      <c r="G24090" s="220"/>
    </row>
    <row r="24091" spans="7:7">
      <c r="G24091" s="220"/>
    </row>
    <row r="24092" spans="7:7">
      <c r="G24092" s="220"/>
    </row>
    <row r="24093" spans="7:7">
      <c r="G24093" s="220"/>
    </row>
    <row r="24094" spans="7:7">
      <c r="G24094" s="220"/>
    </row>
    <row r="24095" spans="7:7">
      <c r="G24095" s="220"/>
    </row>
    <row r="24096" spans="7:7">
      <c r="G24096" s="220"/>
    </row>
    <row r="24097" spans="7:7">
      <c r="G24097" s="220"/>
    </row>
    <row r="24098" spans="7:7">
      <c r="G24098" s="220"/>
    </row>
    <row r="24099" spans="7:7">
      <c r="G24099" s="220"/>
    </row>
    <row r="24100" spans="7:7">
      <c r="G24100" s="220"/>
    </row>
    <row r="24101" spans="7:7">
      <c r="G24101" s="220"/>
    </row>
    <row r="24102" spans="7:7">
      <c r="G24102" s="220"/>
    </row>
    <row r="24103" spans="7:7">
      <c r="G24103" s="220"/>
    </row>
    <row r="24104" spans="7:7">
      <c r="G24104" s="220"/>
    </row>
    <row r="24105" spans="7:7">
      <c r="G24105" s="220"/>
    </row>
    <row r="24106" spans="7:7">
      <c r="G24106" s="220"/>
    </row>
    <row r="24107" spans="7:7">
      <c r="G24107" s="220"/>
    </row>
    <row r="24108" spans="7:7">
      <c r="G24108" s="220"/>
    </row>
    <row r="24109" spans="7:7">
      <c r="G24109" s="220"/>
    </row>
    <row r="24110" spans="7:7">
      <c r="G24110" s="220"/>
    </row>
    <row r="24111" spans="7:7">
      <c r="G24111" s="220"/>
    </row>
    <row r="24112" spans="7:7">
      <c r="G24112" s="220"/>
    </row>
    <row r="24113" spans="7:7">
      <c r="G24113" s="220"/>
    </row>
    <row r="24114" spans="7:7">
      <c r="G24114" s="220"/>
    </row>
    <row r="24115" spans="7:7">
      <c r="G24115" s="220"/>
    </row>
    <row r="24116" spans="7:7">
      <c r="G24116" s="220"/>
    </row>
    <row r="24117" spans="7:7">
      <c r="G24117" s="220"/>
    </row>
    <row r="24118" spans="7:7">
      <c r="G24118" s="220"/>
    </row>
    <row r="24119" spans="7:7">
      <c r="G24119" s="220"/>
    </row>
    <row r="24120" spans="7:7">
      <c r="G24120" s="220"/>
    </row>
    <row r="24121" spans="7:7">
      <c r="G24121" s="220"/>
    </row>
    <row r="24122" spans="7:7">
      <c r="G24122" s="220"/>
    </row>
    <row r="24123" spans="7:7">
      <c r="G24123" s="220"/>
    </row>
    <row r="24124" spans="7:7">
      <c r="G24124" s="220"/>
    </row>
    <row r="24125" spans="7:7">
      <c r="G24125" s="220"/>
    </row>
    <row r="24126" spans="7:7">
      <c r="G24126" s="220"/>
    </row>
    <row r="24127" spans="7:7">
      <c r="G24127" s="220"/>
    </row>
    <row r="24128" spans="7:7">
      <c r="G24128" s="220"/>
    </row>
    <row r="24129" spans="7:7">
      <c r="G24129" s="220"/>
    </row>
    <row r="24130" spans="7:7">
      <c r="G24130" s="220"/>
    </row>
    <row r="24131" spans="7:7">
      <c r="G24131" s="220"/>
    </row>
    <row r="24132" spans="7:7">
      <c r="G24132" s="220"/>
    </row>
    <row r="24133" spans="7:7">
      <c r="G24133" s="220"/>
    </row>
    <row r="24134" spans="7:7">
      <c r="G24134" s="220"/>
    </row>
    <row r="24135" spans="7:7">
      <c r="G24135" s="220"/>
    </row>
    <row r="24136" spans="7:7">
      <c r="G24136" s="220"/>
    </row>
    <row r="24137" spans="7:7">
      <c r="G24137" s="220"/>
    </row>
    <row r="24138" spans="7:7">
      <c r="G24138" s="220"/>
    </row>
    <row r="24139" spans="7:7">
      <c r="G24139" s="220"/>
    </row>
    <row r="24140" spans="7:7">
      <c r="G24140" s="220"/>
    </row>
    <row r="24141" spans="7:7">
      <c r="G24141" s="220"/>
    </row>
    <row r="24142" spans="7:7">
      <c r="G24142" s="220"/>
    </row>
    <row r="24143" spans="7:7">
      <c r="G24143" s="220"/>
    </row>
    <row r="24144" spans="7:7">
      <c r="G24144" s="220"/>
    </row>
    <row r="24145" spans="7:7">
      <c r="G24145" s="220"/>
    </row>
    <row r="24146" spans="7:7">
      <c r="G24146" s="220"/>
    </row>
    <row r="24147" spans="7:7">
      <c r="G24147" s="220"/>
    </row>
    <row r="24148" spans="7:7">
      <c r="G24148" s="220"/>
    </row>
    <row r="24149" spans="7:7">
      <c r="G24149" s="220"/>
    </row>
    <row r="24150" spans="7:7">
      <c r="G24150" s="220"/>
    </row>
    <row r="24151" spans="7:7">
      <c r="G24151" s="220"/>
    </row>
    <row r="24152" spans="7:7">
      <c r="G24152" s="220"/>
    </row>
    <row r="24153" spans="7:7">
      <c r="G24153" s="220"/>
    </row>
    <row r="24154" spans="7:7">
      <c r="G24154" s="220"/>
    </row>
    <row r="24155" spans="7:7">
      <c r="G24155" s="220"/>
    </row>
    <row r="24156" spans="7:7">
      <c r="G24156" s="220"/>
    </row>
    <row r="24157" spans="7:7">
      <c r="G24157" s="220"/>
    </row>
    <row r="24158" spans="7:7">
      <c r="G24158" s="220"/>
    </row>
    <row r="24159" spans="7:7">
      <c r="G24159" s="220"/>
    </row>
    <row r="24160" spans="7:7">
      <c r="G24160" s="220"/>
    </row>
    <row r="24161" spans="7:7">
      <c r="G24161" s="220"/>
    </row>
    <row r="24162" spans="7:7">
      <c r="G24162" s="220"/>
    </row>
    <row r="24163" spans="7:7">
      <c r="G24163" s="220"/>
    </row>
    <row r="24164" spans="7:7">
      <c r="G24164" s="220"/>
    </row>
    <row r="24165" spans="7:7">
      <c r="G24165" s="220"/>
    </row>
    <row r="24166" spans="7:7">
      <c r="G24166" s="220"/>
    </row>
    <row r="24167" spans="7:7">
      <c r="G24167" s="220"/>
    </row>
    <row r="24168" spans="7:7">
      <c r="G24168" s="220"/>
    </row>
    <row r="24169" spans="7:7">
      <c r="G24169" s="220"/>
    </row>
    <row r="24170" spans="7:7">
      <c r="G24170" s="220"/>
    </row>
    <row r="24171" spans="7:7">
      <c r="G24171" s="220"/>
    </row>
    <row r="24172" spans="7:7">
      <c r="G24172" s="220"/>
    </row>
    <row r="24173" spans="7:7">
      <c r="G24173" s="220"/>
    </row>
    <row r="24174" spans="7:7">
      <c r="G24174" s="220"/>
    </row>
    <row r="24175" spans="7:7">
      <c r="G24175" s="220"/>
    </row>
    <row r="24176" spans="7:7">
      <c r="G24176" s="220"/>
    </row>
    <row r="24177" spans="7:7">
      <c r="G24177" s="220"/>
    </row>
    <row r="24178" spans="7:7">
      <c r="G24178" s="220"/>
    </row>
    <row r="24179" spans="7:7">
      <c r="G24179" s="220"/>
    </row>
    <row r="24180" spans="7:7">
      <c r="G24180" s="220"/>
    </row>
    <row r="24181" spans="7:7">
      <c r="G24181" s="220"/>
    </row>
    <row r="24182" spans="7:7">
      <c r="G24182" s="220"/>
    </row>
    <row r="24183" spans="7:7">
      <c r="G24183" s="220"/>
    </row>
    <row r="24184" spans="7:7">
      <c r="G24184" s="220"/>
    </row>
    <row r="24185" spans="7:7">
      <c r="G24185" s="220"/>
    </row>
    <row r="24186" spans="7:7">
      <c r="G24186" s="220"/>
    </row>
    <row r="24187" spans="7:7">
      <c r="G24187" s="220"/>
    </row>
    <row r="24188" spans="7:7">
      <c r="G24188" s="220"/>
    </row>
    <row r="24189" spans="7:7">
      <c r="G24189" s="220"/>
    </row>
    <row r="24190" spans="7:7">
      <c r="G24190" s="220"/>
    </row>
    <row r="24191" spans="7:7">
      <c r="G24191" s="220"/>
    </row>
    <row r="24192" spans="7:7">
      <c r="G24192" s="220"/>
    </row>
    <row r="24193" spans="7:7">
      <c r="G24193" s="220"/>
    </row>
    <row r="24194" spans="7:7">
      <c r="G24194" s="220"/>
    </row>
    <row r="24195" spans="7:7">
      <c r="G24195" s="220"/>
    </row>
    <row r="24196" spans="7:7">
      <c r="G24196" s="220"/>
    </row>
    <row r="24197" spans="7:7">
      <c r="G24197" s="220"/>
    </row>
    <row r="24198" spans="7:7">
      <c r="G24198" s="220"/>
    </row>
    <row r="24199" spans="7:7">
      <c r="G24199" s="220"/>
    </row>
    <row r="24200" spans="7:7">
      <c r="G24200" s="220"/>
    </row>
    <row r="24201" spans="7:7">
      <c r="G24201" s="220"/>
    </row>
    <row r="24202" spans="7:7">
      <c r="G24202" s="220"/>
    </row>
    <row r="24203" spans="7:7">
      <c r="G24203" s="220"/>
    </row>
    <row r="24204" spans="7:7">
      <c r="G24204" s="220"/>
    </row>
    <row r="24205" spans="7:7">
      <c r="G24205" s="220"/>
    </row>
    <row r="24206" spans="7:7">
      <c r="G24206" s="220"/>
    </row>
    <row r="24207" spans="7:7">
      <c r="G24207" s="220"/>
    </row>
    <row r="24208" spans="7:7">
      <c r="G24208" s="220"/>
    </row>
    <row r="24209" spans="7:7">
      <c r="G24209" s="220"/>
    </row>
    <row r="24210" spans="7:7">
      <c r="G24210" s="220"/>
    </row>
    <row r="24211" spans="7:7">
      <c r="G24211" s="220"/>
    </row>
    <row r="24212" spans="7:7">
      <c r="G24212" s="220"/>
    </row>
    <row r="24213" spans="7:7">
      <c r="G24213" s="220"/>
    </row>
    <row r="24214" spans="7:7">
      <c r="G24214" s="220"/>
    </row>
    <row r="24215" spans="7:7">
      <c r="G24215" s="220"/>
    </row>
    <row r="24216" spans="7:7">
      <c r="G24216" s="220"/>
    </row>
    <row r="24217" spans="7:7">
      <c r="G24217" s="220"/>
    </row>
    <row r="24218" spans="7:7">
      <c r="G24218" s="220"/>
    </row>
    <row r="24219" spans="7:7">
      <c r="G24219" s="220"/>
    </row>
    <row r="24220" spans="7:7">
      <c r="G24220" s="220"/>
    </row>
    <row r="24221" spans="7:7">
      <c r="G24221" s="220"/>
    </row>
    <row r="24222" spans="7:7">
      <c r="G24222" s="220"/>
    </row>
    <row r="24223" spans="7:7">
      <c r="G24223" s="220"/>
    </row>
    <row r="24224" spans="7:7">
      <c r="G24224" s="220"/>
    </row>
    <row r="24225" spans="7:7">
      <c r="G24225" s="220"/>
    </row>
    <row r="24226" spans="7:7">
      <c r="G24226" s="220"/>
    </row>
    <row r="24227" spans="7:7">
      <c r="G24227" s="220"/>
    </row>
    <row r="24228" spans="7:7">
      <c r="G24228" s="220"/>
    </row>
    <row r="24229" spans="7:7">
      <c r="G24229" s="220"/>
    </row>
    <row r="24230" spans="7:7">
      <c r="G24230" s="220"/>
    </row>
    <row r="24231" spans="7:7">
      <c r="G24231" s="220"/>
    </row>
    <row r="24232" spans="7:7">
      <c r="G24232" s="220"/>
    </row>
    <row r="24233" spans="7:7">
      <c r="G24233" s="220"/>
    </row>
    <row r="24234" spans="7:7">
      <c r="G24234" s="220"/>
    </row>
    <row r="24235" spans="7:7">
      <c r="G24235" s="220"/>
    </row>
    <row r="24236" spans="7:7">
      <c r="G24236" s="220"/>
    </row>
    <row r="24237" spans="7:7">
      <c r="G24237" s="220"/>
    </row>
    <row r="24238" spans="7:7">
      <c r="G24238" s="220"/>
    </row>
    <row r="24239" spans="7:7">
      <c r="G24239" s="220"/>
    </row>
    <row r="24240" spans="7:7">
      <c r="G24240" s="220"/>
    </row>
    <row r="24241" spans="7:7">
      <c r="G24241" s="220"/>
    </row>
    <row r="24242" spans="7:7">
      <c r="G24242" s="220"/>
    </row>
    <row r="24243" spans="7:7">
      <c r="G24243" s="220"/>
    </row>
    <row r="24244" spans="7:7">
      <c r="G24244" s="220"/>
    </row>
    <row r="24245" spans="7:7">
      <c r="G24245" s="220"/>
    </row>
    <row r="24246" spans="7:7">
      <c r="G24246" s="220"/>
    </row>
    <row r="24247" spans="7:7">
      <c r="G24247" s="220"/>
    </row>
    <row r="24248" spans="7:7">
      <c r="G24248" s="220"/>
    </row>
    <row r="24249" spans="7:7">
      <c r="G24249" s="220"/>
    </row>
    <row r="24250" spans="7:7">
      <c r="G24250" s="220"/>
    </row>
    <row r="24251" spans="7:7">
      <c r="G24251" s="220"/>
    </row>
    <row r="24252" spans="7:7">
      <c r="G24252" s="220"/>
    </row>
    <row r="24253" spans="7:7">
      <c r="G24253" s="220"/>
    </row>
    <row r="24254" spans="7:7">
      <c r="G24254" s="220"/>
    </row>
    <row r="24255" spans="7:7">
      <c r="G24255" s="220"/>
    </row>
    <row r="24256" spans="7:7">
      <c r="G24256" s="220"/>
    </row>
    <row r="24257" spans="7:7">
      <c r="G24257" s="220"/>
    </row>
    <row r="24258" spans="7:7">
      <c r="G24258" s="220"/>
    </row>
    <row r="24259" spans="7:7">
      <c r="G24259" s="220"/>
    </row>
    <row r="24260" spans="7:7">
      <c r="G24260" s="220"/>
    </row>
    <row r="24261" spans="7:7">
      <c r="G24261" s="220"/>
    </row>
    <row r="24262" spans="7:7">
      <c r="G24262" s="220"/>
    </row>
    <row r="24263" spans="7:7">
      <c r="G24263" s="220"/>
    </row>
    <row r="24264" spans="7:7">
      <c r="G24264" s="220"/>
    </row>
    <row r="24265" spans="7:7">
      <c r="G24265" s="220"/>
    </row>
    <row r="24266" spans="7:7">
      <c r="G24266" s="220"/>
    </row>
    <row r="24267" spans="7:7">
      <c r="G24267" s="220"/>
    </row>
    <row r="24268" spans="7:7">
      <c r="G24268" s="220"/>
    </row>
    <row r="24269" spans="7:7">
      <c r="G24269" s="220"/>
    </row>
    <row r="24270" spans="7:7">
      <c r="G24270" s="220"/>
    </row>
    <row r="24271" spans="7:7">
      <c r="G24271" s="220"/>
    </row>
    <row r="24272" spans="7:7">
      <c r="G24272" s="220"/>
    </row>
    <row r="24273" spans="7:7">
      <c r="G24273" s="220"/>
    </row>
    <row r="24274" spans="7:7">
      <c r="G24274" s="220"/>
    </row>
    <row r="24275" spans="7:7">
      <c r="G24275" s="220"/>
    </row>
    <row r="24276" spans="7:7">
      <c r="G24276" s="220"/>
    </row>
    <row r="24277" spans="7:7">
      <c r="G24277" s="220"/>
    </row>
    <row r="24278" spans="7:7">
      <c r="G24278" s="220"/>
    </row>
    <row r="24279" spans="7:7">
      <c r="G24279" s="220"/>
    </row>
    <row r="24280" spans="7:7">
      <c r="G24280" s="220"/>
    </row>
    <row r="24281" spans="7:7">
      <c r="G24281" s="220"/>
    </row>
    <row r="24282" spans="7:7">
      <c r="G24282" s="220"/>
    </row>
    <row r="24283" spans="7:7">
      <c r="G24283" s="220"/>
    </row>
    <row r="24284" spans="7:7">
      <c r="G24284" s="220"/>
    </row>
    <row r="24285" spans="7:7">
      <c r="G24285" s="220"/>
    </row>
    <row r="24286" spans="7:7">
      <c r="G24286" s="220"/>
    </row>
    <row r="24287" spans="7:7">
      <c r="G24287" s="220"/>
    </row>
    <row r="24288" spans="7:7">
      <c r="G24288" s="220"/>
    </row>
    <row r="24289" spans="7:7">
      <c r="G24289" s="220"/>
    </row>
    <row r="24290" spans="7:7">
      <c r="G24290" s="220"/>
    </row>
    <row r="24291" spans="7:7">
      <c r="G24291" s="220"/>
    </row>
    <row r="24292" spans="7:7">
      <c r="G24292" s="220"/>
    </row>
    <row r="24293" spans="7:7">
      <c r="G24293" s="220"/>
    </row>
    <row r="24294" spans="7:7">
      <c r="G24294" s="220"/>
    </row>
    <row r="24295" spans="7:7">
      <c r="G24295" s="220"/>
    </row>
    <row r="24296" spans="7:7">
      <c r="G24296" s="220"/>
    </row>
    <row r="24297" spans="7:7">
      <c r="G24297" s="220"/>
    </row>
    <row r="24298" spans="7:7">
      <c r="G24298" s="220"/>
    </row>
    <row r="24299" spans="7:7">
      <c r="G24299" s="220"/>
    </row>
    <row r="24300" spans="7:7">
      <c r="G24300" s="220"/>
    </row>
    <row r="24301" spans="7:7">
      <c r="G24301" s="220"/>
    </row>
    <row r="24302" spans="7:7">
      <c r="G24302" s="220"/>
    </row>
    <row r="24303" spans="7:7">
      <c r="G24303" s="220"/>
    </row>
    <row r="24304" spans="7:7">
      <c r="G24304" s="220"/>
    </row>
    <row r="24305" spans="7:7">
      <c r="G24305" s="220"/>
    </row>
    <row r="24306" spans="7:7">
      <c r="G24306" s="220"/>
    </row>
    <row r="24307" spans="7:7">
      <c r="G24307" s="220"/>
    </row>
    <row r="24308" spans="7:7">
      <c r="G24308" s="220"/>
    </row>
    <row r="24309" spans="7:7">
      <c r="G24309" s="220"/>
    </row>
    <row r="24310" spans="7:7">
      <c r="G24310" s="220"/>
    </row>
    <row r="24311" spans="7:7">
      <c r="G24311" s="220"/>
    </row>
    <row r="24312" spans="7:7">
      <c r="G24312" s="220"/>
    </row>
    <row r="24313" spans="7:7">
      <c r="G24313" s="220"/>
    </row>
    <row r="24314" spans="7:7">
      <c r="G24314" s="220"/>
    </row>
    <row r="24315" spans="7:7">
      <c r="G24315" s="220"/>
    </row>
    <row r="24316" spans="7:7">
      <c r="G24316" s="220"/>
    </row>
    <row r="24317" spans="7:7">
      <c r="G24317" s="220"/>
    </row>
    <row r="24318" spans="7:7">
      <c r="G24318" s="220"/>
    </row>
    <row r="24319" spans="7:7">
      <c r="G24319" s="220"/>
    </row>
    <row r="24320" spans="7:7">
      <c r="G24320" s="220"/>
    </row>
    <row r="24321" spans="7:7">
      <c r="G24321" s="220"/>
    </row>
    <row r="24322" spans="7:7">
      <c r="G24322" s="220"/>
    </row>
    <row r="24323" spans="7:7">
      <c r="G24323" s="220"/>
    </row>
    <row r="24324" spans="7:7">
      <c r="G24324" s="220"/>
    </row>
    <row r="24325" spans="7:7">
      <c r="G24325" s="220"/>
    </row>
    <row r="24326" spans="7:7">
      <c r="G24326" s="220"/>
    </row>
    <row r="24327" spans="7:7">
      <c r="G24327" s="220"/>
    </row>
    <row r="24328" spans="7:7">
      <c r="G24328" s="220"/>
    </row>
    <row r="24329" spans="7:7">
      <c r="G24329" s="220"/>
    </row>
    <row r="24330" spans="7:7">
      <c r="G24330" s="220"/>
    </row>
    <row r="24331" spans="7:7">
      <c r="G24331" s="220"/>
    </row>
    <row r="24332" spans="7:7">
      <c r="G24332" s="220"/>
    </row>
    <row r="24333" spans="7:7">
      <c r="G24333" s="220"/>
    </row>
    <row r="24334" spans="7:7">
      <c r="G24334" s="220"/>
    </row>
    <row r="24335" spans="7:7">
      <c r="G24335" s="220"/>
    </row>
    <row r="24336" spans="7:7">
      <c r="G24336" s="220"/>
    </row>
    <row r="24337" spans="7:7">
      <c r="G24337" s="220"/>
    </row>
    <row r="24338" spans="7:7">
      <c r="G24338" s="220"/>
    </row>
    <row r="24339" spans="7:7">
      <c r="G24339" s="220"/>
    </row>
    <row r="24340" spans="7:7">
      <c r="G24340" s="220"/>
    </row>
    <row r="24341" spans="7:7">
      <c r="G24341" s="220"/>
    </row>
    <row r="24342" spans="7:7">
      <c r="G24342" s="220"/>
    </row>
    <row r="24343" spans="7:7">
      <c r="G24343" s="220"/>
    </row>
    <row r="24344" spans="7:7">
      <c r="G24344" s="220"/>
    </row>
    <row r="24345" spans="7:7">
      <c r="G24345" s="220"/>
    </row>
    <row r="24346" spans="7:7">
      <c r="G24346" s="220"/>
    </row>
    <row r="24347" spans="7:7">
      <c r="G24347" s="220"/>
    </row>
    <row r="24348" spans="7:7">
      <c r="G24348" s="220"/>
    </row>
    <row r="24349" spans="7:7">
      <c r="G24349" s="220"/>
    </row>
    <row r="24350" spans="7:7">
      <c r="G24350" s="220"/>
    </row>
    <row r="24351" spans="7:7">
      <c r="G24351" s="220"/>
    </row>
    <row r="24352" spans="7:7">
      <c r="G24352" s="220"/>
    </row>
    <row r="24353" spans="7:7">
      <c r="G24353" s="220"/>
    </row>
    <row r="24354" spans="7:7">
      <c r="G24354" s="220"/>
    </row>
    <row r="24355" spans="7:7">
      <c r="G24355" s="220"/>
    </row>
    <row r="24356" spans="7:7">
      <c r="G24356" s="220"/>
    </row>
    <row r="24357" spans="7:7">
      <c r="G24357" s="220"/>
    </row>
    <row r="24358" spans="7:7">
      <c r="G24358" s="220"/>
    </row>
    <row r="24359" spans="7:7">
      <c r="G24359" s="220"/>
    </row>
    <row r="24360" spans="7:7">
      <c r="G24360" s="220"/>
    </row>
    <row r="24361" spans="7:7">
      <c r="G24361" s="220"/>
    </row>
    <row r="24362" spans="7:7">
      <c r="G24362" s="220"/>
    </row>
    <row r="24363" spans="7:7">
      <c r="G24363" s="220"/>
    </row>
    <row r="24364" spans="7:7">
      <c r="G24364" s="220"/>
    </row>
    <row r="24365" spans="7:7">
      <c r="G24365" s="220"/>
    </row>
    <row r="24366" spans="7:7">
      <c r="G24366" s="220"/>
    </row>
    <row r="24367" spans="7:7">
      <c r="G24367" s="220"/>
    </row>
    <row r="24368" spans="7:7">
      <c r="G24368" s="220"/>
    </row>
    <row r="24369" spans="7:7">
      <c r="G24369" s="220"/>
    </row>
    <row r="24370" spans="7:7">
      <c r="G24370" s="220"/>
    </row>
    <row r="24371" spans="7:7">
      <c r="G24371" s="220"/>
    </row>
    <row r="24372" spans="7:7">
      <c r="G24372" s="220"/>
    </row>
    <row r="24373" spans="7:7">
      <c r="G24373" s="220"/>
    </row>
    <row r="24374" spans="7:7">
      <c r="G24374" s="220"/>
    </row>
    <row r="24375" spans="7:7">
      <c r="G24375" s="220"/>
    </row>
    <row r="24376" spans="7:7">
      <c r="G24376" s="220"/>
    </row>
    <row r="24377" spans="7:7">
      <c r="G24377" s="220"/>
    </row>
    <row r="24378" spans="7:7">
      <c r="G24378" s="220"/>
    </row>
    <row r="24379" spans="7:7">
      <c r="G24379" s="220"/>
    </row>
    <row r="24380" spans="7:7">
      <c r="G24380" s="220"/>
    </row>
    <row r="24381" spans="7:7">
      <c r="G24381" s="220"/>
    </row>
    <row r="24382" spans="7:7">
      <c r="G24382" s="220"/>
    </row>
    <row r="24383" spans="7:7">
      <c r="G24383" s="220"/>
    </row>
    <row r="24384" spans="7:7">
      <c r="G24384" s="220"/>
    </row>
    <row r="24385" spans="7:7">
      <c r="G24385" s="220"/>
    </row>
    <row r="24386" spans="7:7">
      <c r="G24386" s="220"/>
    </row>
    <row r="24387" spans="7:7">
      <c r="G24387" s="220"/>
    </row>
    <row r="24388" spans="7:7">
      <c r="G24388" s="220"/>
    </row>
    <row r="24389" spans="7:7">
      <c r="G24389" s="220"/>
    </row>
    <row r="24390" spans="7:7">
      <c r="G24390" s="220"/>
    </row>
    <row r="24391" spans="7:7">
      <c r="G24391" s="220"/>
    </row>
    <row r="24392" spans="7:7">
      <c r="G24392" s="220"/>
    </row>
    <row r="24393" spans="7:7">
      <c r="G24393" s="220"/>
    </row>
    <row r="24394" spans="7:7">
      <c r="G24394" s="220"/>
    </row>
    <row r="24395" spans="7:7">
      <c r="G24395" s="220"/>
    </row>
    <row r="24396" spans="7:7">
      <c r="G24396" s="220"/>
    </row>
    <row r="24397" spans="7:7">
      <c r="G24397" s="220"/>
    </row>
    <row r="24398" spans="7:7">
      <c r="G24398" s="220"/>
    </row>
    <row r="24399" spans="7:7">
      <c r="G24399" s="220"/>
    </row>
    <row r="24400" spans="7:7">
      <c r="G24400" s="220"/>
    </row>
    <row r="24401" spans="7:7">
      <c r="G24401" s="220"/>
    </row>
    <row r="24402" spans="7:7">
      <c r="G24402" s="220"/>
    </row>
    <row r="24403" spans="7:7">
      <c r="G24403" s="220"/>
    </row>
    <row r="24404" spans="7:7">
      <c r="G24404" s="220"/>
    </row>
    <row r="24405" spans="7:7">
      <c r="G24405" s="220"/>
    </row>
    <row r="24406" spans="7:7">
      <c r="G24406" s="220"/>
    </row>
    <row r="24407" spans="7:7">
      <c r="G24407" s="220"/>
    </row>
    <row r="24408" spans="7:7">
      <c r="G24408" s="220"/>
    </row>
    <row r="24409" spans="7:7">
      <c r="G24409" s="220"/>
    </row>
    <row r="24410" spans="7:7">
      <c r="G24410" s="220"/>
    </row>
    <row r="24411" spans="7:7">
      <c r="G24411" s="220"/>
    </row>
    <row r="24412" spans="7:7">
      <c r="G24412" s="220"/>
    </row>
    <row r="24413" spans="7:7">
      <c r="G24413" s="220"/>
    </row>
    <row r="24414" spans="7:7">
      <c r="G24414" s="220"/>
    </row>
    <row r="24415" spans="7:7">
      <c r="G24415" s="220"/>
    </row>
    <row r="24416" spans="7:7">
      <c r="G24416" s="220"/>
    </row>
    <row r="24417" spans="7:7">
      <c r="G24417" s="220"/>
    </row>
    <row r="24418" spans="7:7">
      <c r="G24418" s="220"/>
    </row>
    <row r="24419" spans="7:7">
      <c r="G24419" s="220"/>
    </row>
    <row r="24420" spans="7:7">
      <c r="G24420" s="220"/>
    </row>
    <row r="24421" spans="7:7">
      <c r="G24421" s="220"/>
    </row>
    <row r="24422" spans="7:7">
      <c r="G24422" s="220"/>
    </row>
    <row r="24423" spans="7:7">
      <c r="G24423" s="220"/>
    </row>
    <row r="24424" spans="7:7">
      <c r="G24424" s="220"/>
    </row>
    <row r="24425" spans="7:7">
      <c r="G24425" s="220"/>
    </row>
    <row r="24426" spans="7:7">
      <c r="G24426" s="220"/>
    </row>
    <row r="24427" spans="7:7">
      <c r="G24427" s="220"/>
    </row>
    <row r="24428" spans="7:7">
      <c r="G24428" s="220"/>
    </row>
    <row r="24429" spans="7:7">
      <c r="G24429" s="220"/>
    </row>
    <row r="24430" spans="7:7">
      <c r="G24430" s="220"/>
    </row>
    <row r="24431" spans="7:7">
      <c r="G24431" s="220"/>
    </row>
    <row r="24432" spans="7:7">
      <c r="G24432" s="220"/>
    </row>
    <row r="24433" spans="7:7">
      <c r="G24433" s="220"/>
    </row>
    <row r="24434" spans="7:7">
      <c r="G24434" s="220"/>
    </row>
    <row r="24435" spans="7:7">
      <c r="G24435" s="220"/>
    </row>
    <row r="24436" spans="7:7">
      <c r="G24436" s="220"/>
    </row>
    <row r="24437" spans="7:7">
      <c r="G24437" s="220"/>
    </row>
    <row r="24438" spans="7:7">
      <c r="G24438" s="220"/>
    </row>
    <row r="24439" spans="7:7">
      <c r="G24439" s="220"/>
    </row>
    <row r="24440" spans="7:7">
      <c r="G24440" s="220"/>
    </row>
    <row r="24441" spans="7:7">
      <c r="G24441" s="220"/>
    </row>
    <row r="24442" spans="7:7">
      <c r="G24442" s="220"/>
    </row>
    <row r="24443" spans="7:7">
      <c r="G24443" s="220"/>
    </row>
    <row r="24444" spans="7:7">
      <c r="G24444" s="220"/>
    </row>
    <row r="24445" spans="7:7">
      <c r="G24445" s="220"/>
    </row>
    <row r="24446" spans="7:7">
      <c r="G24446" s="220"/>
    </row>
    <row r="24447" spans="7:7">
      <c r="G24447" s="220"/>
    </row>
    <row r="24448" spans="7:7">
      <c r="G24448" s="220"/>
    </row>
    <row r="24449" spans="7:7">
      <c r="G24449" s="220"/>
    </row>
    <row r="24450" spans="7:7">
      <c r="G24450" s="220"/>
    </row>
    <row r="24451" spans="7:7">
      <c r="G24451" s="220"/>
    </row>
    <row r="24452" spans="7:7">
      <c r="G24452" s="220"/>
    </row>
    <row r="24453" spans="7:7">
      <c r="G24453" s="220"/>
    </row>
    <row r="24454" spans="7:7">
      <c r="G24454" s="220"/>
    </row>
    <row r="24455" spans="7:7">
      <c r="G24455" s="220"/>
    </row>
    <row r="24456" spans="7:7">
      <c r="G24456" s="220"/>
    </row>
    <row r="24457" spans="7:7">
      <c r="G24457" s="220"/>
    </row>
    <row r="24458" spans="7:7">
      <c r="G24458" s="220"/>
    </row>
    <row r="24459" spans="7:7">
      <c r="G24459" s="220"/>
    </row>
    <row r="24460" spans="7:7">
      <c r="G24460" s="220"/>
    </row>
    <row r="24461" spans="7:7">
      <c r="G24461" s="220"/>
    </row>
    <row r="24462" spans="7:7">
      <c r="G24462" s="220"/>
    </row>
    <row r="24463" spans="7:7">
      <c r="G24463" s="220"/>
    </row>
    <row r="24464" spans="7:7">
      <c r="G24464" s="220"/>
    </row>
    <row r="24465" spans="7:7">
      <c r="G24465" s="220"/>
    </row>
    <row r="24466" spans="7:7">
      <c r="G24466" s="220"/>
    </row>
    <row r="24467" spans="7:7">
      <c r="G24467" s="220"/>
    </row>
    <row r="24468" spans="7:7">
      <c r="G24468" s="220"/>
    </row>
    <row r="24469" spans="7:7">
      <c r="G24469" s="220"/>
    </row>
    <row r="24470" spans="7:7">
      <c r="G24470" s="220"/>
    </row>
    <row r="24471" spans="7:7">
      <c r="G24471" s="220"/>
    </row>
    <row r="24472" spans="7:7">
      <c r="G24472" s="220"/>
    </row>
    <row r="24473" spans="7:7">
      <c r="G24473" s="220"/>
    </row>
    <row r="24474" spans="7:7">
      <c r="G24474" s="220"/>
    </row>
    <row r="24475" spans="7:7">
      <c r="G24475" s="220"/>
    </row>
    <row r="24476" spans="7:7">
      <c r="G24476" s="220"/>
    </row>
    <row r="24477" spans="7:7">
      <c r="G24477" s="220"/>
    </row>
    <row r="24478" spans="7:7">
      <c r="G24478" s="220"/>
    </row>
    <row r="24479" spans="7:7">
      <c r="G24479" s="220"/>
    </row>
    <row r="24480" spans="7:7">
      <c r="G24480" s="220"/>
    </row>
    <row r="24481" spans="7:7">
      <c r="G24481" s="220"/>
    </row>
    <row r="24482" spans="7:7">
      <c r="G24482" s="220"/>
    </row>
    <row r="24483" spans="7:7">
      <c r="G24483" s="220"/>
    </row>
    <row r="24484" spans="7:7">
      <c r="G24484" s="220"/>
    </row>
    <row r="24485" spans="7:7">
      <c r="G24485" s="220"/>
    </row>
    <row r="24486" spans="7:7">
      <c r="G24486" s="220"/>
    </row>
    <row r="24487" spans="7:7">
      <c r="G24487" s="220"/>
    </row>
    <row r="24488" spans="7:7">
      <c r="G24488" s="220"/>
    </row>
    <row r="24489" spans="7:7">
      <c r="G24489" s="220"/>
    </row>
    <row r="24490" spans="7:7">
      <c r="G24490" s="220"/>
    </row>
    <row r="24491" spans="7:7">
      <c r="G24491" s="220"/>
    </row>
    <row r="24492" spans="7:7">
      <c r="G24492" s="220"/>
    </row>
    <row r="24493" spans="7:7">
      <c r="G24493" s="220"/>
    </row>
    <row r="24494" spans="7:7">
      <c r="G24494" s="220"/>
    </row>
    <row r="24495" spans="7:7">
      <c r="G24495" s="220"/>
    </row>
    <row r="24496" spans="7:7">
      <c r="G24496" s="220"/>
    </row>
    <row r="24497" spans="7:7">
      <c r="G24497" s="220"/>
    </row>
    <row r="24498" spans="7:7">
      <c r="G24498" s="220"/>
    </row>
    <row r="24499" spans="7:7">
      <c r="G24499" s="220"/>
    </row>
    <row r="24500" spans="7:7">
      <c r="G24500" s="220"/>
    </row>
    <row r="24501" spans="7:7">
      <c r="G24501" s="220"/>
    </row>
    <row r="24502" spans="7:7">
      <c r="G24502" s="220"/>
    </row>
    <row r="24503" spans="7:7">
      <c r="G24503" s="220"/>
    </row>
    <row r="24504" spans="7:7">
      <c r="G24504" s="220"/>
    </row>
    <row r="24505" spans="7:7">
      <c r="G24505" s="220"/>
    </row>
    <row r="24506" spans="7:7">
      <c r="G24506" s="220"/>
    </row>
    <row r="24507" spans="7:7">
      <c r="G24507" s="220"/>
    </row>
    <row r="24508" spans="7:7">
      <c r="G24508" s="220"/>
    </row>
    <row r="24509" spans="7:7">
      <c r="G24509" s="220"/>
    </row>
    <row r="24510" spans="7:7">
      <c r="G24510" s="220"/>
    </row>
    <row r="24511" spans="7:7">
      <c r="G24511" s="220"/>
    </row>
    <row r="24512" spans="7:7">
      <c r="G24512" s="220"/>
    </row>
    <row r="24513" spans="7:7">
      <c r="G24513" s="220"/>
    </row>
    <row r="24514" spans="7:7">
      <c r="G24514" s="220"/>
    </row>
    <row r="24515" spans="7:7">
      <c r="G24515" s="220"/>
    </row>
    <row r="24516" spans="7:7">
      <c r="G24516" s="220"/>
    </row>
    <row r="24517" spans="7:7">
      <c r="G24517" s="220"/>
    </row>
    <row r="24518" spans="7:7">
      <c r="G24518" s="220"/>
    </row>
    <row r="24519" spans="7:7">
      <c r="G24519" s="220"/>
    </row>
    <row r="24520" spans="7:7">
      <c r="G24520" s="220"/>
    </row>
    <row r="24521" spans="7:7">
      <c r="G24521" s="220"/>
    </row>
    <row r="24522" spans="7:7">
      <c r="G24522" s="220"/>
    </row>
    <row r="24523" spans="7:7">
      <c r="G24523" s="220"/>
    </row>
    <row r="24524" spans="7:7">
      <c r="G24524" s="220"/>
    </row>
    <row r="24525" spans="7:7">
      <c r="G24525" s="220"/>
    </row>
    <row r="24526" spans="7:7">
      <c r="G24526" s="220"/>
    </row>
    <row r="24527" spans="7:7">
      <c r="G24527" s="220"/>
    </row>
    <row r="24528" spans="7:7">
      <c r="G24528" s="220"/>
    </row>
    <row r="24529" spans="7:7">
      <c r="G24529" s="220"/>
    </row>
    <row r="24530" spans="7:7">
      <c r="G24530" s="220"/>
    </row>
    <row r="24531" spans="7:7">
      <c r="G24531" s="220"/>
    </row>
    <row r="24532" spans="7:7">
      <c r="G24532" s="220"/>
    </row>
    <row r="24533" spans="7:7">
      <c r="G24533" s="220"/>
    </row>
    <row r="24534" spans="7:7">
      <c r="G24534" s="220"/>
    </row>
    <row r="24535" spans="7:7">
      <c r="G24535" s="220"/>
    </row>
    <row r="24536" spans="7:7">
      <c r="G24536" s="220"/>
    </row>
    <row r="24537" spans="7:7">
      <c r="G24537" s="220"/>
    </row>
    <row r="24538" spans="7:7">
      <c r="G24538" s="220"/>
    </row>
    <row r="24539" spans="7:7">
      <c r="G24539" s="220"/>
    </row>
    <row r="24540" spans="7:7">
      <c r="G24540" s="220"/>
    </row>
    <row r="24541" spans="7:7">
      <c r="G24541" s="220"/>
    </row>
    <row r="24542" spans="7:7">
      <c r="G24542" s="220"/>
    </row>
    <row r="24543" spans="7:7">
      <c r="G24543" s="220"/>
    </row>
    <row r="24544" spans="7:7">
      <c r="G24544" s="220"/>
    </row>
    <row r="24545" spans="7:7">
      <c r="G24545" s="220"/>
    </row>
    <row r="24546" spans="7:7">
      <c r="G24546" s="220"/>
    </row>
    <row r="24547" spans="7:7">
      <c r="G24547" s="220"/>
    </row>
    <row r="24548" spans="7:7">
      <c r="G24548" s="220"/>
    </row>
    <row r="24549" spans="7:7">
      <c r="G24549" s="220"/>
    </row>
    <row r="24550" spans="7:7">
      <c r="G24550" s="220"/>
    </row>
    <row r="24551" spans="7:7">
      <c r="G24551" s="220"/>
    </row>
    <row r="24552" spans="7:7">
      <c r="G24552" s="220"/>
    </row>
    <row r="24553" spans="7:7">
      <c r="G24553" s="220"/>
    </row>
    <row r="24554" spans="7:7">
      <c r="G24554" s="220"/>
    </row>
    <row r="24555" spans="7:7">
      <c r="G24555" s="220"/>
    </row>
    <row r="24556" spans="7:7">
      <c r="G24556" s="220"/>
    </row>
    <row r="24557" spans="7:7">
      <c r="G24557" s="220"/>
    </row>
    <row r="24558" spans="7:7">
      <c r="G24558" s="220"/>
    </row>
    <row r="24559" spans="7:7">
      <c r="G24559" s="220"/>
    </row>
    <row r="24560" spans="7:7">
      <c r="G24560" s="220"/>
    </row>
    <row r="24561" spans="7:7">
      <c r="G24561" s="220"/>
    </row>
    <row r="24562" spans="7:7">
      <c r="G24562" s="220"/>
    </row>
    <row r="24563" spans="7:7">
      <c r="G24563" s="220"/>
    </row>
    <row r="24564" spans="7:7">
      <c r="G24564" s="220"/>
    </row>
    <row r="24565" spans="7:7">
      <c r="G24565" s="220"/>
    </row>
    <row r="24566" spans="7:7">
      <c r="G24566" s="220"/>
    </row>
    <row r="24567" spans="7:7">
      <c r="G24567" s="220"/>
    </row>
    <row r="24568" spans="7:7">
      <c r="G24568" s="220"/>
    </row>
    <row r="24569" spans="7:7">
      <c r="G24569" s="220"/>
    </row>
    <row r="24570" spans="7:7">
      <c r="G24570" s="220"/>
    </row>
    <row r="24571" spans="7:7">
      <c r="G24571" s="220"/>
    </row>
    <row r="24572" spans="7:7">
      <c r="G24572" s="220"/>
    </row>
    <row r="24573" spans="7:7">
      <c r="G24573" s="220"/>
    </row>
    <row r="24574" spans="7:7">
      <c r="G24574" s="220"/>
    </row>
    <row r="24575" spans="7:7">
      <c r="G24575" s="220"/>
    </row>
    <row r="24576" spans="7:7">
      <c r="G24576" s="220"/>
    </row>
    <row r="24577" spans="7:7">
      <c r="G24577" s="220"/>
    </row>
    <row r="24578" spans="7:7">
      <c r="G24578" s="220"/>
    </row>
    <row r="24579" spans="7:7">
      <c r="G24579" s="220"/>
    </row>
    <row r="24580" spans="7:7">
      <c r="G24580" s="220"/>
    </row>
    <row r="24581" spans="7:7">
      <c r="G24581" s="220"/>
    </row>
    <row r="24582" spans="7:7">
      <c r="G24582" s="220"/>
    </row>
    <row r="24583" spans="7:7">
      <c r="G24583" s="220"/>
    </row>
    <row r="24584" spans="7:7">
      <c r="G24584" s="220"/>
    </row>
    <row r="24585" spans="7:7">
      <c r="G24585" s="220"/>
    </row>
    <row r="24586" spans="7:7">
      <c r="G24586" s="220"/>
    </row>
    <row r="24587" spans="7:7">
      <c r="G24587" s="220"/>
    </row>
    <row r="24588" spans="7:7">
      <c r="G24588" s="220"/>
    </row>
    <row r="24589" spans="7:7">
      <c r="G24589" s="220"/>
    </row>
    <row r="24590" spans="7:7">
      <c r="G24590" s="220"/>
    </row>
    <row r="24591" spans="7:7">
      <c r="G24591" s="220"/>
    </row>
    <row r="24592" spans="7:7">
      <c r="G24592" s="220"/>
    </row>
    <row r="24593" spans="7:7">
      <c r="G24593" s="220"/>
    </row>
    <row r="24594" spans="7:7">
      <c r="G24594" s="220"/>
    </row>
    <row r="24595" spans="7:7">
      <c r="G24595" s="220"/>
    </row>
    <row r="24596" spans="7:7">
      <c r="G24596" s="220"/>
    </row>
    <row r="24597" spans="7:7">
      <c r="G24597" s="220"/>
    </row>
    <row r="24598" spans="7:7">
      <c r="G24598" s="220"/>
    </row>
    <row r="24599" spans="7:7">
      <c r="G24599" s="220"/>
    </row>
    <row r="24600" spans="7:7">
      <c r="G24600" s="220"/>
    </row>
    <row r="24601" spans="7:7">
      <c r="G24601" s="220"/>
    </row>
    <row r="24602" spans="7:7">
      <c r="G24602" s="220"/>
    </row>
    <row r="24603" spans="7:7">
      <c r="G24603" s="220"/>
    </row>
    <row r="24604" spans="7:7">
      <c r="G24604" s="220"/>
    </row>
    <row r="24605" spans="7:7">
      <c r="G24605" s="220"/>
    </row>
    <row r="24606" spans="7:7">
      <c r="G24606" s="220"/>
    </row>
    <row r="24607" spans="7:7">
      <c r="G24607" s="220"/>
    </row>
    <row r="24608" spans="7:7">
      <c r="G24608" s="220"/>
    </row>
    <row r="24609" spans="7:7">
      <c r="G24609" s="220"/>
    </row>
    <row r="24610" spans="7:7">
      <c r="G24610" s="220"/>
    </row>
    <row r="24611" spans="7:7">
      <c r="G24611" s="220"/>
    </row>
    <row r="24612" spans="7:7">
      <c r="G24612" s="220"/>
    </row>
    <row r="24613" spans="7:7">
      <c r="G24613" s="220"/>
    </row>
    <row r="24614" spans="7:7">
      <c r="G24614" s="220"/>
    </row>
    <row r="24615" spans="7:7">
      <c r="G24615" s="220"/>
    </row>
    <row r="24616" spans="7:7">
      <c r="G24616" s="220"/>
    </row>
    <row r="24617" spans="7:7">
      <c r="G24617" s="220"/>
    </row>
    <row r="24618" spans="7:7">
      <c r="G24618" s="220"/>
    </row>
    <row r="24619" spans="7:7">
      <c r="G24619" s="220"/>
    </row>
    <row r="24620" spans="7:7">
      <c r="G24620" s="220"/>
    </row>
    <row r="24621" spans="7:7">
      <c r="G24621" s="220"/>
    </row>
    <row r="24622" spans="7:7">
      <c r="G24622" s="220"/>
    </row>
    <row r="24623" spans="7:7">
      <c r="G24623" s="220"/>
    </row>
    <row r="24624" spans="7:7">
      <c r="G24624" s="220"/>
    </row>
    <row r="24625" spans="7:7">
      <c r="G24625" s="220"/>
    </row>
    <row r="24626" spans="7:7">
      <c r="G24626" s="220"/>
    </row>
    <row r="24627" spans="7:7">
      <c r="G24627" s="220"/>
    </row>
    <row r="24628" spans="7:7">
      <c r="G24628" s="220"/>
    </row>
    <row r="24629" spans="7:7">
      <c r="G24629" s="220"/>
    </row>
    <row r="24630" spans="7:7">
      <c r="G24630" s="220"/>
    </row>
    <row r="24631" spans="7:7">
      <c r="G24631" s="220"/>
    </row>
    <row r="24632" spans="7:7">
      <c r="G24632" s="220"/>
    </row>
    <row r="24633" spans="7:7">
      <c r="G24633" s="220"/>
    </row>
    <row r="24634" spans="7:7">
      <c r="G24634" s="220"/>
    </row>
    <row r="24635" spans="7:7">
      <c r="G24635" s="220"/>
    </row>
    <row r="24636" spans="7:7">
      <c r="G24636" s="220"/>
    </row>
    <row r="24637" spans="7:7">
      <c r="G24637" s="220"/>
    </row>
    <row r="24638" spans="7:7">
      <c r="G24638" s="220"/>
    </row>
    <row r="24639" spans="7:7">
      <c r="G24639" s="220"/>
    </row>
    <row r="24640" spans="7:7">
      <c r="G24640" s="220"/>
    </row>
    <row r="24641" spans="7:7">
      <c r="G24641" s="220"/>
    </row>
    <row r="24642" spans="7:7">
      <c r="G24642" s="220"/>
    </row>
    <row r="24643" spans="7:7">
      <c r="G24643" s="220"/>
    </row>
    <row r="24644" spans="7:7">
      <c r="G24644" s="220"/>
    </row>
    <row r="24645" spans="7:7">
      <c r="G24645" s="220"/>
    </row>
    <row r="24646" spans="7:7">
      <c r="G24646" s="220"/>
    </row>
    <row r="24647" spans="7:7">
      <c r="G24647" s="220"/>
    </row>
    <row r="24648" spans="7:7">
      <c r="G24648" s="220"/>
    </row>
    <row r="24649" spans="7:7">
      <c r="G24649" s="220"/>
    </row>
    <row r="24650" spans="7:7">
      <c r="G24650" s="220"/>
    </row>
    <row r="24651" spans="7:7">
      <c r="G24651" s="220"/>
    </row>
    <row r="24652" spans="7:7">
      <c r="G24652" s="220"/>
    </row>
    <row r="24653" spans="7:7">
      <c r="G24653" s="220"/>
    </row>
    <row r="24654" spans="7:7">
      <c r="G24654" s="220"/>
    </row>
    <row r="24655" spans="7:7">
      <c r="G24655" s="220"/>
    </row>
    <row r="24656" spans="7:7">
      <c r="G24656" s="220"/>
    </row>
    <row r="24657" spans="7:7">
      <c r="G24657" s="220"/>
    </row>
    <row r="24658" spans="7:7">
      <c r="G24658" s="220"/>
    </row>
    <row r="24659" spans="7:7">
      <c r="G24659" s="220"/>
    </row>
    <row r="24660" spans="7:7">
      <c r="G24660" s="220"/>
    </row>
    <row r="24661" spans="7:7">
      <c r="G24661" s="220"/>
    </row>
    <row r="24662" spans="7:7">
      <c r="G24662" s="220"/>
    </row>
    <row r="24663" spans="7:7">
      <c r="G24663" s="220"/>
    </row>
    <row r="24664" spans="7:7">
      <c r="G24664" s="220"/>
    </row>
    <row r="24665" spans="7:7">
      <c r="G24665" s="220"/>
    </row>
    <row r="24666" spans="7:7">
      <c r="G24666" s="220"/>
    </row>
    <row r="24667" spans="7:7">
      <c r="G24667" s="220"/>
    </row>
    <row r="24668" spans="7:7">
      <c r="G24668" s="220"/>
    </row>
    <row r="24669" spans="7:7">
      <c r="G24669" s="220"/>
    </row>
    <row r="24670" spans="7:7">
      <c r="G24670" s="220"/>
    </row>
    <row r="24671" spans="7:7">
      <c r="G24671" s="220"/>
    </row>
    <row r="24672" spans="7:7">
      <c r="G24672" s="220"/>
    </row>
    <row r="24673" spans="7:7">
      <c r="G24673" s="220"/>
    </row>
    <row r="24674" spans="7:7">
      <c r="G24674" s="220"/>
    </row>
    <row r="24675" spans="7:7">
      <c r="G24675" s="220"/>
    </row>
    <row r="24676" spans="7:7">
      <c r="G24676" s="220"/>
    </row>
    <row r="24677" spans="7:7">
      <c r="G24677" s="220"/>
    </row>
    <row r="24678" spans="7:7">
      <c r="G24678" s="220"/>
    </row>
    <row r="24679" spans="7:7">
      <c r="G24679" s="220"/>
    </row>
    <row r="24680" spans="7:7">
      <c r="G24680" s="220"/>
    </row>
    <row r="24681" spans="7:7">
      <c r="G24681" s="220"/>
    </row>
    <row r="24682" spans="7:7">
      <c r="G24682" s="220"/>
    </row>
    <row r="24683" spans="7:7">
      <c r="G24683" s="220"/>
    </row>
    <row r="24684" spans="7:7">
      <c r="G24684" s="220"/>
    </row>
    <row r="24685" spans="7:7">
      <c r="G24685" s="220"/>
    </row>
    <row r="24686" spans="7:7">
      <c r="G24686" s="220"/>
    </row>
    <row r="24687" spans="7:7">
      <c r="G24687" s="220"/>
    </row>
    <row r="24688" spans="7:7">
      <c r="G24688" s="220"/>
    </row>
    <row r="24689" spans="7:7">
      <c r="G24689" s="220"/>
    </row>
    <row r="24690" spans="7:7">
      <c r="G24690" s="220"/>
    </row>
    <row r="24691" spans="7:7">
      <c r="G24691" s="220"/>
    </row>
    <row r="24692" spans="7:7">
      <c r="G24692" s="220"/>
    </row>
    <row r="24693" spans="7:7">
      <c r="G24693" s="220"/>
    </row>
    <row r="24694" spans="7:7">
      <c r="G24694" s="220"/>
    </row>
    <row r="24695" spans="7:7">
      <c r="G24695" s="220"/>
    </row>
    <row r="24696" spans="7:7">
      <c r="G24696" s="220"/>
    </row>
    <row r="24697" spans="7:7">
      <c r="G24697" s="220"/>
    </row>
    <row r="24698" spans="7:7">
      <c r="G24698" s="220"/>
    </row>
    <row r="24699" spans="7:7">
      <c r="G24699" s="220"/>
    </row>
    <row r="24700" spans="7:7">
      <c r="G24700" s="220"/>
    </row>
    <row r="24701" spans="7:7">
      <c r="G24701" s="220"/>
    </row>
    <row r="24702" spans="7:7">
      <c r="G24702" s="220"/>
    </row>
    <row r="24703" spans="7:7">
      <c r="G24703" s="220"/>
    </row>
    <row r="24704" spans="7:7">
      <c r="G24704" s="220"/>
    </row>
    <row r="24705" spans="7:7">
      <c r="G24705" s="220"/>
    </row>
    <row r="24706" spans="7:7">
      <c r="G24706" s="220"/>
    </row>
    <row r="24707" spans="7:7">
      <c r="G24707" s="220"/>
    </row>
    <row r="24708" spans="7:7">
      <c r="G24708" s="220"/>
    </row>
    <row r="24709" spans="7:7">
      <c r="G24709" s="220"/>
    </row>
    <row r="24710" spans="7:7">
      <c r="G24710" s="220"/>
    </row>
    <row r="24711" spans="7:7">
      <c r="G24711" s="220"/>
    </row>
    <row r="24712" spans="7:7">
      <c r="G24712" s="220"/>
    </row>
    <row r="24713" spans="7:7">
      <c r="G24713" s="220"/>
    </row>
    <row r="24714" spans="7:7">
      <c r="G24714" s="220"/>
    </row>
    <row r="24715" spans="7:7">
      <c r="G24715" s="220"/>
    </row>
    <row r="24716" spans="7:7">
      <c r="G24716" s="220"/>
    </row>
    <row r="24717" spans="7:7">
      <c r="G24717" s="220"/>
    </row>
    <row r="24718" spans="7:7">
      <c r="G24718" s="220"/>
    </row>
    <row r="24719" spans="7:7">
      <c r="G24719" s="220"/>
    </row>
    <row r="24720" spans="7:7">
      <c r="G24720" s="220"/>
    </row>
    <row r="24721" spans="7:7">
      <c r="G24721" s="220"/>
    </row>
    <row r="24722" spans="7:7">
      <c r="G24722" s="220"/>
    </row>
    <row r="24723" spans="7:7">
      <c r="G24723" s="220"/>
    </row>
    <row r="24724" spans="7:7">
      <c r="G24724" s="220"/>
    </row>
    <row r="24725" spans="7:7">
      <c r="G24725" s="220"/>
    </row>
    <row r="24726" spans="7:7">
      <c r="G24726" s="220"/>
    </row>
    <row r="24727" spans="7:7">
      <c r="G24727" s="220"/>
    </row>
    <row r="24728" spans="7:7">
      <c r="G24728" s="220"/>
    </row>
    <row r="24729" spans="7:7">
      <c r="G24729" s="220"/>
    </row>
    <row r="24730" spans="7:7">
      <c r="G24730" s="220"/>
    </row>
    <row r="24731" spans="7:7">
      <c r="G24731" s="220"/>
    </row>
    <row r="24732" spans="7:7">
      <c r="G24732" s="220"/>
    </row>
    <row r="24733" spans="7:7">
      <c r="G24733" s="220"/>
    </row>
    <row r="24734" spans="7:7">
      <c r="G24734" s="220"/>
    </row>
    <row r="24735" spans="7:7">
      <c r="G24735" s="220"/>
    </row>
    <row r="24736" spans="7:7">
      <c r="G24736" s="220"/>
    </row>
    <row r="24737" spans="7:7">
      <c r="G24737" s="220"/>
    </row>
    <row r="24738" spans="7:7">
      <c r="G24738" s="220"/>
    </row>
    <row r="24739" spans="7:7">
      <c r="G24739" s="220"/>
    </row>
    <row r="24740" spans="7:7">
      <c r="G24740" s="220"/>
    </row>
    <row r="24741" spans="7:7">
      <c r="G24741" s="220"/>
    </row>
    <row r="24742" spans="7:7">
      <c r="G24742" s="220"/>
    </row>
    <row r="24743" spans="7:7">
      <c r="G24743" s="220"/>
    </row>
    <row r="24744" spans="7:7">
      <c r="G24744" s="220"/>
    </row>
    <row r="24745" spans="7:7">
      <c r="G24745" s="220"/>
    </row>
    <row r="24746" spans="7:7">
      <c r="G24746" s="220"/>
    </row>
    <row r="24747" spans="7:7">
      <c r="G24747" s="220"/>
    </row>
    <row r="24748" spans="7:7">
      <c r="G24748" s="220"/>
    </row>
    <row r="24749" spans="7:7">
      <c r="G24749" s="220"/>
    </row>
    <row r="24750" spans="7:7">
      <c r="G24750" s="220"/>
    </row>
    <row r="24751" spans="7:7">
      <c r="G24751" s="220"/>
    </row>
    <row r="24752" spans="7:7">
      <c r="G24752" s="220"/>
    </row>
    <row r="24753" spans="7:7">
      <c r="G24753" s="220"/>
    </row>
    <row r="24754" spans="7:7">
      <c r="G24754" s="220"/>
    </row>
    <row r="24755" spans="7:7">
      <c r="G24755" s="220"/>
    </row>
    <row r="24756" spans="7:7">
      <c r="G24756" s="220"/>
    </row>
    <row r="24757" spans="7:7">
      <c r="G24757" s="220"/>
    </row>
    <row r="24758" spans="7:7">
      <c r="G24758" s="220"/>
    </row>
    <row r="24759" spans="7:7">
      <c r="G24759" s="220"/>
    </row>
    <row r="24760" spans="7:7">
      <c r="G24760" s="220"/>
    </row>
    <row r="24761" spans="7:7">
      <c r="G24761" s="220"/>
    </row>
    <row r="24762" spans="7:7">
      <c r="G24762" s="220"/>
    </row>
    <row r="24763" spans="7:7">
      <c r="G24763" s="220"/>
    </row>
    <row r="24764" spans="7:7">
      <c r="G24764" s="220"/>
    </row>
    <row r="24765" spans="7:7">
      <c r="G24765" s="220"/>
    </row>
    <row r="24766" spans="7:7">
      <c r="G24766" s="220"/>
    </row>
    <row r="24767" spans="7:7">
      <c r="G24767" s="220"/>
    </row>
    <row r="24768" spans="7:7">
      <c r="G24768" s="220"/>
    </row>
    <row r="24769" spans="7:7">
      <c r="G24769" s="220"/>
    </row>
    <row r="24770" spans="7:7">
      <c r="G24770" s="220"/>
    </row>
    <row r="24771" spans="7:7">
      <c r="G24771" s="220"/>
    </row>
    <row r="24772" spans="7:7">
      <c r="G24772" s="220"/>
    </row>
    <row r="24773" spans="7:7">
      <c r="G24773" s="220"/>
    </row>
    <row r="24774" spans="7:7">
      <c r="G24774" s="220"/>
    </row>
    <row r="24775" spans="7:7">
      <c r="G24775" s="220"/>
    </row>
    <row r="24776" spans="7:7">
      <c r="G24776" s="220"/>
    </row>
    <row r="24777" spans="7:7">
      <c r="G24777" s="220"/>
    </row>
    <row r="24778" spans="7:7">
      <c r="G24778" s="220"/>
    </row>
    <row r="24779" spans="7:7">
      <c r="G24779" s="220"/>
    </row>
    <row r="24780" spans="7:7">
      <c r="G24780" s="220"/>
    </row>
    <row r="24781" spans="7:7">
      <c r="G24781" s="220"/>
    </row>
    <row r="24782" spans="7:7">
      <c r="G24782" s="220"/>
    </row>
    <row r="24783" spans="7:7">
      <c r="G24783" s="220"/>
    </row>
    <row r="24784" spans="7:7">
      <c r="G24784" s="220"/>
    </row>
    <row r="24785" spans="7:7">
      <c r="G24785" s="220"/>
    </row>
    <row r="24786" spans="7:7">
      <c r="G24786" s="220"/>
    </row>
    <row r="24787" spans="7:7">
      <c r="G24787" s="220"/>
    </row>
    <row r="24788" spans="7:7">
      <c r="G24788" s="220"/>
    </row>
    <row r="24789" spans="7:7">
      <c r="G24789" s="220"/>
    </row>
    <row r="24790" spans="7:7">
      <c r="G24790" s="220"/>
    </row>
    <row r="24791" spans="7:7">
      <c r="G24791" s="220"/>
    </row>
    <row r="24792" spans="7:7">
      <c r="G24792" s="220"/>
    </row>
    <row r="24793" spans="7:7">
      <c r="G24793" s="220"/>
    </row>
    <row r="24794" spans="7:7">
      <c r="G24794" s="220"/>
    </row>
    <row r="24795" spans="7:7">
      <c r="G24795" s="220"/>
    </row>
    <row r="24796" spans="7:7">
      <c r="G24796" s="220"/>
    </row>
    <row r="24797" spans="7:7">
      <c r="G24797" s="220"/>
    </row>
    <row r="24798" spans="7:7">
      <c r="G24798" s="220"/>
    </row>
    <row r="24799" spans="7:7">
      <c r="G24799" s="220"/>
    </row>
    <row r="24800" spans="7:7">
      <c r="G24800" s="220"/>
    </row>
    <row r="24801" spans="7:7">
      <c r="G24801" s="220"/>
    </row>
    <row r="24802" spans="7:7">
      <c r="G24802" s="220"/>
    </row>
    <row r="24803" spans="7:7">
      <c r="G24803" s="220"/>
    </row>
    <row r="24804" spans="7:7">
      <c r="G24804" s="220"/>
    </row>
    <row r="24805" spans="7:7">
      <c r="G24805" s="220"/>
    </row>
    <row r="24806" spans="7:7">
      <c r="G24806" s="220"/>
    </row>
    <row r="24807" spans="7:7">
      <c r="G24807" s="220"/>
    </row>
    <row r="24808" spans="7:7">
      <c r="G24808" s="220"/>
    </row>
    <row r="24809" spans="7:7">
      <c r="G24809" s="220"/>
    </row>
    <row r="24810" spans="7:7">
      <c r="G24810" s="220"/>
    </row>
    <row r="24811" spans="7:7">
      <c r="G24811" s="220"/>
    </row>
    <row r="24812" spans="7:7">
      <c r="G24812" s="220"/>
    </row>
    <row r="24813" spans="7:7">
      <c r="G24813" s="220"/>
    </row>
    <row r="24814" spans="7:7">
      <c r="G24814" s="220"/>
    </row>
    <row r="24815" spans="7:7">
      <c r="G24815" s="220"/>
    </row>
    <row r="24816" spans="7:7">
      <c r="G24816" s="220"/>
    </row>
    <row r="24817" spans="7:7">
      <c r="G24817" s="220"/>
    </row>
    <row r="24818" spans="7:7">
      <c r="G24818" s="220"/>
    </row>
    <row r="24819" spans="7:7">
      <c r="G24819" s="220"/>
    </row>
    <row r="24820" spans="7:7">
      <c r="G24820" s="220"/>
    </row>
    <row r="24821" spans="7:7">
      <c r="G24821" s="220"/>
    </row>
    <row r="24822" spans="7:7">
      <c r="G24822" s="220"/>
    </row>
    <row r="24823" spans="7:7">
      <c r="G24823" s="220"/>
    </row>
    <row r="24824" spans="7:7">
      <c r="G24824" s="220"/>
    </row>
    <row r="24825" spans="7:7">
      <c r="G24825" s="220"/>
    </row>
    <row r="24826" spans="7:7">
      <c r="G24826" s="220"/>
    </row>
    <row r="24827" spans="7:7">
      <c r="G24827" s="220"/>
    </row>
    <row r="24828" spans="7:7">
      <c r="G24828" s="220"/>
    </row>
    <row r="24829" spans="7:7">
      <c r="G24829" s="220"/>
    </row>
    <row r="24830" spans="7:7">
      <c r="G24830" s="220"/>
    </row>
    <row r="24831" spans="7:7">
      <c r="G24831" s="220"/>
    </row>
    <row r="24832" spans="7:7">
      <c r="G24832" s="220"/>
    </row>
    <row r="24833" spans="7:7">
      <c r="G24833" s="220"/>
    </row>
    <row r="24834" spans="7:7">
      <c r="G24834" s="220"/>
    </row>
    <row r="24835" spans="7:7">
      <c r="G24835" s="220"/>
    </row>
    <row r="24836" spans="7:7">
      <c r="G24836" s="220"/>
    </row>
    <row r="24837" spans="7:7">
      <c r="G24837" s="220"/>
    </row>
    <row r="24838" spans="7:7">
      <c r="G24838" s="220"/>
    </row>
    <row r="24839" spans="7:7">
      <c r="G24839" s="220"/>
    </row>
    <row r="24840" spans="7:7">
      <c r="G24840" s="220"/>
    </row>
    <row r="24841" spans="7:7">
      <c r="G24841" s="220"/>
    </row>
    <row r="24842" spans="7:7">
      <c r="G24842" s="220"/>
    </row>
    <row r="24843" spans="7:7">
      <c r="G24843" s="220"/>
    </row>
    <row r="24844" spans="7:7">
      <c r="G24844" s="220"/>
    </row>
    <row r="24845" spans="7:7">
      <c r="G24845" s="220"/>
    </row>
    <row r="24846" spans="7:7">
      <c r="G24846" s="220"/>
    </row>
    <row r="24847" spans="7:7">
      <c r="G24847" s="220"/>
    </row>
    <row r="24848" spans="7:7">
      <c r="G24848" s="220"/>
    </row>
    <row r="24849" spans="7:7">
      <c r="G24849" s="220"/>
    </row>
    <row r="24850" spans="7:7">
      <c r="G24850" s="220"/>
    </row>
    <row r="24851" spans="7:7">
      <c r="G24851" s="220"/>
    </row>
    <row r="24852" spans="7:7">
      <c r="G24852" s="220"/>
    </row>
    <row r="24853" spans="7:7">
      <c r="G24853" s="220"/>
    </row>
    <row r="24854" spans="7:7">
      <c r="G24854" s="220"/>
    </row>
    <row r="24855" spans="7:7">
      <c r="G24855" s="220"/>
    </row>
    <row r="24856" spans="7:7">
      <c r="G24856" s="220"/>
    </row>
    <row r="24857" spans="7:7">
      <c r="G24857" s="220"/>
    </row>
    <row r="24858" spans="7:7">
      <c r="G24858" s="220"/>
    </row>
    <row r="24859" spans="7:7">
      <c r="G24859" s="220"/>
    </row>
    <row r="24860" spans="7:7">
      <c r="G24860" s="220"/>
    </row>
    <row r="24861" spans="7:7">
      <c r="G24861" s="220"/>
    </row>
    <row r="24862" spans="7:7">
      <c r="G24862" s="220"/>
    </row>
    <row r="24863" spans="7:7">
      <c r="G24863" s="220"/>
    </row>
    <row r="24864" spans="7:7">
      <c r="G24864" s="220"/>
    </row>
    <row r="24865" spans="7:7">
      <c r="G24865" s="220"/>
    </row>
    <row r="24866" spans="7:7">
      <c r="G24866" s="220"/>
    </row>
    <row r="24867" spans="7:7">
      <c r="G24867" s="220"/>
    </row>
    <row r="24868" spans="7:7">
      <c r="G24868" s="220"/>
    </row>
    <row r="24869" spans="7:7">
      <c r="G24869" s="220"/>
    </row>
    <row r="24870" spans="7:7">
      <c r="G24870" s="220"/>
    </row>
    <row r="24871" spans="7:7">
      <c r="G24871" s="220"/>
    </row>
    <row r="24872" spans="7:7">
      <c r="G24872" s="220"/>
    </row>
    <row r="24873" spans="7:7">
      <c r="G24873" s="220"/>
    </row>
    <row r="24874" spans="7:7">
      <c r="G24874" s="220"/>
    </row>
    <row r="24875" spans="7:7">
      <c r="G24875" s="220"/>
    </row>
    <row r="24876" spans="7:7">
      <c r="G24876" s="220"/>
    </row>
    <row r="24877" spans="7:7">
      <c r="G24877" s="220"/>
    </row>
    <row r="24878" spans="7:7">
      <c r="G24878" s="220"/>
    </row>
    <row r="24879" spans="7:7">
      <c r="G24879" s="220"/>
    </row>
    <row r="24880" spans="7:7">
      <c r="G24880" s="220"/>
    </row>
    <row r="24881" spans="7:7">
      <c r="G24881" s="220"/>
    </row>
    <row r="24882" spans="7:7">
      <c r="G24882" s="220"/>
    </row>
    <row r="24883" spans="7:7">
      <c r="G24883" s="220"/>
    </row>
    <row r="24884" spans="7:7">
      <c r="G24884" s="220"/>
    </row>
    <row r="24885" spans="7:7">
      <c r="G24885" s="220"/>
    </row>
    <row r="24886" spans="7:7">
      <c r="G24886" s="220"/>
    </row>
    <row r="24887" spans="7:7">
      <c r="G24887" s="220"/>
    </row>
    <row r="24888" spans="7:7">
      <c r="G24888" s="220"/>
    </row>
    <row r="24889" spans="7:7">
      <c r="G24889" s="220"/>
    </row>
    <row r="24890" spans="7:7">
      <c r="G24890" s="220"/>
    </row>
    <row r="24891" spans="7:7">
      <c r="G24891" s="220"/>
    </row>
    <row r="24892" spans="7:7">
      <c r="G24892" s="220"/>
    </row>
    <row r="24893" spans="7:7">
      <c r="G24893" s="220"/>
    </row>
    <row r="24894" spans="7:7">
      <c r="G24894" s="220"/>
    </row>
    <row r="24895" spans="7:7">
      <c r="G24895" s="220"/>
    </row>
    <row r="24896" spans="7:7">
      <c r="G24896" s="220"/>
    </row>
    <row r="24897" spans="7:7">
      <c r="G24897" s="220"/>
    </row>
    <row r="24898" spans="7:7">
      <c r="G24898" s="220"/>
    </row>
    <row r="24899" spans="7:7">
      <c r="G24899" s="220"/>
    </row>
    <row r="24900" spans="7:7">
      <c r="G24900" s="220"/>
    </row>
    <row r="24901" spans="7:7">
      <c r="G24901" s="220"/>
    </row>
    <row r="24902" spans="7:7">
      <c r="G24902" s="220"/>
    </row>
    <row r="24903" spans="7:7">
      <c r="G24903" s="220"/>
    </row>
    <row r="24904" spans="7:7">
      <c r="G24904" s="220"/>
    </row>
    <row r="24905" spans="7:7">
      <c r="G24905" s="220"/>
    </row>
    <row r="24906" spans="7:7">
      <c r="G24906" s="220"/>
    </row>
    <row r="24907" spans="7:7">
      <c r="G24907" s="220"/>
    </row>
    <row r="24908" spans="7:7">
      <c r="G24908" s="220"/>
    </row>
    <row r="24909" spans="7:7">
      <c r="G24909" s="220"/>
    </row>
    <row r="24910" spans="7:7">
      <c r="G24910" s="220"/>
    </row>
    <row r="24911" spans="7:7">
      <c r="G24911" s="220"/>
    </row>
    <row r="24912" spans="7:7">
      <c r="G24912" s="220"/>
    </row>
    <row r="24913" spans="7:7">
      <c r="G24913" s="220"/>
    </row>
    <row r="24914" spans="7:7">
      <c r="G24914" s="220"/>
    </row>
    <row r="24915" spans="7:7">
      <c r="G24915" s="220"/>
    </row>
    <row r="24916" spans="7:7">
      <c r="G24916" s="220"/>
    </row>
    <row r="24917" spans="7:7">
      <c r="G24917" s="220"/>
    </row>
    <row r="24918" spans="7:7">
      <c r="G24918" s="220"/>
    </row>
    <row r="24919" spans="7:7">
      <c r="G24919" s="220"/>
    </row>
    <row r="24920" spans="7:7">
      <c r="G24920" s="220"/>
    </row>
    <row r="24921" spans="7:7">
      <c r="G24921" s="220"/>
    </row>
    <row r="24922" spans="7:7">
      <c r="G24922" s="220"/>
    </row>
    <row r="24923" spans="7:7">
      <c r="G24923" s="220"/>
    </row>
    <row r="24924" spans="7:7">
      <c r="G24924" s="220"/>
    </row>
    <row r="24925" spans="7:7">
      <c r="G24925" s="220"/>
    </row>
    <row r="24926" spans="7:7">
      <c r="G24926" s="220"/>
    </row>
    <row r="24927" spans="7:7">
      <c r="G24927" s="220"/>
    </row>
    <row r="24928" spans="7:7">
      <c r="G24928" s="220"/>
    </row>
    <row r="24929" spans="7:7">
      <c r="G24929" s="220"/>
    </row>
    <row r="24930" spans="7:7">
      <c r="G24930" s="220"/>
    </row>
    <row r="24931" spans="7:7">
      <c r="G24931" s="220"/>
    </row>
    <row r="24932" spans="7:7">
      <c r="G24932" s="220"/>
    </row>
    <row r="24933" spans="7:7">
      <c r="G24933" s="220"/>
    </row>
    <row r="24934" spans="7:7">
      <c r="G24934" s="220"/>
    </row>
    <row r="24935" spans="7:7">
      <c r="G24935" s="220"/>
    </row>
    <row r="24936" spans="7:7">
      <c r="G24936" s="220"/>
    </row>
    <row r="24937" spans="7:7">
      <c r="G24937" s="220"/>
    </row>
    <row r="24938" spans="7:7">
      <c r="G24938" s="220"/>
    </row>
    <row r="24939" spans="7:7">
      <c r="G24939" s="220"/>
    </row>
    <row r="24940" spans="7:7">
      <c r="G24940" s="220"/>
    </row>
    <row r="24941" spans="7:7">
      <c r="G24941" s="220"/>
    </row>
    <row r="24942" spans="7:7">
      <c r="G24942" s="220"/>
    </row>
    <row r="24943" spans="7:7">
      <c r="G24943" s="220"/>
    </row>
    <row r="24944" spans="7:7">
      <c r="G24944" s="220"/>
    </row>
    <row r="24945" spans="7:7">
      <c r="G24945" s="220"/>
    </row>
    <row r="24946" spans="7:7">
      <c r="G24946" s="220"/>
    </row>
    <row r="24947" spans="7:7">
      <c r="G24947" s="220"/>
    </row>
    <row r="24948" spans="7:7">
      <c r="G24948" s="220"/>
    </row>
    <row r="24949" spans="7:7">
      <c r="G24949" s="220"/>
    </row>
    <row r="24950" spans="7:7">
      <c r="G24950" s="220"/>
    </row>
    <row r="24951" spans="7:7">
      <c r="G24951" s="220"/>
    </row>
    <row r="24952" spans="7:7">
      <c r="G24952" s="220"/>
    </row>
    <row r="24953" spans="7:7">
      <c r="G24953" s="220"/>
    </row>
    <row r="24954" spans="7:7">
      <c r="G24954" s="220"/>
    </row>
    <row r="24955" spans="7:7">
      <c r="G24955" s="220"/>
    </row>
    <row r="24956" spans="7:7">
      <c r="G24956" s="220"/>
    </row>
    <row r="24957" spans="7:7">
      <c r="G24957" s="220"/>
    </row>
    <row r="24958" spans="7:7">
      <c r="G24958" s="220"/>
    </row>
    <row r="24959" spans="7:7">
      <c r="G24959" s="220"/>
    </row>
    <row r="24960" spans="7:7">
      <c r="G24960" s="220"/>
    </row>
    <row r="24961" spans="7:7">
      <c r="G24961" s="220"/>
    </row>
    <row r="24962" spans="7:7">
      <c r="G24962" s="220"/>
    </row>
    <row r="24963" spans="7:7">
      <c r="G24963" s="220"/>
    </row>
    <row r="24964" spans="7:7">
      <c r="G24964" s="220"/>
    </row>
    <row r="24965" spans="7:7">
      <c r="G24965" s="220"/>
    </row>
    <row r="24966" spans="7:7">
      <c r="G24966" s="220"/>
    </row>
    <row r="24967" spans="7:7">
      <c r="G24967" s="220"/>
    </row>
    <row r="24968" spans="7:7">
      <c r="G24968" s="220"/>
    </row>
    <row r="24969" spans="7:7">
      <c r="G24969" s="220"/>
    </row>
    <row r="24970" spans="7:7">
      <c r="G24970" s="220"/>
    </row>
    <row r="24971" spans="7:7">
      <c r="G24971" s="220"/>
    </row>
    <row r="24972" spans="7:7">
      <c r="G24972" s="220"/>
    </row>
    <row r="24973" spans="7:7">
      <c r="G24973" s="220"/>
    </row>
    <row r="24974" spans="7:7">
      <c r="G24974" s="220"/>
    </row>
    <row r="24975" spans="7:7">
      <c r="G24975" s="220"/>
    </row>
    <row r="24976" spans="7:7">
      <c r="G24976" s="220"/>
    </row>
    <row r="24977" spans="7:7">
      <c r="G24977" s="220"/>
    </row>
    <row r="24978" spans="7:7">
      <c r="G24978" s="220"/>
    </row>
    <row r="24979" spans="7:7">
      <c r="G24979" s="220"/>
    </row>
    <row r="24980" spans="7:7">
      <c r="G24980" s="220"/>
    </row>
    <row r="24981" spans="7:7">
      <c r="G24981" s="220"/>
    </row>
    <row r="24982" spans="7:7">
      <c r="G24982" s="220"/>
    </row>
    <row r="24983" spans="7:7">
      <c r="G24983" s="220"/>
    </row>
    <row r="24984" spans="7:7">
      <c r="G24984" s="220"/>
    </row>
    <row r="24985" spans="7:7">
      <c r="G24985" s="220"/>
    </row>
    <row r="24986" spans="7:7">
      <c r="G24986" s="220"/>
    </row>
    <row r="24987" spans="7:7">
      <c r="G24987" s="220"/>
    </row>
    <row r="24988" spans="7:7">
      <c r="G24988" s="220"/>
    </row>
    <row r="24989" spans="7:7">
      <c r="G24989" s="220"/>
    </row>
    <row r="24990" spans="7:7">
      <c r="G24990" s="220"/>
    </row>
    <row r="24991" spans="7:7">
      <c r="G24991" s="220"/>
    </row>
    <row r="24992" spans="7:7">
      <c r="G24992" s="220"/>
    </row>
    <row r="24993" spans="7:7">
      <c r="G24993" s="220"/>
    </row>
    <row r="24994" spans="7:7">
      <c r="G24994" s="220"/>
    </row>
    <row r="24995" spans="7:7">
      <c r="G24995" s="220"/>
    </row>
    <row r="24996" spans="7:7">
      <c r="G24996" s="220"/>
    </row>
    <row r="24997" spans="7:7">
      <c r="G24997" s="220"/>
    </row>
    <row r="24998" spans="7:7">
      <c r="G24998" s="220"/>
    </row>
    <row r="24999" spans="7:7">
      <c r="G24999" s="220"/>
    </row>
    <row r="25000" spans="7:7">
      <c r="G25000" s="220"/>
    </row>
    <row r="25001" spans="7:7">
      <c r="G25001" s="220"/>
    </row>
    <row r="25002" spans="7:7">
      <c r="G25002" s="220"/>
    </row>
    <row r="25003" spans="7:7">
      <c r="G25003" s="220"/>
    </row>
    <row r="25004" spans="7:7">
      <c r="G25004" s="220"/>
    </row>
    <row r="25005" spans="7:7">
      <c r="G25005" s="220"/>
    </row>
    <row r="25006" spans="7:7">
      <c r="G25006" s="220"/>
    </row>
    <row r="25007" spans="7:7">
      <c r="G25007" s="220"/>
    </row>
    <row r="25008" spans="7:7">
      <c r="G25008" s="220"/>
    </row>
    <row r="25009" spans="7:7">
      <c r="G25009" s="220"/>
    </row>
    <row r="25010" spans="7:7">
      <c r="G25010" s="220"/>
    </row>
    <row r="25011" spans="7:7">
      <c r="G25011" s="220"/>
    </row>
    <row r="25012" spans="7:7">
      <c r="G25012" s="220"/>
    </row>
    <row r="25013" spans="7:7">
      <c r="G25013" s="220"/>
    </row>
    <row r="25014" spans="7:7">
      <c r="G25014" s="220"/>
    </row>
    <row r="25015" spans="7:7">
      <c r="G25015" s="220"/>
    </row>
    <row r="25016" spans="7:7">
      <c r="G25016" s="220"/>
    </row>
    <row r="25017" spans="7:7">
      <c r="G25017" s="220"/>
    </row>
    <row r="25018" spans="7:7">
      <c r="G25018" s="220"/>
    </row>
    <row r="25019" spans="7:7">
      <c r="G25019" s="220"/>
    </row>
    <row r="25020" spans="7:7">
      <c r="G25020" s="220"/>
    </row>
    <row r="25021" spans="7:7">
      <c r="G25021" s="220"/>
    </row>
    <row r="25022" spans="7:7">
      <c r="G25022" s="220"/>
    </row>
    <row r="25023" spans="7:7">
      <c r="G25023" s="220"/>
    </row>
    <row r="25024" spans="7:7">
      <c r="G25024" s="220"/>
    </row>
    <row r="25025" spans="7:7">
      <c r="G25025" s="220"/>
    </row>
    <row r="25026" spans="7:7">
      <c r="G25026" s="220"/>
    </row>
    <row r="25027" spans="7:7">
      <c r="G25027" s="220"/>
    </row>
    <row r="25028" spans="7:7">
      <c r="G25028" s="220"/>
    </row>
    <row r="25029" spans="7:7">
      <c r="G25029" s="220"/>
    </row>
    <row r="25030" spans="7:7">
      <c r="G25030" s="220"/>
    </row>
    <row r="25031" spans="7:7">
      <c r="G25031" s="220"/>
    </row>
    <row r="25032" spans="7:7">
      <c r="G25032" s="220"/>
    </row>
    <row r="25033" spans="7:7">
      <c r="G25033" s="220"/>
    </row>
    <row r="25034" spans="7:7">
      <c r="G25034" s="220"/>
    </row>
    <row r="25035" spans="7:7">
      <c r="G25035" s="220"/>
    </row>
    <row r="25036" spans="7:7">
      <c r="G25036" s="220"/>
    </row>
    <row r="25037" spans="7:7">
      <c r="G25037" s="220"/>
    </row>
    <row r="25038" spans="7:7">
      <c r="G25038" s="220"/>
    </row>
    <row r="25039" spans="7:7">
      <c r="G25039" s="220"/>
    </row>
    <row r="25040" spans="7:7">
      <c r="G25040" s="220"/>
    </row>
    <row r="25041" spans="7:7">
      <c r="G25041" s="220"/>
    </row>
    <row r="25042" spans="7:7">
      <c r="G25042" s="220"/>
    </row>
    <row r="25043" spans="7:7">
      <c r="G25043" s="220"/>
    </row>
    <row r="25044" spans="7:7">
      <c r="G25044" s="220"/>
    </row>
    <row r="25045" spans="7:7">
      <c r="G25045" s="220"/>
    </row>
    <row r="25046" spans="7:7">
      <c r="G25046" s="220"/>
    </row>
    <row r="25047" spans="7:7">
      <c r="G25047" s="220"/>
    </row>
    <row r="25048" spans="7:7">
      <c r="G25048" s="220"/>
    </row>
    <row r="25049" spans="7:7">
      <c r="G25049" s="220"/>
    </row>
    <row r="25050" spans="7:7">
      <c r="G25050" s="220"/>
    </row>
    <row r="25051" spans="7:7">
      <c r="G25051" s="220"/>
    </row>
    <row r="25052" spans="7:7">
      <c r="G25052" s="220"/>
    </row>
    <row r="25053" spans="7:7">
      <c r="G25053" s="220"/>
    </row>
    <row r="25054" spans="7:7">
      <c r="G25054" s="220"/>
    </row>
    <row r="25055" spans="7:7">
      <c r="G25055" s="220"/>
    </row>
    <row r="25056" spans="7:7">
      <c r="G25056" s="220"/>
    </row>
    <row r="25057" spans="7:7">
      <c r="G25057" s="220"/>
    </row>
    <row r="25058" spans="7:7">
      <c r="G25058" s="220"/>
    </row>
    <row r="25059" spans="7:7">
      <c r="G25059" s="220"/>
    </row>
    <row r="25060" spans="7:7">
      <c r="G25060" s="220"/>
    </row>
    <row r="25061" spans="7:7">
      <c r="G25061" s="220"/>
    </row>
    <row r="25062" spans="7:7">
      <c r="G25062" s="220"/>
    </row>
    <row r="25063" spans="7:7">
      <c r="G25063" s="220"/>
    </row>
    <row r="25064" spans="7:7">
      <c r="G25064" s="220"/>
    </row>
    <row r="25065" spans="7:7">
      <c r="G25065" s="220"/>
    </row>
    <row r="25066" spans="7:7">
      <c r="G25066" s="220"/>
    </row>
    <row r="25067" spans="7:7">
      <c r="G25067" s="220"/>
    </row>
    <row r="25068" spans="7:7">
      <c r="G25068" s="220"/>
    </row>
    <row r="25069" spans="7:7">
      <c r="G25069" s="220"/>
    </row>
    <row r="25070" spans="7:7">
      <c r="G25070" s="220"/>
    </row>
    <row r="25071" spans="7:7">
      <c r="G25071" s="220"/>
    </row>
    <row r="25072" spans="7:7">
      <c r="G25072" s="220"/>
    </row>
    <row r="25073" spans="7:7">
      <c r="G25073" s="220"/>
    </row>
    <row r="25074" spans="7:7">
      <c r="G25074" s="220"/>
    </row>
    <row r="25075" spans="7:7">
      <c r="G25075" s="220"/>
    </row>
    <row r="25076" spans="7:7">
      <c r="G25076" s="220"/>
    </row>
    <row r="25077" spans="7:7">
      <c r="G25077" s="220"/>
    </row>
    <row r="25078" spans="7:7">
      <c r="G25078" s="220"/>
    </row>
    <row r="25079" spans="7:7">
      <c r="G25079" s="220"/>
    </row>
    <row r="25080" spans="7:7">
      <c r="G25080" s="220"/>
    </row>
    <row r="25081" spans="7:7">
      <c r="G25081" s="220"/>
    </row>
    <row r="25082" spans="7:7">
      <c r="G25082" s="220"/>
    </row>
    <row r="25083" spans="7:7">
      <c r="G25083" s="220"/>
    </row>
    <row r="25084" spans="7:7">
      <c r="G25084" s="220"/>
    </row>
    <row r="25085" spans="7:7">
      <c r="G25085" s="220"/>
    </row>
    <row r="25086" spans="7:7">
      <c r="G25086" s="220"/>
    </row>
    <row r="25087" spans="7:7">
      <c r="G25087" s="220"/>
    </row>
    <row r="25088" spans="7:7">
      <c r="G25088" s="220"/>
    </row>
    <row r="25089" spans="7:7">
      <c r="G25089" s="220"/>
    </row>
    <row r="25090" spans="7:7">
      <c r="G25090" s="220"/>
    </row>
    <row r="25091" spans="7:7">
      <c r="G25091" s="220"/>
    </row>
    <row r="25092" spans="7:7">
      <c r="G25092" s="220"/>
    </row>
    <row r="25093" spans="7:7">
      <c r="G25093" s="220"/>
    </row>
    <row r="25094" spans="7:7">
      <c r="G25094" s="220"/>
    </row>
    <row r="25095" spans="7:7">
      <c r="G25095" s="220"/>
    </row>
    <row r="25096" spans="7:7">
      <c r="G25096" s="220"/>
    </row>
    <row r="25097" spans="7:7">
      <c r="G25097" s="220"/>
    </row>
    <row r="25098" spans="7:7">
      <c r="G25098" s="220"/>
    </row>
    <row r="25099" spans="7:7">
      <c r="G25099" s="220"/>
    </row>
    <row r="25100" spans="7:7">
      <c r="G25100" s="220"/>
    </row>
    <row r="25101" spans="7:7">
      <c r="G25101" s="220"/>
    </row>
    <row r="25102" spans="7:7">
      <c r="G25102" s="220"/>
    </row>
    <row r="25103" spans="7:7">
      <c r="G25103" s="220"/>
    </row>
    <row r="25104" spans="7:7">
      <c r="G25104" s="220"/>
    </row>
    <row r="25105" spans="7:7">
      <c r="G25105" s="220"/>
    </row>
    <row r="25106" spans="7:7">
      <c r="G25106" s="220"/>
    </row>
    <row r="25107" spans="7:7">
      <c r="G25107" s="220"/>
    </row>
    <row r="25108" spans="7:7">
      <c r="G25108" s="220"/>
    </row>
    <row r="25109" spans="7:7">
      <c r="G25109" s="220"/>
    </row>
    <row r="25110" spans="7:7">
      <c r="G25110" s="220"/>
    </row>
    <row r="25111" spans="7:7">
      <c r="G25111" s="220"/>
    </row>
    <row r="25112" spans="7:7">
      <c r="G25112" s="220"/>
    </row>
    <row r="25113" spans="7:7">
      <c r="G25113" s="220"/>
    </row>
    <row r="25114" spans="7:7">
      <c r="G25114" s="220"/>
    </row>
    <row r="25115" spans="7:7">
      <c r="G25115" s="220"/>
    </row>
    <row r="25116" spans="7:7">
      <c r="G25116" s="220"/>
    </row>
    <row r="25117" spans="7:7">
      <c r="G25117" s="220"/>
    </row>
    <row r="25118" spans="7:7">
      <c r="G25118" s="220"/>
    </row>
    <row r="25119" spans="7:7">
      <c r="G25119" s="220"/>
    </row>
    <row r="25120" spans="7:7">
      <c r="G25120" s="220"/>
    </row>
    <row r="25121" spans="7:7">
      <c r="G25121" s="220"/>
    </row>
    <row r="25122" spans="7:7">
      <c r="G25122" s="220"/>
    </row>
    <row r="25123" spans="7:7">
      <c r="G25123" s="220"/>
    </row>
    <row r="25124" spans="7:7">
      <c r="G25124" s="220"/>
    </row>
    <row r="25125" spans="7:7">
      <c r="G25125" s="220"/>
    </row>
    <row r="25126" spans="7:7">
      <c r="G25126" s="220"/>
    </row>
    <row r="25127" spans="7:7">
      <c r="G25127" s="220"/>
    </row>
    <row r="25128" spans="7:7">
      <c r="G25128" s="220"/>
    </row>
    <row r="25129" spans="7:7">
      <c r="G25129" s="220"/>
    </row>
    <row r="25130" spans="7:7">
      <c r="G25130" s="220"/>
    </row>
    <row r="25131" spans="7:7">
      <c r="G25131" s="220"/>
    </row>
    <row r="25132" spans="7:7">
      <c r="G25132" s="220"/>
    </row>
    <row r="25133" spans="7:7">
      <c r="G25133" s="220"/>
    </row>
    <row r="25134" spans="7:7">
      <c r="G25134" s="220"/>
    </row>
    <row r="25135" spans="7:7">
      <c r="G25135" s="220"/>
    </row>
    <row r="25136" spans="7:7">
      <c r="G25136" s="220"/>
    </row>
    <row r="25137" spans="7:7">
      <c r="G25137" s="220"/>
    </row>
    <row r="25138" spans="7:7">
      <c r="G25138" s="220"/>
    </row>
    <row r="25139" spans="7:7">
      <c r="G25139" s="220"/>
    </row>
    <row r="25140" spans="7:7">
      <c r="G25140" s="220"/>
    </row>
    <row r="25141" spans="7:7">
      <c r="G25141" s="220"/>
    </row>
    <row r="25142" spans="7:7">
      <c r="G25142" s="220"/>
    </row>
    <row r="25143" spans="7:7">
      <c r="G25143" s="220"/>
    </row>
    <row r="25144" spans="7:7">
      <c r="G25144" s="220"/>
    </row>
    <row r="25145" spans="7:7">
      <c r="G25145" s="220"/>
    </row>
    <row r="25146" spans="7:7">
      <c r="G25146" s="220"/>
    </row>
    <row r="25147" spans="7:7">
      <c r="G25147" s="220"/>
    </row>
    <row r="25148" spans="7:7">
      <c r="G25148" s="220"/>
    </row>
    <row r="25149" spans="7:7">
      <c r="G25149" s="220"/>
    </row>
    <row r="25150" spans="7:7">
      <c r="G25150" s="220"/>
    </row>
    <row r="25151" spans="7:7">
      <c r="G25151" s="220"/>
    </row>
    <row r="25152" spans="7:7">
      <c r="G25152" s="220"/>
    </row>
    <row r="25153" spans="7:7">
      <c r="G25153" s="220"/>
    </row>
    <row r="25154" spans="7:7">
      <c r="G25154" s="220"/>
    </row>
    <row r="25155" spans="7:7">
      <c r="G25155" s="220"/>
    </row>
    <row r="25156" spans="7:7">
      <c r="G25156" s="220"/>
    </row>
    <row r="25157" spans="7:7">
      <c r="G25157" s="220"/>
    </row>
    <row r="25158" spans="7:7">
      <c r="G25158" s="220"/>
    </row>
    <row r="25159" spans="7:7">
      <c r="G25159" s="220"/>
    </row>
    <row r="25160" spans="7:7">
      <c r="G25160" s="220"/>
    </row>
    <row r="25161" spans="7:7">
      <c r="G25161" s="220"/>
    </row>
    <row r="25162" spans="7:7">
      <c r="G25162" s="220"/>
    </row>
    <row r="25163" spans="7:7">
      <c r="G25163" s="220"/>
    </row>
    <row r="25164" spans="7:7">
      <c r="G25164" s="220"/>
    </row>
    <row r="25165" spans="7:7">
      <c r="G25165" s="220"/>
    </row>
    <row r="25166" spans="7:7">
      <c r="G25166" s="220"/>
    </row>
    <row r="25167" spans="7:7">
      <c r="G25167" s="220"/>
    </row>
    <row r="25168" spans="7:7">
      <c r="G25168" s="220"/>
    </row>
    <row r="25169" spans="7:7">
      <c r="G25169" s="220"/>
    </row>
    <row r="25170" spans="7:7">
      <c r="G25170" s="220"/>
    </row>
    <row r="25171" spans="7:7">
      <c r="G25171" s="220"/>
    </row>
    <row r="25172" spans="7:7">
      <c r="G25172" s="220"/>
    </row>
    <row r="25173" spans="7:7">
      <c r="G25173" s="220"/>
    </row>
    <row r="25174" spans="7:7">
      <c r="G25174" s="220"/>
    </row>
    <row r="25175" spans="7:7">
      <c r="G25175" s="220"/>
    </row>
    <row r="25176" spans="7:7">
      <c r="G25176" s="220"/>
    </row>
    <row r="25177" spans="7:7">
      <c r="G25177" s="220"/>
    </row>
    <row r="25178" spans="7:7">
      <c r="G25178" s="220"/>
    </row>
    <row r="25179" spans="7:7">
      <c r="G25179" s="220"/>
    </row>
    <row r="25180" spans="7:7">
      <c r="G25180" s="220"/>
    </row>
    <row r="25181" spans="7:7">
      <c r="G25181" s="220"/>
    </row>
    <row r="25182" spans="7:7">
      <c r="G25182" s="220"/>
    </row>
    <row r="25183" spans="7:7">
      <c r="G25183" s="220"/>
    </row>
    <row r="25184" spans="7:7">
      <c r="G25184" s="220"/>
    </row>
    <row r="25185" spans="7:7">
      <c r="G25185" s="220"/>
    </row>
    <row r="25186" spans="7:7">
      <c r="G25186" s="220"/>
    </row>
    <row r="25187" spans="7:7">
      <c r="G25187" s="220"/>
    </row>
    <row r="25188" spans="7:7">
      <c r="G25188" s="220"/>
    </row>
    <row r="25189" spans="7:7">
      <c r="G25189" s="220"/>
    </row>
    <row r="25190" spans="7:7">
      <c r="G25190" s="220"/>
    </row>
    <row r="25191" spans="7:7">
      <c r="G25191" s="220"/>
    </row>
    <row r="25192" spans="7:7">
      <c r="G25192" s="220"/>
    </row>
    <row r="25193" spans="7:7">
      <c r="G25193" s="220"/>
    </row>
    <row r="25194" spans="7:7">
      <c r="G25194" s="220"/>
    </row>
    <row r="25195" spans="7:7">
      <c r="G25195" s="220"/>
    </row>
    <row r="25196" spans="7:7">
      <c r="G25196" s="220"/>
    </row>
    <row r="25197" spans="7:7">
      <c r="G25197" s="220"/>
    </row>
    <row r="25198" spans="7:7">
      <c r="G25198" s="220"/>
    </row>
    <row r="25199" spans="7:7">
      <c r="G25199" s="220"/>
    </row>
    <row r="25200" spans="7:7">
      <c r="G25200" s="220"/>
    </row>
    <row r="25201" spans="7:7">
      <c r="G25201" s="220"/>
    </row>
    <row r="25202" spans="7:7">
      <c r="G25202" s="220"/>
    </row>
    <row r="25203" spans="7:7">
      <c r="G25203" s="220"/>
    </row>
    <row r="25204" spans="7:7">
      <c r="G25204" s="220"/>
    </row>
    <row r="25205" spans="7:7">
      <c r="G25205" s="220"/>
    </row>
    <row r="25206" spans="7:7">
      <c r="G25206" s="220"/>
    </row>
    <row r="25207" spans="7:7">
      <c r="G25207" s="220"/>
    </row>
    <row r="25208" spans="7:7">
      <c r="G25208" s="220"/>
    </row>
    <row r="25209" spans="7:7">
      <c r="G25209" s="220"/>
    </row>
    <row r="25210" spans="7:7">
      <c r="G25210" s="220"/>
    </row>
    <row r="25211" spans="7:7">
      <c r="G25211" s="220"/>
    </row>
    <row r="25212" spans="7:7">
      <c r="G25212" s="220"/>
    </row>
    <row r="25213" spans="7:7">
      <c r="G25213" s="220"/>
    </row>
    <row r="25214" spans="7:7">
      <c r="G25214" s="220"/>
    </row>
    <row r="25215" spans="7:7">
      <c r="G25215" s="220"/>
    </row>
    <row r="25216" spans="7:7">
      <c r="G25216" s="220"/>
    </row>
    <row r="25217" spans="7:7">
      <c r="G25217" s="220"/>
    </row>
    <row r="25218" spans="7:7">
      <c r="G25218" s="220"/>
    </row>
    <row r="25219" spans="7:7">
      <c r="G25219" s="220"/>
    </row>
    <row r="25220" spans="7:7">
      <c r="G25220" s="220"/>
    </row>
    <row r="25221" spans="7:7">
      <c r="G25221" s="220"/>
    </row>
    <row r="25222" spans="7:7">
      <c r="G25222" s="220"/>
    </row>
    <row r="25223" spans="7:7">
      <c r="G25223" s="220"/>
    </row>
    <row r="25224" spans="7:7">
      <c r="G25224" s="220"/>
    </row>
    <row r="25225" spans="7:7">
      <c r="G25225" s="220"/>
    </row>
    <row r="25226" spans="7:7">
      <c r="G25226" s="220"/>
    </row>
    <row r="25227" spans="7:7">
      <c r="G25227" s="220"/>
    </row>
    <row r="25228" spans="7:7">
      <c r="G25228" s="220"/>
    </row>
    <row r="25229" spans="7:7">
      <c r="G25229" s="220"/>
    </row>
    <row r="25230" spans="7:7">
      <c r="G25230" s="220"/>
    </row>
    <row r="25231" spans="7:7">
      <c r="G25231" s="220"/>
    </row>
    <row r="25232" spans="7:7">
      <c r="G25232" s="220"/>
    </row>
    <row r="25233" spans="7:7">
      <c r="G25233" s="220"/>
    </row>
    <row r="25234" spans="7:7">
      <c r="G25234" s="220"/>
    </row>
    <row r="25235" spans="7:7">
      <c r="G25235" s="220"/>
    </row>
    <row r="25236" spans="7:7">
      <c r="G25236" s="220"/>
    </row>
    <row r="25237" spans="7:7">
      <c r="G25237" s="220"/>
    </row>
    <row r="25238" spans="7:7">
      <c r="G25238" s="220"/>
    </row>
    <row r="25239" spans="7:7">
      <c r="G25239" s="220"/>
    </row>
    <row r="25240" spans="7:7">
      <c r="G25240" s="220"/>
    </row>
    <row r="25241" spans="7:7">
      <c r="G25241" s="220"/>
    </row>
    <row r="25242" spans="7:7">
      <c r="G25242" s="220"/>
    </row>
    <row r="25243" spans="7:7">
      <c r="G25243" s="220"/>
    </row>
    <row r="25244" spans="7:7">
      <c r="G25244" s="220"/>
    </row>
    <row r="25245" spans="7:7">
      <c r="G25245" s="220"/>
    </row>
    <row r="25246" spans="7:7">
      <c r="G25246" s="220"/>
    </row>
    <row r="25247" spans="7:7">
      <c r="G25247" s="220"/>
    </row>
    <row r="25248" spans="7:7">
      <c r="G25248" s="220"/>
    </row>
    <row r="25249" spans="7:7">
      <c r="G25249" s="220"/>
    </row>
    <row r="25250" spans="7:7">
      <c r="G25250" s="220"/>
    </row>
    <row r="25251" spans="7:7">
      <c r="G25251" s="220"/>
    </row>
    <row r="25252" spans="7:7">
      <c r="G25252" s="220"/>
    </row>
    <row r="25253" spans="7:7">
      <c r="G25253" s="220"/>
    </row>
    <row r="25254" spans="7:7">
      <c r="G25254" s="220"/>
    </row>
    <row r="25255" spans="7:7">
      <c r="G25255" s="220"/>
    </row>
    <row r="25256" spans="7:7">
      <c r="G25256" s="220"/>
    </row>
    <row r="25257" spans="7:7">
      <c r="G25257" s="220"/>
    </row>
    <row r="25258" spans="7:7">
      <c r="G25258" s="220"/>
    </row>
    <row r="25259" spans="7:7">
      <c r="G25259" s="220"/>
    </row>
    <row r="25260" spans="7:7">
      <c r="G25260" s="220"/>
    </row>
    <row r="25261" spans="7:7">
      <c r="G25261" s="220"/>
    </row>
    <row r="25262" spans="7:7">
      <c r="G25262" s="220"/>
    </row>
    <row r="25263" spans="7:7">
      <c r="G25263" s="220"/>
    </row>
    <row r="25264" spans="7:7">
      <c r="G25264" s="220"/>
    </row>
    <row r="25265" spans="7:7">
      <c r="G25265" s="220"/>
    </row>
    <row r="25266" spans="7:7">
      <c r="G25266" s="220"/>
    </row>
    <row r="25267" spans="7:7">
      <c r="G25267" s="220"/>
    </row>
    <row r="25268" spans="7:7">
      <c r="G25268" s="220"/>
    </row>
    <row r="25269" spans="7:7">
      <c r="G25269" s="220"/>
    </row>
    <row r="25270" spans="7:7">
      <c r="G25270" s="220"/>
    </row>
    <row r="25271" spans="7:7">
      <c r="G25271" s="220"/>
    </row>
    <row r="25272" spans="7:7">
      <c r="G25272" s="220"/>
    </row>
    <row r="25273" spans="7:7">
      <c r="G25273" s="220"/>
    </row>
    <row r="25274" spans="7:7">
      <c r="G25274" s="220"/>
    </row>
    <row r="25275" spans="7:7">
      <c r="G25275" s="220"/>
    </row>
    <row r="25276" spans="7:7">
      <c r="G25276" s="220"/>
    </row>
    <row r="25277" spans="7:7">
      <c r="G25277" s="220"/>
    </row>
    <row r="25278" spans="7:7">
      <c r="G25278" s="220"/>
    </row>
    <row r="25279" spans="7:7">
      <c r="G25279" s="220"/>
    </row>
    <row r="25280" spans="7:7">
      <c r="G25280" s="220"/>
    </row>
    <row r="25281" spans="7:7">
      <c r="G25281" s="220"/>
    </row>
    <row r="25282" spans="7:7">
      <c r="G25282" s="220"/>
    </row>
    <row r="25283" spans="7:7">
      <c r="G25283" s="220"/>
    </row>
    <row r="25284" spans="7:7">
      <c r="G25284" s="220"/>
    </row>
    <row r="25285" spans="7:7">
      <c r="G25285" s="220"/>
    </row>
    <row r="25286" spans="7:7">
      <c r="G25286" s="220"/>
    </row>
    <row r="25287" spans="7:7">
      <c r="G25287" s="220"/>
    </row>
    <row r="25288" spans="7:7">
      <c r="G25288" s="220"/>
    </row>
    <row r="25289" spans="7:7">
      <c r="G25289" s="220"/>
    </row>
    <row r="25290" spans="7:7">
      <c r="G25290" s="220"/>
    </row>
    <row r="25291" spans="7:7">
      <c r="G25291" s="220"/>
    </row>
    <row r="25292" spans="7:7">
      <c r="G25292" s="220"/>
    </row>
    <row r="25293" spans="7:7">
      <c r="G25293" s="220"/>
    </row>
    <row r="25294" spans="7:7">
      <c r="G25294" s="220"/>
    </row>
    <row r="25295" spans="7:7">
      <c r="G25295" s="220"/>
    </row>
    <row r="25296" spans="7:7">
      <c r="G25296" s="220"/>
    </row>
    <row r="25297" spans="7:7">
      <c r="G25297" s="220"/>
    </row>
    <row r="25298" spans="7:7">
      <c r="G25298" s="220"/>
    </row>
    <row r="25299" spans="7:7">
      <c r="G25299" s="220"/>
    </row>
    <row r="25300" spans="7:7">
      <c r="G25300" s="220"/>
    </row>
    <row r="25301" spans="7:7">
      <c r="G25301" s="220"/>
    </row>
    <row r="25302" spans="7:7">
      <c r="G25302" s="220"/>
    </row>
    <row r="25303" spans="7:7">
      <c r="G25303" s="220"/>
    </row>
    <row r="25304" spans="7:7">
      <c r="G25304" s="220"/>
    </row>
    <row r="25305" spans="7:7">
      <c r="G25305" s="220"/>
    </row>
    <row r="25306" spans="7:7">
      <c r="G25306" s="220"/>
    </row>
    <row r="25307" spans="7:7">
      <c r="G25307" s="220"/>
    </row>
    <row r="25308" spans="7:7">
      <c r="G25308" s="220"/>
    </row>
    <row r="25309" spans="7:7">
      <c r="G25309" s="220"/>
    </row>
    <row r="25310" spans="7:7">
      <c r="G25310" s="220"/>
    </row>
    <row r="25311" spans="7:7">
      <c r="G25311" s="220"/>
    </row>
    <row r="25312" spans="7:7">
      <c r="G25312" s="220"/>
    </row>
    <row r="25313" spans="7:7">
      <c r="G25313" s="220"/>
    </row>
    <row r="25314" spans="7:7">
      <c r="G25314" s="220"/>
    </row>
    <row r="25315" spans="7:7">
      <c r="G25315" s="220"/>
    </row>
    <row r="25316" spans="7:7">
      <c r="G25316" s="220"/>
    </row>
    <row r="25317" spans="7:7">
      <c r="G25317" s="220"/>
    </row>
    <row r="25318" spans="7:7">
      <c r="G25318" s="220"/>
    </row>
    <row r="25319" spans="7:7">
      <c r="G25319" s="220"/>
    </row>
    <row r="25320" spans="7:7">
      <c r="G25320" s="220"/>
    </row>
    <row r="25321" spans="7:7">
      <c r="G25321" s="220"/>
    </row>
    <row r="25322" spans="7:7">
      <c r="G25322" s="220"/>
    </row>
    <row r="25323" spans="7:7">
      <c r="G25323" s="220"/>
    </row>
    <row r="25324" spans="7:7">
      <c r="G25324" s="220"/>
    </row>
    <row r="25325" spans="7:7">
      <c r="G25325" s="220"/>
    </row>
    <row r="25326" spans="7:7">
      <c r="G25326" s="220"/>
    </row>
    <row r="25327" spans="7:7">
      <c r="G25327" s="220"/>
    </row>
    <row r="25328" spans="7:7">
      <c r="G25328" s="220"/>
    </row>
    <row r="25329" spans="7:7">
      <c r="G25329" s="220"/>
    </row>
    <row r="25330" spans="7:7">
      <c r="G25330" s="220"/>
    </row>
    <row r="25331" spans="7:7">
      <c r="G25331" s="220"/>
    </row>
    <row r="25332" spans="7:7">
      <c r="G25332" s="220"/>
    </row>
    <row r="25333" spans="7:7">
      <c r="G25333" s="220"/>
    </row>
    <row r="25334" spans="7:7">
      <c r="G25334" s="220"/>
    </row>
    <row r="25335" spans="7:7">
      <c r="G25335" s="220"/>
    </row>
    <row r="25336" spans="7:7">
      <c r="G25336" s="220"/>
    </row>
    <row r="25337" spans="7:7">
      <c r="G25337" s="220"/>
    </row>
    <row r="25338" spans="7:7">
      <c r="G25338" s="220"/>
    </row>
    <row r="25339" spans="7:7">
      <c r="G25339" s="220"/>
    </row>
    <row r="25340" spans="7:7">
      <c r="G25340" s="220"/>
    </row>
    <row r="25341" spans="7:7">
      <c r="G25341" s="220"/>
    </row>
    <row r="25342" spans="7:7">
      <c r="G25342" s="220"/>
    </row>
    <row r="25343" spans="7:7">
      <c r="G25343" s="220"/>
    </row>
    <row r="25344" spans="7:7">
      <c r="G25344" s="220"/>
    </row>
    <row r="25345" spans="7:7">
      <c r="G25345" s="220"/>
    </row>
    <row r="25346" spans="7:7">
      <c r="G25346" s="220"/>
    </row>
    <row r="25347" spans="7:7">
      <c r="G25347" s="220"/>
    </row>
    <row r="25348" spans="7:7">
      <c r="G25348" s="220"/>
    </row>
    <row r="25349" spans="7:7">
      <c r="G25349" s="220"/>
    </row>
    <row r="25350" spans="7:7">
      <c r="G25350" s="220"/>
    </row>
    <row r="25351" spans="7:7">
      <c r="G25351" s="220"/>
    </row>
    <row r="25352" spans="7:7">
      <c r="G25352" s="220"/>
    </row>
    <row r="25353" spans="7:7">
      <c r="G25353" s="220"/>
    </row>
    <row r="25354" spans="7:7">
      <c r="G25354" s="220"/>
    </row>
    <row r="25355" spans="7:7">
      <c r="G25355" s="220"/>
    </row>
    <row r="25356" spans="7:7">
      <c r="G25356" s="220"/>
    </row>
    <row r="25357" spans="7:7">
      <c r="G25357" s="220"/>
    </row>
    <row r="25358" spans="7:7">
      <c r="G25358" s="220"/>
    </row>
    <row r="25359" spans="7:7">
      <c r="G25359" s="220"/>
    </row>
    <row r="25360" spans="7:7">
      <c r="G25360" s="220"/>
    </row>
    <row r="25361" spans="7:7">
      <c r="G25361" s="220"/>
    </row>
    <row r="25362" spans="7:7">
      <c r="G25362" s="220"/>
    </row>
    <row r="25363" spans="7:7">
      <c r="G25363" s="220"/>
    </row>
    <row r="25364" spans="7:7">
      <c r="G25364" s="220"/>
    </row>
    <row r="25365" spans="7:7">
      <c r="G25365" s="220"/>
    </row>
    <row r="25366" spans="7:7">
      <c r="G25366" s="220"/>
    </row>
    <row r="25367" spans="7:7">
      <c r="G25367" s="220"/>
    </row>
    <row r="25368" spans="7:7">
      <c r="G25368" s="220"/>
    </row>
    <row r="25369" spans="7:7">
      <c r="G25369" s="220"/>
    </row>
    <row r="25370" spans="7:7">
      <c r="G25370" s="220"/>
    </row>
    <row r="25371" spans="7:7">
      <c r="G25371" s="220"/>
    </row>
    <row r="25372" spans="7:7">
      <c r="G25372" s="220"/>
    </row>
    <row r="25373" spans="7:7">
      <c r="G25373" s="220"/>
    </row>
    <row r="25374" spans="7:7">
      <c r="G25374" s="220"/>
    </row>
    <row r="25375" spans="7:7">
      <c r="G25375" s="220"/>
    </row>
    <row r="25376" spans="7:7">
      <c r="G25376" s="220"/>
    </row>
    <row r="25377" spans="7:7">
      <c r="G25377" s="220"/>
    </row>
    <row r="25378" spans="7:7">
      <c r="G25378" s="220"/>
    </row>
    <row r="25379" spans="7:7">
      <c r="G25379" s="220"/>
    </row>
    <row r="25380" spans="7:7">
      <c r="G25380" s="220"/>
    </row>
    <row r="25381" spans="7:7">
      <c r="G25381" s="220"/>
    </row>
    <row r="25382" spans="7:7">
      <c r="G25382" s="220"/>
    </row>
    <row r="25383" spans="7:7">
      <c r="G25383" s="220"/>
    </row>
    <row r="25384" spans="7:7">
      <c r="G25384" s="220"/>
    </row>
    <row r="25385" spans="7:7">
      <c r="G25385" s="220"/>
    </row>
    <row r="25386" spans="7:7">
      <c r="G25386" s="220"/>
    </row>
    <row r="25387" spans="7:7">
      <c r="G25387" s="220"/>
    </row>
    <row r="25388" spans="7:7">
      <c r="G25388" s="220"/>
    </row>
    <row r="25389" spans="7:7">
      <c r="G25389" s="220"/>
    </row>
    <row r="25390" spans="7:7">
      <c r="G25390" s="220"/>
    </row>
    <row r="25391" spans="7:7">
      <c r="G25391" s="220"/>
    </row>
    <row r="25392" spans="7:7">
      <c r="G25392" s="220"/>
    </row>
    <row r="25393" spans="7:7">
      <c r="G25393" s="220"/>
    </row>
    <row r="25394" spans="7:7">
      <c r="G25394" s="220"/>
    </row>
    <row r="25395" spans="7:7">
      <c r="G25395" s="220"/>
    </row>
    <row r="25396" spans="7:7">
      <c r="G25396" s="220"/>
    </row>
    <row r="25397" spans="7:7">
      <c r="G25397" s="220"/>
    </row>
    <row r="25398" spans="7:7">
      <c r="G25398" s="220"/>
    </row>
    <row r="25399" spans="7:7">
      <c r="G25399" s="220"/>
    </row>
    <row r="25400" spans="7:7">
      <c r="G25400" s="220"/>
    </row>
    <row r="25401" spans="7:7">
      <c r="G25401" s="220"/>
    </row>
    <row r="25402" spans="7:7">
      <c r="G25402" s="220"/>
    </row>
    <row r="25403" spans="7:7">
      <c r="G25403" s="220"/>
    </row>
    <row r="25404" spans="7:7">
      <c r="G25404" s="220"/>
    </row>
    <row r="25405" spans="7:7">
      <c r="G25405" s="220"/>
    </row>
    <row r="25406" spans="7:7">
      <c r="G25406" s="220"/>
    </row>
    <row r="25407" spans="7:7">
      <c r="G25407" s="220"/>
    </row>
    <row r="25408" spans="7:7">
      <c r="G25408" s="220"/>
    </row>
    <row r="25409" spans="7:7">
      <c r="G25409" s="220"/>
    </row>
    <row r="25410" spans="7:7">
      <c r="G25410" s="220"/>
    </row>
    <row r="25411" spans="7:7">
      <c r="G25411" s="220"/>
    </row>
    <row r="25412" spans="7:7">
      <c r="G25412" s="220"/>
    </row>
    <row r="25413" spans="7:7">
      <c r="G25413" s="220"/>
    </row>
    <row r="25414" spans="7:7">
      <c r="G25414" s="220"/>
    </row>
    <row r="25415" spans="7:7">
      <c r="G25415" s="220"/>
    </row>
    <row r="25416" spans="7:7">
      <c r="G25416" s="220"/>
    </row>
    <row r="25417" spans="7:7">
      <c r="G25417" s="220"/>
    </row>
    <row r="25418" spans="7:7">
      <c r="G25418" s="220"/>
    </row>
    <row r="25419" spans="7:7">
      <c r="G25419" s="220"/>
    </row>
    <row r="25420" spans="7:7">
      <c r="G25420" s="220"/>
    </row>
    <row r="25421" spans="7:7">
      <c r="G25421" s="220"/>
    </row>
    <row r="25422" spans="7:7">
      <c r="G25422" s="220"/>
    </row>
    <row r="25423" spans="7:7">
      <c r="G25423" s="220"/>
    </row>
    <row r="25424" spans="7:7">
      <c r="G25424" s="220"/>
    </row>
    <row r="25425" spans="7:7">
      <c r="G25425" s="220"/>
    </row>
    <row r="25426" spans="7:7">
      <c r="G25426" s="220"/>
    </row>
    <row r="25427" spans="7:7">
      <c r="G25427" s="220"/>
    </row>
    <row r="25428" spans="7:7">
      <c r="G25428" s="220"/>
    </row>
    <row r="25429" spans="7:7">
      <c r="G25429" s="220"/>
    </row>
    <row r="25430" spans="7:7">
      <c r="G25430" s="220"/>
    </row>
    <row r="25431" spans="7:7">
      <c r="G25431" s="220"/>
    </row>
    <row r="25432" spans="7:7">
      <c r="G25432" s="220"/>
    </row>
    <row r="25433" spans="7:7">
      <c r="G25433" s="220"/>
    </row>
    <row r="25434" spans="7:7">
      <c r="G25434" s="220"/>
    </row>
    <row r="25435" spans="7:7">
      <c r="G25435" s="220"/>
    </row>
    <row r="25436" spans="7:7">
      <c r="G25436" s="220"/>
    </row>
    <row r="25437" spans="7:7">
      <c r="G25437" s="220"/>
    </row>
    <row r="25438" spans="7:7">
      <c r="G25438" s="220"/>
    </row>
    <row r="25439" spans="7:7">
      <c r="G25439" s="220"/>
    </row>
    <row r="25440" spans="7:7">
      <c r="G25440" s="220"/>
    </row>
    <row r="25441" spans="7:7">
      <c r="G25441" s="220"/>
    </row>
    <row r="25442" spans="7:7">
      <c r="G25442" s="220"/>
    </row>
    <row r="25443" spans="7:7">
      <c r="G25443" s="220"/>
    </row>
    <row r="25444" spans="7:7">
      <c r="G25444" s="220"/>
    </row>
    <row r="25445" spans="7:7">
      <c r="G25445" s="220"/>
    </row>
    <row r="25446" spans="7:7">
      <c r="G25446" s="220"/>
    </row>
    <row r="25447" spans="7:7">
      <c r="G25447" s="220"/>
    </row>
    <row r="25448" spans="7:7">
      <c r="G25448" s="220"/>
    </row>
    <row r="25449" spans="7:7">
      <c r="G25449" s="220"/>
    </row>
    <row r="25450" spans="7:7">
      <c r="G25450" s="220"/>
    </row>
    <row r="25451" spans="7:7">
      <c r="G25451" s="220"/>
    </row>
    <row r="25452" spans="7:7">
      <c r="G25452" s="220"/>
    </row>
    <row r="25453" spans="7:7">
      <c r="G25453" s="220"/>
    </row>
    <row r="25454" spans="7:7">
      <c r="G25454" s="220"/>
    </row>
    <row r="25455" spans="7:7">
      <c r="G25455" s="220"/>
    </row>
    <row r="25456" spans="7:7">
      <c r="G25456" s="220"/>
    </row>
    <row r="25457" spans="7:7">
      <c r="G25457" s="220"/>
    </row>
    <row r="25458" spans="7:7">
      <c r="G25458" s="220"/>
    </row>
    <row r="25459" spans="7:7">
      <c r="G25459" s="220"/>
    </row>
    <row r="25460" spans="7:7">
      <c r="G25460" s="220"/>
    </row>
    <row r="25461" spans="7:7">
      <c r="G25461" s="220"/>
    </row>
    <row r="25462" spans="7:7">
      <c r="G25462" s="220"/>
    </row>
    <row r="25463" spans="7:7">
      <c r="G25463" s="220"/>
    </row>
    <row r="25464" spans="7:7">
      <c r="G25464" s="220"/>
    </row>
    <row r="25465" spans="7:7">
      <c r="G25465" s="220"/>
    </row>
    <row r="25466" spans="7:7">
      <c r="G25466" s="220"/>
    </row>
    <row r="25467" spans="7:7">
      <c r="G25467" s="220"/>
    </row>
    <row r="25468" spans="7:7">
      <c r="G25468" s="220"/>
    </row>
    <row r="25469" spans="7:7">
      <c r="G25469" s="220"/>
    </row>
    <row r="25470" spans="7:7">
      <c r="G25470" s="220"/>
    </row>
    <row r="25471" spans="7:7">
      <c r="G25471" s="220"/>
    </row>
    <row r="25472" spans="7:7">
      <c r="G25472" s="220"/>
    </row>
    <row r="25473" spans="7:7">
      <c r="G25473" s="220"/>
    </row>
    <row r="25474" spans="7:7">
      <c r="G25474" s="220"/>
    </row>
    <row r="25475" spans="7:7">
      <c r="G25475" s="220"/>
    </row>
    <row r="25476" spans="7:7">
      <c r="G25476" s="220"/>
    </row>
    <row r="25477" spans="7:7">
      <c r="G25477" s="220"/>
    </row>
    <row r="25478" spans="7:7">
      <c r="G25478" s="220"/>
    </row>
    <row r="25479" spans="7:7">
      <c r="G25479" s="220"/>
    </row>
    <row r="25480" spans="7:7">
      <c r="G25480" s="220"/>
    </row>
    <row r="25481" spans="7:7">
      <c r="G25481" s="220"/>
    </row>
    <row r="25482" spans="7:7">
      <c r="G25482" s="220"/>
    </row>
    <row r="25483" spans="7:7">
      <c r="G25483" s="220"/>
    </row>
    <row r="25484" spans="7:7">
      <c r="G25484" s="220"/>
    </row>
    <row r="25485" spans="7:7">
      <c r="G25485" s="220"/>
    </row>
    <row r="25486" spans="7:7">
      <c r="G25486" s="220"/>
    </row>
    <row r="25487" spans="7:7">
      <c r="G25487" s="220"/>
    </row>
    <row r="25488" spans="7:7">
      <c r="G25488" s="220"/>
    </row>
    <row r="25489" spans="7:7">
      <c r="G25489" s="220"/>
    </row>
    <row r="25490" spans="7:7">
      <c r="G25490" s="220"/>
    </row>
    <row r="25491" spans="7:7">
      <c r="G25491" s="220"/>
    </row>
    <row r="25492" spans="7:7">
      <c r="G25492" s="220"/>
    </row>
    <row r="25493" spans="7:7">
      <c r="G25493" s="220"/>
    </row>
    <row r="25494" spans="7:7">
      <c r="G25494" s="220"/>
    </row>
    <row r="25495" spans="7:7">
      <c r="G25495" s="220"/>
    </row>
    <row r="25496" spans="7:7">
      <c r="G25496" s="220"/>
    </row>
    <row r="25497" spans="7:7">
      <c r="G25497" s="220"/>
    </row>
    <row r="25498" spans="7:7">
      <c r="G25498" s="220"/>
    </row>
    <row r="25499" spans="7:7">
      <c r="G25499" s="220"/>
    </row>
    <row r="25500" spans="7:7">
      <c r="G25500" s="220"/>
    </row>
    <row r="25501" spans="7:7">
      <c r="G25501" s="220"/>
    </row>
    <row r="25502" spans="7:7">
      <c r="G25502" s="220"/>
    </row>
    <row r="25503" spans="7:7">
      <c r="G25503" s="220"/>
    </row>
    <row r="25504" spans="7:7">
      <c r="G25504" s="220"/>
    </row>
    <row r="25505" spans="7:7">
      <c r="G25505" s="220"/>
    </row>
    <row r="25506" spans="7:7">
      <c r="G25506" s="220"/>
    </row>
    <row r="25507" spans="7:7">
      <c r="G25507" s="220"/>
    </row>
    <row r="25508" spans="7:7">
      <c r="G25508" s="220"/>
    </row>
    <row r="25509" spans="7:7">
      <c r="G25509" s="220"/>
    </row>
    <row r="25510" spans="7:7">
      <c r="G25510" s="220"/>
    </row>
    <row r="25511" spans="7:7">
      <c r="G25511" s="220"/>
    </row>
    <row r="25512" spans="7:7">
      <c r="G25512" s="220"/>
    </row>
    <row r="25513" spans="7:7">
      <c r="G25513" s="220"/>
    </row>
    <row r="25514" spans="7:7">
      <c r="G25514" s="220"/>
    </row>
    <row r="25515" spans="7:7">
      <c r="G25515" s="220"/>
    </row>
    <row r="25516" spans="7:7">
      <c r="G25516" s="220"/>
    </row>
    <row r="25517" spans="7:7">
      <c r="G25517" s="220"/>
    </row>
    <row r="25518" spans="7:7">
      <c r="G25518" s="220"/>
    </row>
    <row r="25519" spans="7:7">
      <c r="G25519" s="220"/>
    </row>
    <row r="25520" spans="7:7">
      <c r="G25520" s="220"/>
    </row>
    <row r="25521" spans="7:7">
      <c r="G25521" s="220"/>
    </row>
    <row r="25522" spans="7:7">
      <c r="G25522" s="220"/>
    </row>
    <row r="25523" spans="7:7">
      <c r="G25523" s="220"/>
    </row>
    <row r="25524" spans="7:7">
      <c r="G25524" s="220"/>
    </row>
    <row r="25525" spans="7:7">
      <c r="G25525" s="220"/>
    </row>
    <row r="25526" spans="7:7">
      <c r="G25526" s="220"/>
    </row>
    <row r="25527" spans="7:7">
      <c r="G25527" s="220"/>
    </row>
    <row r="25528" spans="7:7">
      <c r="G25528" s="220"/>
    </row>
    <row r="25529" spans="7:7">
      <c r="G25529" s="220"/>
    </row>
    <row r="25530" spans="7:7">
      <c r="G25530" s="220"/>
    </row>
    <row r="25531" spans="7:7">
      <c r="G25531" s="220"/>
    </row>
    <row r="25532" spans="7:7">
      <c r="G25532" s="220"/>
    </row>
    <row r="25533" spans="7:7">
      <c r="G25533" s="220"/>
    </row>
    <row r="25534" spans="7:7">
      <c r="G25534" s="220"/>
    </row>
    <row r="25535" spans="7:7">
      <c r="G25535" s="220"/>
    </row>
    <row r="25536" spans="7:7">
      <c r="G25536" s="220"/>
    </row>
    <row r="25537" spans="7:7">
      <c r="G25537" s="220"/>
    </row>
    <row r="25538" spans="7:7">
      <c r="G25538" s="220"/>
    </row>
    <row r="25539" spans="7:7">
      <c r="G25539" s="220"/>
    </row>
    <row r="25540" spans="7:7">
      <c r="G25540" s="220"/>
    </row>
    <row r="25541" spans="7:7">
      <c r="G25541" s="220"/>
    </row>
    <row r="25542" spans="7:7">
      <c r="G25542" s="220"/>
    </row>
    <row r="25543" spans="7:7">
      <c r="G25543" s="220"/>
    </row>
    <row r="25544" spans="7:7">
      <c r="G25544" s="220"/>
    </row>
    <row r="25545" spans="7:7">
      <c r="G25545" s="220"/>
    </row>
    <row r="25546" spans="7:7">
      <c r="G25546" s="220"/>
    </row>
    <row r="25547" spans="7:7">
      <c r="G25547" s="220"/>
    </row>
    <row r="25548" spans="7:7">
      <c r="G25548" s="220"/>
    </row>
    <row r="25549" spans="7:7">
      <c r="G25549" s="220"/>
    </row>
    <row r="25550" spans="7:7">
      <c r="G25550" s="220"/>
    </row>
    <row r="25551" spans="7:7">
      <c r="G25551" s="220"/>
    </row>
    <row r="25552" spans="7:7">
      <c r="G25552" s="220"/>
    </row>
    <row r="25553" spans="7:7">
      <c r="G25553" s="220"/>
    </row>
    <row r="25554" spans="7:7">
      <c r="G25554" s="220"/>
    </row>
    <row r="25555" spans="7:7">
      <c r="G25555" s="220"/>
    </row>
    <row r="25556" spans="7:7">
      <c r="G25556" s="220"/>
    </row>
    <row r="25557" spans="7:7">
      <c r="G25557" s="220"/>
    </row>
    <row r="25558" spans="7:7">
      <c r="G25558" s="220"/>
    </row>
    <row r="25559" spans="7:7">
      <c r="G25559" s="220"/>
    </row>
    <row r="25560" spans="7:7">
      <c r="G25560" s="220"/>
    </row>
    <row r="25561" spans="7:7">
      <c r="G25561" s="220"/>
    </row>
    <row r="25562" spans="7:7">
      <c r="G25562" s="220"/>
    </row>
    <row r="25563" spans="7:7">
      <c r="G25563" s="220"/>
    </row>
    <row r="25564" spans="7:7">
      <c r="G25564" s="220"/>
    </row>
    <row r="25565" spans="7:7">
      <c r="G25565" s="220"/>
    </row>
    <row r="25566" spans="7:7">
      <c r="G25566" s="220"/>
    </row>
    <row r="25567" spans="7:7">
      <c r="G25567" s="220"/>
    </row>
    <row r="25568" spans="7:7">
      <c r="G25568" s="220"/>
    </row>
    <row r="25569" spans="7:7">
      <c r="G25569" s="220"/>
    </row>
    <row r="25570" spans="7:7">
      <c r="G25570" s="220"/>
    </row>
    <row r="25571" spans="7:7">
      <c r="G25571" s="220"/>
    </row>
    <row r="25572" spans="7:7">
      <c r="G25572" s="220"/>
    </row>
    <row r="25573" spans="7:7">
      <c r="G25573" s="220"/>
    </row>
    <row r="25574" spans="7:7">
      <c r="G25574" s="220"/>
    </row>
    <row r="25575" spans="7:7">
      <c r="G25575" s="220"/>
    </row>
    <row r="25576" spans="7:7">
      <c r="G25576" s="220"/>
    </row>
    <row r="25577" spans="7:7">
      <c r="G25577" s="220"/>
    </row>
    <row r="25578" spans="7:7">
      <c r="G25578" s="220"/>
    </row>
    <row r="25579" spans="7:7">
      <c r="G25579" s="220"/>
    </row>
    <row r="25580" spans="7:7">
      <c r="G25580" s="220"/>
    </row>
    <row r="25581" spans="7:7">
      <c r="G25581" s="220"/>
    </row>
    <row r="25582" spans="7:7">
      <c r="G25582" s="220"/>
    </row>
    <row r="25583" spans="7:7">
      <c r="G25583" s="220"/>
    </row>
    <row r="25584" spans="7:7">
      <c r="G25584" s="220"/>
    </row>
    <row r="25585" spans="7:7">
      <c r="G25585" s="220"/>
    </row>
    <row r="25586" spans="7:7">
      <c r="G25586" s="220"/>
    </row>
    <row r="25587" spans="7:7">
      <c r="G25587" s="220"/>
    </row>
    <row r="25588" spans="7:7">
      <c r="G25588" s="220"/>
    </row>
    <row r="25589" spans="7:7">
      <c r="G25589" s="220"/>
    </row>
    <row r="25590" spans="7:7">
      <c r="G25590" s="220"/>
    </row>
    <row r="25591" spans="7:7">
      <c r="G25591" s="220"/>
    </row>
    <row r="25592" spans="7:7">
      <c r="G25592" s="220"/>
    </row>
    <row r="25593" spans="7:7">
      <c r="G25593" s="220"/>
    </row>
    <row r="25594" spans="7:7">
      <c r="G25594" s="220"/>
    </row>
    <row r="25595" spans="7:7">
      <c r="G25595" s="220"/>
    </row>
    <row r="25596" spans="7:7">
      <c r="G25596" s="220"/>
    </row>
    <row r="25597" spans="7:7">
      <c r="G25597" s="220"/>
    </row>
    <row r="25598" spans="7:7">
      <c r="G25598" s="220"/>
    </row>
    <row r="25599" spans="7:7">
      <c r="G25599" s="220"/>
    </row>
    <row r="25600" spans="7:7">
      <c r="G25600" s="220"/>
    </row>
    <row r="25601" spans="7:7">
      <c r="G25601" s="220"/>
    </row>
    <row r="25602" spans="7:7">
      <c r="G25602" s="220"/>
    </row>
    <row r="25603" spans="7:7">
      <c r="G25603" s="220"/>
    </row>
    <row r="25604" spans="7:7">
      <c r="G25604" s="220"/>
    </row>
    <row r="25605" spans="7:7">
      <c r="G25605" s="220"/>
    </row>
    <row r="25606" spans="7:7">
      <c r="G25606" s="220"/>
    </row>
    <row r="25607" spans="7:7">
      <c r="G25607" s="220"/>
    </row>
    <row r="25608" spans="7:7">
      <c r="G25608" s="220"/>
    </row>
    <row r="25609" spans="7:7">
      <c r="G25609" s="220"/>
    </row>
    <row r="25610" spans="7:7">
      <c r="G25610" s="220"/>
    </row>
    <row r="25611" spans="7:7">
      <c r="G25611" s="220"/>
    </row>
    <row r="25612" spans="7:7">
      <c r="G25612" s="220"/>
    </row>
    <row r="25613" spans="7:7">
      <c r="G25613" s="220"/>
    </row>
    <row r="25614" spans="7:7">
      <c r="G25614" s="220"/>
    </row>
    <row r="25615" spans="7:7">
      <c r="G25615" s="220"/>
    </row>
    <row r="25616" spans="7:7">
      <c r="G25616" s="220"/>
    </row>
    <row r="25617" spans="7:7">
      <c r="G25617" s="220"/>
    </row>
    <row r="25618" spans="7:7">
      <c r="G25618" s="220"/>
    </row>
    <row r="25619" spans="7:7">
      <c r="G25619" s="220"/>
    </row>
    <row r="25620" spans="7:7">
      <c r="G25620" s="220"/>
    </row>
    <row r="25621" spans="7:7">
      <c r="G25621" s="220"/>
    </row>
    <row r="25622" spans="7:7">
      <c r="G25622" s="220"/>
    </row>
    <row r="25623" spans="7:7">
      <c r="G25623" s="220"/>
    </row>
    <row r="25624" spans="7:7">
      <c r="G25624" s="220"/>
    </row>
    <row r="25625" spans="7:7">
      <c r="G25625" s="220"/>
    </row>
    <row r="25626" spans="7:7">
      <c r="G25626" s="220"/>
    </row>
    <row r="25627" spans="7:7">
      <c r="G25627" s="220"/>
    </row>
    <row r="25628" spans="7:7">
      <c r="G25628" s="220"/>
    </row>
    <row r="25629" spans="7:7">
      <c r="G25629" s="220"/>
    </row>
    <row r="25630" spans="7:7">
      <c r="G25630" s="220"/>
    </row>
    <row r="25631" spans="7:7">
      <c r="G25631" s="220"/>
    </row>
    <row r="25632" spans="7:7">
      <c r="G25632" s="220"/>
    </row>
    <row r="25633" spans="7:7">
      <c r="G25633" s="220"/>
    </row>
    <row r="25634" spans="7:7">
      <c r="G25634" s="220"/>
    </row>
    <row r="25635" spans="7:7">
      <c r="G25635" s="220"/>
    </row>
    <row r="25636" spans="7:7">
      <c r="G25636" s="220"/>
    </row>
    <row r="25637" spans="7:7">
      <c r="G25637" s="220"/>
    </row>
    <row r="25638" spans="7:7">
      <c r="G25638" s="220"/>
    </row>
    <row r="25639" spans="7:7">
      <c r="G25639" s="220"/>
    </row>
    <row r="25640" spans="7:7">
      <c r="G25640" s="220"/>
    </row>
    <row r="25641" spans="7:7">
      <c r="G25641" s="220"/>
    </row>
    <row r="25642" spans="7:7">
      <c r="G25642" s="220"/>
    </row>
    <row r="25643" spans="7:7">
      <c r="G25643" s="220"/>
    </row>
    <row r="25644" spans="7:7">
      <c r="G25644" s="220"/>
    </row>
    <row r="25645" spans="7:7">
      <c r="G25645" s="220"/>
    </row>
    <row r="25646" spans="7:7">
      <c r="G25646" s="220"/>
    </row>
    <row r="25647" spans="7:7">
      <c r="G25647" s="220"/>
    </row>
    <row r="25648" spans="7:7">
      <c r="G25648" s="220"/>
    </row>
    <row r="25649" spans="7:7">
      <c r="G25649" s="220"/>
    </row>
    <row r="25650" spans="7:7">
      <c r="G25650" s="220"/>
    </row>
    <row r="25651" spans="7:7">
      <c r="G25651" s="220"/>
    </row>
    <row r="25652" spans="7:7">
      <c r="G25652" s="220"/>
    </row>
    <row r="25653" spans="7:7">
      <c r="G25653" s="220"/>
    </row>
    <row r="25654" spans="7:7">
      <c r="G25654" s="220"/>
    </row>
    <row r="25655" spans="7:7">
      <c r="G25655" s="220"/>
    </row>
    <row r="25656" spans="7:7">
      <c r="G25656" s="220"/>
    </row>
    <row r="25657" spans="7:7">
      <c r="G25657" s="220"/>
    </row>
    <row r="25658" spans="7:7">
      <c r="G25658" s="220"/>
    </row>
    <row r="25659" spans="7:7">
      <c r="G25659" s="220"/>
    </row>
    <row r="25660" spans="7:7">
      <c r="G25660" s="220"/>
    </row>
    <row r="25661" spans="7:7">
      <c r="G25661" s="220"/>
    </row>
    <row r="25662" spans="7:7">
      <c r="G25662" s="220"/>
    </row>
    <row r="25663" spans="7:7">
      <c r="G25663" s="220"/>
    </row>
    <row r="25664" spans="7:7">
      <c r="G25664" s="220"/>
    </row>
    <row r="25665" spans="7:7">
      <c r="G25665" s="220"/>
    </row>
    <row r="25666" spans="7:7">
      <c r="G25666" s="220"/>
    </row>
    <row r="25667" spans="7:7">
      <c r="G25667" s="220"/>
    </row>
    <row r="25668" spans="7:7">
      <c r="G25668" s="220"/>
    </row>
    <row r="25669" spans="7:7">
      <c r="G25669" s="220"/>
    </row>
    <row r="25670" spans="7:7">
      <c r="G25670" s="220"/>
    </row>
    <row r="25671" spans="7:7">
      <c r="G25671" s="220"/>
    </row>
    <row r="25672" spans="7:7">
      <c r="G25672" s="220"/>
    </row>
    <row r="25673" spans="7:7">
      <c r="G25673" s="220"/>
    </row>
    <row r="25674" spans="7:7">
      <c r="G25674" s="220"/>
    </row>
    <row r="25675" spans="7:7">
      <c r="G25675" s="220"/>
    </row>
    <row r="25676" spans="7:7">
      <c r="G25676" s="220"/>
    </row>
    <row r="25677" spans="7:7">
      <c r="G25677" s="220"/>
    </row>
    <row r="25678" spans="7:7">
      <c r="G25678" s="220"/>
    </row>
    <row r="25679" spans="7:7">
      <c r="G25679" s="220"/>
    </row>
    <row r="25680" spans="7:7">
      <c r="G25680" s="220"/>
    </row>
    <row r="25681" spans="7:7">
      <c r="G25681" s="220"/>
    </row>
    <row r="25682" spans="7:7">
      <c r="G25682" s="220"/>
    </row>
    <row r="25683" spans="7:7">
      <c r="G25683" s="220"/>
    </row>
    <row r="25684" spans="7:7">
      <c r="G25684" s="220"/>
    </row>
    <row r="25685" spans="7:7">
      <c r="G25685" s="220"/>
    </row>
    <row r="25686" spans="7:7">
      <c r="G25686" s="220"/>
    </row>
    <row r="25687" spans="7:7">
      <c r="G25687" s="220"/>
    </row>
    <row r="25688" spans="7:7">
      <c r="G25688" s="220"/>
    </row>
    <row r="25689" spans="7:7">
      <c r="G25689" s="220"/>
    </row>
    <row r="25690" spans="7:7">
      <c r="G25690" s="220"/>
    </row>
    <row r="25691" spans="7:7">
      <c r="G25691" s="220"/>
    </row>
    <row r="25692" spans="7:7">
      <c r="G25692" s="220"/>
    </row>
    <row r="25693" spans="7:7">
      <c r="G25693" s="220"/>
    </row>
    <row r="25694" spans="7:7">
      <c r="G25694" s="220"/>
    </row>
    <row r="25695" spans="7:7">
      <c r="G25695" s="220"/>
    </row>
    <row r="25696" spans="7:7">
      <c r="G25696" s="220"/>
    </row>
    <row r="25697" spans="7:7">
      <c r="G25697" s="220"/>
    </row>
    <row r="25698" spans="7:7">
      <c r="G25698" s="220"/>
    </row>
    <row r="25699" spans="7:7">
      <c r="G25699" s="220"/>
    </row>
    <row r="25700" spans="7:7">
      <c r="G25700" s="220"/>
    </row>
    <row r="25701" spans="7:7">
      <c r="G25701" s="220"/>
    </row>
    <row r="25702" spans="7:7">
      <c r="G25702" s="220"/>
    </row>
    <row r="25703" spans="7:7">
      <c r="G25703" s="220"/>
    </row>
    <row r="25704" spans="7:7">
      <c r="G25704" s="220"/>
    </row>
    <row r="25705" spans="7:7">
      <c r="G25705" s="220"/>
    </row>
    <row r="25706" spans="7:7">
      <c r="G25706" s="220"/>
    </row>
    <row r="25707" spans="7:7">
      <c r="G25707" s="220"/>
    </row>
    <row r="25708" spans="7:7">
      <c r="G25708" s="220"/>
    </row>
    <row r="25709" spans="7:7">
      <c r="G25709" s="220"/>
    </row>
    <row r="25710" spans="7:7">
      <c r="G25710" s="220"/>
    </row>
    <row r="25711" spans="7:7">
      <c r="G25711" s="220"/>
    </row>
    <row r="25712" spans="7:7">
      <c r="G25712" s="220"/>
    </row>
    <row r="25713" spans="7:7">
      <c r="G25713" s="220"/>
    </row>
    <row r="25714" spans="7:7">
      <c r="G25714" s="220"/>
    </row>
    <row r="25715" spans="7:7">
      <c r="G25715" s="220"/>
    </row>
    <row r="25716" spans="7:7">
      <c r="G25716" s="220"/>
    </row>
    <row r="25717" spans="7:7">
      <c r="G25717" s="220"/>
    </row>
    <row r="25718" spans="7:7">
      <c r="G25718" s="220"/>
    </row>
    <row r="25719" spans="7:7">
      <c r="G25719" s="220"/>
    </row>
    <row r="25720" spans="7:7">
      <c r="G25720" s="220"/>
    </row>
    <row r="25721" spans="7:7">
      <c r="G25721" s="220"/>
    </row>
    <row r="25722" spans="7:7">
      <c r="G25722" s="220"/>
    </row>
    <row r="25723" spans="7:7">
      <c r="G25723" s="220"/>
    </row>
    <row r="25724" spans="7:7">
      <c r="G25724" s="220"/>
    </row>
    <row r="25725" spans="7:7">
      <c r="G25725" s="220"/>
    </row>
    <row r="25726" spans="7:7">
      <c r="G25726" s="220"/>
    </row>
    <row r="25727" spans="7:7">
      <c r="G25727" s="220"/>
    </row>
    <row r="25728" spans="7:7">
      <c r="G25728" s="220"/>
    </row>
    <row r="25729" spans="7:7">
      <c r="G25729" s="220"/>
    </row>
    <row r="25730" spans="7:7">
      <c r="G25730" s="220"/>
    </row>
    <row r="25731" spans="7:7">
      <c r="G25731" s="220"/>
    </row>
    <row r="25732" spans="7:7">
      <c r="G25732" s="220"/>
    </row>
    <row r="25733" spans="7:7">
      <c r="G25733" s="220"/>
    </row>
    <row r="25734" spans="7:7">
      <c r="G25734" s="220"/>
    </row>
    <row r="25735" spans="7:7">
      <c r="G25735" s="220"/>
    </row>
    <row r="25736" spans="7:7">
      <c r="G25736" s="220"/>
    </row>
    <row r="25737" spans="7:7">
      <c r="G25737" s="220"/>
    </row>
    <row r="25738" spans="7:7">
      <c r="G25738" s="220"/>
    </row>
    <row r="25739" spans="7:7">
      <c r="G25739" s="220"/>
    </row>
    <row r="25740" spans="7:7">
      <c r="G25740" s="220"/>
    </row>
    <row r="25741" spans="7:7">
      <c r="G25741" s="220"/>
    </row>
    <row r="25742" spans="7:7">
      <c r="G25742" s="220"/>
    </row>
    <row r="25743" spans="7:7">
      <c r="G25743" s="220"/>
    </row>
    <row r="25744" spans="7:7">
      <c r="G25744" s="220"/>
    </row>
    <row r="25745" spans="7:7">
      <c r="G25745" s="220"/>
    </row>
    <row r="25746" spans="7:7">
      <c r="G25746" s="220"/>
    </row>
    <row r="25747" spans="7:7">
      <c r="G25747" s="220"/>
    </row>
    <row r="25748" spans="7:7">
      <c r="G25748" s="220"/>
    </row>
    <row r="25749" spans="7:7">
      <c r="G25749" s="220"/>
    </row>
    <row r="25750" spans="7:7">
      <c r="G25750" s="220"/>
    </row>
    <row r="25751" spans="7:7">
      <c r="G25751" s="220"/>
    </row>
    <row r="25752" spans="7:7">
      <c r="G25752" s="220"/>
    </row>
    <row r="25753" spans="7:7">
      <c r="G25753" s="220"/>
    </row>
    <row r="25754" spans="7:7">
      <c r="G25754" s="220"/>
    </row>
    <row r="25755" spans="7:7">
      <c r="G25755" s="220"/>
    </row>
    <row r="25756" spans="7:7">
      <c r="G25756" s="220"/>
    </row>
    <row r="25757" spans="7:7">
      <c r="G25757" s="220"/>
    </row>
    <row r="25758" spans="7:7">
      <c r="G25758" s="220"/>
    </row>
    <row r="25759" spans="7:7">
      <c r="G25759" s="220"/>
    </row>
    <row r="25760" spans="7:7">
      <c r="G25760" s="220"/>
    </row>
    <row r="25761" spans="7:7">
      <c r="G25761" s="220"/>
    </row>
    <row r="25762" spans="7:7">
      <c r="G25762" s="220"/>
    </row>
    <row r="25763" spans="7:7">
      <c r="G25763" s="220"/>
    </row>
    <row r="25764" spans="7:7">
      <c r="G25764" s="220"/>
    </row>
    <row r="25765" spans="7:7">
      <c r="G25765" s="220"/>
    </row>
    <row r="25766" spans="7:7">
      <c r="G25766" s="220"/>
    </row>
    <row r="25767" spans="7:7">
      <c r="G25767" s="220"/>
    </row>
    <row r="25768" spans="7:7">
      <c r="G25768" s="220"/>
    </row>
    <row r="25769" spans="7:7">
      <c r="G25769" s="220"/>
    </row>
    <row r="25770" spans="7:7">
      <c r="G25770" s="220"/>
    </row>
    <row r="25771" spans="7:7">
      <c r="G25771" s="220"/>
    </row>
    <row r="25772" spans="7:7">
      <c r="G25772" s="220"/>
    </row>
    <row r="25773" spans="7:7">
      <c r="G25773" s="220"/>
    </row>
    <row r="25774" spans="7:7">
      <c r="G25774" s="220"/>
    </row>
    <row r="25775" spans="7:7">
      <c r="G25775" s="220"/>
    </row>
    <row r="25776" spans="7:7">
      <c r="G25776" s="220"/>
    </row>
    <row r="25777" spans="7:7">
      <c r="G25777" s="220"/>
    </row>
    <row r="25778" spans="7:7">
      <c r="G25778" s="220"/>
    </row>
    <row r="25779" spans="7:7">
      <c r="G25779" s="220"/>
    </row>
    <row r="25780" spans="7:7">
      <c r="G25780" s="220"/>
    </row>
    <row r="25781" spans="7:7">
      <c r="G25781" s="220"/>
    </row>
    <row r="25782" spans="7:7">
      <c r="G25782" s="220"/>
    </row>
    <row r="25783" spans="7:7">
      <c r="G25783" s="220"/>
    </row>
    <row r="25784" spans="7:7">
      <c r="G25784" s="220"/>
    </row>
    <row r="25785" spans="7:7">
      <c r="G25785" s="220"/>
    </row>
    <row r="25786" spans="7:7">
      <c r="G25786" s="220"/>
    </row>
    <row r="25787" spans="7:7">
      <c r="G25787" s="220"/>
    </row>
    <row r="25788" spans="7:7">
      <c r="G25788" s="220"/>
    </row>
    <row r="25789" spans="7:7">
      <c r="G25789" s="220"/>
    </row>
    <row r="25790" spans="7:7">
      <c r="G25790" s="220"/>
    </row>
    <row r="25791" spans="7:7">
      <c r="G25791" s="220"/>
    </row>
    <row r="25792" spans="7:7">
      <c r="G25792" s="220"/>
    </row>
    <row r="25793" spans="7:7">
      <c r="G25793" s="220"/>
    </row>
    <row r="25794" spans="7:7">
      <c r="G25794" s="220"/>
    </row>
    <row r="25795" spans="7:7">
      <c r="G25795" s="220"/>
    </row>
    <row r="25796" spans="7:7">
      <c r="G25796" s="220"/>
    </row>
    <row r="25797" spans="7:7">
      <c r="G25797" s="220"/>
    </row>
    <row r="25798" spans="7:7">
      <c r="G25798" s="220"/>
    </row>
    <row r="25799" spans="7:7">
      <c r="G25799" s="220"/>
    </row>
    <row r="25800" spans="7:7">
      <c r="G25800" s="220"/>
    </row>
    <row r="25801" spans="7:7">
      <c r="G25801" s="220"/>
    </row>
    <row r="25802" spans="7:7">
      <c r="G25802" s="220"/>
    </row>
    <row r="25803" spans="7:7">
      <c r="G25803" s="220"/>
    </row>
    <row r="25804" spans="7:7">
      <c r="G25804" s="220"/>
    </row>
    <row r="25805" spans="7:7">
      <c r="G25805" s="220"/>
    </row>
    <row r="25806" spans="7:7">
      <c r="G25806" s="220"/>
    </row>
    <row r="25807" spans="7:7">
      <c r="G25807" s="220"/>
    </row>
    <row r="25808" spans="7:7">
      <c r="G25808" s="220"/>
    </row>
    <row r="25809" spans="7:7">
      <c r="G25809" s="220"/>
    </row>
    <row r="25810" spans="7:7">
      <c r="G25810" s="220"/>
    </row>
    <row r="25811" spans="7:7">
      <c r="G25811" s="220"/>
    </row>
    <row r="25812" spans="7:7">
      <c r="G25812" s="220"/>
    </row>
    <row r="25813" spans="7:7">
      <c r="G25813" s="220"/>
    </row>
    <row r="25814" spans="7:7">
      <c r="G25814" s="220"/>
    </row>
    <row r="25815" spans="7:7">
      <c r="G25815" s="220"/>
    </row>
    <row r="25816" spans="7:7">
      <c r="G25816" s="220"/>
    </row>
    <row r="25817" spans="7:7">
      <c r="G25817" s="220"/>
    </row>
    <row r="25818" spans="7:7">
      <c r="G25818" s="220"/>
    </row>
    <row r="25819" spans="7:7">
      <c r="G25819" s="220"/>
    </row>
    <row r="25820" spans="7:7">
      <c r="G25820" s="220"/>
    </row>
    <row r="25821" spans="7:7">
      <c r="G25821" s="220"/>
    </row>
    <row r="25822" spans="7:7">
      <c r="G25822" s="220"/>
    </row>
    <row r="25823" spans="7:7">
      <c r="G25823" s="220"/>
    </row>
    <row r="25824" spans="7:7">
      <c r="G25824" s="220"/>
    </row>
    <row r="25825" spans="7:7">
      <c r="G25825" s="220"/>
    </row>
    <row r="25826" spans="7:7">
      <c r="G25826" s="220"/>
    </row>
    <row r="25827" spans="7:7">
      <c r="G25827" s="220"/>
    </row>
    <row r="25828" spans="7:7">
      <c r="G25828" s="220"/>
    </row>
    <row r="25829" spans="7:7">
      <c r="G25829" s="220"/>
    </row>
    <row r="25830" spans="7:7">
      <c r="G25830" s="220"/>
    </row>
    <row r="25831" spans="7:7">
      <c r="G25831" s="220"/>
    </row>
    <row r="25832" spans="7:7">
      <c r="G25832" s="220"/>
    </row>
    <row r="25833" spans="7:7">
      <c r="G25833" s="220"/>
    </row>
    <row r="25834" spans="7:7">
      <c r="G25834" s="220"/>
    </row>
    <row r="25835" spans="7:7">
      <c r="G25835" s="220"/>
    </row>
    <row r="25836" spans="7:7">
      <c r="G25836" s="220"/>
    </row>
    <row r="25837" spans="7:7">
      <c r="G25837" s="220"/>
    </row>
    <row r="25838" spans="7:7">
      <c r="G25838" s="220"/>
    </row>
    <row r="25839" spans="7:7">
      <c r="G25839" s="220"/>
    </row>
    <row r="25840" spans="7:7">
      <c r="G25840" s="220"/>
    </row>
    <row r="25841" spans="7:7">
      <c r="G25841" s="220"/>
    </row>
    <row r="25842" spans="7:7">
      <c r="G25842" s="220"/>
    </row>
    <row r="25843" spans="7:7">
      <c r="G25843" s="220"/>
    </row>
    <row r="25844" spans="7:7">
      <c r="G25844" s="220"/>
    </row>
    <row r="25845" spans="7:7">
      <c r="G25845" s="220"/>
    </row>
    <row r="25846" spans="7:7">
      <c r="G25846" s="220"/>
    </row>
    <row r="25847" spans="7:7">
      <c r="G25847" s="220"/>
    </row>
    <row r="25848" spans="7:7">
      <c r="G25848" s="220"/>
    </row>
    <row r="25849" spans="7:7">
      <c r="G25849" s="220"/>
    </row>
    <row r="25850" spans="7:7">
      <c r="G25850" s="220"/>
    </row>
    <row r="25851" spans="7:7">
      <c r="G25851" s="220"/>
    </row>
    <row r="25852" spans="7:7">
      <c r="G25852" s="220"/>
    </row>
    <row r="25853" spans="7:7">
      <c r="G25853" s="220"/>
    </row>
    <row r="25854" spans="7:7">
      <c r="G25854" s="220"/>
    </row>
    <row r="25855" spans="7:7">
      <c r="G25855" s="220"/>
    </row>
    <row r="25856" spans="7:7">
      <c r="G25856" s="220"/>
    </row>
    <row r="25857" spans="7:7">
      <c r="G25857" s="220"/>
    </row>
    <row r="25858" spans="7:7">
      <c r="G25858" s="220"/>
    </row>
    <row r="25859" spans="7:7">
      <c r="G25859" s="220"/>
    </row>
    <row r="25860" spans="7:7">
      <c r="G25860" s="220"/>
    </row>
    <row r="25861" spans="7:7">
      <c r="G25861" s="220"/>
    </row>
    <row r="25862" spans="7:7">
      <c r="G25862" s="220"/>
    </row>
    <row r="25863" spans="7:7">
      <c r="G25863" s="220"/>
    </row>
    <row r="25864" spans="7:7">
      <c r="G25864" s="220"/>
    </row>
    <row r="25865" spans="7:7">
      <c r="G25865" s="220"/>
    </row>
    <row r="25866" spans="7:7">
      <c r="G25866" s="220"/>
    </row>
    <row r="25867" spans="7:7">
      <c r="G25867" s="220"/>
    </row>
    <row r="25868" spans="7:7">
      <c r="G25868" s="220"/>
    </row>
    <row r="25869" spans="7:7">
      <c r="G25869" s="220"/>
    </row>
    <row r="25870" spans="7:7">
      <c r="G25870" s="220"/>
    </row>
    <row r="25871" spans="7:7">
      <c r="G25871" s="220"/>
    </row>
    <row r="25872" spans="7:7">
      <c r="G25872" s="220"/>
    </row>
    <row r="25873" spans="7:7">
      <c r="G25873" s="220"/>
    </row>
    <row r="25874" spans="7:7">
      <c r="G25874" s="220"/>
    </row>
    <row r="25875" spans="7:7">
      <c r="G25875" s="220"/>
    </row>
    <row r="25876" spans="7:7">
      <c r="G25876" s="220"/>
    </row>
    <row r="25877" spans="7:7">
      <c r="G25877" s="220"/>
    </row>
    <row r="25878" spans="7:7">
      <c r="G25878" s="220"/>
    </row>
    <row r="25879" spans="7:7">
      <c r="G25879" s="220"/>
    </row>
    <row r="25880" spans="7:7">
      <c r="G25880" s="220"/>
    </row>
    <row r="25881" spans="7:7">
      <c r="G25881" s="220"/>
    </row>
    <row r="25882" spans="7:7">
      <c r="G25882" s="220"/>
    </row>
    <row r="25883" spans="7:7">
      <c r="G25883" s="220"/>
    </row>
    <row r="25884" spans="7:7">
      <c r="G25884" s="220"/>
    </row>
    <row r="25885" spans="7:7">
      <c r="G25885" s="220"/>
    </row>
    <row r="25886" spans="7:7">
      <c r="G25886" s="220"/>
    </row>
    <row r="25887" spans="7:7">
      <c r="G25887" s="220"/>
    </row>
    <row r="25888" spans="7:7">
      <c r="G25888" s="220"/>
    </row>
    <row r="25889" spans="7:7">
      <c r="G25889" s="220"/>
    </row>
    <row r="25890" spans="7:7">
      <c r="G25890" s="220"/>
    </row>
    <row r="25891" spans="7:7">
      <c r="G25891" s="220"/>
    </row>
    <row r="25892" spans="7:7">
      <c r="G25892" s="220"/>
    </row>
    <row r="25893" spans="7:7">
      <c r="G25893" s="220"/>
    </row>
    <row r="25894" spans="7:7">
      <c r="G25894" s="220"/>
    </row>
    <row r="25895" spans="7:7">
      <c r="G25895" s="220"/>
    </row>
    <row r="25896" spans="7:7">
      <c r="G25896" s="220"/>
    </row>
    <row r="25897" spans="7:7">
      <c r="G25897" s="220"/>
    </row>
    <row r="25898" spans="7:7">
      <c r="G25898" s="220"/>
    </row>
    <row r="25899" spans="7:7">
      <c r="G25899" s="220"/>
    </row>
    <row r="25900" spans="7:7">
      <c r="G25900" s="220"/>
    </row>
    <row r="25901" spans="7:7">
      <c r="G25901" s="220"/>
    </row>
    <row r="25902" spans="7:7">
      <c r="G25902" s="220"/>
    </row>
    <row r="25903" spans="7:7">
      <c r="G25903" s="220"/>
    </row>
    <row r="25904" spans="7:7">
      <c r="G25904" s="220"/>
    </row>
    <row r="25905" spans="7:7">
      <c r="G25905" s="220"/>
    </row>
    <row r="25906" spans="7:7">
      <c r="G25906" s="220"/>
    </row>
    <row r="25907" spans="7:7">
      <c r="G25907" s="220"/>
    </row>
    <row r="25908" spans="7:7">
      <c r="G25908" s="220"/>
    </row>
    <row r="25909" spans="7:7">
      <c r="G25909" s="220"/>
    </row>
    <row r="25910" spans="7:7">
      <c r="G25910" s="220"/>
    </row>
    <row r="25911" spans="7:7">
      <c r="G25911" s="220"/>
    </row>
    <row r="25912" spans="7:7">
      <c r="G25912" s="220"/>
    </row>
    <row r="25913" spans="7:7">
      <c r="G25913" s="220"/>
    </row>
    <row r="25914" spans="7:7">
      <c r="G25914" s="220"/>
    </row>
    <row r="25915" spans="7:7">
      <c r="G25915" s="220"/>
    </row>
    <row r="25916" spans="7:7">
      <c r="G25916" s="220"/>
    </row>
    <row r="25917" spans="7:7">
      <c r="G25917" s="220"/>
    </row>
    <row r="25918" spans="7:7">
      <c r="G25918" s="220"/>
    </row>
    <row r="25919" spans="7:7">
      <c r="G25919" s="220"/>
    </row>
    <row r="25920" spans="7:7">
      <c r="G25920" s="220"/>
    </row>
    <row r="25921" spans="7:7">
      <c r="G25921" s="220"/>
    </row>
    <row r="25922" spans="7:7">
      <c r="G25922" s="220"/>
    </row>
    <row r="25923" spans="7:7">
      <c r="G25923" s="220"/>
    </row>
    <row r="25924" spans="7:7">
      <c r="G25924" s="220"/>
    </row>
    <row r="25925" spans="7:7">
      <c r="G25925" s="220"/>
    </row>
    <row r="25926" spans="7:7">
      <c r="G25926" s="220"/>
    </row>
    <row r="25927" spans="7:7">
      <c r="G25927" s="220"/>
    </row>
    <row r="25928" spans="7:7">
      <c r="G25928" s="220"/>
    </row>
    <row r="25929" spans="7:7">
      <c r="G25929" s="220"/>
    </row>
    <row r="25930" spans="7:7">
      <c r="G25930" s="220"/>
    </row>
    <row r="25931" spans="7:7">
      <c r="G25931" s="220"/>
    </row>
    <row r="25932" spans="7:7">
      <c r="G25932" s="220"/>
    </row>
    <row r="25933" spans="7:7">
      <c r="G25933" s="220"/>
    </row>
    <row r="25934" spans="7:7">
      <c r="G25934" s="220"/>
    </row>
    <row r="25935" spans="7:7">
      <c r="G25935" s="220"/>
    </row>
    <row r="25936" spans="7:7">
      <c r="G25936" s="220"/>
    </row>
    <row r="25937" spans="7:7">
      <c r="G25937" s="220"/>
    </row>
    <row r="25938" spans="7:7">
      <c r="G25938" s="220"/>
    </row>
    <row r="25939" spans="7:7">
      <c r="G25939" s="220"/>
    </row>
    <row r="25940" spans="7:7">
      <c r="G25940" s="220"/>
    </row>
    <row r="25941" spans="7:7">
      <c r="G25941" s="220"/>
    </row>
    <row r="25942" spans="7:7">
      <c r="G25942" s="220"/>
    </row>
    <row r="25943" spans="7:7">
      <c r="G25943" s="220"/>
    </row>
    <row r="25944" spans="7:7">
      <c r="G25944" s="220"/>
    </row>
    <row r="25945" spans="7:7">
      <c r="G25945" s="220"/>
    </row>
    <row r="25946" spans="7:7">
      <c r="G25946" s="220"/>
    </row>
    <row r="25947" spans="7:7">
      <c r="G25947" s="220"/>
    </row>
    <row r="25948" spans="7:7">
      <c r="G25948" s="220"/>
    </row>
    <row r="25949" spans="7:7">
      <c r="G25949" s="220"/>
    </row>
    <row r="25950" spans="7:7">
      <c r="G25950" s="220"/>
    </row>
    <row r="25951" spans="7:7">
      <c r="G25951" s="220"/>
    </row>
    <row r="25952" spans="7:7">
      <c r="G25952" s="220"/>
    </row>
    <row r="25953" spans="7:7">
      <c r="G25953" s="220"/>
    </row>
    <row r="25954" spans="7:7">
      <c r="G25954" s="220"/>
    </row>
    <row r="25955" spans="7:7">
      <c r="G25955" s="220"/>
    </row>
    <row r="25956" spans="7:7">
      <c r="G25956" s="220"/>
    </row>
    <row r="25957" spans="7:7">
      <c r="G25957" s="220"/>
    </row>
    <row r="25958" spans="7:7">
      <c r="G25958" s="220"/>
    </row>
    <row r="25959" spans="7:7">
      <c r="G25959" s="220"/>
    </row>
    <row r="25960" spans="7:7">
      <c r="G25960" s="220"/>
    </row>
    <row r="25961" spans="7:7">
      <c r="G25961" s="220"/>
    </row>
    <row r="25962" spans="7:7">
      <c r="G25962" s="220"/>
    </row>
    <row r="25963" spans="7:7">
      <c r="G25963" s="220"/>
    </row>
    <row r="25964" spans="7:7">
      <c r="G25964" s="220"/>
    </row>
    <row r="25965" spans="7:7">
      <c r="G25965" s="220"/>
    </row>
    <row r="25966" spans="7:7">
      <c r="G25966" s="220"/>
    </row>
    <row r="25967" spans="7:7">
      <c r="G25967" s="220"/>
    </row>
    <row r="25968" spans="7:7">
      <c r="G25968" s="220"/>
    </row>
    <row r="25969" spans="7:7">
      <c r="G25969" s="220"/>
    </row>
    <row r="25970" spans="7:7">
      <c r="G25970" s="220"/>
    </row>
    <row r="25971" spans="7:7">
      <c r="G25971" s="220"/>
    </row>
    <row r="25972" spans="7:7">
      <c r="G25972" s="220"/>
    </row>
    <row r="25973" spans="7:7">
      <c r="G25973" s="220"/>
    </row>
    <row r="25974" spans="7:7">
      <c r="G25974" s="220"/>
    </row>
    <row r="25975" spans="7:7">
      <c r="G25975" s="220"/>
    </row>
    <row r="25976" spans="7:7">
      <c r="G25976" s="220"/>
    </row>
    <row r="25977" spans="7:7">
      <c r="G25977" s="220"/>
    </row>
    <row r="25978" spans="7:7">
      <c r="G25978" s="220"/>
    </row>
    <row r="25979" spans="7:7">
      <c r="G25979" s="220"/>
    </row>
    <row r="25980" spans="7:7">
      <c r="G25980" s="220"/>
    </row>
    <row r="25981" spans="7:7">
      <c r="G25981" s="220"/>
    </row>
    <row r="25982" spans="7:7">
      <c r="G25982" s="220"/>
    </row>
    <row r="25983" spans="7:7">
      <c r="G25983" s="220"/>
    </row>
    <row r="25984" spans="7:7">
      <c r="G25984" s="220"/>
    </row>
    <row r="25985" spans="7:7">
      <c r="G25985" s="220"/>
    </row>
    <row r="25986" spans="7:7">
      <c r="G25986" s="220"/>
    </row>
    <row r="25987" spans="7:7">
      <c r="G25987" s="220"/>
    </row>
    <row r="25988" spans="7:7">
      <c r="G25988" s="220"/>
    </row>
    <row r="25989" spans="7:7">
      <c r="G25989" s="220"/>
    </row>
    <row r="25990" spans="7:7">
      <c r="G25990" s="220"/>
    </row>
    <row r="25991" spans="7:7">
      <c r="G25991" s="220"/>
    </row>
    <row r="25992" spans="7:7">
      <c r="G25992" s="220"/>
    </row>
    <row r="25993" spans="7:7">
      <c r="G25993" s="220"/>
    </row>
    <row r="25994" spans="7:7">
      <c r="G25994" s="220"/>
    </row>
    <row r="25995" spans="7:7">
      <c r="G25995" s="220"/>
    </row>
    <row r="25996" spans="7:7">
      <c r="G25996" s="220"/>
    </row>
    <row r="25997" spans="7:7">
      <c r="G25997" s="220"/>
    </row>
    <row r="25998" spans="7:7">
      <c r="G25998" s="220"/>
    </row>
    <row r="25999" spans="7:7">
      <c r="G25999" s="220"/>
    </row>
    <row r="26000" spans="7:7">
      <c r="G26000" s="220"/>
    </row>
    <row r="26001" spans="7:7">
      <c r="G26001" s="220"/>
    </row>
    <row r="26002" spans="7:7">
      <c r="G26002" s="220"/>
    </row>
    <row r="26003" spans="7:7">
      <c r="G26003" s="220"/>
    </row>
    <row r="26004" spans="7:7">
      <c r="G26004" s="220"/>
    </row>
    <row r="26005" spans="7:7">
      <c r="G26005" s="220"/>
    </row>
    <row r="26006" spans="7:7">
      <c r="G26006" s="220"/>
    </row>
    <row r="26007" spans="7:7">
      <c r="G26007" s="220"/>
    </row>
    <row r="26008" spans="7:7">
      <c r="G26008" s="220"/>
    </row>
    <row r="26009" spans="7:7">
      <c r="G26009" s="220"/>
    </row>
    <row r="26010" spans="7:7">
      <c r="G26010" s="220"/>
    </row>
    <row r="26011" spans="7:7">
      <c r="G26011" s="220"/>
    </row>
    <row r="26012" spans="7:7">
      <c r="G26012" s="220"/>
    </row>
    <row r="26013" spans="7:7">
      <c r="G26013" s="220"/>
    </row>
    <row r="26014" spans="7:7">
      <c r="G26014" s="220"/>
    </row>
    <row r="26015" spans="7:7">
      <c r="G26015" s="220"/>
    </row>
    <row r="26016" spans="7:7">
      <c r="G26016" s="220"/>
    </row>
    <row r="26017" spans="7:7">
      <c r="G26017" s="220"/>
    </row>
    <row r="26018" spans="7:7">
      <c r="G26018" s="220"/>
    </row>
    <row r="26019" spans="7:7">
      <c r="G26019" s="220"/>
    </row>
    <row r="26020" spans="7:7">
      <c r="G26020" s="220"/>
    </row>
    <row r="26021" spans="7:7">
      <c r="G26021" s="220"/>
    </row>
    <row r="26022" spans="7:7">
      <c r="G26022" s="220"/>
    </row>
    <row r="26023" spans="7:7">
      <c r="G26023" s="220"/>
    </row>
    <row r="26024" spans="7:7">
      <c r="G26024" s="220"/>
    </row>
    <row r="26025" spans="7:7">
      <c r="G26025" s="220"/>
    </row>
    <row r="26026" spans="7:7">
      <c r="G26026" s="220"/>
    </row>
    <row r="26027" spans="7:7">
      <c r="G26027" s="220"/>
    </row>
    <row r="26028" spans="7:7">
      <c r="G26028" s="220"/>
    </row>
    <row r="26029" spans="7:7">
      <c r="G26029" s="220"/>
    </row>
    <row r="26030" spans="7:7">
      <c r="G26030" s="220"/>
    </row>
    <row r="26031" spans="7:7">
      <c r="G26031" s="220"/>
    </row>
    <row r="26032" spans="7:7">
      <c r="G26032" s="220"/>
    </row>
    <row r="26033" spans="7:7">
      <c r="G26033" s="220"/>
    </row>
    <row r="26034" spans="7:7">
      <c r="G26034" s="220"/>
    </row>
    <row r="26035" spans="7:7">
      <c r="G26035" s="220"/>
    </row>
    <row r="26036" spans="7:7">
      <c r="G26036" s="220"/>
    </row>
    <row r="26037" spans="7:7">
      <c r="G26037" s="220"/>
    </row>
    <row r="26038" spans="7:7">
      <c r="G26038" s="220"/>
    </row>
    <row r="26039" spans="7:7">
      <c r="G26039" s="220"/>
    </row>
    <row r="26040" spans="7:7">
      <c r="G26040" s="220"/>
    </row>
    <row r="26041" spans="7:7">
      <c r="G26041" s="220"/>
    </row>
    <row r="26042" spans="7:7">
      <c r="G26042" s="220"/>
    </row>
    <row r="26043" spans="7:7">
      <c r="G26043" s="220"/>
    </row>
    <row r="26044" spans="7:7">
      <c r="G26044" s="220"/>
    </row>
    <row r="26045" spans="7:7">
      <c r="G26045" s="220"/>
    </row>
    <row r="26046" spans="7:7">
      <c r="G26046" s="220"/>
    </row>
    <row r="26047" spans="7:7">
      <c r="G26047" s="220"/>
    </row>
    <row r="26048" spans="7:7">
      <c r="G26048" s="220"/>
    </row>
    <row r="26049" spans="7:7">
      <c r="G26049" s="220"/>
    </row>
    <row r="26050" spans="7:7">
      <c r="G26050" s="220"/>
    </row>
    <row r="26051" spans="7:7">
      <c r="G26051" s="220"/>
    </row>
    <row r="26052" spans="7:7">
      <c r="G26052" s="220"/>
    </row>
    <row r="26053" spans="7:7">
      <c r="G26053" s="220"/>
    </row>
    <row r="26054" spans="7:7">
      <c r="G26054" s="220"/>
    </row>
    <row r="26055" spans="7:7">
      <c r="G26055" s="220"/>
    </row>
    <row r="26056" spans="7:7">
      <c r="G26056" s="220"/>
    </row>
    <row r="26057" spans="7:7">
      <c r="G26057" s="220"/>
    </row>
    <row r="26058" spans="7:7">
      <c r="G26058" s="220"/>
    </row>
    <row r="26059" spans="7:7">
      <c r="G26059" s="220"/>
    </row>
    <row r="26060" spans="7:7">
      <c r="G26060" s="220"/>
    </row>
    <row r="26061" spans="7:7">
      <c r="G26061" s="220"/>
    </row>
    <row r="26062" spans="7:7">
      <c r="G26062" s="220"/>
    </row>
    <row r="26063" spans="7:7">
      <c r="G26063" s="220"/>
    </row>
    <row r="26064" spans="7:7">
      <c r="G26064" s="220"/>
    </row>
    <row r="26065" spans="7:7">
      <c r="G26065" s="220"/>
    </row>
    <row r="26066" spans="7:7">
      <c r="G26066" s="220"/>
    </row>
    <row r="26067" spans="7:7">
      <c r="G26067" s="220"/>
    </row>
    <row r="26068" spans="7:7">
      <c r="G26068" s="220"/>
    </row>
    <row r="26069" spans="7:7">
      <c r="G26069" s="220"/>
    </row>
    <row r="26070" spans="7:7">
      <c r="G26070" s="220"/>
    </row>
    <row r="26071" spans="7:7">
      <c r="G26071" s="220"/>
    </row>
    <row r="26072" spans="7:7">
      <c r="G26072" s="220"/>
    </row>
    <row r="26073" spans="7:7">
      <c r="G26073" s="220"/>
    </row>
    <row r="26074" spans="7:7">
      <c r="G26074" s="220"/>
    </row>
    <row r="26075" spans="7:7">
      <c r="G26075" s="220"/>
    </row>
    <row r="26076" spans="7:7">
      <c r="G26076" s="220"/>
    </row>
    <row r="26077" spans="7:7">
      <c r="G26077" s="220"/>
    </row>
    <row r="26078" spans="7:7">
      <c r="G26078" s="220"/>
    </row>
    <row r="26079" spans="7:7">
      <c r="G26079" s="220"/>
    </row>
    <row r="26080" spans="7:7">
      <c r="G26080" s="220"/>
    </row>
    <row r="26081" spans="7:7">
      <c r="G26081" s="220"/>
    </row>
    <row r="26082" spans="7:7">
      <c r="G26082" s="220"/>
    </row>
    <row r="26083" spans="7:7">
      <c r="G26083" s="220"/>
    </row>
    <row r="26084" spans="7:7">
      <c r="G26084" s="220"/>
    </row>
    <row r="26085" spans="7:7">
      <c r="G26085" s="220"/>
    </row>
    <row r="26086" spans="7:7">
      <c r="G26086" s="220"/>
    </row>
    <row r="26087" spans="7:7">
      <c r="G26087" s="220"/>
    </row>
    <row r="26088" spans="7:7">
      <c r="G26088" s="220"/>
    </row>
    <row r="26089" spans="7:7">
      <c r="G26089" s="220"/>
    </row>
    <row r="26090" spans="7:7">
      <c r="G26090" s="220"/>
    </row>
    <row r="26091" spans="7:7">
      <c r="G26091" s="220"/>
    </row>
    <row r="26092" spans="7:7">
      <c r="G26092" s="220"/>
    </row>
    <row r="26093" spans="7:7">
      <c r="G26093" s="220"/>
    </row>
    <row r="26094" spans="7:7">
      <c r="G26094" s="220"/>
    </row>
    <row r="26095" spans="7:7">
      <c r="G26095" s="220"/>
    </row>
    <row r="26096" spans="7:7">
      <c r="G26096" s="220"/>
    </row>
    <row r="26097" spans="7:7">
      <c r="G26097" s="220"/>
    </row>
    <row r="26098" spans="7:7">
      <c r="G26098" s="220"/>
    </row>
    <row r="26099" spans="7:7">
      <c r="G26099" s="220"/>
    </row>
    <row r="26100" spans="7:7">
      <c r="G26100" s="220"/>
    </row>
    <row r="26101" spans="7:7">
      <c r="G26101" s="220"/>
    </row>
    <row r="26102" spans="7:7">
      <c r="G26102" s="220"/>
    </row>
    <row r="26103" spans="7:7">
      <c r="G26103" s="220"/>
    </row>
    <row r="26104" spans="7:7">
      <c r="G26104" s="220"/>
    </row>
    <row r="26105" spans="7:7">
      <c r="G26105" s="220"/>
    </row>
    <row r="26106" spans="7:7">
      <c r="G26106" s="220"/>
    </row>
    <row r="26107" spans="7:7">
      <c r="G26107" s="220"/>
    </row>
    <row r="26108" spans="7:7">
      <c r="G26108" s="220"/>
    </row>
    <row r="26109" spans="7:7">
      <c r="G26109" s="220"/>
    </row>
    <row r="26110" spans="7:7">
      <c r="G26110" s="220"/>
    </row>
    <row r="26111" spans="7:7">
      <c r="G26111" s="220"/>
    </row>
    <row r="26112" spans="7:7">
      <c r="G26112" s="220"/>
    </row>
    <row r="26113" spans="7:7">
      <c r="G26113" s="220"/>
    </row>
    <row r="26114" spans="7:7">
      <c r="G26114" s="220"/>
    </row>
    <row r="26115" spans="7:7">
      <c r="G26115" s="220"/>
    </row>
    <row r="26116" spans="7:7">
      <c r="G26116" s="220"/>
    </row>
    <row r="26117" spans="7:7">
      <c r="G26117" s="220"/>
    </row>
    <row r="26118" spans="7:7">
      <c r="G26118" s="220"/>
    </row>
    <row r="26119" spans="7:7">
      <c r="G26119" s="220"/>
    </row>
    <row r="26120" spans="7:7">
      <c r="G26120" s="220"/>
    </row>
    <row r="26121" spans="7:7">
      <c r="G26121" s="220"/>
    </row>
    <row r="26122" spans="7:7">
      <c r="G26122" s="220"/>
    </row>
    <row r="26123" spans="7:7">
      <c r="G26123" s="220"/>
    </row>
    <row r="26124" spans="7:7">
      <c r="G26124" s="220"/>
    </row>
    <row r="26125" spans="7:7">
      <c r="G26125" s="220"/>
    </row>
    <row r="26126" spans="7:7">
      <c r="G26126" s="220"/>
    </row>
    <row r="26127" spans="7:7">
      <c r="G26127" s="220"/>
    </row>
    <row r="26128" spans="7:7">
      <c r="G26128" s="220"/>
    </row>
    <row r="26129" spans="7:7">
      <c r="G26129" s="220"/>
    </row>
    <row r="26130" spans="7:7">
      <c r="G26130" s="220"/>
    </row>
    <row r="26131" spans="7:7">
      <c r="G26131" s="220"/>
    </row>
    <row r="26132" spans="7:7">
      <c r="G26132" s="220"/>
    </row>
    <row r="26133" spans="7:7">
      <c r="G26133" s="220"/>
    </row>
    <row r="26134" spans="7:7">
      <c r="G26134" s="220"/>
    </row>
    <row r="26135" spans="7:7">
      <c r="G26135" s="220"/>
    </row>
    <row r="26136" spans="7:7">
      <c r="G26136" s="220"/>
    </row>
    <row r="26137" spans="7:7">
      <c r="G26137" s="220"/>
    </row>
    <row r="26138" spans="7:7">
      <c r="G26138" s="220"/>
    </row>
    <row r="26139" spans="7:7">
      <c r="G26139" s="220"/>
    </row>
    <row r="26140" spans="7:7">
      <c r="G26140" s="220"/>
    </row>
    <row r="26141" spans="7:7">
      <c r="G26141" s="220"/>
    </row>
    <row r="26142" spans="7:7">
      <c r="G26142" s="220"/>
    </row>
    <row r="26143" spans="7:7">
      <c r="G26143" s="220"/>
    </row>
    <row r="26144" spans="7:7">
      <c r="G26144" s="220"/>
    </row>
    <row r="26145" spans="7:7">
      <c r="G26145" s="220"/>
    </row>
    <row r="26146" spans="7:7">
      <c r="G26146" s="220"/>
    </row>
    <row r="26147" spans="7:7">
      <c r="G26147" s="220"/>
    </row>
    <row r="26148" spans="7:7">
      <c r="G26148" s="220"/>
    </row>
    <row r="26149" spans="7:7">
      <c r="G26149" s="220"/>
    </row>
    <row r="26150" spans="7:7">
      <c r="G26150" s="220"/>
    </row>
    <row r="26151" spans="7:7">
      <c r="G26151" s="220"/>
    </row>
    <row r="26152" spans="7:7">
      <c r="G26152" s="220"/>
    </row>
    <row r="26153" spans="7:7">
      <c r="G26153" s="220"/>
    </row>
    <row r="26154" spans="7:7">
      <c r="G26154" s="220"/>
    </row>
    <row r="26155" spans="7:7">
      <c r="G26155" s="220"/>
    </row>
    <row r="26156" spans="7:7">
      <c r="G26156" s="220"/>
    </row>
    <row r="26157" spans="7:7">
      <c r="G26157" s="220"/>
    </row>
    <row r="26158" spans="7:7">
      <c r="G26158" s="220"/>
    </row>
    <row r="26159" spans="7:7">
      <c r="G26159" s="220"/>
    </row>
    <row r="26160" spans="7:7">
      <c r="G26160" s="220"/>
    </row>
    <row r="26161" spans="7:7">
      <c r="G26161" s="220"/>
    </row>
    <row r="26162" spans="7:7">
      <c r="G26162" s="220"/>
    </row>
    <row r="26163" spans="7:7">
      <c r="G26163" s="220"/>
    </row>
    <row r="26164" spans="7:7">
      <c r="G26164" s="220"/>
    </row>
    <row r="26165" spans="7:7">
      <c r="G26165" s="220"/>
    </row>
    <row r="26166" spans="7:7">
      <c r="G26166" s="220"/>
    </row>
    <row r="26167" spans="7:7">
      <c r="G26167" s="220"/>
    </row>
    <row r="26168" spans="7:7">
      <c r="G26168" s="220"/>
    </row>
    <row r="26169" spans="7:7">
      <c r="G26169" s="220"/>
    </row>
    <row r="26170" spans="7:7">
      <c r="G26170" s="220"/>
    </row>
    <row r="26171" spans="7:7">
      <c r="G26171" s="220"/>
    </row>
    <row r="26172" spans="7:7">
      <c r="G26172" s="220"/>
    </row>
    <row r="26173" spans="7:7">
      <c r="G26173" s="220"/>
    </row>
    <row r="26174" spans="7:7">
      <c r="G26174" s="220"/>
    </row>
    <row r="26175" spans="7:7">
      <c r="G26175" s="220"/>
    </row>
    <row r="26176" spans="7:7">
      <c r="G26176" s="220"/>
    </row>
    <row r="26177" spans="7:7">
      <c r="G26177" s="220"/>
    </row>
    <row r="26178" spans="7:7">
      <c r="G26178" s="220"/>
    </row>
    <row r="26179" spans="7:7">
      <c r="G26179" s="220"/>
    </row>
    <row r="26180" spans="7:7">
      <c r="G26180" s="220"/>
    </row>
    <row r="26181" spans="7:7">
      <c r="G26181" s="220"/>
    </row>
    <row r="26182" spans="7:7">
      <c r="G26182" s="220"/>
    </row>
    <row r="26183" spans="7:7">
      <c r="G26183" s="220"/>
    </row>
    <row r="26184" spans="7:7">
      <c r="G26184" s="220"/>
    </row>
    <row r="26185" spans="7:7">
      <c r="G26185" s="220"/>
    </row>
    <row r="26186" spans="7:7">
      <c r="G26186" s="220"/>
    </row>
    <row r="26187" spans="7:7">
      <c r="G26187" s="220"/>
    </row>
    <row r="26188" spans="7:7">
      <c r="G26188" s="220"/>
    </row>
    <row r="26189" spans="7:7">
      <c r="G26189" s="220"/>
    </row>
    <row r="26190" spans="7:7">
      <c r="G26190" s="220"/>
    </row>
    <row r="26191" spans="7:7">
      <c r="G26191" s="220"/>
    </row>
    <row r="26192" spans="7:7">
      <c r="G26192" s="220"/>
    </row>
    <row r="26193" spans="7:7">
      <c r="G26193" s="220"/>
    </row>
    <row r="26194" spans="7:7">
      <c r="G26194" s="220"/>
    </row>
    <row r="26195" spans="7:7">
      <c r="G26195" s="220"/>
    </row>
    <row r="26196" spans="7:7">
      <c r="G26196" s="220"/>
    </row>
    <row r="26197" spans="7:7">
      <c r="G26197" s="220"/>
    </row>
    <row r="26198" spans="7:7">
      <c r="G26198" s="220"/>
    </row>
    <row r="26199" spans="7:7">
      <c r="G26199" s="220"/>
    </row>
    <row r="26200" spans="7:7">
      <c r="G26200" s="220"/>
    </row>
    <row r="26201" spans="7:7">
      <c r="G26201" s="220"/>
    </row>
    <row r="26202" spans="7:7">
      <c r="G26202" s="220"/>
    </row>
    <row r="26203" spans="7:7">
      <c r="G26203" s="220"/>
    </row>
    <row r="26204" spans="7:7">
      <c r="G26204" s="220"/>
    </row>
    <row r="26205" spans="7:7">
      <c r="G26205" s="220"/>
    </row>
    <row r="26206" spans="7:7">
      <c r="G26206" s="220"/>
    </row>
    <row r="26207" spans="7:7">
      <c r="G26207" s="220"/>
    </row>
    <row r="26208" spans="7:7">
      <c r="G26208" s="220"/>
    </row>
    <row r="26209" spans="7:7">
      <c r="G26209" s="220"/>
    </row>
    <row r="26210" spans="7:7">
      <c r="G26210" s="220"/>
    </row>
    <row r="26211" spans="7:7">
      <c r="G26211" s="220"/>
    </row>
    <row r="26212" spans="7:7">
      <c r="G26212" s="220"/>
    </row>
    <row r="26213" spans="7:7">
      <c r="G26213" s="220"/>
    </row>
    <row r="26214" spans="7:7">
      <c r="G26214" s="220"/>
    </row>
    <row r="26215" spans="7:7">
      <c r="G26215" s="220"/>
    </row>
    <row r="26216" spans="7:7">
      <c r="G26216" s="220"/>
    </row>
    <row r="26217" spans="7:7">
      <c r="G26217" s="220"/>
    </row>
    <row r="26218" spans="7:7">
      <c r="G26218" s="220"/>
    </row>
    <row r="26219" spans="7:7">
      <c r="G26219" s="220"/>
    </row>
    <row r="26220" spans="7:7">
      <c r="G26220" s="220"/>
    </row>
    <row r="26221" spans="7:7">
      <c r="G26221" s="220"/>
    </row>
    <row r="26222" spans="7:7">
      <c r="G26222" s="220"/>
    </row>
    <row r="26223" spans="7:7">
      <c r="G26223" s="220"/>
    </row>
    <row r="26224" spans="7:7">
      <c r="G26224" s="220"/>
    </row>
    <row r="26225" spans="7:7">
      <c r="G26225" s="220"/>
    </row>
    <row r="26226" spans="7:7">
      <c r="G26226" s="220"/>
    </row>
    <row r="26227" spans="7:7">
      <c r="G26227" s="220"/>
    </row>
    <row r="26228" spans="7:7">
      <c r="G26228" s="220"/>
    </row>
    <row r="26229" spans="7:7">
      <c r="G26229" s="220"/>
    </row>
    <row r="26230" spans="7:7">
      <c r="G26230" s="220"/>
    </row>
    <row r="26231" spans="7:7">
      <c r="G26231" s="220"/>
    </row>
    <row r="26232" spans="7:7">
      <c r="G26232" s="220"/>
    </row>
    <row r="26233" spans="7:7">
      <c r="G26233" s="220"/>
    </row>
    <row r="26234" spans="7:7">
      <c r="G26234" s="220"/>
    </row>
    <row r="26235" spans="7:7">
      <c r="G26235" s="220"/>
    </row>
    <row r="26236" spans="7:7">
      <c r="G26236" s="220"/>
    </row>
    <row r="26237" spans="7:7">
      <c r="G26237" s="220"/>
    </row>
    <row r="26238" spans="7:7">
      <c r="G26238" s="220"/>
    </row>
    <row r="26239" spans="7:7">
      <c r="G26239" s="220"/>
    </row>
    <row r="26240" spans="7:7">
      <c r="G26240" s="220"/>
    </row>
    <row r="26241" spans="7:7">
      <c r="G26241" s="220"/>
    </row>
    <row r="26242" spans="7:7">
      <c r="G26242" s="220"/>
    </row>
    <row r="26243" spans="7:7">
      <c r="G26243" s="220"/>
    </row>
    <row r="26244" spans="7:7">
      <c r="G26244" s="220"/>
    </row>
    <row r="26245" spans="7:7">
      <c r="G26245" s="220"/>
    </row>
    <row r="26246" spans="7:7">
      <c r="G26246" s="220"/>
    </row>
    <row r="26247" spans="7:7">
      <c r="G26247" s="220"/>
    </row>
    <row r="26248" spans="7:7">
      <c r="G26248" s="220"/>
    </row>
    <row r="26249" spans="7:7">
      <c r="G26249" s="220"/>
    </row>
    <row r="26250" spans="7:7">
      <c r="G26250" s="220"/>
    </row>
    <row r="26251" spans="7:7">
      <c r="G26251" s="220"/>
    </row>
    <row r="26252" spans="7:7">
      <c r="G26252" s="220"/>
    </row>
    <row r="26253" spans="7:7">
      <c r="G26253" s="220"/>
    </row>
    <row r="26254" spans="7:7">
      <c r="G26254" s="220"/>
    </row>
    <row r="26255" spans="7:7">
      <c r="G26255" s="220"/>
    </row>
    <row r="26256" spans="7:7">
      <c r="G26256" s="220"/>
    </row>
    <row r="26257" spans="7:7">
      <c r="G26257" s="220"/>
    </row>
    <row r="26258" spans="7:7">
      <c r="G26258" s="220"/>
    </row>
    <row r="26259" spans="7:7">
      <c r="G26259" s="220"/>
    </row>
    <row r="26260" spans="7:7">
      <c r="G26260" s="220"/>
    </row>
    <row r="26261" spans="7:7">
      <c r="G26261" s="220"/>
    </row>
    <row r="26262" spans="7:7">
      <c r="G26262" s="220"/>
    </row>
    <row r="26263" spans="7:7">
      <c r="G26263" s="220"/>
    </row>
    <row r="26264" spans="7:7">
      <c r="G26264" s="220"/>
    </row>
    <row r="26265" spans="7:7">
      <c r="G26265" s="220"/>
    </row>
    <row r="26266" spans="7:7">
      <c r="G26266" s="220"/>
    </row>
    <row r="26267" spans="7:7">
      <c r="G26267" s="220"/>
    </row>
    <row r="26268" spans="7:7">
      <c r="G26268" s="220"/>
    </row>
    <row r="26269" spans="7:7">
      <c r="G26269" s="220"/>
    </row>
    <row r="26270" spans="7:7">
      <c r="G26270" s="220"/>
    </row>
    <row r="26271" spans="7:7">
      <c r="G26271" s="220"/>
    </row>
    <row r="26272" spans="7:7">
      <c r="G26272" s="220"/>
    </row>
    <row r="26273" spans="7:7">
      <c r="G26273" s="220"/>
    </row>
    <row r="26274" spans="7:7">
      <c r="G26274" s="220"/>
    </row>
    <row r="26275" spans="7:7">
      <c r="G26275" s="220"/>
    </row>
    <row r="26276" spans="7:7">
      <c r="G26276" s="220"/>
    </row>
    <row r="26277" spans="7:7">
      <c r="G26277" s="220"/>
    </row>
    <row r="26278" spans="7:7">
      <c r="G26278" s="220"/>
    </row>
    <row r="26279" spans="7:7">
      <c r="G26279" s="220"/>
    </row>
    <row r="26280" spans="7:7">
      <c r="G26280" s="220"/>
    </row>
    <row r="26281" spans="7:7">
      <c r="G26281" s="220"/>
    </row>
    <row r="26282" spans="7:7">
      <c r="G26282" s="220"/>
    </row>
    <row r="26283" spans="7:7">
      <c r="G26283" s="220"/>
    </row>
    <row r="26284" spans="7:7">
      <c r="G26284" s="220"/>
    </row>
    <row r="26285" spans="7:7">
      <c r="G26285" s="220"/>
    </row>
    <row r="26286" spans="7:7">
      <c r="G26286" s="220"/>
    </row>
    <row r="26287" spans="7:7">
      <c r="G26287" s="220"/>
    </row>
    <row r="26288" spans="7:7">
      <c r="G26288" s="220"/>
    </row>
    <row r="26289" spans="7:7">
      <c r="G26289" s="220"/>
    </row>
    <row r="26290" spans="7:7">
      <c r="G26290" s="220"/>
    </row>
    <row r="26291" spans="7:7">
      <c r="G26291" s="220"/>
    </row>
    <row r="26292" spans="7:7">
      <c r="G26292" s="220"/>
    </row>
    <row r="26293" spans="7:7">
      <c r="G26293" s="220"/>
    </row>
    <row r="26294" spans="7:7">
      <c r="G26294" s="220"/>
    </row>
    <row r="26295" spans="7:7">
      <c r="G26295" s="220"/>
    </row>
    <row r="26296" spans="7:7">
      <c r="G26296" s="220"/>
    </row>
    <row r="26297" spans="7:7">
      <c r="G26297" s="220"/>
    </row>
    <row r="26298" spans="7:7">
      <c r="G26298" s="220"/>
    </row>
    <row r="26299" spans="7:7">
      <c r="G26299" s="220"/>
    </row>
    <row r="26300" spans="7:7">
      <c r="G26300" s="220"/>
    </row>
    <row r="26301" spans="7:7">
      <c r="G26301" s="220"/>
    </row>
    <row r="26302" spans="7:7">
      <c r="G26302" s="220"/>
    </row>
    <row r="26303" spans="7:7">
      <c r="G26303" s="220"/>
    </row>
    <row r="26304" spans="7:7">
      <c r="G26304" s="220"/>
    </row>
    <row r="26305" spans="7:7">
      <c r="G26305" s="220"/>
    </row>
    <row r="26306" spans="7:7">
      <c r="G26306" s="220"/>
    </row>
    <row r="26307" spans="7:7">
      <c r="G26307" s="220"/>
    </row>
    <row r="26308" spans="7:7">
      <c r="G26308" s="220"/>
    </row>
    <row r="26309" spans="7:7">
      <c r="G26309" s="220"/>
    </row>
    <row r="26310" spans="7:7">
      <c r="G26310" s="220"/>
    </row>
    <row r="26311" spans="7:7">
      <c r="G26311" s="220"/>
    </row>
    <row r="26312" spans="7:7">
      <c r="G26312" s="220"/>
    </row>
    <row r="26313" spans="7:7">
      <c r="G26313" s="220"/>
    </row>
    <row r="26314" spans="7:7">
      <c r="G26314" s="220"/>
    </row>
    <row r="26315" spans="7:7">
      <c r="G26315" s="220"/>
    </row>
    <row r="26316" spans="7:7">
      <c r="G26316" s="220"/>
    </row>
    <row r="26317" spans="7:7">
      <c r="G26317" s="220"/>
    </row>
    <row r="26318" spans="7:7">
      <c r="G26318" s="220"/>
    </row>
    <row r="26319" spans="7:7">
      <c r="G26319" s="220"/>
    </row>
    <row r="26320" spans="7:7">
      <c r="G26320" s="220"/>
    </row>
    <row r="26321" spans="7:7">
      <c r="G26321" s="220"/>
    </row>
    <row r="26322" spans="7:7">
      <c r="G26322" s="220"/>
    </row>
    <row r="26323" spans="7:7">
      <c r="G26323" s="220"/>
    </row>
    <row r="26324" spans="7:7">
      <c r="G26324" s="220"/>
    </row>
    <row r="26325" spans="7:7">
      <c r="G26325" s="220"/>
    </row>
    <row r="26326" spans="7:7">
      <c r="G26326" s="220"/>
    </row>
    <row r="26327" spans="7:7">
      <c r="G26327" s="220"/>
    </row>
    <row r="26328" spans="7:7">
      <c r="G26328" s="220"/>
    </row>
    <row r="26329" spans="7:7">
      <c r="G26329" s="220"/>
    </row>
    <row r="26330" spans="7:7">
      <c r="G26330" s="220"/>
    </row>
    <row r="26331" spans="7:7">
      <c r="G26331" s="220"/>
    </row>
    <row r="26332" spans="7:7">
      <c r="G26332" s="220"/>
    </row>
    <row r="26333" spans="7:7">
      <c r="G26333" s="220"/>
    </row>
    <row r="26334" spans="7:7">
      <c r="G26334" s="220"/>
    </row>
    <row r="26335" spans="7:7">
      <c r="G26335" s="220"/>
    </row>
    <row r="26336" spans="7:7">
      <c r="G26336" s="220"/>
    </row>
    <row r="26337" spans="7:7">
      <c r="G26337" s="220"/>
    </row>
    <row r="26338" spans="7:7">
      <c r="G26338" s="220"/>
    </row>
    <row r="26339" spans="7:7">
      <c r="G26339" s="220"/>
    </row>
    <row r="26340" spans="7:7">
      <c r="G26340" s="220"/>
    </row>
    <row r="26341" spans="7:7">
      <c r="G26341" s="220"/>
    </row>
    <row r="26342" spans="7:7">
      <c r="G26342" s="220"/>
    </row>
    <row r="26343" spans="7:7">
      <c r="G26343" s="220"/>
    </row>
    <row r="26344" spans="7:7">
      <c r="G26344" s="220"/>
    </row>
    <row r="26345" spans="7:7">
      <c r="G26345" s="220"/>
    </row>
    <row r="26346" spans="7:7">
      <c r="G26346" s="220"/>
    </row>
    <row r="26347" spans="7:7">
      <c r="G26347" s="220"/>
    </row>
    <row r="26348" spans="7:7">
      <c r="G26348" s="220"/>
    </row>
    <row r="26349" spans="7:7">
      <c r="G26349" s="220"/>
    </row>
    <row r="26350" spans="7:7">
      <c r="G26350" s="220"/>
    </row>
    <row r="26351" spans="7:7">
      <c r="G26351" s="220"/>
    </row>
    <row r="26352" spans="7:7">
      <c r="G26352" s="220"/>
    </row>
    <row r="26353" spans="7:7">
      <c r="G26353" s="220"/>
    </row>
    <row r="26354" spans="7:7">
      <c r="G26354" s="220"/>
    </row>
    <row r="26355" spans="7:7">
      <c r="G26355" s="220"/>
    </row>
    <row r="26356" spans="7:7">
      <c r="G26356" s="220"/>
    </row>
    <row r="26357" spans="7:7">
      <c r="G26357" s="220"/>
    </row>
    <row r="26358" spans="7:7">
      <c r="G26358" s="220"/>
    </row>
    <row r="26359" spans="7:7">
      <c r="G26359" s="220"/>
    </row>
    <row r="26360" spans="7:7">
      <c r="G26360" s="220"/>
    </row>
    <row r="26361" spans="7:7">
      <c r="G26361" s="220"/>
    </row>
    <row r="26362" spans="7:7">
      <c r="G26362" s="220"/>
    </row>
    <row r="26363" spans="7:7">
      <c r="G26363" s="220"/>
    </row>
    <row r="26364" spans="7:7">
      <c r="G26364" s="220"/>
    </row>
    <row r="26365" spans="7:7">
      <c r="G26365" s="220"/>
    </row>
    <row r="26366" spans="7:7">
      <c r="G26366" s="220"/>
    </row>
    <row r="26367" spans="7:7">
      <c r="G26367" s="220"/>
    </row>
    <row r="26368" spans="7:7">
      <c r="G26368" s="220"/>
    </row>
    <row r="26369" spans="7:7">
      <c r="G26369" s="220"/>
    </row>
    <row r="26370" spans="7:7">
      <c r="G26370" s="220"/>
    </row>
    <row r="26371" spans="7:7">
      <c r="G26371" s="220"/>
    </row>
    <row r="26372" spans="7:7">
      <c r="G26372" s="220"/>
    </row>
    <row r="26373" spans="7:7">
      <c r="G26373" s="220"/>
    </row>
    <row r="26374" spans="7:7">
      <c r="G26374" s="220"/>
    </row>
    <row r="26375" spans="7:7">
      <c r="G26375" s="220"/>
    </row>
    <row r="26376" spans="7:7">
      <c r="G26376" s="220"/>
    </row>
    <row r="26377" spans="7:7">
      <c r="G26377" s="220"/>
    </row>
    <row r="26378" spans="7:7">
      <c r="G26378" s="220"/>
    </row>
    <row r="26379" spans="7:7">
      <c r="G26379" s="220"/>
    </row>
    <row r="26380" spans="7:7">
      <c r="G26380" s="220"/>
    </row>
    <row r="26381" spans="7:7">
      <c r="G26381" s="220"/>
    </row>
    <row r="26382" spans="7:7">
      <c r="G26382" s="220"/>
    </row>
    <row r="26383" spans="7:7">
      <c r="G26383" s="220"/>
    </row>
    <row r="26384" spans="7:7">
      <c r="G26384" s="220"/>
    </row>
    <row r="26385" spans="7:7">
      <c r="G26385" s="220"/>
    </row>
    <row r="26386" spans="7:7">
      <c r="G26386" s="220"/>
    </row>
    <row r="26387" spans="7:7">
      <c r="G26387" s="220"/>
    </row>
    <row r="26388" spans="7:7">
      <c r="G26388" s="220"/>
    </row>
    <row r="26389" spans="7:7">
      <c r="G26389" s="220"/>
    </row>
    <row r="26390" spans="7:7">
      <c r="G26390" s="220"/>
    </row>
    <row r="26391" spans="7:7">
      <c r="G26391" s="220"/>
    </row>
    <row r="26392" spans="7:7">
      <c r="G26392" s="220"/>
    </row>
    <row r="26393" spans="7:7">
      <c r="G26393" s="220"/>
    </row>
    <row r="26394" spans="7:7">
      <c r="G26394" s="220"/>
    </row>
    <row r="26395" spans="7:7">
      <c r="G26395" s="220"/>
    </row>
    <row r="26396" spans="7:7">
      <c r="G26396" s="220"/>
    </row>
    <row r="26397" spans="7:7">
      <c r="G26397" s="220"/>
    </row>
    <row r="26398" spans="7:7">
      <c r="G26398" s="220"/>
    </row>
    <row r="26399" spans="7:7">
      <c r="G26399" s="220"/>
    </row>
    <row r="26400" spans="7:7">
      <c r="G26400" s="220"/>
    </row>
    <row r="26401" spans="7:7">
      <c r="G26401" s="220"/>
    </row>
    <row r="26402" spans="7:7">
      <c r="G26402" s="220"/>
    </row>
    <row r="26403" spans="7:7">
      <c r="G26403" s="220"/>
    </row>
    <row r="26404" spans="7:7">
      <c r="G26404" s="220"/>
    </row>
    <row r="26405" spans="7:7">
      <c r="G26405" s="220"/>
    </row>
    <row r="26406" spans="7:7">
      <c r="G26406" s="220"/>
    </row>
    <row r="26407" spans="7:7">
      <c r="G26407" s="220"/>
    </row>
    <row r="26408" spans="7:7">
      <c r="G26408" s="220"/>
    </row>
    <row r="26409" spans="7:7">
      <c r="G26409" s="220"/>
    </row>
    <row r="26410" spans="7:7">
      <c r="G26410" s="220"/>
    </row>
    <row r="26411" spans="7:7">
      <c r="G26411" s="220"/>
    </row>
    <row r="26412" spans="7:7">
      <c r="G26412" s="220"/>
    </row>
    <row r="26413" spans="7:7">
      <c r="G26413" s="220"/>
    </row>
    <row r="26414" spans="7:7">
      <c r="G26414" s="220"/>
    </row>
    <row r="26415" spans="7:7">
      <c r="G26415" s="220"/>
    </row>
    <row r="26416" spans="7:7">
      <c r="G26416" s="220"/>
    </row>
    <row r="26417" spans="7:7">
      <c r="G26417" s="220"/>
    </row>
    <row r="26418" spans="7:7">
      <c r="G26418" s="220"/>
    </row>
    <row r="26419" spans="7:7">
      <c r="G26419" s="220"/>
    </row>
    <row r="26420" spans="7:7">
      <c r="G26420" s="220"/>
    </row>
    <row r="26421" spans="7:7">
      <c r="G26421" s="220"/>
    </row>
    <row r="26422" spans="7:7">
      <c r="G26422" s="220"/>
    </row>
    <row r="26423" spans="7:7">
      <c r="G26423" s="220"/>
    </row>
    <row r="26424" spans="7:7">
      <c r="G26424" s="220"/>
    </row>
    <row r="26425" spans="7:7">
      <c r="G26425" s="220"/>
    </row>
    <row r="26426" spans="7:7">
      <c r="G26426" s="220"/>
    </row>
    <row r="26427" spans="7:7">
      <c r="G26427" s="220"/>
    </row>
    <row r="26428" spans="7:7">
      <c r="G26428" s="220"/>
    </row>
    <row r="26429" spans="7:7">
      <c r="G26429" s="220"/>
    </row>
    <row r="26430" spans="7:7">
      <c r="G26430" s="220"/>
    </row>
    <row r="26431" spans="7:7">
      <c r="G26431" s="220"/>
    </row>
    <row r="26432" spans="7:7">
      <c r="G26432" s="220"/>
    </row>
    <row r="26433" spans="7:7">
      <c r="G26433" s="220"/>
    </row>
    <row r="26434" spans="7:7">
      <c r="G26434" s="220"/>
    </row>
    <row r="26435" spans="7:7">
      <c r="G26435" s="220"/>
    </row>
    <row r="26436" spans="7:7">
      <c r="G26436" s="220"/>
    </row>
    <row r="26437" spans="7:7">
      <c r="G26437" s="220"/>
    </row>
    <row r="26438" spans="7:7">
      <c r="G26438" s="220"/>
    </row>
    <row r="26439" spans="7:7">
      <c r="G26439" s="220"/>
    </row>
    <row r="26440" spans="7:7">
      <c r="G26440" s="220"/>
    </row>
    <row r="26441" spans="7:7">
      <c r="G26441" s="220"/>
    </row>
    <row r="26442" spans="7:7">
      <c r="G26442" s="220"/>
    </row>
    <row r="26443" spans="7:7">
      <c r="G26443" s="220"/>
    </row>
    <row r="26444" spans="7:7">
      <c r="G26444" s="220"/>
    </row>
    <row r="26445" spans="7:7">
      <c r="G26445" s="220"/>
    </row>
    <row r="26446" spans="7:7">
      <c r="G26446" s="220"/>
    </row>
    <row r="26447" spans="7:7">
      <c r="G26447" s="220"/>
    </row>
    <row r="26448" spans="7:7">
      <c r="G26448" s="220"/>
    </row>
    <row r="26449" spans="7:7">
      <c r="G26449" s="220"/>
    </row>
    <row r="26450" spans="7:7">
      <c r="G26450" s="220"/>
    </row>
    <row r="26451" spans="7:7">
      <c r="G26451" s="220"/>
    </row>
    <row r="26452" spans="7:7">
      <c r="G26452" s="220"/>
    </row>
    <row r="26453" spans="7:7">
      <c r="G26453" s="220"/>
    </row>
    <row r="26454" spans="7:7">
      <c r="G26454" s="220"/>
    </row>
    <row r="26455" spans="7:7">
      <c r="G26455" s="220"/>
    </row>
    <row r="26456" spans="7:7">
      <c r="G26456" s="220"/>
    </row>
    <row r="26457" spans="7:7">
      <c r="G26457" s="220"/>
    </row>
    <row r="26458" spans="7:7">
      <c r="G26458" s="220"/>
    </row>
    <row r="26459" spans="7:7">
      <c r="G26459" s="220"/>
    </row>
    <row r="26460" spans="7:7">
      <c r="G26460" s="220"/>
    </row>
    <row r="26461" spans="7:7">
      <c r="G26461" s="220"/>
    </row>
    <row r="26462" spans="7:7">
      <c r="G26462" s="220"/>
    </row>
    <row r="26463" spans="7:7">
      <c r="G26463" s="220"/>
    </row>
    <row r="26464" spans="7:7">
      <c r="G26464" s="220"/>
    </row>
    <row r="26465" spans="7:7">
      <c r="G26465" s="220"/>
    </row>
    <row r="26466" spans="7:7">
      <c r="G26466" s="220"/>
    </row>
    <row r="26467" spans="7:7">
      <c r="G26467" s="220"/>
    </row>
    <row r="26468" spans="7:7">
      <c r="G26468" s="220"/>
    </row>
    <row r="26469" spans="7:7">
      <c r="G26469" s="220"/>
    </row>
    <row r="26470" spans="7:7">
      <c r="G26470" s="220"/>
    </row>
    <row r="26471" spans="7:7">
      <c r="G26471" s="220"/>
    </row>
    <row r="26472" spans="7:7">
      <c r="G26472" s="220"/>
    </row>
    <row r="26473" spans="7:7">
      <c r="G26473" s="220"/>
    </row>
    <row r="26474" spans="7:7">
      <c r="G26474" s="220"/>
    </row>
    <row r="26475" spans="7:7">
      <c r="G26475" s="220"/>
    </row>
    <row r="26476" spans="7:7">
      <c r="G26476" s="220"/>
    </row>
    <row r="26477" spans="7:7">
      <c r="G26477" s="220"/>
    </row>
    <row r="26478" spans="7:7">
      <c r="G26478" s="220"/>
    </row>
    <row r="26479" spans="7:7">
      <c r="G26479" s="220"/>
    </row>
    <row r="26480" spans="7:7">
      <c r="G26480" s="220"/>
    </row>
    <row r="26481" spans="7:7">
      <c r="G26481" s="220"/>
    </row>
    <row r="26482" spans="7:7">
      <c r="G26482" s="220"/>
    </row>
    <row r="26483" spans="7:7">
      <c r="G26483" s="220"/>
    </row>
    <row r="26484" spans="7:7">
      <c r="G26484" s="220"/>
    </row>
    <row r="26485" spans="7:7">
      <c r="G26485" s="220"/>
    </row>
    <row r="26486" spans="7:7">
      <c r="G26486" s="220"/>
    </row>
    <row r="26487" spans="7:7">
      <c r="G26487" s="220"/>
    </row>
    <row r="26488" spans="7:7">
      <c r="G26488" s="220"/>
    </row>
    <row r="26489" spans="7:7">
      <c r="G26489" s="220"/>
    </row>
    <row r="26490" spans="7:7">
      <c r="G26490" s="220"/>
    </row>
    <row r="26491" spans="7:7">
      <c r="G26491" s="220"/>
    </row>
    <row r="26492" spans="7:7">
      <c r="G26492" s="220"/>
    </row>
    <row r="26493" spans="7:7">
      <c r="G26493" s="220"/>
    </row>
    <row r="26494" spans="7:7">
      <c r="G26494" s="220"/>
    </row>
    <row r="26495" spans="7:7">
      <c r="G26495" s="220"/>
    </row>
    <row r="26496" spans="7:7">
      <c r="G26496" s="220"/>
    </row>
    <row r="26497" spans="7:7">
      <c r="G26497" s="220"/>
    </row>
    <row r="26498" spans="7:7">
      <c r="G26498" s="220"/>
    </row>
    <row r="26499" spans="7:7">
      <c r="G26499" s="220"/>
    </row>
    <row r="26500" spans="7:7">
      <c r="G26500" s="220"/>
    </row>
    <row r="26501" spans="7:7">
      <c r="G26501" s="220"/>
    </row>
    <row r="26502" spans="7:7">
      <c r="G26502" s="220"/>
    </row>
    <row r="26503" spans="7:7">
      <c r="G26503" s="220"/>
    </row>
    <row r="26504" spans="7:7">
      <c r="G26504" s="220"/>
    </row>
    <row r="26505" spans="7:7">
      <c r="G26505" s="220"/>
    </row>
    <row r="26506" spans="7:7">
      <c r="G26506" s="220"/>
    </row>
    <row r="26507" spans="7:7">
      <c r="G26507" s="220"/>
    </row>
    <row r="26508" spans="7:7">
      <c r="G26508" s="220"/>
    </row>
    <row r="26509" spans="7:7">
      <c r="G26509" s="220"/>
    </row>
    <row r="26510" spans="7:7">
      <c r="G26510" s="220"/>
    </row>
    <row r="26511" spans="7:7">
      <c r="G26511" s="220"/>
    </row>
    <row r="26512" spans="7:7">
      <c r="G26512" s="220"/>
    </row>
    <row r="26513" spans="7:7">
      <c r="G26513" s="220"/>
    </row>
    <row r="26514" spans="7:7">
      <c r="G26514" s="220"/>
    </row>
    <row r="26515" spans="7:7">
      <c r="G26515" s="220"/>
    </row>
    <row r="26516" spans="7:7">
      <c r="G26516" s="220"/>
    </row>
    <row r="26517" spans="7:7">
      <c r="G26517" s="220"/>
    </row>
    <row r="26518" spans="7:7">
      <c r="G26518" s="220"/>
    </row>
    <row r="26519" spans="7:7">
      <c r="G26519" s="220"/>
    </row>
    <row r="26520" spans="7:7">
      <c r="G26520" s="220"/>
    </row>
    <row r="26521" spans="7:7">
      <c r="G26521" s="220"/>
    </row>
    <row r="26522" spans="7:7">
      <c r="G26522" s="220"/>
    </row>
    <row r="26523" spans="7:7">
      <c r="G26523" s="220"/>
    </row>
    <row r="26524" spans="7:7">
      <c r="G26524" s="220"/>
    </row>
    <row r="26525" spans="7:7">
      <c r="G26525" s="220"/>
    </row>
    <row r="26526" spans="7:7">
      <c r="G26526" s="220"/>
    </row>
    <row r="26527" spans="7:7">
      <c r="G26527" s="220"/>
    </row>
    <row r="26528" spans="7:7">
      <c r="G26528" s="220"/>
    </row>
    <row r="26529" spans="7:7">
      <c r="G26529" s="220"/>
    </row>
    <row r="26530" spans="7:7">
      <c r="G26530" s="220"/>
    </row>
    <row r="26531" spans="7:7">
      <c r="G26531" s="220"/>
    </row>
    <row r="26532" spans="7:7">
      <c r="G26532" s="220"/>
    </row>
    <row r="26533" spans="7:7">
      <c r="G26533" s="220"/>
    </row>
    <row r="26534" spans="7:7">
      <c r="G26534" s="220"/>
    </row>
    <row r="26535" spans="7:7">
      <c r="G26535" s="220"/>
    </row>
    <row r="26536" spans="7:7">
      <c r="G26536" s="220"/>
    </row>
    <row r="26537" spans="7:7">
      <c r="G26537" s="220"/>
    </row>
    <row r="26538" spans="7:7">
      <c r="G26538" s="220"/>
    </row>
    <row r="26539" spans="7:7">
      <c r="G26539" s="220"/>
    </row>
    <row r="26540" spans="7:7">
      <c r="G26540" s="220"/>
    </row>
    <row r="26541" spans="7:7">
      <c r="G26541" s="220"/>
    </row>
    <row r="26542" spans="7:7">
      <c r="G26542" s="220"/>
    </row>
    <row r="26543" spans="7:7">
      <c r="G26543" s="220"/>
    </row>
    <row r="26544" spans="7:7">
      <c r="G26544" s="220"/>
    </row>
    <row r="26545" spans="7:7">
      <c r="G26545" s="220"/>
    </row>
    <row r="26546" spans="7:7">
      <c r="G26546" s="220"/>
    </row>
    <row r="26547" spans="7:7">
      <c r="G26547" s="220"/>
    </row>
    <row r="26548" spans="7:7">
      <c r="G26548" s="220"/>
    </row>
    <row r="26549" spans="7:7">
      <c r="G26549" s="220"/>
    </row>
    <row r="26550" spans="7:7">
      <c r="G26550" s="220"/>
    </row>
    <row r="26551" spans="7:7">
      <c r="G26551" s="220"/>
    </row>
    <row r="26552" spans="7:7">
      <c r="G26552" s="220"/>
    </row>
    <row r="26553" spans="7:7">
      <c r="G26553" s="220"/>
    </row>
    <row r="26554" spans="7:7">
      <c r="G26554" s="220"/>
    </row>
    <row r="26555" spans="7:7">
      <c r="G26555" s="220"/>
    </row>
    <row r="26556" spans="7:7">
      <c r="G26556" s="220"/>
    </row>
    <row r="26557" spans="7:7">
      <c r="G26557" s="220"/>
    </row>
    <row r="26558" spans="7:7">
      <c r="G26558" s="220"/>
    </row>
    <row r="26559" spans="7:7">
      <c r="G26559" s="220"/>
    </row>
    <row r="26560" spans="7:7">
      <c r="G26560" s="220"/>
    </row>
    <row r="26561" spans="7:7">
      <c r="G26561" s="220"/>
    </row>
    <row r="26562" spans="7:7">
      <c r="G26562" s="220"/>
    </row>
    <row r="26563" spans="7:7">
      <c r="G26563" s="220"/>
    </row>
    <row r="26564" spans="7:7">
      <c r="G26564" s="220"/>
    </row>
    <row r="26565" spans="7:7">
      <c r="G26565" s="220"/>
    </row>
    <row r="26566" spans="7:7">
      <c r="G26566" s="220"/>
    </row>
    <row r="26567" spans="7:7">
      <c r="G26567" s="220"/>
    </row>
    <row r="26568" spans="7:7">
      <c r="G26568" s="220"/>
    </row>
    <row r="26569" spans="7:7">
      <c r="G26569" s="220"/>
    </row>
    <row r="26570" spans="7:7">
      <c r="G26570" s="220"/>
    </row>
    <row r="26571" spans="7:7">
      <c r="G26571" s="220"/>
    </row>
    <row r="26572" spans="7:7">
      <c r="G26572" s="220"/>
    </row>
    <row r="26573" spans="7:7">
      <c r="G26573" s="220"/>
    </row>
    <row r="26574" spans="7:7">
      <c r="G26574" s="220"/>
    </row>
    <row r="26575" spans="7:7">
      <c r="G26575" s="220"/>
    </row>
    <row r="26576" spans="7:7">
      <c r="G26576" s="220"/>
    </row>
    <row r="26577" spans="7:7">
      <c r="G26577" s="220"/>
    </row>
    <row r="26578" spans="7:7">
      <c r="G26578" s="220"/>
    </row>
    <row r="26579" spans="7:7">
      <c r="G26579" s="220"/>
    </row>
    <row r="26580" spans="7:7">
      <c r="G26580" s="220"/>
    </row>
    <row r="26581" spans="7:7">
      <c r="G26581" s="220"/>
    </row>
    <row r="26582" spans="7:7">
      <c r="G26582" s="220"/>
    </row>
    <row r="26583" spans="7:7">
      <c r="G26583" s="220"/>
    </row>
    <row r="26584" spans="7:7">
      <c r="G26584" s="220"/>
    </row>
    <row r="26585" spans="7:7">
      <c r="G26585" s="220"/>
    </row>
    <row r="26586" spans="7:7">
      <c r="G26586" s="220"/>
    </row>
    <row r="26587" spans="7:7">
      <c r="G26587" s="220"/>
    </row>
    <row r="26588" spans="7:7">
      <c r="G26588" s="220"/>
    </row>
    <row r="26589" spans="7:7">
      <c r="G26589" s="220"/>
    </row>
    <row r="26590" spans="7:7">
      <c r="G26590" s="220"/>
    </row>
    <row r="26591" spans="7:7">
      <c r="G26591" s="220"/>
    </row>
    <row r="26592" spans="7:7">
      <c r="G26592" s="220"/>
    </row>
    <row r="26593" spans="7:7">
      <c r="G26593" s="220"/>
    </row>
    <row r="26594" spans="7:7">
      <c r="G26594" s="220"/>
    </row>
    <row r="26595" spans="7:7">
      <c r="G26595" s="220"/>
    </row>
    <row r="26596" spans="7:7">
      <c r="G26596" s="220"/>
    </row>
    <row r="26597" spans="7:7">
      <c r="G26597" s="220"/>
    </row>
    <row r="26598" spans="7:7">
      <c r="G26598" s="220"/>
    </row>
    <row r="26599" spans="7:7">
      <c r="G26599" s="220"/>
    </row>
    <row r="26600" spans="7:7">
      <c r="G26600" s="220"/>
    </row>
    <row r="26601" spans="7:7">
      <c r="G26601" s="220"/>
    </row>
    <row r="26602" spans="7:7">
      <c r="G26602" s="220"/>
    </row>
    <row r="26603" spans="7:7">
      <c r="G26603" s="220"/>
    </row>
    <row r="26604" spans="7:7">
      <c r="G26604" s="220"/>
    </row>
    <row r="26605" spans="7:7">
      <c r="G26605" s="220"/>
    </row>
    <row r="26606" spans="7:7">
      <c r="G26606" s="220"/>
    </row>
    <row r="26607" spans="7:7">
      <c r="G26607" s="220"/>
    </row>
    <row r="26608" spans="7:7">
      <c r="G26608" s="220"/>
    </row>
    <row r="26609" spans="7:7">
      <c r="G26609" s="220"/>
    </row>
    <row r="26610" spans="7:7">
      <c r="G26610" s="220"/>
    </row>
    <row r="26611" spans="7:7">
      <c r="G26611" s="220"/>
    </row>
    <row r="26612" spans="7:7">
      <c r="G26612" s="220"/>
    </row>
    <row r="26613" spans="7:7">
      <c r="G26613" s="220"/>
    </row>
    <row r="26614" spans="7:7">
      <c r="G26614" s="220"/>
    </row>
    <row r="26615" spans="7:7">
      <c r="G26615" s="220"/>
    </row>
    <row r="26616" spans="7:7">
      <c r="G26616" s="220"/>
    </row>
    <row r="26617" spans="7:7">
      <c r="G26617" s="220"/>
    </row>
    <row r="26618" spans="7:7">
      <c r="G26618" s="220"/>
    </row>
    <row r="26619" spans="7:7">
      <c r="G26619" s="220"/>
    </row>
    <row r="26620" spans="7:7">
      <c r="G26620" s="220"/>
    </row>
    <row r="26621" spans="7:7">
      <c r="G26621" s="220"/>
    </row>
    <row r="26622" spans="7:7">
      <c r="G26622" s="220"/>
    </row>
    <row r="26623" spans="7:7">
      <c r="G26623" s="220"/>
    </row>
    <row r="26624" spans="7:7">
      <c r="G26624" s="220"/>
    </row>
    <row r="26625" spans="7:7">
      <c r="G26625" s="220"/>
    </row>
    <row r="26626" spans="7:7">
      <c r="G26626" s="220"/>
    </row>
    <row r="26627" spans="7:7">
      <c r="G26627" s="220"/>
    </row>
    <row r="26628" spans="7:7">
      <c r="G26628" s="220"/>
    </row>
    <row r="26629" spans="7:7">
      <c r="G26629" s="220"/>
    </row>
    <row r="26630" spans="7:7">
      <c r="G26630" s="220"/>
    </row>
    <row r="26631" spans="7:7">
      <c r="G26631" s="220"/>
    </row>
    <row r="26632" spans="7:7">
      <c r="G26632" s="220"/>
    </row>
    <row r="26633" spans="7:7">
      <c r="G26633" s="220"/>
    </row>
    <row r="26634" spans="7:7">
      <c r="G26634" s="220"/>
    </row>
    <row r="26635" spans="7:7">
      <c r="G26635" s="220"/>
    </row>
    <row r="26636" spans="7:7">
      <c r="G26636" s="220"/>
    </row>
    <row r="26637" spans="7:7">
      <c r="G26637" s="220"/>
    </row>
    <row r="26638" spans="7:7">
      <c r="G26638" s="220"/>
    </row>
    <row r="26639" spans="7:7">
      <c r="G26639" s="220"/>
    </row>
    <row r="26640" spans="7:7">
      <c r="G26640" s="220"/>
    </row>
    <row r="26641" spans="7:7">
      <c r="G26641" s="220"/>
    </row>
    <row r="26642" spans="7:7">
      <c r="G26642" s="220"/>
    </row>
    <row r="26643" spans="7:7">
      <c r="G26643" s="220"/>
    </row>
    <row r="26644" spans="7:7">
      <c r="G26644" s="220"/>
    </row>
    <row r="26645" spans="7:7">
      <c r="G26645" s="220"/>
    </row>
    <row r="26646" spans="7:7">
      <c r="G26646" s="220"/>
    </row>
    <row r="26647" spans="7:7">
      <c r="G26647" s="220"/>
    </row>
    <row r="26648" spans="7:7">
      <c r="G26648" s="220"/>
    </row>
    <row r="26649" spans="7:7">
      <c r="G26649" s="220"/>
    </row>
    <row r="26650" spans="7:7">
      <c r="G26650" s="220"/>
    </row>
    <row r="26651" spans="7:7">
      <c r="G26651" s="220"/>
    </row>
    <row r="26652" spans="7:7">
      <c r="G26652" s="220"/>
    </row>
    <row r="26653" spans="7:7">
      <c r="G26653" s="220"/>
    </row>
    <row r="26654" spans="7:7">
      <c r="G26654" s="220"/>
    </row>
    <row r="26655" spans="7:7">
      <c r="G26655" s="220"/>
    </row>
    <row r="26656" spans="7:7">
      <c r="G26656" s="220"/>
    </row>
    <row r="26657" spans="7:7">
      <c r="G26657" s="220"/>
    </row>
    <row r="26658" spans="7:7">
      <c r="G26658" s="220"/>
    </row>
    <row r="26659" spans="7:7">
      <c r="G26659" s="220"/>
    </row>
    <row r="26660" spans="7:7">
      <c r="G26660" s="220"/>
    </row>
    <row r="26661" spans="7:7">
      <c r="G26661" s="220"/>
    </row>
    <row r="26662" spans="7:7">
      <c r="G26662" s="220"/>
    </row>
    <row r="26663" spans="7:7">
      <c r="G26663" s="220"/>
    </row>
    <row r="26664" spans="7:7">
      <c r="G26664" s="220"/>
    </row>
    <row r="26665" spans="7:7">
      <c r="G26665" s="220"/>
    </row>
    <row r="26666" spans="7:7">
      <c r="G26666" s="220"/>
    </row>
    <row r="26667" spans="7:7">
      <c r="G26667" s="220"/>
    </row>
    <row r="26668" spans="7:7">
      <c r="G26668" s="220"/>
    </row>
    <row r="26669" spans="7:7">
      <c r="G26669" s="220"/>
    </row>
    <row r="26670" spans="7:7">
      <c r="G26670" s="220"/>
    </row>
    <row r="26671" spans="7:7">
      <c r="G26671" s="220"/>
    </row>
    <row r="26672" spans="7:7">
      <c r="G26672" s="220"/>
    </row>
    <row r="26673" spans="7:7">
      <c r="G26673" s="220"/>
    </row>
    <row r="26674" spans="7:7">
      <c r="G26674" s="220"/>
    </row>
    <row r="26675" spans="7:7">
      <c r="G26675" s="220"/>
    </row>
    <row r="26676" spans="7:7">
      <c r="G26676" s="220"/>
    </row>
    <row r="26677" spans="7:7">
      <c r="G26677" s="220"/>
    </row>
    <row r="26678" spans="7:7">
      <c r="G26678" s="220"/>
    </row>
    <row r="26679" spans="7:7">
      <c r="G26679" s="220"/>
    </row>
    <row r="26680" spans="7:7">
      <c r="G26680" s="220"/>
    </row>
    <row r="26681" spans="7:7">
      <c r="G26681" s="220"/>
    </row>
    <row r="26682" spans="7:7">
      <c r="G26682" s="220"/>
    </row>
    <row r="26683" spans="7:7">
      <c r="G26683" s="220"/>
    </row>
    <row r="26684" spans="7:7">
      <c r="G26684" s="220"/>
    </row>
    <row r="26685" spans="7:7">
      <c r="G26685" s="220"/>
    </row>
    <row r="26686" spans="7:7">
      <c r="G26686" s="220"/>
    </row>
    <row r="26687" spans="7:7">
      <c r="G26687" s="220"/>
    </row>
    <row r="26688" spans="7:7">
      <c r="G26688" s="220"/>
    </row>
    <row r="26689" spans="7:7">
      <c r="G26689" s="220"/>
    </row>
    <row r="26690" spans="7:7">
      <c r="G26690" s="220"/>
    </row>
    <row r="26691" spans="7:7">
      <c r="G26691" s="220"/>
    </row>
    <row r="26692" spans="7:7">
      <c r="G26692" s="220"/>
    </row>
    <row r="26693" spans="7:7">
      <c r="G26693" s="220"/>
    </row>
    <row r="26694" spans="7:7">
      <c r="G26694" s="220"/>
    </row>
    <row r="26695" spans="7:7">
      <c r="G26695" s="220"/>
    </row>
    <row r="26696" spans="7:7">
      <c r="G26696" s="220"/>
    </row>
    <row r="26697" spans="7:7">
      <c r="G26697" s="220"/>
    </row>
    <row r="26698" spans="7:7">
      <c r="G26698" s="220"/>
    </row>
    <row r="26699" spans="7:7">
      <c r="G26699" s="220"/>
    </row>
    <row r="26700" spans="7:7">
      <c r="G26700" s="220"/>
    </row>
    <row r="26701" spans="7:7">
      <c r="G26701" s="220"/>
    </row>
    <row r="26702" spans="7:7">
      <c r="G26702" s="220"/>
    </row>
    <row r="26703" spans="7:7">
      <c r="G26703" s="220"/>
    </row>
    <row r="26704" spans="7:7">
      <c r="G26704" s="220"/>
    </row>
    <row r="26705" spans="7:7">
      <c r="G26705" s="220"/>
    </row>
    <row r="26706" spans="7:7">
      <c r="G26706" s="220"/>
    </row>
    <row r="26707" spans="7:7">
      <c r="G26707" s="220"/>
    </row>
    <row r="26708" spans="7:7">
      <c r="G26708" s="220"/>
    </row>
    <row r="26709" spans="7:7">
      <c r="G26709" s="220"/>
    </row>
    <row r="26710" spans="7:7">
      <c r="G26710" s="220"/>
    </row>
    <row r="26711" spans="7:7">
      <c r="G26711" s="220"/>
    </row>
    <row r="26712" spans="7:7">
      <c r="G26712" s="220"/>
    </row>
    <row r="26713" spans="7:7">
      <c r="G26713" s="220"/>
    </row>
    <row r="26714" spans="7:7">
      <c r="G26714" s="220"/>
    </row>
    <row r="26715" spans="7:7">
      <c r="G26715" s="220"/>
    </row>
    <row r="26716" spans="7:7">
      <c r="G26716" s="220"/>
    </row>
    <row r="26717" spans="7:7">
      <c r="G26717" s="220"/>
    </row>
    <row r="26718" spans="7:7">
      <c r="G26718" s="220"/>
    </row>
    <row r="26719" spans="7:7">
      <c r="G26719" s="220"/>
    </row>
    <row r="26720" spans="7:7">
      <c r="G26720" s="220"/>
    </row>
    <row r="26721" spans="7:7">
      <c r="G26721" s="220"/>
    </row>
    <row r="26722" spans="7:7">
      <c r="G26722" s="220"/>
    </row>
    <row r="26723" spans="7:7">
      <c r="G26723" s="220"/>
    </row>
    <row r="26724" spans="7:7">
      <c r="G26724" s="220"/>
    </row>
    <row r="26725" spans="7:7">
      <c r="G26725" s="220"/>
    </row>
    <row r="26726" spans="7:7">
      <c r="G26726" s="220"/>
    </row>
    <row r="26727" spans="7:7">
      <c r="G26727" s="220"/>
    </row>
    <row r="26728" spans="7:7">
      <c r="G26728" s="220"/>
    </row>
    <row r="26729" spans="7:7">
      <c r="G26729" s="220"/>
    </row>
    <row r="26730" spans="7:7">
      <c r="G26730" s="220"/>
    </row>
    <row r="26731" spans="7:7">
      <c r="G26731" s="220"/>
    </row>
    <row r="26732" spans="7:7">
      <c r="G26732" s="220"/>
    </row>
    <row r="26733" spans="7:7">
      <c r="G26733" s="220"/>
    </row>
    <row r="26734" spans="7:7">
      <c r="G26734" s="220"/>
    </row>
    <row r="26735" spans="7:7">
      <c r="G26735" s="220"/>
    </row>
    <row r="26736" spans="7:7">
      <c r="G26736" s="220"/>
    </row>
    <row r="26737" spans="7:7">
      <c r="G26737" s="220"/>
    </row>
    <row r="26738" spans="7:7">
      <c r="G26738" s="220"/>
    </row>
    <row r="26739" spans="7:7">
      <c r="G26739" s="220"/>
    </row>
    <row r="26740" spans="7:7">
      <c r="G26740" s="220"/>
    </row>
    <row r="26741" spans="7:7">
      <c r="G26741" s="220"/>
    </row>
    <row r="26742" spans="7:7">
      <c r="G26742" s="220"/>
    </row>
    <row r="26743" spans="7:7">
      <c r="G26743" s="220"/>
    </row>
    <row r="26744" spans="7:7">
      <c r="G26744" s="220"/>
    </row>
    <row r="26745" spans="7:7">
      <c r="G26745" s="220"/>
    </row>
    <row r="26746" spans="7:7">
      <c r="G26746" s="220"/>
    </row>
    <row r="26747" spans="7:7">
      <c r="G26747" s="220"/>
    </row>
    <row r="26748" spans="7:7">
      <c r="G26748" s="220"/>
    </row>
    <row r="26749" spans="7:7">
      <c r="G26749" s="220"/>
    </row>
    <row r="26750" spans="7:7">
      <c r="G26750" s="220"/>
    </row>
    <row r="26751" spans="7:7">
      <c r="G26751" s="220"/>
    </row>
    <row r="26752" spans="7:7">
      <c r="G26752" s="220"/>
    </row>
    <row r="26753" spans="7:7">
      <c r="G26753" s="220"/>
    </row>
    <row r="26754" spans="7:7">
      <c r="G26754" s="220"/>
    </row>
    <row r="26755" spans="7:7">
      <c r="G26755" s="220"/>
    </row>
    <row r="26756" spans="7:7">
      <c r="G26756" s="220"/>
    </row>
    <row r="26757" spans="7:7">
      <c r="G26757" s="220"/>
    </row>
    <row r="26758" spans="7:7">
      <c r="G26758" s="220"/>
    </row>
    <row r="26759" spans="7:7">
      <c r="G26759" s="220"/>
    </row>
    <row r="26760" spans="7:7">
      <c r="G26760" s="220"/>
    </row>
    <row r="26761" spans="7:7">
      <c r="G26761" s="220"/>
    </row>
    <row r="26762" spans="7:7">
      <c r="G26762" s="220"/>
    </row>
    <row r="26763" spans="7:7">
      <c r="G26763" s="220"/>
    </row>
    <row r="26764" spans="7:7">
      <c r="G26764" s="220"/>
    </row>
    <row r="26765" spans="7:7">
      <c r="G26765" s="220"/>
    </row>
    <row r="26766" spans="7:7">
      <c r="G26766" s="220"/>
    </row>
    <row r="26767" spans="7:7">
      <c r="G26767" s="220"/>
    </row>
    <row r="26768" spans="7:7">
      <c r="G26768" s="220"/>
    </row>
    <row r="26769" spans="7:7">
      <c r="G26769" s="220"/>
    </row>
    <row r="26770" spans="7:7">
      <c r="G26770" s="220"/>
    </row>
    <row r="26771" spans="7:7">
      <c r="G26771" s="220"/>
    </row>
    <row r="26772" spans="7:7">
      <c r="G26772" s="220"/>
    </row>
    <row r="26773" spans="7:7">
      <c r="G26773" s="220"/>
    </row>
    <row r="26774" spans="7:7">
      <c r="G26774" s="220"/>
    </row>
    <row r="26775" spans="7:7">
      <c r="G26775" s="220"/>
    </row>
    <row r="26776" spans="7:7">
      <c r="G26776" s="220"/>
    </row>
    <row r="26777" spans="7:7">
      <c r="G26777" s="220"/>
    </row>
    <row r="26778" spans="7:7">
      <c r="G26778" s="220"/>
    </row>
    <row r="26779" spans="7:7">
      <c r="G26779" s="220"/>
    </row>
    <row r="26780" spans="7:7">
      <c r="G26780" s="220"/>
    </row>
    <row r="26781" spans="7:7">
      <c r="G26781" s="220"/>
    </row>
    <row r="26782" spans="7:7">
      <c r="G26782" s="220"/>
    </row>
    <row r="26783" spans="7:7">
      <c r="G26783" s="220"/>
    </row>
    <row r="26784" spans="7:7">
      <c r="G26784" s="220"/>
    </row>
    <row r="26785" spans="7:7">
      <c r="G26785" s="220"/>
    </row>
    <row r="26786" spans="7:7">
      <c r="G26786" s="220"/>
    </row>
    <row r="26787" spans="7:7">
      <c r="G26787" s="220"/>
    </row>
    <row r="26788" spans="7:7">
      <c r="G26788" s="220"/>
    </row>
    <row r="26789" spans="7:7">
      <c r="G26789" s="220"/>
    </row>
    <row r="26790" spans="7:7">
      <c r="G26790" s="220"/>
    </row>
    <row r="26791" spans="7:7">
      <c r="G26791" s="220"/>
    </row>
    <row r="26792" spans="7:7">
      <c r="G26792" s="220"/>
    </row>
    <row r="26793" spans="7:7">
      <c r="G26793" s="220"/>
    </row>
    <row r="26794" spans="7:7">
      <c r="G26794" s="220"/>
    </row>
    <row r="26795" spans="7:7">
      <c r="G26795" s="220"/>
    </row>
    <row r="26796" spans="7:7">
      <c r="G26796" s="220"/>
    </row>
    <row r="26797" spans="7:7">
      <c r="G26797" s="220"/>
    </row>
    <row r="26798" spans="7:7">
      <c r="G26798" s="220"/>
    </row>
    <row r="26799" spans="7:7">
      <c r="G26799" s="220"/>
    </row>
    <row r="26800" spans="7:7">
      <c r="G26800" s="220"/>
    </row>
    <row r="26801" spans="7:7">
      <c r="G26801" s="220"/>
    </row>
    <row r="26802" spans="7:7">
      <c r="G26802" s="220"/>
    </row>
    <row r="26803" spans="7:7">
      <c r="G26803" s="220"/>
    </row>
    <row r="26804" spans="7:7">
      <c r="G26804" s="220"/>
    </row>
    <row r="26805" spans="7:7">
      <c r="G26805" s="220"/>
    </row>
    <row r="26806" spans="7:7">
      <c r="G26806" s="220"/>
    </row>
    <row r="26807" spans="7:7">
      <c r="G26807" s="220"/>
    </row>
    <row r="26808" spans="7:7">
      <c r="G26808" s="220"/>
    </row>
    <row r="26809" spans="7:7">
      <c r="G26809" s="220"/>
    </row>
    <row r="26810" spans="7:7">
      <c r="G26810" s="220"/>
    </row>
    <row r="26811" spans="7:7">
      <c r="G26811" s="220"/>
    </row>
    <row r="26812" spans="7:7">
      <c r="G26812" s="220"/>
    </row>
    <row r="26813" spans="7:7">
      <c r="G26813" s="220"/>
    </row>
    <row r="26814" spans="7:7">
      <c r="G26814" s="220"/>
    </row>
    <row r="26815" spans="7:7">
      <c r="G26815" s="220"/>
    </row>
    <row r="26816" spans="7:7">
      <c r="G26816" s="220"/>
    </row>
    <row r="26817" spans="7:7">
      <c r="G26817" s="220"/>
    </row>
    <row r="26818" spans="7:7">
      <c r="G26818" s="220"/>
    </row>
    <row r="26819" spans="7:7">
      <c r="G26819" s="220"/>
    </row>
    <row r="26820" spans="7:7">
      <c r="G26820" s="220"/>
    </row>
    <row r="26821" spans="7:7">
      <c r="G26821" s="220"/>
    </row>
    <row r="26822" spans="7:7">
      <c r="G26822" s="220"/>
    </row>
    <row r="26823" spans="7:7">
      <c r="G26823" s="220"/>
    </row>
    <row r="26824" spans="7:7">
      <c r="G26824" s="220"/>
    </row>
    <row r="26825" spans="7:7">
      <c r="G26825" s="220"/>
    </row>
    <row r="26826" spans="7:7">
      <c r="G26826" s="220"/>
    </row>
    <row r="26827" spans="7:7">
      <c r="G26827" s="220"/>
    </row>
    <row r="26828" spans="7:7">
      <c r="G26828" s="220"/>
    </row>
    <row r="26829" spans="7:7">
      <c r="G26829" s="220"/>
    </row>
    <row r="26830" spans="7:7">
      <c r="G26830" s="220"/>
    </row>
    <row r="26831" spans="7:7">
      <c r="G26831" s="220"/>
    </row>
    <row r="26832" spans="7:7">
      <c r="G26832" s="220"/>
    </row>
    <row r="26833" spans="7:7">
      <c r="G26833" s="220"/>
    </row>
    <row r="26834" spans="7:7">
      <c r="G26834" s="220"/>
    </row>
    <row r="26835" spans="7:7">
      <c r="G26835" s="220"/>
    </row>
    <row r="26836" spans="7:7">
      <c r="G26836" s="220"/>
    </row>
    <row r="26837" spans="7:7">
      <c r="G26837" s="220"/>
    </row>
    <row r="26838" spans="7:7">
      <c r="G26838" s="220"/>
    </row>
    <row r="26839" spans="7:7">
      <c r="G26839" s="220"/>
    </row>
    <row r="26840" spans="7:7">
      <c r="G26840" s="220"/>
    </row>
    <row r="26841" spans="7:7">
      <c r="G26841" s="220"/>
    </row>
    <row r="26842" spans="7:7">
      <c r="G26842" s="220"/>
    </row>
    <row r="26843" spans="7:7">
      <c r="G26843" s="220"/>
    </row>
    <row r="26844" spans="7:7">
      <c r="G26844" s="220"/>
    </row>
    <row r="26845" spans="7:7">
      <c r="G26845" s="220"/>
    </row>
    <row r="26846" spans="7:7">
      <c r="G26846" s="220"/>
    </row>
    <row r="26847" spans="7:7">
      <c r="G26847" s="220"/>
    </row>
    <row r="26848" spans="7:7">
      <c r="G26848" s="220"/>
    </row>
    <row r="26849" spans="7:7">
      <c r="G26849" s="220"/>
    </row>
    <row r="26850" spans="7:7">
      <c r="G26850" s="220"/>
    </row>
    <row r="26851" spans="7:7">
      <c r="G26851" s="220"/>
    </row>
    <row r="26852" spans="7:7">
      <c r="G26852" s="220"/>
    </row>
    <row r="26853" spans="7:7">
      <c r="G26853" s="220"/>
    </row>
    <row r="26854" spans="7:7">
      <c r="G26854" s="220"/>
    </row>
    <row r="26855" spans="7:7">
      <c r="G26855" s="220"/>
    </row>
    <row r="26856" spans="7:7">
      <c r="G26856" s="220"/>
    </row>
    <row r="26857" spans="7:7">
      <c r="G26857" s="220"/>
    </row>
    <row r="26858" spans="7:7">
      <c r="G26858" s="220"/>
    </row>
    <row r="26859" spans="7:7">
      <c r="G26859" s="220"/>
    </row>
    <row r="26860" spans="7:7">
      <c r="G26860" s="220"/>
    </row>
    <row r="26861" spans="7:7">
      <c r="G26861" s="220"/>
    </row>
    <row r="26862" spans="7:7">
      <c r="G26862" s="220"/>
    </row>
    <row r="26863" spans="7:7">
      <c r="G26863" s="220"/>
    </row>
    <row r="26864" spans="7:7">
      <c r="G26864" s="220"/>
    </row>
    <row r="26865" spans="7:7">
      <c r="G26865" s="220"/>
    </row>
    <row r="26866" spans="7:7">
      <c r="G26866" s="220"/>
    </row>
    <row r="26867" spans="7:7">
      <c r="G26867" s="220"/>
    </row>
    <row r="26868" spans="7:7">
      <c r="G26868" s="220"/>
    </row>
    <row r="26869" spans="7:7">
      <c r="G26869" s="220"/>
    </row>
    <row r="26870" spans="7:7">
      <c r="G26870" s="220"/>
    </row>
    <row r="26871" spans="7:7">
      <c r="G26871" s="220"/>
    </row>
    <row r="26872" spans="7:7">
      <c r="G26872" s="220"/>
    </row>
    <row r="26873" spans="7:7">
      <c r="G26873" s="220"/>
    </row>
    <row r="26874" spans="7:7">
      <c r="G26874" s="220"/>
    </row>
    <row r="26875" spans="7:7">
      <c r="G26875" s="220"/>
    </row>
    <row r="26876" spans="7:7">
      <c r="G26876" s="220"/>
    </row>
    <row r="26877" spans="7:7">
      <c r="G26877" s="220"/>
    </row>
    <row r="26878" spans="7:7">
      <c r="G26878" s="220"/>
    </row>
    <row r="26879" spans="7:7">
      <c r="G26879" s="220"/>
    </row>
    <row r="26880" spans="7:7">
      <c r="G26880" s="220"/>
    </row>
    <row r="26881" spans="7:7">
      <c r="G26881" s="220"/>
    </row>
    <row r="26882" spans="7:7">
      <c r="G26882" s="220"/>
    </row>
    <row r="26883" spans="7:7">
      <c r="G26883" s="220"/>
    </row>
    <row r="26884" spans="7:7">
      <c r="G26884" s="220"/>
    </row>
    <row r="26885" spans="7:7">
      <c r="G26885" s="220"/>
    </row>
    <row r="26886" spans="7:7">
      <c r="G26886" s="220"/>
    </row>
    <row r="26887" spans="7:7">
      <c r="G26887" s="220"/>
    </row>
    <row r="26888" spans="7:7">
      <c r="G26888" s="220"/>
    </row>
    <row r="26889" spans="7:7">
      <c r="G26889" s="220"/>
    </row>
    <row r="26890" spans="7:7">
      <c r="G26890" s="220"/>
    </row>
    <row r="26891" spans="7:7">
      <c r="G26891" s="220"/>
    </row>
    <row r="26892" spans="7:7">
      <c r="G26892" s="220"/>
    </row>
    <row r="26893" spans="7:7">
      <c r="G26893" s="220"/>
    </row>
    <row r="26894" spans="7:7">
      <c r="G26894" s="220"/>
    </row>
    <row r="26895" spans="7:7">
      <c r="G26895" s="220"/>
    </row>
    <row r="26896" spans="7:7">
      <c r="G26896" s="220"/>
    </row>
    <row r="26897" spans="7:7">
      <c r="G26897" s="220"/>
    </row>
    <row r="26898" spans="7:7">
      <c r="G26898" s="220"/>
    </row>
    <row r="26899" spans="7:7">
      <c r="G26899" s="220"/>
    </row>
    <row r="26900" spans="7:7">
      <c r="G26900" s="220"/>
    </row>
    <row r="26901" spans="7:7">
      <c r="G26901" s="220"/>
    </row>
    <row r="26902" spans="7:7">
      <c r="G26902" s="220"/>
    </row>
    <row r="26903" spans="7:7">
      <c r="G26903" s="220"/>
    </row>
    <row r="26904" spans="7:7">
      <c r="G26904" s="220"/>
    </row>
    <row r="26905" spans="7:7">
      <c r="G26905" s="220"/>
    </row>
    <row r="26906" spans="7:7">
      <c r="G26906" s="220"/>
    </row>
    <row r="26907" spans="7:7">
      <c r="G26907" s="220"/>
    </row>
    <row r="26908" spans="7:7">
      <c r="G26908" s="220"/>
    </row>
    <row r="26909" spans="7:7">
      <c r="G26909" s="220"/>
    </row>
    <row r="26910" spans="7:7">
      <c r="G26910" s="220"/>
    </row>
    <row r="26911" spans="7:7">
      <c r="G26911" s="220"/>
    </row>
    <row r="26912" spans="7:7">
      <c r="G26912" s="220"/>
    </row>
    <row r="26913" spans="7:7">
      <c r="G26913" s="220"/>
    </row>
    <row r="26914" spans="7:7">
      <c r="G26914" s="220"/>
    </row>
    <row r="26915" spans="7:7">
      <c r="G26915" s="220"/>
    </row>
    <row r="26916" spans="7:7">
      <c r="G26916" s="220"/>
    </row>
    <row r="26917" spans="7:7">
      <c r="G26917" s="220"/>
    </row>
    <row r="26918" spans="7:7">
      <c r="G26918" s="220"/>
    </row>
    <row r="26919" spans="7:7">
      <c r="G26919" s="220"/>
    </row>
    <row r="26920" spans="7:7">
      <c r="G26920" s="220"/>
    </row>
    <row r="26921" spans="7:7">
      <c r="G26921" s="220"/>
    </row>
    <row r="26922" spans="7:7">
      <c r="G26922" s="220"/>
    </row>
    <row r="26923" spans="7:7">
      <c r="G26923" s="220"/>
    </row>
    <row r="26924" spans="7:7">
      <c r="G26924" s="220"/>
    </row>
    <row r="26925" spans="7:7">
      <c r="G26925" s="220"/>
    </row>
    <row r="26926" spans="7:7">
      <c r="G26926" s="220"/>
    </row>
    <row r="26927" spans="7:7">
      <c r="G26927" s="220"/>
    </row>
    <row r="26928" spans="7:7">
      <c r="G26928" s="220"/>
    </row>
    <row r="26929" spans="7:7">
      <c r="G26929" s="220"/>
    </row>
    <row r="26930" spans="7:7">
      <c r="G26930" s="220"/>
    </row>
    <row r="26931" spans="7:7">
      <c r="G26931" s="220"/>
    </row>
    <row r="26932" spans="7:7">
      <c r="G26932" s="220"/>
    </row>
    <row r="26933" spans="7:7">
      <c r="G26933" s="220"/>
    </row>
    <row r="26934" spans="7:7">
      <c r="G26934" s="220"/>
    </row>
    <row r="26935" spans="7:7">
      <c r="G26935" s="220"/>
    </row>
    <row r="26936" spans="7:7">
      <c r="G26936" s="220"/>
    </row>
    <row r="26937" spans="7:7">
      <c r="G26937" s="220"/>
    </row>
    <row r="26938" spans="7:7">
      <c r="G26938" s="220"/>
    </row>
    <row r="26939" spans="7:7">
      <c r="G26939" s="220"/>
    </row>
    <row r="26940" spans="7:7">
      <c r="G26940" s="220"/>
    </row>
    <row r="26941" spans="7:7">
      <c r="G26941" s="220"/>
    </row>
    <row r="26942" spans="7:7">
      <c r="G26942" s="220"/>
    </row>
    <row r="26943" spans="7:7">
      <c r="G26943" s="220"/>
    </row>
    <row r="26944" spans="7:7">
      <c r="G26944" s="220"/>
    </row>
    <row r="26945" spans="7:7">
      <c r="G26945" s="220"/>
    </row>
    <row r="26946" spans="7:7">
      <c r="G26946" s="220"/>
    </row>
    <row r="26947" spans="7:7">
      <c r="G26947" s="220"/>
    </row>
    <row r="26948" spans="7:7">
      <c r="G26948" s="220"/>
    </row>
    <row r="26949" spans="7:7">
      <c r="G26949" s="220"/>
    </row>
    <row r="26950" spans="7:7">
      <c r="G26950" s="220"/>
    </row>
    <row r="26951" spans="7:7">
      <c r="G26951" s="220"/>
    </row>
    <row r="26952" spans="7:7">
      <c r="G26952" s="220"/>
    </row>
    <row r="26953" spans="7:7">
      <c r="G26953" s="220"/>
    </row>
    <row r="26954" spans="7:7">
      <c r="G26954" s="220"/>
    </row>
    <row r="26955" spans="7:7">
      <c r="G26955" s="220"/>
    </row>
    <row r="26956" spans="7:7">
      <c r="G26956" s="220"/>
    </row>
    <row r="26957" spans="7:7">
      <c r="G26957" s="220"/>
    </row>
    <row r="26958" spans="7:7">
      <c r="G26958" s="220"/>
    </row>
    <row r="26959" spans="7:7">
      <c r="G26959" s="220"/>
    </row>
    <row r="26960" spans="7:7">
      <c r="G26960" s="220"/>
    </row>
    <row r="26961" spans="7:7">
      <c r="G26961" s="220"/>
    </row>
    <row r="26962" spans="7:7">
      <c r="G26962" s="220"/>
    </row>
    <row r="26963" spans="7:7">
      <c r="G26963" s="220"/>
    </row>
    <row r="26964" spans="7:7">
      <c r="G26964" s="220"/>
    </row>
    <row r="26965" spans="7:7">
      <c r="G26965" s="220"/>
    </row>
    <row r="26966" spans="7:7">
      <c r="G26966" s="220"/>
    </row>
    <row r="26967" spans="7:7">
      <c r="G26967" s="220"/>
    </row>
    <row r="26968" spans="7:7">
      <c r="G26968" s="220"/>
    </row>
    <row r="26969" spans="7:7">
      <c r="G26969" s="220"/>
    </row>
    <row r="26970" spans="7:7">
      <c r="G26970" s="220"/>
    </row>
    <row r="26971" spans="7:7">
      <c r="G26971" s="220"/>
    </row>
    <row r="26972" spans="7:7">
      <c r="G26972" s="220"/>
    </row>
    <row r="26973" spans="7:7">
      <c r="G26973" s="220"/>
    </row>
    <row r="26974" spans="7:7">
      <c r="G26974" s="220"/>
    </row>
    <row r="26975" spans="7:7">
      <c r="G26975" s="220"/>
    </row>
    <row r="26976" spans="7:7">
      <c r="G26976" s="220"/>
    </row>
    <row r="26977" spans="7:7">
      <c r="G26977" s="220"/>
    </row>
    <row r="26978" spans="7:7">
      <c r="G26978" s="220"/>
    </row>
    <row r="26979" spans="7:7">
      <c r="G26979" s="220"/>
    </row>
    <row r="26980" spans="7:7">
      <c r="G26980" s="220"/>
    </row>
    <row r="26981" spans="7:7">
      <c r="G26981" s="220"/>
    </row>
    <row r="26982" spans="7:7">
      <c r="G26982" s="220"/>
    </row>
    <row r="26983" spans="7:7">
      <c r="G26983" s="220"/>
    </row>
    <row r="26984" spans="7:7">
      <c r="G26984" s="220"/>
    </row>
    <row r="26985" spans="7:7">
      <c r="G26985" s="220"/>
    </row>
    <row r="26986" spans="7:7">
      <c r="G26986" s="220"/>
    </row>
    <row r="26987" spans="7:7">
      <c r="G26987" s="220"/>
    </row>
    <row r="26988" spans="7:7">
      <c r="G26988" s="220"/>
    </row>
    <row r="26989" spans="7:7">
      <c r="G26989" s="220"/>
    </row>
    <row r="26990" spans="7:7">
      <c r="G26990" s="220"/>
    </row>
    <row r="26991" spans="7:7">
      <c r="G26991" s="220"/>
    </row>
    <row r="26992" spans="7:7">
      <c r="G26992" s="220"/>
    </row>
    <row r="26993" spans="7:7">
      <c r="G26993" s="220"/>
    </row>
    <row r="26994" spans="7:7">
      <c r="G26994" s="220"/>
    </row>
    <row r="26995" spans="7:7">
      <c r="G26995" s="220"/>
    </row>
    <row r="26996" spans="7:7">
      <c r="G26996" s="220"/>
    </row>
    <row r="26997" spans="7:7">
      <c r="G26997" s="220"/>
    </row>
    <row r="26998" spans="7:7">
      <c r="G26998" s="220"/>
    </row>
    <row r="26999" spans="7:7">
      <c r="G26999" s="220"/>
    </row>
    <row r="27000" spans="7:7">
      <c r="G27000" s="220"/>
    </row>
    <row r="27001" spans="7:7">
      <c r="G27001" s="220"/>
    </row>
    <row r="27002" spans="7:7">
      <c r="G27002" s="220"/>
    </row>
    <row r="27003" spans="7:7">
      <c r="G27003" s="220"/>
    </row>
    <row r="27004" spans="7:7">
      <c r="G27004" s="220"/>
    </row>
    <row r="27005" spans="7:7">
      <c r="G27005" s="220"/>
    </row>
    <row r="27006" spans="7:7">
      <c r="G27006" s="220"/>
    </row>
    <row r="27007" spans="7:7">
      <c r="G27007" s="220"/>
    </row>
    <row r="27008" spans="7:7">
      <c r="G27008" s="220"/>
    </row>
    <row r="27009" spans="7:7">
      <c r="G27009" s="220"/>
    </row>
    <row r="27010" spans="7:7">
      <c r="G27010" s="220"/>
    </row>
    <row r="27011" spans="7:7">
      <c r="G27011" s="220"/>
    </row>
    <row r="27012" spans="7:7">
      <c r="G27012" s="220"/>
    </row>
    <row r="27013" spans="7:7">
      <c r="G27013" s="220"/>
    </row>
    <row r="27014" spans="7:7">
      <c r="G27014" s="220"/>
    </row>
    <row r="27015" spans="7:7">
      <c r="G27015" s="220"/>
    </row>
    <row r="27016" spans="7:7">
      <c r="G27016" s="220"/>
    </row>
    <row r="27017" spans="7:7">
      <c r="G27017" s="220"/>
    </row>
    <row r="27018" spans="7:7">
      <c r="G27018" s="220"/>
    </row>
    <row r="27019" spans="7:7">
      <c r="G27019" s="220"/>
    </row>
    <row r="27020" spans="7:7">
      <c r="G27020" s="220"/>
    </row>
    <row r="27021" spans="7:7">
      <c r="G27021" s="220"/>
    </row>
    <row r="27022" spans="7:7">
      <c r="G27022" s="220"/>
    </row>
    <row r="27023" spans="7:7">
      <c r="G27023" s="220"/>
    </row>
    <row r="27024" spans="7:7">
      <c r="G27024" s="220"/>
    </row>
    <row r="27025" spans="7:7">
      <c r="G27025" s="220"/>
    </row>
    <row r="27026" spans="7:7">
      <c r="G27026" s="220"/>
    </row>
    <row r="27027" spans="7:7">
      <c r="G27027" s="220"/>
    </row>
    <row r="27028" spans="7:7">
      <c r="G27028" s="220"/>
    </row>
    <row r="27029" spans="7:7">
      <c r="G27029" s="220"/>
    </row>
    <row r="27030" spans="7:7">
      <c r="G27030" s="220"/>
    </row>
    <row r="27031" spans="7:7">
      <c r="G27031" s="220"/>
    </row>
    <row r="27032" spans="7:7">
      <c r="G27032" s="220"/>
    </row>
    <row r="27033" spans="7:7">
      <c r="G27033" s="220"/>
    </row>
    <row r="27034" spans="7:7">
      <c r="G27034" s="220"/>
    </row>
    <row r="27035" spans="7:7">
      <c r="G27035" s="220"/>
    </row>
    <row r="27036" spans="7:7">
      <c r="G27036" s="220"/>
    </row>
    <row r="27037" spans="7:7">
      <c r="G27037" s="220"/>
    </row>
    <row r="27038" spans="7:7">
      <c r="G27038" s="220"/>
    </row>
    <row r="27039" spans="7:7">
      <c r="G27039" s="220"/>
    </row>
    <row r="27040" spans="7:7">
      <c r="G27040" s="220"/>
    </row>
    <row r="27041" spans="7:7">
      <c r="G27041" s="220"/>
    </row>
    <row r="27042" spans="7:7">
      <c r="G27042" s="220"/>
    </row>
    <row r="27043" spans="7:7">
      <c r="G27043" s="220"/>
    </row>
    <row r="27044" spans="7:7">
      <c r="G27044" s="220"/>
    </row>
    <row r="27045" spans="7:7">
      <c r="G27045" s="220"/>
    </row>
    <row r="27046" spans="7:7">
      <c r="G27046" s="220"/>
    </row>
    <row r="27047" spans="7:7">
      <c r="G27047" s="220"/>
    </row>
    <row r="27048" spans="7:7">
      <c r="G27048" s="220"/>
    </row>
    <row r="27049" spans="7:7">
      <c r="G27049" s="220"/>
    </row>
    <row r="27050" spans="7:7">
      <c r="G27050" s="220"/>
    </row>
    <row r="27051" spans="7:7">
      <c r="G27051" s="220"/>
    </row>
    <row r="27052" spans="7:7">
      <c r="G27052" s="220"/>
    </row>
    <row r="27053" spans="7:7">
      <c r="G27053" s="220"/>
    </row>
    <row r="27054" spans="7:7">
      <c r="G27054" s="220"/>
    </row>
    <row r="27055" spans="7:7">
      <c r="G27055" s="220"/>
    </row>
    <row r="27056" spans="7:7">
      <c r="G27056" s="220"/>
    </row>
    <row r="27057" spans="7:7">
      <c r="G27057" s="220"/>
    </row>
    <row r="27058" spans="7:7">
      <c r="G27058" s="220"/>
    </row>
    <row r="27059" spans="7:7">
      <c r="G27059" s="220"/>
    </row>
    <row r="27060" spans="7:7">
      <c r="G27060" s="220"/>
    </row>
    <row r="27061" spans="7:7">
      <c r="G27061" s="220"/>
    </row>
    <row r="27062" spans="7:7">
      <c r="G27062" s="220"/>
    </row>
    <row r="27063" spans="7:7">
      <c r="G27063" s="220"/>
    </row>
    <row r="27064" spans="7:7">
      <c r="G27064" s="220"/>
    </row>
    <row r="27065" spans="7:7">
      <c r="G27065" s="220"/>
    </row>
    <row r="27066" spans="7:7">
      <c r="G27066" s="220"/>
    </row>
    <row r="27067" spans="7:7">
      <c r="G27067" s="220"/>
    </row>
    <row r="27068" spans="7:7">
      <c r="G27068" s="220"/>
    </row>
    <row r="27069" spans="7:7">
      <c r="G27069" s="220"/>
    </row>
    <row r="27070" spans="7:7">
      <c r="G27070" s="220"/>
    </row>
    <row r="27071" spans="7:7">
      <c r="G27071" s="220"/>
    </row>
    <row r="27072" spans="7:7">
      <c r="G27072" s="220"/>
    </row>
    <row r="27073" spans="7:7">
      <c r="G27073" s="220"/>
    </row>
    <row r="27074" spans="7:7">
      <c r="G27074" s="220"/>
    </row>
    <row r="27075" spans="7:7">
      <c r="G27075" s="220"/>
    </row>
    <row r="27076" spans="7:7">
      <c r="G27076" s="220"/>
    </row>
    <row r="27077" spans="7:7">
      <c r="G27077" s="220"/>
    </row>
    <row r="27078" spans="7:7">
      <c r="G27078" s="220"/>
    </row>
    <row r="27079" spans="7:7">
      <c r="G27079" s="220"/>
    </row>
    <row r="27080" spans="7:7">
      <c r="G27080" s="220"/>
    </row>
    <row r="27081" spans="7:7">
      <c r="G27081" s="220"/>
    </row>
    <row r="27082" spans="7:7">
      <c r="G27082" s="220"/>
    </row>
    <row r="27083" spans="7:7">
      <c r="G27083" s="220"/>
    </row>
    <row r="27084" spans="7:7">
      <c r="G27084" s="220"/>
    </row>
    <row r="27085" spans="7:7">
      <c r="G27085" s="220"/>
    </row>
    <row r="27086" spans="7:7">
      <c r="G27086" s="220"/>
    </row>
    <row r="27087" spans="7:7">
      <c r="G27087" s="220"/>
    </row>
    <row r="27088" spans="7:7">
      <c r="G27088" s="220"/>
    </row>
    <row r="27089" spans="7:7">
      <c r="G27089" s="220"/>
    </row>
    <row r="27090" spans="7:7">
      <c r="G27090" s="220"/>
    </row>
    <row r="27091" spans="7:7">
      <c r="G27091" s="220"/>
    </row>
    <row r="27092" spans="7:7">
      <c r="G27092" s="220"/>
    </row>
    <row r="27093" spans="7:7">
      <c r="G27093" s="220"/>
    </row>
    <row r="27094" spans="7:7">
      <c r="G27094" s="220"/>
    </row>
    <row r="27095" spans="7:7">
      <c r="G27095" s="220"/>
    </row>
    <row r="27096" spans="7:7">
      <c r="G27096" s="220"/>
    </row>
    <row r="27097" spans="7:7">
      <c r="G27097" s="220"/>
    </row>
    <row r="27098" spans="7:7">
      <c r="G27098" s="220"/>
    </row>
    <row r="27099" spans="7:7">
      <c r="G27099" s="220"/>
    </row>
    <row r="27100" spans="7:7">
      <c r="G27100" s="220"/>
    </row>
    <row r="27101" spans="7:7">
      <c r="G27101" s="220"/>
    </row>
    <row r="27102" spans="7:7">
      <c r="G27102" s="220"/>
    </row>
    <row r="27103" spans="7:7">
      <c r="G27103" s="220"/>
    </row>
    <row r="27104" spans="7:7">
      <c r="G27104" s="220"/>
    </row>
    <row r="27105" spans="7:7">
      <c r="G27105" s="220"/>
    </row>
    <row r="27106" spans="7:7">
      <c r="G27106" s="220"/>
    </row>
    <row r="27107" spans="7:7">
      <c r="G27107" s="220"/>
    </row>
    <row r="27108" spans="7:7">
      <c r="G27108" s="220"/>
    </row>
    <row r="27109" spans="7:7">
      <c r="G27109" s="220"/>
    </row>
    <row r="27110" spans="7:7">
      <c r="G27110" s="220"/>
    </row>
    <row r="27111" spans="7:7">
      <c r="G27111" s="220"/>
    </row>
    <row r="27112" spans="7:7">
      <c r="G27112" s="220"/>
    </row>
    <row r="27113" spans="7:7">
      <c r="G27113" s="220"/>
    </row>
    <row r="27114" spans="7:7">
      <c r="G27114" s="220"/>
    </row>
    <row r="27115" spans="7:7">
      <c r="G27115" s="220"/>
    </row>
    <row r="27116" spans="7:7">
      <c r="G27116" s="220"/>
    </row>
    <row r="27117" spans="7:7">
      <c r="G27117" s="220"/>
    </row>
    <row r="27118" spans="7:7">
      <c r="G27118" s="220"/>
    </row>
    <row r="27119" spans="7:7">
      <c r="G27119" s="220"/>
    </row>
    <row r="27120" spans="7:7">
      <c r="G27120" s="220"/>
    </row>
    <row r="27121" spans="7:7">
      <c r="G27121" s="220"/>
    </row>
    <row r="27122" spans="7:7">
      <c r="G27122" s="220"/>
    </row>
    <row r="27123" spans="7:7">
      <c r="G27123" s="220"/>
    </row>
    <row r="27124" spans="7:7">
      <c r="G27124" s="220"/>
    </row>
    <row r="27125" spans="7:7">
      <c r="G27125" s="220"/>
    </row>
    <row r="27126" spans="7:7">
      <c r="G27126" s="220"/>
    </row>
    <row r="27127" spans="7:7">
      <c r="G27127" s="220"/>
    </row>
    <row r="27128" spans="7:7">
      <c r="G27128" s="220"/>
    </row>
    <row r="27129" spans="7:7">
      <c r="G27129" s="220"/>
    </row>
    <row r="27130" spans="7:7">
      <c r="G27130" s="220"/>
    </row>
    <row r="27131" spans="7:7">
      <c r="G27131" s="220"/>
    </row>
    <row r="27132" spans="7:7">
      <c r="G27132" s="220"/>
    </row>
    <row r="27133" spans="7:7">
      <c r="G27133" s="220"/>
    </row>
    <row r="27134" spans="7:7">
      <c r="G27134" s="220"/>
    </row>
    <row r="27135" spans="7:7">
      <c r="G27135" s="220"/>
    </row>
    <row r="27136" spans="7:7">
      <c r="G27136" s="220"/>
    </row>
    <row r="27137" spans="7:7">
      <c r="G27137" s="220"/>
    </row>
    <row r="27138" spans="7:7">
      <c r="G27138" s="220"/>
    </row>
    <row r="27139" spans="7:7">
      <c r="G27139" s="220"/>
    </row>
    <row r="27140" spans="7:7">
      <c r="G27140" s="220"/>
    </row>
    <row r="27141" spans="7:7">
      <c r="G27141" s="220"/>
    </row>
    <row r="27142" spans="7:7">
      <c r="G27142" s="220"/>
    </row>
    <row r="27143" spans="7:7">
      <c r="G27143" s="220"/>
    </row>
    <row r="27144" spans="7:7">
      <c r="G27144" s="220"/>
    </row>
    <row r="27145" spans="7:7">
      <c r="G27145" s="220"/>
    </row>
    <row r="27146" spans="7:7">
      <c r="G27146" s="220"/>
    </row>
    <row r="27147" spans="7:7">
      <c r="G27147" s="220"/>
    </row>
    <row r="27148" spans="7:7">
      <c r="G27148" s="220"/>
    </row>
    <row r="27149" spans="7:7">
      <c r="G27149" s="220"/>
    </row>
    <row r="27150" spans="7:7">
      <c r="G27150" s="220"/>
    </row>
    <row r="27151" spans="7:7">
      <c r="G27151" s="220"/>
    </row>
    <row r="27152" spans="7:7">
      <c r="G27152" s="220"/>
    </row>
    <row r="27153" spans="7:7">
      <c r="G27153" s="220"/>
    </row>
    <row r="27154" spans="7:7">
      <c r="G27154" s="220"/>
    </row>
    <row r="27155" spans="7:7">
      <c r="G27155" s="220"/>
    </row>
    <row r="27156" spans="7:7">
      <c r="G27156" s="220"/>
    </row>
    <row r="27157" spans="7:7">
      <c r="G27157" s="220"/>
    </row>
    <row r="27158" spans="7:7">
      <c r="G27158" s="220"/>
    </row>
    <row r="27159" spans="7:7">
      <c r="G27159" s="220"/>
    </row>
    <row r="27160" spans="7:7">
      <c r="G27160" s="220"/>
    </row>
    <row r="27161" spans="7:7">
      <c r="G27161" s="220"/>
    </row>
    <row r="27162" spans="7:7">
      <c r="G27162" s="220"/>
    </row>
    <row r="27163" spans="7:7">
      <c r="G27163" s="220"/>
    </row>
    <row r="27164" spans="7:7">
      <c r="G27164" s="220"/>
    </row>
    <row r="27165" spans="7:7">
      <c r="G27165" s="220"/>
    </row>
    <row r="27166" spans="7:7">
      <c r="G27166" s="220"/>
    </row>
    <row r="27167" spans="7:7">
      <c r="G27167" s="220"/>
    </row>
    <row r="27168" spans="7:7">
      <c r="G27168" s="220"/>
    </row>
    <row r="27169" spans="7:7">
      <c r="G27169" s="220"/>
    </row>
    <row r="27170" spans="7:7">
      <c r="G27170" s="220"/>
    </row>
    <row r="27171" spans="7:7">
      <c r="G27171" s="220"/>
    </row>
    <row r="27172" spans="7:7">
      <c r="G27172" s="220"/>
    </row>
    <row r="27173" spans="7:7">
      <c r="G27173" s="220"/>
    </row>
    <row r="27174" spans="7:7">
      <c r="G27174" s="220"/>
    </row>
    <row r="27175" spans="7:7">
      <c r="G27175" s="220"/>
    </row>
    <row r="27176" spans="7:7">
      <c r="G27176" s="220"/>
    </row>
    <row r="27177" spans="7:7">
      <c r="G27177" s="220"/>
    </row>
    <row r="27178" spans="7:7">
      <c r="G27178" s="220"/>
    </row>
    <row r="27179" spans="7:7">
      <c r="G27179" s="220"/>
    </row>
    <row r="27180" spans="7:7">
      <c r="G27180" s="220"/>
    </row>
    <row r="27181" spans="7:7">
      <c r="G27181" s="220"/>
    </row>
    <row r="27182" spans="7:7">
      <c r="G27182" s="220"/>
    </row>
    <row r="27183" spans="7:7">
      <c r="G27183" s="220"/>
    </row>
    <row r="27184" spans="7:7">
      <c r="G27184" s="220"/>
    </row>
    <row r="27185" spans="7:7">
      <c r="G27185" s="220"/>
    </row>
    <row r="27186" spans="7:7">
      <c r="G27186" s="220"/>
    </row>
    <row r="27187" spans="7:7">
      <c r="G27187" s="220"/>
    </row>
    <row r="27188" spans="7:7">
      <c r="G27188" s="220"/>
    </row>
    <row r="27189" spans="7:7">
      <c r="G27189" s="220"/>
    </row>
    <row r="27190" spans="7:7">
      <c r="G27190" s="220"/>
    </row>
    <row r="27191" spans="7:7">
      <c r="G27191" s="220"/>
    </row>
    <row r="27192" spans="7:7">
      <c r="G27192" s="220"/>
    </row>
    <row r="27193" spans="7:7">
      <c r="G27193" s="220"/>
    </row>
    <row r="27194" spans="7:7">
      <c r="G27194" s="220"/>
    </row>
    <row r="27195" spans="7:7">
      <c r="G27195" s="220"/>
    </row>
    <row r="27196" spans="7:7">
      <c r="G27196" s="220"/>
    </row>
    <row r="27197" spans="7:7">
      <c r="G27197" s="220"/>
    </row>
    <row r="27198" spans="7:7">
      <c r="G27198" s="220"/>
    </row>
    <row r="27199" spans="7:7">
      <c r="G27199" s="220"/>
    </row>
    <row r="27200" spans="7:7">
      <c r="G27200" s="220"/>
    </row>
    <row r="27201" spans="7:7">
      <c r="G27201" s="220"/>
    </row>
    <row r="27202" spans="7:7">
      <c r="G27202" s="220"/>
    </row>
    <row r="27203" spans="7:7">
      <c r="G27203" s="220"/>
    </row>
    <row r="27204" spans="7:7">
      <c r="G27204" s="220"/>
    </row>
    <row r="27205" spans="7:7">
      <c r="G27205" s="220"/>
    </row>
    <row r="27206" spans="7:7">
      <c r="G27206" s="220"/>
    </row>
    <row r="27207" spans="7:7">
      <c r="G27207" s="220"/>
    </row>
    <row r="27208" spans="7:7">
      <c r="G27208" s="220"/>
    </row>
    <row r="27209" spans="7:7">
      <c r="G27209" s="220"/>
    </row>
    <row r="27210" spans="7:7">
      <c r="G27210" s="220"/>
    </row>
    <row r="27211" spans="7:7">
      <c r="G27211" s="220"/>
    </row>
    <row r="27212" spans="7:7">
      <c r="G27212" s="220"/>
    </row>
    <row r="27213" spans="7:7">
      <c r="G27213" s="220"/>
    </row>
    <row r="27214" spans="7:7">
      <c r="G27214" s="220"/>
    </row>
    <row r="27215" spans="7:7">
      <c r="G27215" s="220"/>
    </row>
    <row r="27216" spans="7:7">
      <c r="G27216" s="220"/>
    </row>
    <row r="27217" spans="7:7">
      <c r="G27217" s="220"/>
    </row>
    <row r="27218" spans="7:7">
      <c r="G27218" s="220"/>
    </row>
    <row r="27219" spans="7:7">
      <c r="G27219" s="220"/>
    </row>
    <row r="27220" spans="7:7">
      <c r="G27220" s="220"/>
    </row>
    <row r="27221" spans="7:7">
      <c r="G27221" s="220"/>
    </row>
    <row r="27222" spans="7:7">
      <c r="G27222" s="220"/>
    </row>
    <row r="27223" spans="7:7">
      <c r="G27223" s="220"/>
    </row>
    <row r="27224" spans="7:7">
      <c r="G27224" s="220"/>
    </row>
    <row r="27225" spans="7:7">
      <c r="G27225" s="220"/>
    </row>
    <row r="27226" spans="7:7">
      <c r="G27226" s="220"/>
    </row>
    <row r="27227" spans="7:7">
      <c r="G27227" s="220"/>
    </row>
    <row r="27228" spans="7:7">
      <c r="G27228" s="220"/>
    </row>
    <row r="27229" spans="7:7">
      <c r="G27229" s="220"/>
    </row>
    <row r="27230" spans="7:7">
      <c r="G27230" s="220"/>
    </row>
    <row r="27231" spans="7:7">
      <c r="G27231" s="220"/>
    </row>
    <row r="27232" spans="7:7">
      <c r="G27232" s="220"/>
    </row>
    <row r="27233" spans="7:7">
      <c r="G27233" s="220"/>
    </row>
    <row r="27234" spans="7:7">
      <c r="G27234" s="220"/>
    </row>
    <row r="27235" spans="7:7">
      <c r="G27235" s="220"/>
    </row>
    <row r="27236" spans="7:7">
      <c r="G27236" s="220"/>
    </row>
    <row r="27237" spans="7:7">
      <c r="G27237" s="220"/>
    </row>
    <row r="27238" spans="7:7">
      <c r="G27238" s="220"/>
    </row>
    <row r="27239" spans="7:7">
      <c r="G27239" s="220"/>
    </row>
    <row r="27240" spans="7:7">
      <c r="G27240" s="220"/>
    </row>
    <row r="27241" spans="7:7">
      <c r="G27241" s="220"/>
    </row>
    <row r="27242" spans="7:7">
      <c r="G27242" s="220"/>
    </row>
    <row r="27243" spans="7:7">
      <c r="G27243" s="220"/>
    </row>
    <row r="27244" spans="7:7">
      <c r="G27244" s="220"/>
    </row>
    <row r="27245" spans="7:7">
      <c r="G27245" s="220"/>
    </row>
    <row r="27246" spans="7:7">
      <c r="G27246" s="220"/>
    </row>
    <row r="27247" spans="7:7">
      <c r="G27247" s="220"/>
    </row>
    <row r="27248" spans="7:7">
      <c r="G27248" s="220"/>
    </row>
    <row r="27249" spans="7:7">
      <c r="G27249" s="220"/>
    </row>
    <row r="27250" spans="7:7">
      <c r="G27250" s="220"/>
    </row>
    <row r="27251" spans="7:7">
      <c r="G27251" s="220"/>
    </row>
    <row r="27252" spans="7:7">
      <c r="G27252" s="220"/>
    </row>
    <row r="27253" spans="7:7">
      <c r="G27253" s="220"/>
    </row>
    <row r="27254" spans="7:7">
      <c r="G27254" s="220"/>
    </row>
    <row r="27255" spans="7:7">
      <c r="G27255" s="220"/>
    </row>
    <row r="27256" spans="7:7">
      <c r="G27256" s="220"/>
    </row>
    <row r="27257" spans="7:7">
      <c r="G27257" s="220"/>
    </row>
    <row r="27258" spans="7:7">
      <c r="G27258" s="220"/>
    </row>
    <row r="27259" spans="7:7">
      <c r="G27259" s="220"/>
    </row>
    <row r="27260" spans="7:7">
      <c r="G27260" s="220"/>
    </row>
    <row r="27261" spans="7:7">
      <c r="G27261" s="220"/>
    </row>
    <row r="27262" spans="7:7">
      <c r="G27262" s="220"/>
    </row>
    <row r="27263" spans="7:7">
      <c r="G27263" s="220"/>
    </row>
    <row r="27264" spans="7:7">
      <c r="G27264" s="220"/>
    </row>
    <row r="27265" spans="7:7">
      <c r="G27265" s="220"/>
    </row>
    <row r="27266" spans="7:7">
      <c r="G27266" s="220"/>
    </row>
    <row r="27267" spans="7:7">
      <c r="G27267" s="220"/>
    </row>
    <row r="27268" spans="7:7">
      <c r="G27268" s="220"/>
    </row>
    <row r="27269" spans="7:7">
      <c r="G27269" s="220"/>
    </row>
    <row r="27270" spans="7:7">
      <c r="G27270" s="220"/>
    </row>
    <row r="27271" spans="7:7">
      <c r="G27271" s="220"/>
    </row>
    <row r="27272" spans="7:7">
      <c r="G27272" s="220"/>
    </row>
    <row r="27273" spans="7:7">
      <c r="G27273" s="220"/>
    </row>
    <row r="27274" spans="7:7">
      <c r="G27274" s="220"/>
    </row>
    <row r="27275" spans="7:7">
      <c r="G27275" s="220"/>
    </row>
    <row r="27276" spans="7:7">
      <c r="G27276" s="220"/>
    </row>
    <row r="27277" spans="7:7">
      <c r="G27277" s="220"/>
    </row>
    <row r="27278" spans="7:7">
      <c r="G27278" s="220"/>
    </row>
    <row r="27279" spans="7:7">
      <c r="G27279" s="220"/>
    </row>
    <row r="27280" spans="7:7">
      <c r="G27280" s="220"/>
    </row>
    <row r="27281" spans="7:7">
      <c r="G27281" s="220"/>
    </row>
    <row r="27282" spans="7:7">
      <c r="G27282" s="220"/>
    </row>
    <row r="27283" spans="7:7">
      <c r="G27283" s="220"/>
    </row>
    <row r="27284" spans="7:7">
      <c r="G27284" s="220"/>
    </row>
    <row r="27285" spans="7:7">
      <c r="G27285" s="220"/>
    </row>
    <row r="27286" spans="7:7">
      <c r="G27286" s="220"/>
    </row>
    <row r="27287" spans="7:7">
      <c r="G27287" s="220"/>
    </row>
    <row r="27288" spans="7:7">
      <c r="G27288" s="220"/>
    </row>
    <row r="27289" spans="7:7">
      <c r="G27289" s="220"/>
    </row>
    <row r="27290" spans="7:7">
      <c r="G27290" s="220"/>
    </row>
    <row r="27291" spans="7:7">
      <c r="G27291" s="220"/>
    </row>
    <row r="27292" spans="7:7">
      <c r="G27292" s="220"/>
    </row>
    <row r="27293" spans="7:7">
      <c r="G27293" s="220"/>
    </row>
    <row r="27294" spans="7:7">
      <c r="G27294" s="220"/>
    </row>
    <row r="27295" spans="7:7">
      <c r="G27295" s="220"/>
    </row>
    <row r="27296" spans="7:7">
      <c r="G27296" s="220"/>
    </row>
    <row r="27297" spans="7:7">
      <c r="G27297" s="220"/>
    </row>
    <row r="27298" spans="7:7">
      <c r="G27298" s="220"/>
    </row>
    <row r="27299" spans="7:7">
      <c r="G27299" s="220"/>
    </row>
    <row r="27300" spans="7:7">
      <c r="G27300" s="220"/>
    </row>
    <row r="27301" spans="7:7">
      <c r="G27301" s="220"/>
    </row>
    <row r="27302" spans="7:7">
      <c r="G27302" s="220"/>
    </row>
    <row r="27303" spans="7:7">
      <c r="G27303" s="220"/>
    </row>
    <row r="27304" spans="7:7">
      <c r="G27304" s="220"/>
    </row>
    <row r="27305" spans="7:7">
      <c r="G27305" s="220"/>
    </row>
    <row r="27306" spans="7:7">
      <c r="G27306" s="220"/>
    </row>
    <row r="27307" spans="7:7">
      <c r="G27307" s="220"/>
    </row>
    <row r="27308" spans="7:7">
      <c r="G27308" s="220"/>
    </row>
    <row r="27309" spans="7:7">
      <c r="G27309" s="220"/>
    </row>
    <row r="27310" spans="7:7">
      <c r="G27310" s="220"/>
    </row>
    <row r="27311" spans="7:7">
      <c r="G27311" s="220"/>
    </row>
    <row r="27312" spans="7:7">
      <c r="G27312" s="220"/>
    </row>
    <row r="27313" spans="7:7">
      <c r="G27313" s="220"/>
    </row>
    <row r="27314" spans="7:7">
      <c r="G27314" s="220"/>
    </row>
    <row r="27315" spans="7:7">
      <c r="G27315" s="220"/>
    </row>
    <row r="27316" spans="7:7">
      <c r="G27316" s="220"/>
    </row>
    <row r="27317" spans="7:7">
      <c r="G27317" s="220"/>
    </row>
    <row r="27318" spans="7:7">
      <c r="G27318" s="220"/>
    </row>
    <row r="27319" spans="7:7">
      <c r="G27319" s="220"/>
    </row>
    <row r="27320" spans="7:7">
      <c r="G27320" s="220"/>
    </row>
    <row r="27321" spans="7:7">
      <c r="G27321" s="220"/>
    </row>
    <row r="27322" spans="7:7">
      <c r="G27322" s="220"/>
    </row>
    <row r="27323" spans="7:7">
      <c r="G27323" s="220"/>
    </row>
    <row r="27324" spans="7:7">
      <c r="G27324" s="220"/>
    </row>
    <row r="27325" spans="7:7">
      <c r="G27325" s="220"/>
    </row>
    <row r="27326" spans="7:7">
      <c r="G27326" s="220"/>
    </row>
    <row r="27327" spans="7:7">
      <c r="G27327" s="220"/>
    </row>
    <row r="27328" spans="7:7">
      <c r="G27328" s="220"/>
    </row>
    <row r="27329" spans="7:7">
      <c r="G27329" s="220"/>
    </row>
    <row r="27330" spans="7:7">
      <c r="G27330" s="220"/>
    </row>
    <row r="27331" spans="7:7">
      <c r="G27331" s="220"/>
    </row>
    <row r="27332" spans="7:7">
      <c r="G27332" s="220"/>
    </row>
    <row r="27333" spans="7:7">
      <c r="G27333" s="220"/>
    </row>
    <row r="27334" spans="7:7">
      <c r="G27334" s="220"/>
    </row>
    <row r="27335" spans="7:7">
      <c r="G27335" s="220"/>
    </row>
    <row r="27336" spans="7:7">
      <c r="G27336" s="220"/>
    </row>
    <row r="27337" spans="7:7">
      <c r="G27337" s="220"/>
    </row>
    <row r="27338" spans="7:7">
      <c r="G27338" s="220"/>
    </row>
    <row r="27339" spans="7:7">
      <c r="G27339" s="220"/>
    </row>
    <row r="27340" spans="7:7">
      <c r="G27340" s="220"/>
    </row>
    <row r="27341" spans="7:7">
      <c r="G27341" s="220"/>
    </row>
    <row r="27342" spans="7:7">
      <c r="G27342" s="220"/>
    </row>
    <row r="27343" spans="7:7">
      <c r="G27343" s="220"/>
    </row>
    <row r="27344" spans="7:7">
      <c r="G27344" s="220"/>
    </row>
    <row r="27345" spans="7:7">
      <c r="G27345" s="220"/>
    </row>
    <row r="27346" spans="7:7">
      <c r="G27346" s="220"/>
    </row>
    <row r="27347" spans="7:7">
      <c r="G27347" s="220"/>
    </row>
    <row r="27348" spans="7:7">
      <c r="G27348" s="220"/>
    </row>
    <row r="27349" spans="7:7">
      <c r="G27349" s="220"/>
    </row>
    <row r="27350" spans="7:7">
      <c r="G27350" s="220"/>
    </row>
    <row r="27351" spans="7:7">
      <c r="G27351" s="220"/>
    </row>
    <row r="27352" spans="7:7">
      <c r="G27352" s="220"/>
    </row>
    <row r="27353" spans="7:7">
      <c r="G27353" s="220"/>
    </row>
    <row r="27354" spans="7:7">
      <c r="G27354" s="220"/>
    </row>
    <row r="27355" spans="7:7">
      <c r="G27355" s="220"/>
    </row>
    <row r="27356" spans="7:7">
      <c r="G27356" s="220"/>
    </row>
    <row r="27357" spans="7:7">
      <c r="G27357" s="220"/>
    </row>
    <row r="27358" spans="7:7">
      <c r="G27358" s="220"/>
    </row>
    <row r="27359" spans="7:7">
      <c r="G27359" s="220"/>
    </row>
    <row r="27360" spans="7:7">
      <c r="G27360" s="220"/>
    </row>
    <row r="27361" spans="7:7">
      <c r="G27361" s="220"/>
    </row>
    <row r="27362" spans="7:7">
      <c r="G27362" s="220"/>
    </row>
    <row r="27363" spans="7:7">
      <c r="G27363" s="220"/>
    </row>
    <row r="27364" spans="7:7">
      <c r="G27364" s="220"/>
    </row>
    <row r="27365" spans="7:7">
      <c r="G27365" s="220"/>
    </row>
    <row r="27366" spans="7:7">
      <c r="G27366" s="220"/>
    </row>
    <row r="27367" spans="7:7">
      <c r="G27367" s="220"/>
    </row>
    <row r="27368" spans="7:7">
      <c r="G27368" s="220"/>
    </row>
    <row r="27369" spans="7:7">
      <c r="G27369" s="220"/>
    </row>
    <row r="27370" spans="7:7">
      <c r="G27370" s="220"/>
    </row>
    <row r="27371" spans="7:7">
      <c r="G27371" s="220"/>
    </row>
    <row r="27372" spans="7:7">
      <c r="G27372" s="220"/>
    </row>
    <row r="27373" spans="7:7">
      <c r="G27373" s="220"/>
    </row>
    <row r="27374" spans="7:7">
      <c r="G27374" s="220"/>
    </row>
    <row r="27375" spans="7:7">
      <c r="G27375" s="220"/>
    </row>
    <row r="27376" spans="7:7">
      <c r="G27376" s="220"/>
    </row>
    <row r="27377" spans="7:7">
      <c r="G27377" s="220"/>
    </row>
    <row r="27378" spans="7:7">
      <c r="G27378" s="220"/>
    </row>
    <row r="27379" spans="7:7">
      <c r="G27379" s="220"/>
    </row>
    <row r="27380" spans="7:7">
      <c r="G27380" s="220"/>
    </row>
    <row r="27381" spans="7:7">
      <c r="G27381" s="220"/>
    </row>
    <row r="27382" spans="7:7">
      <c r="G27382" s="220"/>
    </row>
    <row r="27383" spans="7:7">
      <c r="G27383" s="220"/>
    </row>
    <row r="27384" spans="7:7">
      <c r="G27384" s="220"/>
    </row>
    <row r="27385" spans="7:7">
      <c r="G27385" s="220"/>
    </row>
    <row r="27386" spans="7:7">
      <c r="G27386" s="220"/>
    </row>
    <row r="27387" spans="7:7">
      <c r="G27387" s="220"/>
    </row>
    <row r="27388" spans="7:7">
      <c r="G27388" s="220"/>
    </row>
    <row r="27389" spans="7:7">
      <c r="G27389" s="220"/>
    </row>
    <row r="27390" spans="7:7">
      <c r="G27390" s="220"/>
    </row>
    <row r="27391" spans="7:7">
      <c r="G27391" s="220"/>
    </row>
    <row r="27392" spans="7:7">
      <c r="G27392" s="220"/>
    </row>
    <row r="27393" spans="7:7">
      <c r="G27393" s="220"/>
    </row>
    <row r="27394" spans="7:7">
      <c r="G27394" s="220"/>
    </row>
    <row r="27395" spans="7:7">
      <c r="G27395" s="220"/>
    </row>
    <row r="27396" spans="7:7">
      <c r="G27396" s="220"/>
    </row>
    <row r="27397" spans="7:7">
      <c r="G27397" s="220"/>
    </row>
    <row r="27398" spans="7:7">
      <c r="G27398" s="220"/>
    </row>
    <row r="27399" spans="7:7">
      <c r="G27399" s="220"/>
    </row>
    <row r="27400" spans="7:7">
      <c r="G27400" s="220"/>
    </row>
    <row r="27401" spans="7:7">
      <c r="G27401" s="220"/>
    </row>
    <row r="27402" spans="7:7">
      <c r="G27402" s="220"/>
    </row>
    <row r="27403" spans="7:7">
      <c r="G27403" s="220"/>
    </row>
    <row r="27404" spans="7:7">
      <c r="G27404" s="220"/>
    </row>
    <row r="27405" spans="7:7">
      <c r="G27405" s="220"/>
    </row>
    <row r="27406" spans="7:7">
      <c r="G27406" s="220"/>
    </row>
    <row r="27407" spans="7:7">
      <c r="G27407" s="220"/>
    </row>
    <row r="27408" spans="7:7">
      <c r="G27408" s="220"/>
    </row>
    <row r="27409" spans="7:7">
      <c r="G27409" s="220"/>
    </row>
    <row r="27410" spans="7:7">
      <c r="G27410" s="220"/>
    </row>
    <row r="27411" spans="7:7">
      <c r="G27411" s="220"/>
    </row>
    <row r="27412" spans="7:7">
      <c r="G27412" s="220"/>
    </row>
    <row r="27413" spans="7:7">
      <c r="G27413" s="220"/>
    </row>
    <row r="27414" spans="7:7">
      <c r="G27414" s="220"/>
    </row>
    <row r="27415" spans="7:7">
      <c r="G27415" s="220"/>
    </row>
    <row r="27416" spans="7:7">
      <c r="G27416" s="220"/>
    </row>
    <row r="27417" spans="7:7">
      <c r="G27417" s="220"/>
    </row>
    <row r="27418" spans="7:7">
      <c r="G27418" s="220"/>
    </row>
    <row r="27419" spans="7:7">
      <c r="G27419" s="220"/>
    </row>
    <row r="27420" spans="7:7">
      <c r="G27420" s="220"/>
    </row>
    <row r="27421" spans="7:7">
      <c r="G27421" s="220"/>
    </row>
    <row r="27422" spans="7:7">
      <c r="G27422" s="220"/>
    </row>
    <row r="27423" spans="7:7">
      <c r="G27423" s="220"/>
    </row>
    <row r="27424" spans="7:7">
      <c r="G27424" s="220"/>
    </row>
    <row r="27425" spans="7:7">
      <c r="G27425" s="220"/>
    </row>
    <row r="27426" spans="7:7">
      <c r="G27426" s="220"/>
    </row>
    <row r="27427" spans="7:7">
      <c r="G27427" s="220"/>
    </row>
    <row r="27428" spans="7:7">
      <c r="G27428" s="220"/>
    </row>
    <row r="27429" spans="7:7">
      <c r="G27429" s="220"/>
    </row>
    <row r="27430" spans="7:7">
      <c r="G27430" s="220"/>
    </row>
    <row r="27431" spans="7:7">
      <c r="G27431" s="220"/>
    </row>
    <row r="27432" spans="7:7">
      <c r="G27432" s="220"/>
    </row>
    <row r="27433" spans="7:7">
      <c r="G27433" s="220"/>
    </row>
    <row r="27434" spans="7:7">
      <c r="G27434" s="220"/>
    </row>
    <row r="27435" spans="7:7">
      <c r="G27435" s="220"/>
    </row>
    <row r="27436" spans="7:7">
      <c r="G27436" s="220"/>
    </row>
    <row r="27437" spans="7:7">
      <c r="G27437" s="220"/>
    </row>
    <row r="27438" spans="7:7">
      <c r="G27438" s="220"/>
    </row>
    <row r="27439" spans="7:7">
      <c r="G27439" s="220"/>
    </row>
    <row r="27440" spans="7:7">
      <c r="G27440" s="220"/>
    </row>
    <row r="27441" spans="7:7">
      <c r="G27441" s="220"/>
    </row>
    <row r="27442" spans="7:7">
      <c r="G27442" s="220"/>
    </row>
    <row r="27443" spans="7:7">
      <c r="G27443" s="220"/>
    </row>
    <row r="27444" spans="7:7">
      <c r="G27444" s="220"/>
    </row>
    <row r="27445" spans="7:7">
      <c r="G27445" s="220"/>
    </row>
    <row r="27446" spans="7:7">
      <c r="G27446" s="220"/>
    </row>
    <row r="27447" spans="7:7">
      <c r="G27447" s="220"/>
    </row>
    <row r="27448" spans="7:7">
      <c r="G27448" s="220"/>
    </row>
    <row r="27449" spans="7:7">
      <c r="G27449" s="220"/>
    </row>
    <row r="27450" spans="7:7">
      <c r="G27450" s="220"/>
    </row>
    <row r="27451" spans="7:7">
      <c r="G27451" s="220"/>
    </row>
    <row r="27452" spans="7:7">
      <c r="G27452" s="220"/>
    </row>
    <row r="27453" spans="7:7">
      <c r="G27453" s="220"/>
    </row>
    <row r="27454" spans="7:7">
      <c r="G27454" s="220"/>
    </row>
    <row r="27455" spans="7:7">
      <c r="G27455" s="220"/>
    </row>
    <row r="27456" spans="7:7">
      <c r="G27456" s="220"/>
    </row>
    <row r="27457" spans="7:7">
      <c r="G27457" s="220"/>
    </row>
    <row r="27458" spans="7:7">
      <c r="G27458" s="220"/>
    </row>
    <row r="27459" spans="7:7">
      <c r="G27459" s="220"/>
    </row>
    <row r="27460" spans="7:7">
      <c r="G27460" s="220"/>
    </row>
    <row r="27461" spans="7:7">
      <c r="G27461" s="220"/>
    </row>
    <row r="27462" spans="7:7">
      <c r="G27462" s="220"/>
    </row>
    <row r="27463" spans="7:7">
      <c r="G27463" s="220"/>
    </row>
    <row r="27464" spans="7:7">
      <c r="G27464" s="220"/>
    </row>
    <row r="27465" spans="7:7">
      <c r="G27465" s="220"/>
    </row>
    <row r="27466" spans="7:7">
      <c r="G27466" s="220"/>
    </row>
    <row r="27467" spans="7:7">
      <c r="G27467" s="220"/>
    </row>
    <row r="27468" spans="7:7">
      <c r="G27468" s="220"/>
    </row>
    <row r="27469" spans="7:7">
      <c r="G27469" s="220"/>
    </row>
    <row r="27470" spans="7:7">
      <c r="G27470" s="220"/>
    </row>
    <row r="27471" spans="7:7">
      <c r="G27471" s="220"/>
    </row>
    <row r="27472" spans="7:7">
      <c r="G27472" s="220"/>
    </row>
    <row r="27473" spans="7:7">
      <c r="G27473" s="220"/>
    </row>
    <row r="27474" spans="7:7">
      <c r="G27474" s="220"/>
    </row>
    <row r="27475" spans="7:7">
      <c r="G27475" s="220"/>
    </row>
    <row r="27476" spans="7:7">
      <c r="G27476" s="220"/>
    </row>
    <row r="27477" spans="7:7">
      <c r="G27477" s="220"/>
    </row>
    <row r="27478" spans="7:7">
      <c r="G27478" s="220"/>
    </row>
    <row r="27479" spans="7:7">
      <c r="G27479" s="220"/>
    </row>
    <row r="27480" spans="7:7">
      <c r="G27480" s="220"/>
    </row>
    <row r="27481" spans="7:7">
      <c r="G27481" s="220"/>
    </row>
    <row r="27482" spans="7:7">
      <c r="G27482" s="220"/>
    </row>
    <row r="27483" spans="7:7">
      <c r="G27483" s="220"/>
    </row>
    <row r="27484" spans="7:7">
      <c r="G27484" s="220"/>
    </row>
    <row r="27485" spans="7:7">
      <c r="G27485" s="220"/>
    </row>
    <row r="27486" spans="7:7">
      <c r="G27486" s="220"/>
    </row>
    <row r="27487" spans="7:7">
      <c r="G27487" s="220"/>
    </row>
    <row r="27488" spans="7:7">
      <c r="G27488" s="220"/>
    </row>
    <row r="27489" spans="7:7">
      <c r="G27489" s="220"/>
    </row>
    <row r="27490" spans="7:7">
      <c r="G27490" s="220"/>
    </row>
    <row r="27491" spans="7:7">
      <c r="G27491" s="220"/>
    </row>
    <row r="27492" spans="7:7">
      <c r="G27492" s="220"/>
    </row>
    <row r="27493" spans="7:7">
      <c r="G27493" s="220"/>
    </row>
    <row r="27494" spans="7:7">
      <c r="G27494" s="220"/>
    </row>
    <row r="27495" spans="7:7">
      <c r="G27495" s="220"/>
    </row>
    <row r="27496" spans="7:7">
      <c r="G27496" s="220"/>
    </row>
    <row r="27497" spans="7:7">
      <c r="G27497" s="220"/>
    </row>
    <row r="27498" spans="7:7">
      <c r="G27498" s="220"/>
    </row>
    <row r="27499" spans="7:7">
      <c r="G27499" s="220"/>
    </row>
    <row r="27500" spans="7:7">
      <c r="G27500" s="220"/>
    </row>
    <row r="27501" spans="7:7">
      <c r="G27501" s="220"/>
    </row>
    <row r="27502" spans="7:7">
      <c r="G27502" s="220"/>
    </row>
    <row r="27503" spans="7:7">
      <c r="G27503" s="220"/>
    </row>
    <row r="27504" spans="7:7">
      <c r="G27504" s="220"/>
    </row>
    <row r="27505" spans="7:7">
      <c r="G27505" s="220"/>
    </row>
    <row r="27506" spans="7:7">
      <c r="G27506" s="220"/>
    </row>
    <row r="27507" spans="7:7">
      <c r="G27507" s="220"/>
    </row>
    <row r="27508" spans="7:7">
      <c r="G27508" s="220"/>
    </row>
    <row r="27509" spans="7:7">
      <c r="G27509" s="220"/>
    </row>
    <row r="27510" spans="7:7">
      <c r="G27510" s="220"/>
    </row>
    <row r="27511" spans="7:7">
      <c r="G27511" s="220"/>
    </row>
    <row r="27512" spans="7:7">
      <c r="G27512" s="220"/>
    </row>
    <row r="27513" spans="7:7">
      <c r="G27513" s="220"/>
    </row>
    <row r="27514" spans="7:7">
      <c r="G27514" s="220"/>
    </row>
    <row r="27515" spans="7:7">
      <c r="G27515" s="220"/>
    </row>
    <row r="27516" spans="7:7">
      <c r="G27516" s="220"/>
    </row>
    <row r="27517" spans="7:7">
      <c r="G27517" s="220"/>
    </row>
    <row r="27518" spans="7:7">
      <c r="G27518" s="220"/>
    </row>
    <row r="27519" spans="7:7">
      <c r="G27519" s="220"/>
    </row>
    <row r="27520" spans="7:7">
      <c r="G27520" s="220"/>
    </row>
    <row r="27521" spans="7:7">
      <c r="G27521" s="220"/>
    </row>
    <row r="27522" spans="7:7">
      <c r="G27522" s="220"/>
    </row>
    <row r="27523" spans="7:7">
      <c r="G27523" s="220"/>
    </row>
    <row r="27524" spans="7:7">
      <c r="G27524" s="220"/>
    </row>
    <row r="27525" spans="7:7">
      <c r="G27525" s="220"/>
    </row>
    <row r="27526" spans="7:7">
      <c r="G27526" s="220"/>
    </row>
    <row r="27527" spans="7:7">
      <c r="G27527" s="220"/>
    </row>
    <row r="27528" spans="7:7">
      <c r="G27528" s="220"/>
    </row>
    <row r="27529" spans="7:7">
      <c r="G27529" s="220"/>
    </row>
    <row r="27530" spans="7:7">
      <c r="G27530" s="220"/>
    </row>
    <row r="27531" spans="7:7">
      <c r="G27531" s="220"/>
    </row>
    <row r="27532" spans="7:7">
      <c r="G27532" s="220"/>
    </row>
    <row r="27533" spans="7:7">
      <c r="G27533" s="220"/>
    </row>
    <row r="27534" spans="7:7">
      <c r="G27534" s="220"/>
    </row>
    <row r="27535" spans="7:7">
      <c r="G27535" s="220"/>
    </row>
    <row r="27536" spans="7:7">
      <c r="G27536" s="220"/>
    </row>
    <row r="27537" spans="7:7">
      <c r="G27537" s="220"/>
    </row>
    <row r="27538" spans="7:7">
      <c r="G27538" s="220"/>
    </row>
    <row r="27539" spans="7:7">
      <c r="G27539" s="220"/>
    </row>
    <row r="27540" spans="7:7">
      <c r="G27540" s="220"/>
    </row>
    <row r="27541" spans="7:7">
      <c r="G27541" s="220"/>
    </row>
    <row r="27542" spans="7:7">
      <c r="G27542" s="220"/>
    </row>
    <row r="27543" spans="7:7">
      <c r="G27543" s="220"/>
    </row>
    <row r="27544" spans="7:7">
      <c r="G27544" s="220"/>
    </row>
    <row r="27545" spans="7:7">
      <c r="G27545" s="220"/>
    </row>
    <row r="27546" spans="7:7">
      <c r="G27546" s="220"/>
    </row>
    <row r="27547" spans="7:7">
      <c r="G27547" s="220"/>
    </row>
    <row r="27548" spans="7:7">
      <c r="G27548" s="220"/>
    </row>
    <row r="27549" spans="7:7">
      <c r="G27549" s="220"/>
    </row>
    <row r="27550" spans="7:7">
      <c r="G27550" s="220"/>
    </row>
    <row r="27551" spans="7:7">
      <c r="G27551" s="220"/>
    </row>
    <row r="27552" spans="7:7">
      <c r="G27552" s="220"/>
    </row>
    <row r="27553" spans="7:7">
      <c r="G27553" s="220"/>
    </row>
    <row r="27554" spans="7:7">
      <c r="G27554" s="220"/>
    </row>
    <row r="27555" spans="7:7">
      <c r="G27555" s="220"/>
    </row>
    <row r="27556" spans="7:7">
      <c r="G27556" s="220"/>
    </row>
    <row r="27557" spans="7:7">
      <c r="G27557" s="220"/>
    </row>
    <row r="27558" spans="7:7">
      <c r="G27558" s="220"/>
    </row>
    <row r="27559" spans="7:7">
      <c r="G27559" s="220"/>
    </row>
    <row r="27560" spans="7:7">
      <c r="G27560" s="220"/>
    </row>
    <row r="27561" spans="7:7">
      <c r="G27561" s="220"/>
    </row>
    <row r="27562" spans="7:7">
      <c r="G27562" s="220"/>
    </row>
    <row r="27563" spans="7:7">
      <c r="G27563" s="220"/>
    </row>
    <row r="27564" spans="7:7">
      <c r="G27564" s="220"/>
    </row>
    <row r="27565" spans="7:7">
      <c r="G27565" s="220"/>
    </row>
    <row r="27566" spans="7:7">
      <c r="G27566" s="220"/>
    </row>
    <row r="27567" spans="7:7">
      <c r="G27567" s="220"/>
    </row>
    <row r="27568" spans="7:7">
      <c r="G27568" s="220"/>
    </row>
    <row r="27569" spans="7:7">
      <c r="G27569" s="220"/>
    </row>
    <row r="27570" spans="7:7">
      <c r="G27570" s="220"/>
    </row>
    <row r="27571" spans="7:7">
      <c r="G27571" s="220"/>
    </row>
    <row r="27572" spans="7:7">
      <c r="G27572" s="220"/>
    </row>
    <row r="27573" spans="7:7">
      <c r="G27573" s="220"/>
    </row>
    <row r="27574" spans="7:7">
      <c r="G27574" s="220"/>
    </row>
    <row r="27575" spans="7:7">
      <c r="G27575" s="220"/>
    </row>
    <row r="27576" spans="7:7">
      <c r="G27576" s="220"/>
    </row>
    <row r="27577" spans="7:7">
      <c r="G27577" s="220"/>
    </row>
    <row r="27578" spans="7:7">
      <c r="G27578" s="220"/>
    </row>
    <row r="27579" spans="7:7">
      <c r="G27579" s="220"/>
    </row>
    <row r="27580" spans="7:7">
      <c r="G27580" s="220"/>
    </row>
    <row r="27581" spans="7:7">
      <c r="G27581" s="220"/>
    </row>
    <row r="27582" spans="7:7">
      <c r="G27582" s="220"/>
    </row>
    <row r="27583" spans="7:7">
      <c r="G27583" s="220"/>
    </row>
    <row r="27584" spans="7:7">
      <c r="G27584" s="220"/>
    </row>
    <row r="27585" spans="7:7">
      <c r="G27585" s="220"/>
    </row>
    <row r="27586" spans="7:7">
      <c r="G27586" s="220"/>
    </row>
    <row r="27587" spans="7:7">
      <c r="G27587" s="220"/>
    </row>
    <row r="27588" spans="7:7">
      <c r="G27588" s="220"/>
    </row>
    <row r="27589" spans="7:7">
      <c r="G27589" s="220"/>
    </row>
    <row r="27590" spans="7:7">
      <c r="G27590" s="220"/>
    </row>
    <row r="27591" spans="7:7">
      <c r="G27591" s="220"/>
    </row>
    <row r="27592" spans="7:7">
      <c r="G27592" s="220"/>
    </row>
    <row r="27593" spans="7:7">
      <c r="G27593" s="220"/>
    </row>
    <row r="27594" spans="7:7">
      <c r="G27594" s="220"/>
    </row>
    <row r="27595" spans="7:7">
      <c r="G27595" s="220"/>
    </row>
    <row r="27596" spans="7:7">
      <c r="G27596" s="220"/>
    </row>
    <row r="27597" spans="7:7">
      <c r="G27597" s="220"/>
    </row>
    <row r="27598" spans="7:7">
      <c r="G27598" s="220"/>
    </row>
    <row r="27599" spans="7:7">
      <c r="G27599" s="220"/>
    </row>
    <row r="27600" spans="7:7">
      <c r="G27600" s="220"/>
    </row>
    <row r="27601" spans="7:7">
      <c r="G27601" s="220"/>
    </row>
    <row r="27602" spans="7:7">
      <c r="G27602" s="220"/>
    </row>
    <row r="27603" spans="7:7">
      <c r="G27603" s="220"/>
    </row>
    <row r="27604" spans="7:7">
      <c r="G27604" s="220"/>
    </row>
    <row r="27605" spans="7:7">
      <c r="G27605" s="220"/>
    </row>
    <row r="27606" spans="7:7">
      <c r="G27606" s="220"/>
    </row>
    <row r="27607" spans="7:7">
      <c r="G27607" s="220"/>
    </row>
    <row r="27608" spans="7:7">
      <c r="G27608" s="220"/>
    </row>
    <row r="27609" spans="7:7">
      <c r="G27609" s="220"/>
    </row>
    <row r="27610" spans="7:7">
      <c r="G27610" s="220"/>
    </row>
    <row r="27611" spans="7:7">
      <c r="G27611" s="220"/>
    </row>
    <row r="27612" spans="7:7">
      <c r="G27612" s="220"/>
    </row>
    <row r="27613" spans="7:7">
      <c r="G27613" s="220"/>
    </row>
    <row r="27614" spans="7:7">
      <c r="G27614" s="220"/>
    </row>
    <row r="27615" spans="7:7">
      <c r="G27615" s="220"/>
    </row>
    <row r="27616" spans="7:7">
      <c r="G27616" s="220"/>
    </row>
    <row r="27617" spans="7:7">
      <c r="G27617" s="220"/>
    </row>
    <row r="27618" spans="7:7">
      <c r="G27618" s="220"/>
    </row>
    <row r="27619" spans="7:7">
      <c r="G27619" s="220"/>
    </row>
    <row r="27620" spans="7:7">
      <c r="G27620" s="220"/>
    </row>
    <row r="27621" spans="7:7">
      <c r="G27621" s="220"/>
    </row>
    <row r="27622" spans="7:7">
      <c r="G27622" s="220"/>
    </row>
    <row r="27623" spans="7:7">
      <c r="G27623" s="220"/>
    </row>
    <row r="27624" spans="7:7">
      <c r="G27624" s="220"/>
    </row>
    <row r="27625" spans="7:7">
      <c r="G27625" s="220"/>
    </row>
    <row r="27626" spans="7:7">
      <c r="G27626" s="220"/>
    </row>
    <row r="27627" spans="7:7">
      <c r="G27627" s="220"/>
    </row>
    <row r="27628" spans="7:7">
      <c r="G27628" s="220"/>
    </row>
    <row r="27629" spans="7:7">
      <c r="G27629" s="220"/>
    </row>
    <row r="27630" spans="7:7">
      <c r="G27630" s="220"/>
    </row>
    <row r="27631" spans="7:7">
      <c r="G27631" s="220"/>
    </row>
    <row r="27632" spans="7:7">
      <c r="G27632" s="220"/>
    </row>
    <row r="27633" spans="7:7">
      <c r="G27633" s="220"/>
    </row>
    <row r="27634" spans="7:7">
      <c r="G27634" s="220"/>
    </row>
    <row r="27635" spans="7:7">
      <c r="G27635" s="220"/>
    </row>
    <row r="27636" spans="7:7">
      <c r="G27636" s="220"/>
    </row>
    <row r="27637" spans="7:7">
      <c r="G27637" s="220"/>
    </row>
    <row r="27638" spans="7:7">
      <c r="G27638" s="220"/>
    </row>
    <row r="27639" spans="7:7">
      <c r="G27639" s="220"/>
    </row>
    <row r="27640" spans="7:7">
      <c r="G27640" s="220"/>
    </row>
    <row r="27641" spans="7:7">
      <c r="G27641" s="220"/>
    </row>
    <row r="27642" spans="7:7">
      <c r="G27642" s="220"/>
    </row>
    <row r="27643" spans="7:7">
      <c r="G27643" s="220"/>
    </row>
    <row r="27644" spans="7:7">
      <c r="G27644" s="220"/>
    </row>
    <row r="27645" spans="7:7">
      <c r="G27645" s="220"/>
    </row>
    <row r="27646" spans="7:7">
      <c r="G27646" s="220"/>
    </row>
    <row r="27647" spans="7:7">
      <c r="G27647" s="220"/>
    </row>
    <row r="27648" spans="7:7">
      <c r="G27648" s="220"/>
    </row>
    <row r="27649" spans="7:7">
      <c r="G27649" s="220"/>
    </row>
    <row r="27650" spans="7:7">
      <c r="G27650" s="220"/>
    </row>
    <row r="27651" spans="7:7">
      <c r="G27651" s="220"/>
    </row>
    <row r="27652" spans="7:7">
      <c r="G27652" s="220"/>
    </row>
    <row r="27653" spans="7:7">
      <c r="G27653" s="220"/>
    </row>
    <row r="27654" spans="7:7">
      <c r="G27654" s="220"/>
    </row>
    <row r="27655" spans="7:7">
      <c r="G27655" s="220"/>
    </row>
    <row r="27656" spans="7:7">
      <c r="G27656" s="220"/>
    </row>
    <row r="27657" spans="7:7">
      <c r="G27657" s="220"/>
    </row>
    <row r="27658" spans="7:7">
      <c r="G27658" s="220"/>
    </row>
    <row r="27659" spans="7:7">
      <c r="G27659" s="220"/>
    </row>
    <row r="27660" spans="7:7">
      <c r="G27660" s="220"/>
    </row>
    <row r="27661" spans="7:7">
      <c r="G27661" s="220"/>
    </row>
    <row r="27662" spans="7:7">
      <c r="G27662" s="220"/>
    </row>
    <row r="27663" spans="7:7">
      <c r="G27663" s="220"/>
    </row>
    <row r="27664" spans="7:7">
      <c r="G27664" s="220"/>
    </row>
    <row r="27665" spans="7:7">
      <c r="G27665" s="220"/>
    </row>
    <row r="27666" spans="7:7">
      <c r="G27666" s="220"/>
    </row>
    <row r="27667" spans="7:7">
      <c r="G27667" s="220"/>
    </row>
    <row r="27668" spans="7:7">
      <c r="G27668" s="220"/>
    </row>
    <row r="27669" spans="7:7">
      <c r="G27669" s="220"/>
    </row>
    <row r="27670" spans="7:7">
      <c r="G27670" s="220"/>
    </row>
    <row r="27671" spans="7:7">
      <c r="G27671" s="220"/>
    </row>
    <row r="27672" spans="7:7">
      <c r="G27672" s="220"/>
    </row>
    <row r="27673" spans="7:7">
      <c r="G27673" s="220"/>
    </row>
    <row r="27674" spans="7:7">
      <c r="G27674" s="220"/>
    </row>
    <row r="27675" spans="7:7">
      <c r="G27675" s="220"/>
    </row>
    <row r="27676" spans="7:7">
      <c r="G27676" s="220"/>
    </row>
    <row r="27677" spans="7:7">
      <c r="G27677" s="220"/>
    </row>
    <row r="27678" spans="7:7">
      <c r="G27678" s="220"/>
    </row>
    <row r="27679" spans="7:7">
      <c r="G27679" s="220"/>
    </row>
    <row r="27680" spans="7:7">
      <c r="G27680" s="220"/>
    </row>
    <row r="27681" spans="7:7">
      <c r="G27681" s="220"/>
    </row>
    <row r="27682" spans="7:7">
      <c r="G27682" s="220"/>
    </row>
    <row r="27683" spans="7:7">
      <c r="G27683" s="220"/>
    </row>
    <row r="27684" spans="7:7">
      <c r="G27684" s="220"/>
    </row>
    <row r="27685" spans="7:7">
      <c r="G27685" s="220"/>
    </row>
    <row r="27686" spans="7:7">
      <c r="G27686" s="220"/>
    </row>
    <row r="27687" spans="7:7">
      <c r="G27687" s="220"/>
    </row>
    <row r="27688" spans="7:7">
      <c r="G27688" s="220"/>
    </row>
    <row r="27689" spans="7:7">
      <c r="G27689" s="220"/>
    </row>
    <row r="27690" spans="7:7">
      <c r="G27690" s="220"/>
    </row>
    <row r="27691" spans="7:7">
      <c r="G27691" s="220"/>
    </row>
    <row r="27692" spans="7:7">
      <c r="G27692" s="220"/>
    </row>
    <row r="27693" spans="7:7">
      <c r="G27693" s="220"/>
    </row>
    <row r="27694" spans="7:7">
      <c r="G27694" s="220"/>
    </row>
    <row r="27695" spans="7:7">
      <c r="G27695" s="220"/>
    </row>
    <row r="27696" spans="7:7">
      <c r="G27696" s="220"/>
    </row>
    <row r="27697" spans="7:7">
      <c r="G27697" s="220"/>
    </row>
    <row r="27698" spans="7:7">
      <c r="G27698" s="220"/>
    </row>
    <row r="27699" spans="7:7">
      <c r="G27699" s="220"/>
    </row>
    <row r="27700" spans="7:7">
      <c r="G27700" s="220"/>
    </row>
    <row r="27701" spans="7:7">
      <c r="G27701" s="220"/>
    </row>
    <row r="27702" spans="7:7">
      <c r="G27702" s="220"/>
    </row>
    <row r="27703" spans="7:7">
      <c r="G27703" s="220"/>
    </row>
    <row r="27704" spans="7:7">
      <c r="G27704" s="220"/>
    </row>
    <row r="27705" spans="7:7">
      <c r="G27705" s="220"/>
    </row>
    <row r="27706" spans="7:7">
      <c r="G27706" s="220"/>
    </row>
    <row r="27707" spans="7:7">
      <c r="G27707" s="220"/>
    </row>
    <row r="27708" spans="7:7">
      <c r="G27708" s="220"/>
    </row>
    <row r="27709" spans="7:7">
      <c r="G27709" s="220"/>
    </row>
    <row r="27710" spans="7:7">
      <c r="G27710" s="220"/>
    </row>
    <row r="27711" spans="7:7">
      <c r="G27711" s="220"/>
    </row>
    <row r="27712" spans="7:7">
      <c r="G27712" s="220"/>
    </row>
    <row r="27713" spans="7:7">
      <c r="G27713" s="220"/>
    </row>
    <row r="27714" spans="7:7">
      <c r="G27714" s="220"/>
    </row>
    <row r="27715" spans="7:7">
      <c r="G27715" s="220"/>
    </row>
    <row r="27716" spans="7:7">
      <c r="G27716" s="220"/>
    </row>
    <row r="27717" spans="7:7">
      <c r="G27717" s="220"/>
    </row>
    <row r="27718" spans="7:7">
      <c r="G27718" s="220"/>
    </row>
    <row r="27719" spans="7:7">
      <c r="G27719" s="220"/>
    </row>
    <row r="27720" spans="7:7">
      <c r="G27720" s="220"/>
    </row>
    <row r="27721" spans="7:7">
      <c r="G27721" s="220"/>
    </row>
    <row r="27722" spans="7:7">
      <c r="G27722" s="220"/>
    </row>
    <row r="27723" spans="7:7">
      <c r="G27723" s="220"/>
    </row>
    <row r="27724" spans="7:7">
      <c r="G27724" s="220"/>
    </row>
    <row r="27725" spans="7:7">
      <c r="G27725" s="220"/>
    </row>
    <row r="27726" spans="7:7">
      <c r="G27726" s="220"/>
    </row>
    <row r="27727" spans="7:7">
      <c r="G27727" s="220"/>
    </row>
    <row r="27728" spans="7:7">
      <c r="G27728" s="220"/>
    </row>
    <row r="27729" spans="7:7">
      <c r="G27729" s="220"/>
    </row>
    <row r="27730" spans="7:7">
      <c r="G27730" s="220"/>
    </row>
    <row r="27731" spans="7:7">
      <c r="G27731" s="220"/>
    </row>
    <row r="27732" spans="7:7">
      <c r="G27732" s="220"/>
    </row>
    <row r="27733" spans="7:7">
      <c r="G27733" s="220"/>
    </row>
    <row r="27734" spans="7:7">
      <c r="G27734" s="220"/>
    </row>
    <row r="27735" spans="7:7">
      <c r="G27735" s="220"/>
    </row>
    <row r="27736" spans="7:7">
      <c r="G27736" s="220"/>
    </row>
    <row r="27737" spans="7:7">
      <c r="G27737" s="220"/>
    </row>
    <row r="27738" spans="7:7">
      <c r="G27738" s="220"/>
    </row>
    <row r="27739" spans="7:7">
      <c r="G27739" s="220"/>
    </row>
    <row r="27740" spans="7:7">
      <c r="G27740" s="220"/>
    </row>
    <row r="27741" spans="7:7">
      <c r="G27741" s="220"/>
    </row>
    <row r="27742" spans="7:7">
      <c r="G27742" s="220"/>
    </row>
    <row r="27743" spans="7:7">
      <c r="G27743" s="220"/>
    </row>
    <row r="27744" spans="7:7">
      <c r="G27744" s="220"/>
    </row>
    <row r="27745" spans="7:7">
      <c r="G27745" s="220"/>
    </row>
    <row r="27746" spans="7:7">
      <c r="G27746" s="220"/>
    </row>
    <row r="27747" spans="7:7">
      <c r="G27747" s="220"/>
    </row>
    <row r="27748" spans="7:7">
      <c r="G27748" s="220"/>
    </row>
    <row r="27749" spans="7:7">
      <c r="G27749" s="220"/>
    </row>
    <row r="27750" spans="7:7">
      <c r="G27750" s="220"/>
    </row>
    <row r="27751" spans="7:7">
      <c r="G27751" s="220"/>
    </row>
    <row r="27752" spans="7:7">
      <c r="G27752" s="220"/>
    </row>
    <row r="27753" spans="7:7">
      <c r="G27753" s="220"/>
    </row>
    <row r="27754" spans="7:7">
      <c r="G27754" s="220"/>
    </row>
    <row r="27755" spans="7:7">
      <c r="G27755" s="220"/>
    </row>
    <row r="27756" spans="7:7">
      <c r="G27756" s="220"/>
    </row>
    <row r="27757" spans="7:7">
      <c r="G27757" s="220"/>
    </row>
    <row r="27758" spans="7:7">
      <c r="G27758" s="220"/>
    </row>
    <row r="27759" spans="7:7">
      <c r="G27759" s="220"/>
    </row>
    <row r="27760" spans="7:7">
      <c r="G27760" s="220"/>
    </row>
    <row r="27761" spans="7:7">
      <c r="G27761" s="220"/>
    </row>
    <row r="27762" spans="7:7">
      <c r="G27762" s="220"/>
    </row>
    <row r="27763" spans="7:7">
      <c r="G27763" s="220"/>
    </row>
    <row r="27764" spans="7:7">
      <c r="G27764" s="220"/>
    </row>
    <row r="27765" spans="7:7">
      <c r="G27765" s="220"/>
    </row>
    <row r="27766" spans="7:7">
      <c r="G27766" s="220"/>
    </row>
    <row r="27767" spans="7:7">
      <c r="G27767" s="220"/>
    </row>
    <row r="27768" spans="7:7">
      <c r="G27768" s="220"/>
    </row>
    <row r="27769" spans="7:7">
      <c r="G27769" s="220"/>
    </row>
    <row r="27770" spans="7:7">
      <c r="G27770" s="220"/>
    </row>
    <row r="27771" spans="7:7">
      <c r="G27771" s="220"/>
    </row>
    <row r="27772" spans="7:7">
      <c r="G27772" s="220"/>
    </row>
    <row r="27773" spans="7:7">
      <c r="G27773" s="220"/>
    </row>
    <row r="27774" spans="7:7">
      <c r="G27774" s="220"/>
    </row>
    <row r="27775" spans="7:7">
      <c r="G27775" s="220"/>
    </row>
    <row r="27776" spans="7:7">
      <c r="G27776" s="220"/>
    </row>
    <row r="27777" spans="7:7">
      <c r="G27777" s="220"/>
    </row>
    <row r="27778" spans="7:7">
      <c r="G27778" s="220"/>
    </row>
    <row r="27779" spans="7:7">
      <c r="G27779" s="220"/>
    </row>
    <row r="27780" spans="7:7">
      <c r="G27780" s="220"/>
    </row>
    <row r="27781" spans="7:7">
      <c r="G27781" s="220"/>
    </row>
    <row r="27782" spans="7:7">
      <c r="G27782" s="220"/>
    </row>
    <row r="27783" spans="7:7">
      <c r="G27783" s="220"/>
    </row>
    <row r="27784" spans="7:7">
      <c r="G27784" s="220"/>
    </row>
    <row r="27785" spans="7:7">
      <c r="G27785" s="220"/>
    </row>
    <row r="27786" spans="7:7">
      <c r="G27786" s="220"/>
    </row>
    <row r="27787" spans="7:7">
      <c r="G27787" s="220"/>
    </row>
    <row r="27788" spans="7:7">
      <c r="G27788" s="220"/>
    </row>
    <row r="27789" spans="7:7">
      <c r="G27789" s="220"/>
    </row>
    <row r="27790" spans="7:7">
      <c r="G27790" s="220"/>
    </row>
    <row r="27791" spans="7:7">
      <c r="G27791" s="220"/>
    </row>
    <row r="27792" spans="7:7">
      <c r="G27792" s="220"/>
    </row>
    <row r="27793" spans="7:7">
      <c r="G27793" s="220"/>
    </row>
    <row r="27794" spans="7:7">
      <c r="G27794" s="220"/>
    </row>
    <row r="27795" spans="7:7">
      <c r="G27795" s="220"/>
    </row>
    <row r="27796" spans="7:7">
      <c r="G27796" s="220"/>
    </row>
    <row r="27797" spans="7:7">
      <c r="G27797" s="220"/>
    </row>
    <row r="27798" spans="7:7">
      <c r="G27798" s="220"/>
    </row>
    <row r="27799" spans="7:7">
      <c r="G27799" s="220"/>
    </row>
    <row r="27800" spans="7:7">
      <c r="G27800" s="220"/>
    </row>
    <row r="27801" spans="7:7">
      <c r="G27801" s="220"/>
    </row>
    <row r="27802" spans="7:7">
      <c r="G27802" s="220"/>
    </row>
    <row r="27803" spans="7:7">
      <c r="G27803" s="220"/>
    </row>
    <row r="27804" spans="7:7">
      <c r="G27804" s="220"/>
    </row>
    <row r="27805" spans="7:7">
      <c r="G27805" s="220"/>
    </row>
    <row r="27806" spans="7:7">
      <c r="G27806" s="220"/>
    </row>
    <row r="27807" spans="7:7">
      <c r="G27807" s="220"/>
    </row>
    <row r="27808" spans="7:7">
      <c r="G27808" s="220"/>
    </row>
    <row r="27809" spans="7:7">
      <c r="G27809" s="220"/>
    </row>
    <row r="27810" spans="7:7">
      <c r="G27810" s="220"/>
    </row>
    <row r="27811" spans="7:7">
      <c r="G27811" s="220"/>
    </row>
    <row r="27812" spans="7:7">
      <c r="G27812" s="220"/>
    </row>
    <row r="27813" spans="7:7">
      <c r="G27813" s="220"/>
    </row>
    <row r="27814" spans="7:7">
      <c r="G27814" s="220"/>
    </row>
    <row r="27815" spans="7:7">
      <c r="G27815" s="220"/>
    </row>
    <row r="27816" spans="7:7">
      <c r="G27816" s="220"/>
    </row>
    <row r="27817" spans="7:7">
      <c r="G27817" s="220"/>
    </row>
    <row r="27818" spans="7:7">
      <c r="G27818" s="220"/>
    </row>
    <row r="27819" spans="7:7">
      <c r="G27819" s="220"/>
    </row>
    <row r="27820" spans="7:7">
      <c r="G27820" s="220"/>
    </row>
    <row r="27821" spans="7:7">
      <c r="G27821" s="220"/>
    </row>
    <row r="27822" spans="7:7">
      <c r="G27822" s="220"/>
    </row>
    <row r="27823" spans="7:7">
      <c r="G27823" s="220"/>
    </row>
    <row r="27824" spans="7:7">
      <c r="G27824" s="220"/>
    </row>
    <row r="27825" spans="7:7">
      <c r="G27825" s="220"/>
    </row>
    <row r="27826" spans="7:7">
      <c r="G27826" s="220"/>
    </row>
    <row r="27827" spans="7:7">
      <c r="G27827" s="220"/>
    </row>
    <row r="27828" spans="7:7">
      <c r="G27828" s="220"/>
    </row>
    <row r="27829" spans="7:7">
      <c r="G27829" s="220"/>
    </row>
    <row r="27830" spans="7:7">
      <c r="G27830" s="220"/>
    </row>
    <row r="27831" spans="7:7">
      <c r="G27831" s="220"/>
    </row>
    <row r="27832" spans="7:7">
      <c r="G27832" s="220"/>
    </row>
    <row r="27833" spans="7:7">
      <c r="G27833" s="220"/>
    </row>
    <row r="27834" spans="7:7">
      <c r="G27834" s="220"/>
    </row>
    <row r="27835" spans="7:7">
      <c r="G27835" s="220"/>
    </row>
    <row r="27836" spans="7:7">
      <c r="G27836" s="220"/>
    </row>
    <row r="27837" spans="7:7">
      <c r="G27837" s="220"/>
    </row>
    <row r="27838" spans="7:7">
      <c r="G27838" s="220"/>
    </row>
    <row r="27839" spans="7:7">
      <c r="G27839" s="220"/>
    </row>
    <row r="27840" spans="7:7">
      <c r="G27840" s="220"/>
    </row>
    <row r="27841" spans="7:7">
      <c r="G27841" s="220"/>
    </row>
    <row r="27842" spans="7:7">
      <c r="G27842" s="220"/>
    </row>
    <row r="27843" spans="7:7">
      <c r="G27843" s="220"/>
    </row>
    <row r="27844" spans="7:7">
      <c r="G27844" s="220"/>
    </row>
    <row r="27845" spans="7:7">
      <c r="G27845" s="220"/>
    </row>
    <row r="27846" spans="7:7">
      <c r="G27846" s="220"/>
    </row>
    <row r="27847" spans="7:7">
      <c r="G27847" s="220"/>
    </row>
    <row r="27848" spans="7:7">
      <c r="G27848" s="220"/>
    </row>
    <row r="27849" spans="7:7">
      <c r="G27849" s="220"/>
    </row>
    <row r="27850" spans="7:7">
      <c r="G27850" s="220"/>
    </row>
    <row r="27851" spans="7:7">
      <c r="G27851" s="220"/>
    </row>
    <row r="27852" spans="7:7">
      <c r="G27852" s="220"/>
    </row>
    <row r="27853" spans="7:7">
      <c r="G27853" s="220"/>
    </row>
    <row r="27854" spans="7:7">
      <c r="G27854" s="220"/>
    </row>
    <row r="27855" spans="7:7">
      <c r="G27855" s="220"/>
    </row>
    <row r="27856" spans="7:7">
      <c r="G27856" s="220"/>
    </row>
    <row r="27857" spans="7:7">
      <c r="G27857" s="220"/>
    </row>
    <row r="27858" spans="7:7">
      <c r="G27858" s="220"/>
    </row>
    <row r="27859" spans="7:7">
      <c r="G27859" s="220"/>
    </row>
    <row r="27860" spans="7:7">
      <c r="G27860" s="220"/>
    </row>
    <row r="27861" spans="7:7">
      <c r="G27861" s="220"/>
    </row>
    <row r="27862" spans="7:7">
      <c r="G27862" s="220"/>
    </row>
    <row r="27863" spans="7:7">
      <c r="G27863" s="220"/>
    </row>
    <row r="27864" spans="7:7">
      <c r="G27864" s="220"/>
    </row>
    <row r="27865" spans="7:7">
      <c r="G27865" s="220"/>
    </row>
    <row r="27866" spans="7:7">
      <c r="G27866" s="220"/>
    </row>
    <row r="27867" spans="7:7">
      <c r="G27867" s="220"/>
    </row>
    <row r="27868" spans="7:7">
      <c r="G27868" s="220"/>
    </row>
    <row r="27869" spans="7:7">
      <c r="G27869" s="220"/>
    </row>
    <row r="27870" spans="7:7">
      <c r="G27870" s="220"/>
    </row>
    <row r="27871" spans="7:7">
      <c r="G27871" s="220"/>
    </row>
    <row r="27872" spans="7:7">
      <c r="G27872" s="220"/>
    </row>
    <row r="27873" spans="7:7">
      <c r="G27873" s="220"/>
    </row>
    <row r="27874" spans="7:7">
      <c r="G27874" s="220"/>
    </row>
    <row r="27875" spans="7:7">
      <c r="G27875" s="220"/>
    </row>
    <row r="27876" spans="7:7">
      <c r="G27876" s="220"/>
    </row>
    <row r="27877" spans="7:7">
      <c r="G27877" s="220"/>
    </row>
    <row r="27878" spans="7:7">
      <c r="G27878" s="220"/>
    </row>
    <row r="27879" spans="7:7">
      <c r="G27879" s="220"/>
    </row>
    <row r="27880" spans="7:7">
      <c r="G27880" s="220"/>
    </row>
    <row r="27881" spans="7:7">
      <c r="G27881" s="220"/>
    </row>
    <row r="27882" spans="7:7">
      <c r="G27882" s="220"/>
    </row>
    <row r="27883" spans="7:7">
      <c r="G27883" s="220"/>
    </row>
    <row r="27884" spans="7:7">
      <c r="G27884" s="220"/>
    </row>
    <row r="27885" spans="7:7">
      <c r="G27885" s="220"/>
    </row>
    <row r="27886" spans="7:7">
      <c r="G27886" s="220"/>
    </row>
    <row r="27887" spans="7:7">
      <c r="G27887" s="220"/>
    </row>
    <row r="27888" spans="7:7">
      <c r="G27888" s="220"/>
    </row>
    <row r="27889" spans="7:7">
      <c r="G27889" s="220"/>
    </row>
    <row r="27890" spans="7:7">
      <c r="G27890" s="220"/>
    </row>
    <row r="27891" spans="7:7">
      <c r="G27891" s="220"/>
    </row>
    <row r="27892" spans="7:7">
      <c r="G27892" s="220"/>
    </row>
    <row r="27893" spans="7:7">
      <c r="G27893" s="220"/>
    </row>
    <row r="27894" spans="7:7">
      <c r="G27894" s="220"/>
    </row>
    <row r="27895" spans="7:7">
      <c r="G27895" s="220"/>
    </row>
    <row r="27896" spans="7:7">
      <c r="G27896" s="220"/>
    </row>
    <row r="27897" spans="7:7">
      <c r="G27897" s="220"/>
    </row>
    <row r="27898" spans="7:7">
      <c r="G27898" s="220"/>
    </row>
    <row r="27899" spans="7:7">
      <c r="G27899" s="220"/>
    </row>
    <row r="27900" spans="7:7">
      <c r="G27900" s="220"/>
    </row>
    <row r="27901" spans="7:7">
      <c r="G27901" s="220"/>
    </row>
    <row r="27902" spans="7:7">
      <c r="G27902" s="220"/>
    </row>
    <row r="27903" spans="7:7">
      <c r="G27903" s="220"/>
    </row>
    <row r="27904" spans="7:7">
      <c r="G27904" s="220"/>
    </row>
    <row r="27905" spans="7:7">
      <c r="G27905" s="220"/>
    </row>
    <row r="27906" spans="7:7">
      <c r="G27906" s="220"/>
    </row>
    <row r="27907" spans="7:7">
      <c r="G27907" s="220"/>
    </row>
    <row r="27908" spans="7:7">
      <c r="G27908" s="220"/>
    </row>
    <row r="27909" spans="7:7">
      <c r="G27909" s="220"/>
    </row>
    <row r="27910" spans="7:7">
      <c r="G27910" s="220"/>
    </row>
    <row r="27911" spans="7:7">
      <c r="G27911" s="220"/>
    </row>
    <row r="27912" spans="7:7">
      <c r="G27912" s="220"/>
    </row>
    <row r="27913" spans="7:7">
      <c r="G27913" s="220"/>
    </row>
    <row r="27914" spans="7:7">
      <c r="G27914" s="220"/>
    </row>
    <row r="27915" spans="7:7">
      <c r="G27915" s="220"/>
    </row>
    <row r="27916" spans="7:7">
      <c r="G27916" s="220"/>
    </row>
    <row r="27917" spans="7:7">
      <c r="G27917" s="220"/>
    </row>
    <row r="27918" spans="7:7">
      <c r="G27918" s="220"/>
    </row>
    <row r="27919" spans="7:7">
      <c r="G27919" s="220"/>
    </row>
    <row r="27920" spans="7:7">
      <c r="G27920" s="220"/>
    </row>
    <row r="27921" spans="7:7">
      <c r="G27921" s="220"/>
    </row>
    <row r="27922" spans="7:7">
      <c r="G27922" s="220"/>
    </row>
    <row r="27923" spans="7:7">
      <c r="G27923" s="220"/>
    </row>
    <row r="27924" spans="7:7">
      <c r="G27924" s="220"/>
    </row>
    <row r="27925" spans="7:7">
      <c r="G27925" s="220"/>
    </row>
    <row r="27926" spans="7:7">
      <c r="G27926" s="220"/>
    </row>
    <row r="27927" spans="7:7">
      <c r="G27927" s="220"/>
    </row>
    <row r="27928" spans="7:7">
      <c r="G27928" s="220"/>
    </row>
    <row r="27929" spans="7:7">
      <c r="G27929" s="220"/>
    </row>
    <row r="27930" spans="7:7">
      <c r="G27930" s="220"/>
    </row>
    <row r="27931" spans="7:7">
      <c r="G27931" s="220"/>
    </row>
    <row r="27932" spans="7:7">
      <c r="G27932" s="220"/>
    </row>
    <row r="27933" spans="7:7">
      <c r="G27933" s="220"/>
    </row>
    <row r="27934" spans="7:7">
      <c r="G27934" s="220"/>
    </row>
    <row r="27935" spans="7:7">
      <c r="G27935" s="220"/>
    </row>
    <row r="27936" spans="7:7">
      <c r="G27936" s="220"/>
    </row>
    <row r="27937" spans="7:7">
      <c r="G27937" s="220"/>
    </row>
    <row r="27938" spans="7:7">
      <c r="G27938" s="220"/>
    </row>
    <row r="27939" spans="7:7">
      <c r="G27939" s="220"/>
    </row>
    <row r="27940" spans="7:7">
      <c r="G27940" s="220"/>
    </row>
    <row r="27941" spans="7:7">
      <c r="G27941" s="220"/>
    </row>
    <row r="27942" spans="7:7">
      <c r="G27942" s="220"/>
    </row>
    <row r="27943" spans="7:7">
      <c r="G27943" s="220"/>
    </row>
    <row r="27944" spans="7:7">
      <c r="G27944" s="220"/>
    </row>
    <row r="27945" spans="7:7">
      <c r="G27945" s="220"/>
    </row>
    <row r="27946" spans="7:7">
      <c r="G27946" s="220"/>
    </row>
    <row r="27947" spans="7:7">
      <c r="G27947" s="220"/>
    </row>
    <row r="27948" spans="7:7">
      <c r="G27948" s="220"/>
    </row>
    <row r="27949" spans="7:7">
      <c r="G27949" s="220"/>
    </row>
    <row r="27950" spans="7:7">
      <c r="G27950" s="220"/>
    </row>
    <row r="27951" spans="7:7">
      <c r="G27951" s="220"/>
    </row>
    <row r="27952" spans="7:7">
      <c r="G27952" s="220"/>
    </row>
    <row r="27953" spans="7:7">
      <c r="G27953" s="220"/>
    </row>
    <row r="27954" spans="7:7">
      <c r="G27954" s="220"/>
    </row>
    <row r="27955" spans="7:7">
      <c r="G27955" s="220"/>
    </row>
    <row r="27956" spans="7:7">
      <c r="G27956" s="220"/>
    </row>
    <row r="27957" spans="7:7">
      <c r="G27957" s="220"/>
    </row>
    <row r="27958" spans="7:7">
      <c r="G27958" s="220"/>
    </row>
    <row r="27959" spans="7:7">
      <c r="G27959" s="220"/>
    </row>
    <row r="27960" spans="7:7">
      <c r="G27960" s="220"/>
    </row>
    <row r="27961" spans="7:7">
      <c r="G27961" s="220"/>
    </row>
    <row r="27962" spans="7:7">
      <c r="G27962" s="220"/>
    </row>
    <row r="27963" spans="7:7">
      <c r="G27963" s="220"/>
    </row>
    <row r="27964" spans="7:7">
      <c r="G27964" s="220"/>
    </row>
    <row r="27965" spans="7:7">
      <c r="G27965" s="220"/>
    </row>
    <row r="27966" spans="7:7">
      <c r="G27966" s="220"/>
    </row>
    <row r="27967" spans="7:7">
      <c r="G27967" s="220"/>
    </row>
    <row r="27968" spans="7:7">
      <c r="G27968" s="220"/>
    </row>
    <row r="27969" spans="7:7">
      <c r="G27969" s="220"/>
    </row>
    <row r="27970" spans="7:7">
      <c r="G27970" s="220"/>
    </row>
    <row r="27971" spans="7:7">
      <c r="G27971" s="220"/>
    </row>
    <row r="27972" spans="7:7">
      <c r="G27972" s="220"/>
    </row>
    <row r="27973" spans="7:7">
      <c r="G27973" s="220"/>
    </row>
    <row r="27974" spans="7:7">
      <c r="G27974" s="220"/>
    </row>
    <row r="27975" spans="7:7">
      <c r="G27975" s="220"/>
    </row>
    <row r="27976" spans="7:7">
      <c r="G27976" s="220"/>
    </row>
    <row r="27977" spans="7:7">
      <c r="G27977" s="220"/>
    </row>
    <row r="27978" spans="7:7">
      <c r="G27978" s="220"/>
    </row>
    <row r="27979" spans="7:7">
      <c r="G27979" s="220"/>
    </row>
    <row r="27980" spans="7:7">
      <c r="G27980" s="220"/>
    </row>
    <row r="27981" spans="7:7">
      <c r="G27981" s="220"/>
    </row>
    <row r="27982" spans="7:7">
      <c r="G27982" s="220"/>
    </row>
    <row r="27983" spans="7:7">
      <c r="G27983" s="220"/>
    </row>
    <row r="27984" spans="7:7">
      <c r="G27984" s="220"/>
    </row>
    <row r="27985" spans="7:7">
      <c r="G27985" s="220"/>
    </row>
    <row r="27986" spans="7:7">
      <c r="G27986" s="220"/>
    </row>
    <row r="27987" spans="7:7">
      <c r="G27987" s="220"/>
    </row>
    <row r="27988" spans="7:7">
      <c r="G27988" s="220"/>
    </row>
    <row r="27989" spans="7:7">
      <c r="G27989" s="220"/>
    </row>
    <row r="27990" spans="7:7">
      <c r="G27990" s="220"/>
    </row>
    <row r="27991" spans="7:7">
      <c r="G27991" s="220"/>
    </row>
    <row r="27992" spans="7:7">
      <c r="G27992" s="220"/>
    </row>
    <row r="27993" spans="7:7">
      <c r="G27993" s="220"/>
    </row>
    <row r="27994" spans="7:7">
      <c r="G27994" s="220"/>
    </row>
    <row r="27995" spans="7:7">
      <c r="G27995" s="220"/>
    </row>
    <row r="27996" spans="7:7">
      <c r="G27996" s="220"/>
    </row>
    <row r="27997" spans="7:7">
      <c r="G27997" s="220"/>
    </row>
    <row r="27998" spans="7:7">
      <c r="G27998" s="220"/>
    </row>
    <row r="27999" spans="7:7">
      <c r="G27999" s="220"/>
    </row>
    <row r="28000" spans="7:7">
      <c r="G28000" s="220"/>
    </row>
    <row r="28001" spans="7:7">
      <c r="G28001" s="220"/>
    </row>
    <row r="28002" spans="7:7">
      <c r="G28002" s="220"/>
    </row>
    <row r="28003" spans="7:7">
      <c r="G28003" s="220"/>
    </row>
    <row r="28004" spans="7:7">
      <c r="G28004" s="220"/>
    </row>
    <row r="28005" spans="7:7">
      <c r="G28005" s="220"/>
    </row>
    <row r="28006" spans="7:7">
      <c r="G28006" s="220"/>
    </row>
    <row r="28007" spans="7:7">
      <c r="G28007" s="220"/>
    </row>
    <row r="28008" spans="7:7">
      <c r="G28008" s="220"/>
    </row>
    <row r="28009" spans="7:7">
      <c r="G28009" s="220"/>
    </row>
    <row r="28010" spans="7:7">
      <c r="G28010" s="220"/>
    </row>
    <row r="28011" spans="7:7">
      <c r="G28011" s="220"/>
    </row>
    <row r="28012" spans="7:7">
      <c r="G28012" s="220"/>
    </row>
    <row r="28013" spans="7:7">
      <c r="G28013" s="220"/>
    </row>
    <row r="28014" spans="7:7">
      <c r="G28014" s="220"/>
    </row>
    <row r="28015" spans="7:7">
      <c r="G28015" s="220"/>
    </row>
    <row r="28016" spans="7:7">
      <c r="G28016" s="220"/>
    </row>
    <row r="28017" spans="7:7">
      <c r="G28017" s="220"/>
    </row>
    <row r="28018" spans="7:7">
      <c r="G28018" s="220"/>
    </row>
    <row r="28019" spans="7:7">
      <c r="G28019" s="220"/>
    </row>
    <row r="28020" spans="7:7">
      <c r="G28020" s="220"/>
    </row>
    <row r="28021" spans="7:7">
      <c r="G28021" s="220"/>
    </row>
    <row r="28022" spans="7:7">
      <c r="G28022" s="220"/>
    </row>
    <row r="28023" spans="7:7">
      <c r="G28023" s="220"/>
    </row>
    <row r="28024" spans="7:7">
      <c r="G28024" s="220"/>
    </row>
    <row r="28025" spans="7:7">
      <c r="G28025" s="220"/>
    </row>
    <row r="28026" spans="7:7">
      <c r="G28026" s="220"/>
    </row>
    <row r="28027" spans="7:7">
      <c r="G28027" s="220"/>
    </row>
    <row r="28028" spans="7:7">
      <c r="G28028" s="220"/>
    </row>
    <row r="28029" spans="7:7">
      <c r="G28029" s="220"/>
    </row>
    <row r="28030" spans="7:7">
      <c r="G28030" s="220"/>
    </row>
    <row r="28031" spans="7:7">
      <c r="G28031" s="220"/>
    </row>
    <row r="28032" spans="7:7">
      <c r="G28032" s="220"/>
    </row>
    <row r="28033" spans="7:7">
      <c r="G28033" s="220"/>
    </row>
    <row r="28034" spans="7:7">
      <c r="G28034" s="220"/>
    </row>
    <row r="28035" spans="7:7">
      <c r="G28035" s="220"/>
    </row>
    <row r="28036" spans="7:7">
      <c r="G28036" s="220"/>
    </row>
    <row r="28037" spans="7:7">
      <c r="G28037" s="220"/>
    </row>
    <row r="28038" spans="7:7">
      <c r="G28038" s="220"/>
    </row>
    <row r="28039" spans="7:7">
      <c r="G28039" s="220"/>
    </row>
    <row r="28040" spans="7:7">
      <c r="G28040" s="220"/>
    </row>
    <row r="28041" spans="7:7">
      <c r="G28041" s="220"/>
    </row>
    <row r="28042" spans="7:7">
      <c r="G28042" s="220"/>
    </row>
    <row r="28043" spans="7:7">
      <c r="G28043" s="220"/>
    </row>
    <row r="28044" spans="7:7">
      <c r="G28044" s="220"/>
    </row>
    <row r="28045" spans="7:7">
      <c r="G28045" s="220"/>
    </row>
    <row r="28046" spans="7:7">
      <c r="G28046" s="220"/>
    </row>
    <row r="28047" spans="7:7">
      <c r="G28047" s="220"/>
    </row>
    <row r="28048" spans="7:7">
      <c r="G28048" s="220"/>
    </row>
    <row r="28049" spans="7:7">
      <c r="G28049" s="220"/>
    </row>
    <row r="28050" spans="7:7">
      <c r="G28050" s="220"/>
    </row>
    <row r="28051" spans="7:7">
      <c r="G28051" s="220"/>
    </row>
    <row r="28052" spans="7:7">
      <c r="G28052" s="220"/>
    </row>
    <row r="28053" spans="7:7">
      <c r="G28053" s="220"/>
    </row>
    <row r="28054" spans="7:7">
      <c r="G28054" s="220"/>
    </row>
    <row r="28055" spans="7:7">
      <c r="G28055" s="220"/>
    </row>
    <row r="28056" spans="7:7">
      <c r="G28056" s="220"/>
    </row>
    <row r="28057" spans="7:7">
      <c r="G28057" s="220"/>
    </row>
    <row r="28058" spans="7:7">
      <c r="G28058" s="220"/>
    </row>
    <row r="28059" spans="7:7">
      <c r="G28059" s="220"/>
    </row>
    <row r="28060" spans="7:7">
      <c r="G28060" s="220"/>
    </row>
    <row r="28061" spans="7:7">
      <c r="G28061" s="220"/>
    </row>
    <row r="28062" spans="7:7">
      <c r="G28062" s="220"/>
    </row>
    <row r="28063" spans="7:7">
      <c r="G28063" s="220"/>
    </row>
    <row r="28064" spans="7:7">
      <c r="G28064" s="220"/>
    </row>
    <row r="28065" spans="7:7">
      <c r="G28065" s="220"/>
    </row>
    <row r="28066" spans="7:7">
      <c r="G28066" s="220"/>
    </row>
    <row r="28067" spans="7:7">
      <c r="G28067" s="220"/>
    </row>
    <row r="28068" spans="7:7">
      <c r="G28068" s="220"/>
    </row>
    <row r="28069" spans="7:7">
      <c r="G28069" s="220"/>
    </row>
    <row r="28070" spans="7:7">
      <c r="G28070" s="220"/>
    </row>
    <row r="28071" spans="7:7">
      <c r="G28071" s="220"/>
    </row>
    <row r="28072" spans="7:7">
      <c r="G28072" s="220"/>
    </row>
    <row r="28073" spans="7:7">
      <c r="G28073" s="220"/>
    </row>
    <row r="28074" spans="7:7">
      <c r="G28074" s="220"/>
    </row>
    <row r="28075" spans="7:7">
      <c r="G28075" s="220"/>
    </row>
    <row r="28076" spans="7:7">
      <c r="G28076" s="220"/>
    </row>
    <row r="28077" spans="7:7">
      <c r="G28077" s="220"/>
    </row>
    <row r="28078" spans="7:7">
      <c r="G28078" s="220"/>
    </row>
    <row r="28079" spans="7:7">
      <c r="G28079" s="220"/>
    </row>
    <row r="28080" spans="7:7">
      <c r="G28080" s="220"/>
    </row>
    <row r="28081" spans="7:7">
      <c r="G28081" s="220"/>
    </row>
    <row r="28082" spans="7:7">
      <c r="G28082" s="220"/>
    </row>
    <row r="28083" spans="7:7">
      <c r="G28083" s="220"/>
    </row>
    <row r="28084" spans="7:7">
      <c r="G28084" s="220"/>
    </row>
    <row r="28085" spans="7:7">
      <c r="G28085" s="220"/>
    </row>
    <row r="28086" spans="7:7">
      <c r="G28086" s="220"/>
    </row>
    <row r="28087" spans="7:7">
      <c r="G28087" s="220"/>
    </row>
    <row r="28088" spans="7:7">
      <c r="G28088" s="220"/>
    </row>
    <row r="28089" spans="7:7">
      <c r="G28089" s="220"/>
    </row>
    <row r="28090" spans="7:7">
      <c r="G28090" s="220"/>
    </row>
    <row r="28091" spans="7:7">
      <c r="G28091" s="220"/>
    </row>
    <row r="28092" spans="7:7">
      <c r="G28092" s="220"/>
    </row>
    <row r="28093" spans="7:7">
      <c r="G28093" s="220"/>
    </row>
    <row r="28094" spans="7:7">
      <c r="G28094" s="220"/>
    </row>
    <row r="28095" spans="7:7">
      <c r="G28095" s="220"/>
    </row>
    <row r="28096" spans="7:7">
      <c r="G28096" s="220"/>
    </row>
    <row r="28097" spans="7:7">
      <c r="G28097" s="220"/>
    </row>
    <row r="28098" spans="7:7">
      <c r="G28098" s="220"/>
    </row>
    <row r="28099" spans="7:7">
      <c r="G28099" s="220"/>
    </row>
    <row r="28100" spans="7:7">
      <c r="G28100" s="220"/>
    </row>
    <row r="28101" spans="7:7">
      <c r="G28101" s="220"/>
    </row>
    <row r="28102" spans="7:7">
      <c r="G28102" s="220"/>
    </row>
    <row r="28103" spans="7:7">
      <c r="G28103" s="220"/>
    </row>
    <row r="28104" spans="7:7">
      <c r="G28104" s="220"/>
    </row>
    <row r="28105" spans="7:7">
      <c r="G28105" s="220"/>
    </row>
    <row r="28106" spans="7:7">
      <c r="G28106" s="220"/>
    </row>
    <row r="28107" spans="7:7">
      <c r="G28107" s="220"/>
    </row>
    <row r="28108" spans="7:7">
      <c r="G28108" s="220"/>
    </row>
    <row r="28109" spans="7:7">
      <c r="G28109" s="220"/>
    </row>
    <row r="28110" spans="7:7">
      <c r="G28110" s="220"/>
    </row>
    <row r="28111" spans="7:7">
      <c r="G28111" s="220"/>
    </row>
    <row r="28112" spans="7:7">
      <c r="G28112" s="220"/>
    </row>
    <row r="28113" spans="7:7">
      <c r="G28113" s="220"/>
    </row>
    <row r="28114" spans="7:7">
      <c r="G28114" s="220"/>
    </row>
    <row r="28115" spans="7:7">
      <c r="G28115" s="220"/>
    </row>
    <row r="28116" spans="7:7">
      <c r="G28116" s="220"/>
    </row>
    <row r="28117" spans="7:7">
      <c r="G28117" s="220"/>
    </row>
    <row r="28118" spans="7:7">
      <c r="G28118" s="220"/>
    </row>
    <row r="28119" spans="7:7">
      <c r="G28119" s="220"/>
    </row>
    <row r="28120" spans="7:7">
      <c r="G28120" s="220"/>
    </row>
    <row r="28121" spans="7:7">
      <c r="G28121" s="220"/>
    </row>
    <row r="28122" spans="7:7">
      <c r="G28122" s="220"/>
    </row>
    <row r="28123" spans="7:7">
      <c r="G28123" s="220"/>
    </row>
    <row r="28124" spans="7:7">
      <c r="G28124" s="220"/>
    </row>
    <row r="28125" spans="7:7">
      <c r="G28125" s="220"/>
    </row>
    <row r="28126" spans="7:7">
      <c r="G28126" s="220"/>
    </row>
    <row r="28127" spans="7:7">
      <c r="G28127" s="220"/>
    </row>
    <row r="28128" spans="7:7">
      <c r="G28128" s="220"/>
    </row>
    <row r="28129" spans="7:7">
      <c r="G28129" s="220"/>
    </row>
    <row r="28130" spans="7:7">
      <c r="G28130" s="220"/>
    </row>
    <row r="28131" spans="7:7">
      <c r="G28131" s="220"/>
    </row>
    <row r="28132" spans="7:7">
      <c r="G28132" s="220"/>
    </row>
    <row r="28133" spans="7:7">
      <c r="G28133" s="220"/>
    </row>
    <row r="28134" spans="7:7">
      <c r="G28134" s="220"/>
    </row>
    <row r="28135" spans="7:7">
      <c r="G28135" s="220"/>
    </row>
    <row r="28136" spans="7:7">
      <c r="G28136" s="220"/>
    </row>
    <row r="28137" spans="7:7">
      <c r="G28137" s="220"/>
    </row>
    <row r="28138" spans="7:7">
      <c r="G28138" s="220"/>
    </row>
    <row r="28139" spans="7:7">
      <c r="G28139" s="220"/>
    </row>
    <row r="28140" spans="7:7">
      <c r="G28140" s="220"/>
    </row>
    <row r="28141" spans="7:7">
      <c r="G28141" s="220"/>
    </row>
    <row r="28142" spans="7:7">
      <c r="G28142" s="220"/>
    </row>
    <row r="28143" spans="7:7">
      <c r="G28143" s="220"/>
    </row>
    <row r="28144" spans="7:7">
      <c r="G28144" s="220"/>
    </row>
    <row r="28145" spans="7:7">
      <c r="G28145" s="220"/>
    </row>
    <row r="28146" spans="7:7">
      <c r="G28146" s="220"/>
    </row>
    <row r="28147" spans="7:7">
      <c r="G28147" s="220"/>
    </row>
    <row r="28148" spans="7:7">
      <c r="G28148" s="220"/>
    </row>
    <row r="28149" spans="7:7">
      <c r="G28149" s="220"/>
    </row>
    <row r="28150" spans="7:7">
      <c r="G28150" s="220"/>
    </row>
    <row r="28151" spans="7:7">
      <c r="G28151" s="220"/>
    </row>
    <row r="28152" spans="7:7">
      <c r="G28152" s="220"/>
    </row>
    <row r="28153" spans="7:7">
      <c r="G28153" s="220"/>
    </row>
    <row r="28154" spans="7:7">
      <c r="G28154" s="220"/>
    </row>
    <row r="28155" spans="7:7">
      <c r="G28155" s="220"/>
    </row>
    <row r="28156" spans="7:7">
      <c r="G28156" s="220"/>
    </row>
    <row r="28157" spans="7:7">
      <c r="G28157" s="220"/>
    </row>
    <row r="28158" spans="7:7">
      <c r="G28158" s="220"/>
    </row>
    <row r="28159" spans="7:7">
      <c r="G28159" s="220"/>
    </row>
    <row r="28160" spans="7:7">
      <c r="G28160" s="220"/>
    </row>
    <row r="28161" spans="7:7">
      <c r="G28161" s="220"/>
    </row>
    <row r="28162" spans="7:7">
      <c r="G28162" s="220"/>
    </row>
    <row r="28163" spans="7:7">
      <c r="G28163" s="220"/>
    </row>
    <row r="28164" spans="7:7">
      <c r="G28164" s="220"/>
    </row>
    <row r="28165" spans="7:7">
      <c r="G28165" s="220"/>
    </row>
    <row r="28166" spans="7:7">
      <c r="G28166" s="220"/>
    </row>
    <row r="28167" spans="7:7">
      <c r="G28167" s="220"/>
    </row>
    <row r="28168" spans="7:7">
      <c r="G28168" s="220"/>
    </row>
    <row r="28169" spans="7:7">
      <c r="G28169" s="220"/>
    </row>
    <row r="28170" spans="7:7">
      <c r="G28170" s="220"/>
    </row>
    <row r="28171" spans="7:7">
      <c r="G28171" s="220"/>
    </row>
    <row r="28172" spans="7:7">
      <c r="G28172" s="220"/>
    </row>
    <row r="28173" spans="7:7">
      <c r="G28173" s="220"/>
    </row>
    <row r="28174" spans="7:7">
      <c r="G28174" s="220"/>
    </row>
    <row r="28175" spans="7:7">
      <c r="G28175" s="220"/>
    </row>
    <row r="28176" spans="7:7">
      <c r="G28176" s="220"/>
    </row>
    <row r="28177" spans="7:7">
      <c r="G28177" s="220"/>
    </row>
    <row r="28178" spans="7:7">
      <c r="G28178" s="220"/>
    </row>
    <row r="28179" spans="7:7">
      <c r="G28179" s="220"/>
    </row>
    <row r="28180" spans="7:7">
      <c r="G28180" s="220"/>
    </row>
    <row r="28181" spans="7:7">
      <c r="G28181" s="220"/>
    </row>
    <row r="28182" spans="7:7">
      <c r="G28182" s="220"/>
    </row>
    <row r="28183" spans="7:7">
      <c r="G28183" s="220"/>
    </row>
    <row r="28184" spans="7:7">
      <c r="G28184" s="220"/>
    </row>
    <row r="28185" spans="7:7">
      <c r="G28185" s="220"/>
    </row>
    <row r="28186" spans="7:7">
      <c r="G28186" s="220"/>
    </row>
    <row r="28187" spans="7:7">
      <c r="G28187" s="220"/>
    </row>
    <row r="28188" spans="7:7">
      <c r="G28188" s="220"/>
    </row>
    <row r="28189" spans="7:7">
      <c r="G28189" s="220"/>
    </row>
    <row r="28190" spans="7:7">
      <c r="G28190" s="220"/>
    </row>
    <row r="28191" spans="7:7">
      <c r="G28191" s="220"/>
    </row>
    <row r="28192" spans="7:7">
      <c r="G28192" s="220"/>
    </row>
    <row r="28193" spans="7:7">
      <c r="G28193" s="220"/>
    </row>
    <row r="28194" spans="7:7">
      <c r="G28194" s="220"/>
    </row>
    <row r="28195" spans="7:7">
      <c r="G28195" s="220"/>
    </row>
    <row r="28196" spans="7:7">
      <c r="G28196" s="220"/>
    </row>
    <row r="28197" spans="7:7">
      <c r="G28197" s="220"/>
    </row>
    <row r="28198" spans="7:7">
      <c r="G28198" s="220"/>
    </row>
    <row r="28199" spans="7:7">
      <c r="G28199" s="220"/>
    </row>
    <row r="28200" spans="7:7">
      <c r="G28200" s="220"/>
    </row>
    <row r="28201" spans="7:7">
      <c r="G28201" s="220"/>
    </row>
    <row r="28202" spans="7:7">
      <c r="G28202" s="220"/>
    </row>
    <row r="28203" spans="7:7">
      <c r="G28203" s="220"/>
    </row>
    <row r="28204" spans="7:7">
      <c r="G28204" s="220"/>
    </row>
    <row r="28205" spans="7:7">
      <c r="G28205" s="220"/>
    </row>
    <row r="28206" spans="7:7">
      <c r="G28206" s="220"/>
    </row>
    <row r="28207" spans="7:7">
      <c r="G28207" s="220"/>
    </row>
    <row r="28208" spans="7:7">
      <c r="G28208" s="220"/>
    </row>
    <row r="28209" spans="7:7">
      <c r="G28209" s="220"/>
    </row>
    <row r="28210" spans="7:7">
      <c r="G28210" s="220"/>
    </row>
    <row r="28211" spans="7:7">
      <c r="G28211" s="220"/>
    </row>
    <row r="28212" spans="7:7">
      <c r="G28212" s="220"/>
    </row>
    <row r="28213" spans="7:7">
      <c r="G28213" s="220"/>
    </row>
    <row r="28214" spans="7:7">
      <c r="G28214" s="220"/>
    </row>
    <row r="28215" spans="7:7">
      <c r="G28215" s="220"/>
    </row>
    <row r="28216" spans="7:7">
      <c r="G28216" s="220"/>
    </row>
    <row r="28217" spans="7:7">
      <c r="G28217" s="220"/>
    </row>
    <row r="28218" spans="7:7">
      <c r="G28218" s="220"/>
    </row>
    <row r="28219" spans="7:7">
      <c r="G28219" s="220"/>
    </row>
    <row r="28220" spans="7:7">
      <c r="G28220" s="220"/>
    </row>
    <row r="28221" spans="7:7">
      <c r="G28221" s="220"/>
    </row>
    <row r="28222" spans="7:7">
      <c r="G28222" s="220"/>
    </row>
    <row r="28223" spans="7:7">
      <c r="G28223" s="220"/>
    </row>
    <row r="28224" spans="7:7">
      <c r="G28224" s="220"/>
    </row>
    <row r="28225" spans="7:7">
      <c r="G28225" s="220"/>
    </row>
    <row r="28226" spans="7:7">
      <c r="G28226" s="220"/>
    </row>
    <row r="28227" spans="7:7">
      <c r="G28227" s="220"/>
    </row>
    <row r="28228" spans="7:7">
      <c r="G28228" s="220"/>
    </row>
    <row r="28229" spans="7:7">
      <c r="G28229" s="220"/>
    </row>
    <row r="28230" spans="7:7">
      <c r="G28230" s="220"/>
    </row>
    <row r="28231" spans="7:7">
      <c r="G28231" s="220"/>
    </row>
    <row r="28232" spans="7:7">
      <c r="G28232" s="220"/>
    </row>
    <row r="28233" spans="7:7">
      <c r="G28233" s="220"/>
    </row>
    <row r="28234" spans="7:7">
      <c r="G28234" s="220"/>
    </row>
    <row r="28235" spans="7:7">
      <c r="G28235" s="220"/>
    </row>
    <row r="28236" spans="7:7">
      <c r="G28236" s="220"/>
    </row>
    <row r="28237" spans="7:7">
      <c r="G28237" s="220"/>
    </row>
    <row r="28238" spans="7:7">
      <c r="G28238" s="220"/>
    </row>
    <row r="28239" spans="7:7">
      <c r="G28239" s="220"/>
    </row>
    <row r="28240" spans="7:7">
      <c r="G28240" s="220"/>
    </row>
    <row r="28241" spans="7:7">
      <c r="G28241" s="220"/>
    </row>
    <row r="28242" spans="7:7">
      <c r="G28242" s="220"/>
    </row>
    <row r="28243" spans="7:7">
      <c r="G28243" s="220"/>
    </row>
    <row r="28244" spans="7:7">
      <c r="G28244" s="220"/>
    </row>
    <row r="28245" spans="7:7">
      <c r="G28245" s="220"/>
    </row>
    <row r="28246" spans="7:7">
      <c r="G28246" s="220"/>
    </row>
    <row r="28247" spans="7:7">
      <c r="G28247" s="220"/>
    </row>
    <row r="28248" spans="7:7">
      <c r="G28248" s="220"/>
    </row>
    <row r="28249" spans="7:7">
      <c r="G28249" s="220"/>
    </row>
    <row r="28250" spans="7:7">
      <c r="G28250" s="220"/>
    </row>
    <row r="28251" spans="7:7">
      <c r="G28251" s="220"/>
    </row>
    <row r="28252" spans="7:7">
      <c r="G28252" s="220"/>
    </row>
    <row r="28253" spans="7:7">
      <c r="G28253" s="220"/>
    </row>
    <row r="28254" spans="7:7">
      <c r="G28254" s="220"/>
    </row>
    <row r="28255" spans="7:7">
      <c r="G28255" s="220"/>
    </row>
    <row r="28256" spans="7:7">
      <c r="G28256" s="220"/>
    </row>
    <row r="28257" spans="7:7">
      <c r="G28257" s="220"/>
    </row>
    <row r="28258" spans="7:7">
      <c r="G28258" s="220"/>
    </row>
    <row r="28259" spans="7:7">
      <c r="G28259" s="220"/>
    </row>
    <row r="28260" spans="7:7">
      <c r="G28260" s="220"/>
    </row>
    <row r="28261" spans="7:7">
      <c r="G28261" s="220"/>
    </row>
    <row r="28262" spans="7:7">
      <c r="G28262" s="220"/>
    </row>
    <row r="28263" spans="7:7">
      <c r="G28263" s="220"/>
    </row>
    <row r="28264" spans="7:7">
      <c r="G28264" s="220"/>
    </row>
    <row r="28265" spans="7:7">
      <c r="G28265" s="220"/>
    </row>
    <row r="28266" spans="7:7">
      <c r="G28266" s="220"/>
    </row>
    <row r="28267" spans="7:7">
      <c r="G28267" s="220"/>
    </row>
    <row r="28268" spans="7:7">
      <c r="G28268" s="220"/>
    </row>
    <row r="28269" spans="7:7">
      <c r="G28269" s="220"/>
    </row>
    <row r="28270" spans="7:7">
      <c r="G28270" s="220"/>
    </row>
    <row r="28271" spans="7:7">
      <c r="G28271" s="220"/>
    </row>
    <row r="28272" spans="7:7">
      <c r="G28272" s="220"/>
    </row>
    <row r="28273" spans="7:7">
      <c r="G28273" s="220"/>
    </row>
    <row r="28274" spans="7:7">
      <c r="G28274" s="220"/>
    </row>
    <row r="28275" spans="7:7">
      <c r="G28275" s="220"/>
    </row>
    <row r="28276" spans="7:7">
      <c r="G28276" s="220"/>
    </row>
    <row r="28277" spans="7:7">
      <c r="G28277" s="220"/>
    </row>
    <row r="28278" spans="7:7">
      <c r="G28278" s="220"/>
    </row>
    <row r="28279" spans="7:7">
      <c r="G28279" s="220"/>
    </row>
    <row r="28280" spans="7:7">
      <c r="G28280" s="220"/>
    </row>
    <row r="28281" spans="7:7">
      <c r="G28281" s="220"/>
    </row>
    <row r="28282" spans="7:7">
      <c r="G28282" s="220"/>
    </row>
    <row r="28283" spans="7:7">
      <c r="G28283" s="220"/>
    </row>
    <row r="28284" spans="7:7">
      <c r="G28284" s="220"/>
    </row>
    <row r="28285" spans="7:7">
      <c r="G28285" s="220"/>
    </row>
    <row r="28286" spans="7:7">
      <c r="G28286" s="220"/>
    </row>
    <row r="28287" spans="7:7">
      <c r="G28287" s="220"/>
    </row>
    <row r="28288" spans="7:7">
      <c r="G28288" s="220"/>
    </row>
    <row r="28289" spans="7:7">
      <c r="G28289" s="220"/>
    </row>
    <row r="28290" spans="7:7">
      <c r="G28290" s="220"/>
    </row>
    <row r="28291" spans="7:7">
      <c r="G28291" s="220"/>
    </row>
    <row r="28292" spans="7:7">
      <c r="G28292" s="220"/>
    </row>
    <row r="28293" spans="7:7">
      <c r="G28293" s="220"/>
    </row>
    <row r="28294" spans="7:7">
      <c r="G28294" s="220"/>
    </row>
    <row r="28295" spans="7:7">
      <c r="G28295" s="220"/>
    </row>
    <row r="28296" spans="7:7">
      <c r="G28296" s="220"/>
    </row>
    <row r="28297" spans="7:7">
      <c r="G28297" s="220"/>
    </row>
    <row r="28298" spans="7:7">
      <c r="G28298" s="220"/>
    </row>
    <row r="28299" spans="7:7">
      <c r="G28299" s="220"/>
    </row>
    <row r="28300" spans="7:7">
      <c r="G28300" s="220"/>
    </row>
    <row r="28301" spans="7:7">
      <c r="G28301" s="220"/>
    </row>
    <row r="28302" spans="7:7">
      <c r="G28302" s="220"/>
    </row>
    <row r="28303" spans="7:7">
      <c r="G28303" s="220"/>
    </row>
    <row r="28304" spans="7:7">
      <c r="G28304" s="220"/>
    </row>
    <row r="28305" spans="7:7">
      <c r="G28305" s="220"/>
    </row>
    <row r="28306" spans="7:7">
      <c r="G28306" s="220"/>
    </row>
    <row r="28307" spans="7:7">
      <c r="G28307" s="220"/>
    </row>
    <row r="28308" spans="7:7">
      <c r="G28308" s="220"/>
    </row>
    <row r="28309" spans="7:7">
      <c r="G28309" s="220"/>
    </row>
    <row r="28310" spans="7:7">
      <c r="G28310" s="220"/>
    </row>
    <row r="28311" spans="7:7">
      <c r="G28311" s="220"/>
    </row>
    <row r="28312" spans="7:7">
      <c r="G28312" s="220"/>
    </row>
    <row r="28313" spans="7:7">
      <c r="G28313" s="220"/>
    </row>
    <row r="28314" spans="7:7">
      <c r="G28314" s="220"/>
    </row>
    <row r="28315" spans="7:7">
      <c r="G28315" s="220"/>
    </row>
    <row r="28316" spans="7:7">
      <c r="G28316" s="220"/>
    </row>
    <row r="28317" spans="7:7">
      <c r="G28317" s="220"/>
    </row>
    <row r="28318" spans="7:7">
      <c r="G28318" s="220"/>
    </row>
    <row r="28319" spans="7:7">
      <c r="G28319" s="220"/>
    </row>
    <row r="28320" spans="7:7">
      <c r="G28320" s="220"/>
    </row>
    <row r="28321" spans="7:7">
      <c r="G28321" s="220"/>
    </row>
    <row r="28322" spans="7:7">
      <c r="G28322" s="220"/>
    </row>
    <row r="28323" spans="7:7">
      <c r="G28323" s="220"/>
    </row>
    <row r="28324" spans="7:7">
      <c r="G28324" s="220"/>
    </row>
    <row r="28325" spans="7:7">
      <c r="G28325" s="220"/>
    </row>
    <row r="28326" spans="7:7">
      <c r="G28326" s="220"/>
    </row>
    <row r="28327" spans="7:7">
      <c r="G28327" s="220"/>
    </row>
    <row r="28328" spans="7:7">
      <c r="G28328" s="220"/>
    </row>
    <row r="28329" spans="7:7">
      <c r="G28329" s="220"/>
    </row>
    <row r="28330" spans="7:7">
      <c r="G28330" s="220"/>
    </row>
    <row r="28331" spans="7:7">
      <c r="G28331" s="220"/>
    </row>
    <row r="28332" spans="7:7">
      <c r="G28332" s="220"/>
    </row>
    <row r="28333" spans="7:7">
      <c r="G28333" s="220"/>
    </row>
    <row r="28334" spans="7:7">
      <c r="G28334" s="220"/>
    </row>
    <row r="28335" spans="7:7">
      <c r="G28335" s="220"/>
    </row>
    <row r="28336" spans="7:7">
      <c r="G28336" s="220"/>
    </row>
    <row r="28337" spans="7:7">
      <c r="G28337" s="220"/>
    </row>
    <row r="28338" spans="7:7">
      <c r="G28338" s="220"/>
    </row>
    <row r="28339" spans="7:7">
      <c r="G28339" s="220"/>
    </row>
    <row r="28340" spans="7:7">
      <c r="G28340" s="220"/>
    </row>
    <row r="28341" spans="7:7">
      <c r="G28341" s="220"/>
    </row>
    <row r="28342" spans="7:7">
      <c r="G28342" s="220"/>
    </row>
    <row r="28343" spans="7:7">
      <c r="G28343" s="220"/>
    </row>
    <row r="28344" spans="7:7">
      <c r="G28344" s="220"/>
    </row>
    <row r="28345" spans="7:7">
      <c r="G28345" s="220"/>
    </row>
    <row r="28346" spans="7:7">
      <c r="G28346" s="220"/>
    </row>
    <row r="28347" spans="7:7">
      <c r="G28347" s="220"/>
    </row>
    <row r="28348" spans="7:7">
      <c r="G28348" s="220"/>
    </row>
    <row r="28349" spans="7:7">
      <c r="G28349" s="220"/>
    </row>
    <row r="28350" spans="7:7">
      <c r="G28350" s="220"/>
    </row>
    <row r="28351" spans="7:7">
      <c r="G28351" s="220"/>
    </row>
    <row r="28352" spans="7:7">
      <c r="G28352" s="220"/>
    </row>
    <row r="28353" spans="7:7">
      <c r="G28353" s="220"/>
    </row>
    <row r="28354" spans="7:7">
      <c r="G28354" s="220"/>
    </row>
    <row r="28355" spans="7:7">
      <c r="G28355" s="220"/>
    </row>
    <row r="28356" spans="7:7">
      <c r="G28356" s="220"/>
    </row>
    <row r="28357" spans="7:7">
      <c r="G28357" s="220"/>
    </row>
    <row r="28358" spans="7:7">
      <c r="G28358" s="220"/>
    </row>
    <row r="28359" spans="7:7">
      <c r="G28359" s="220"/>
    </row>
    <row r="28360" spans="7:7">
      <c r="G28360" s="220"/>
    </row>
    <row r="28361" spans="7:7">
      <c r="G28361" s="220"/>
    </row>
    <row r="28362" spans="7:7">
      <c r="G28362" s="220"/>
    </row>
    <row r="28363" spans="7:7">
      <c r="G28363" s="220"/>
    </row>
    <row r="28364" spans="7:7">
      <c r="G28364" s="220"/>
    </row>
    <row r="28365" spans="7:7">
      <c r="G28365" s="220"/>
    </row>
    <row r="28366" spans="7:7">
      <c r="G28366" s="220"/>
    </row>
    <row r="28367" spans="7:7">
      <c r="G28367" s="220"/>
    </row>
    <row r="28368" spans="7:7">
      <c r="G28368" s="220"/>
    </row>
    <row r="28369" spans="7:7">
      <c r="G28369" s="220"/>
    </row>
    <row r="28370" spans="7:7">
      <c r="G28370" s="220"/>
    </row>
    <row r="28371" spans="7:7">
      <c r="G28371" s="220"/>
    </row>
    <row r="28372" spans="7:7">
      <c r="G28372" s="220"/>
    </row>
    <row r="28373" spans="7:7">
      <c r="G28373" s="220"/>
    </row>
    <row r="28374" spans="7:7">
      <c r="G28374" s="220"/>
    </row>
    <row r="28375" spans="7:7">
      <c r="G28375" s="220"/>
    </row>
    <row r="28376" spans="7:7">
      <c r="G28376" s="220"/>
    </row>
    <row r="28377" spans="7:7">
      <c r="G28377" s="220"/>
    </row>
    <row r="28378" spans="7:7">
      <c r="G28378" s="220"/>
    </row>
    <row r="28379" spans="7:7">
      <c r="G28379" s="220"/>
    </row>
    <row r="28380" spans="7:7">
      <c r="G28380" s="220"/>
    </row>
    <row r="28381" spans="7:7">
      <c r="G28381" s="220"/>
    </row>
    <row r="28382" spans="7:7">
      <c r="G28382" s="220"/>
    </row>
    <row r="28383" spans="7:7">
      <c r="G28383" s="220"/>
    </row>
    <row r="28384" spans="7:7">
      <c r="G28384" s="220"/>
    </row>
    <row r="28385" spans="7:7">
      <c r="G28385" s="220"/>
    </row>
    <row r="28386" spans="7:7">
      <c r="G28386" s="220"/>
    </row>
    <row r="28387" spans="7:7">
      <c r="G28387" s="220"/>
    </row>
    <row r="28388" spans="7:7">
      <c r="G28388" s="220"/>
    </row>
    <row r="28389" spans="7:7">
      <c r="G28389" s="220"/>
    </row>
    <row r="28390" spans="7:7">
      <c r="G28390" s="220"/>
    </row>
    <row r="28391" spans="7:7">
      <c r="G28391" s="220"/>
    </row>
    <row r="28392" spans="7:7">
      <c r="G28392" s="220"/>
    </row>
    <row r="28393" spans="7:7">
      <c r="G28393" s="220"/>
    </row>
    <row r="28394" spans="7:7">
      <c r="G28394" s="220"/>
    </row>
    <row r="28395" spans="7:7">
      <c r="G28395" s="220"/>
    </row>
    <row r="28396" spans="7:7">
      <c r="G28396" s="220"/>
    </row>
    <row r="28397" spans="7:7">
      <c r="G28397" s="220"/>
    </row>
    <row r="28398" spans="7:7">
      <c r="G28398" s="220"/>
    </row>
    <row r="28399" spans="7:7">
      <c r="G28399" s="220"/>
    </row>
    <row r="28400" spans="7:7">
      <c r="G28400" s="220"/>
    </row>
    <row r="28401" spans="7:7">
      <c r="G28401" s="220"/>
    </row>
    <row r="28402" spans="7:7">
      <c r="G28402" s="220"/>
    </row>
    <row r="28403" spans="7:7">
      <c r="G28403" s="220"/>
    </row>
    <row r="28404" spans="7:7">
      <c r="G28404" s="220"/>
    </row>
    <row r="28405" spans="7:7">
      <c r="G28405" s="220"/>
    </row>
    <row r="28406" spans="7:7">
      <c r="G28406" s="220"/>
    </row>
    <row r="28407" spans="7:7">
      <c r="G28407" s="220"/>
    </row>
    <row r="28408" spans="7:7">
      <c r="G28408" s="220"/>
    </row>
    <row r="28409" spans="7:7">
      <c r="G28409" s="220"/>
    </row>
    <row r="28410" spans="7:7">
      <c r="G28410" s="220"/>
    </row>
    <row r="28411" spans="7:7">
      <c r="G28411" s="220"/>
    </row>
    <row r="28412" spans="7:7">
      <c r="G28412" s="220"/>
    </row>
    <row r="28413" spans="7:7">
      <c r="G28413" s="220"/>
    </row>
    <row r="28414" spans="7:7">
      <c r="G28414" s="220"/>
    </row>
    <row r="28415" spans="7:7">
      <c r="G28415" s="220"/>
    </row>
    <row r="28416" spans="7:7">
      <c r="G28416" s="220"/>
    </row>
    <row r="28417" spans="7:7">
      <c r="G28417" s="220"/>
    </row>
    <row r="28418" spans="7:7">
      <c r="G28418" s="220"/>
    </row>
    <row r="28419" spans="7:7">
      <c r="G28419" s="220"/>
    </row>
    <row r="28420" spans="7:7">
      <c r="G28420" s="220"/>
    </row>
    <row r="28421" spans="7:7">
      <c r="G28421" s="220"/>
    </row>
    <row r="28422" spans="7:7">
      <c r="G28422" s="220"/>
    </row>
    <row r="28423" spans="7:7">
      <c r="G28423" s="220"/>
    </row>
    <row r="28424" spans="7:7">
      <c r="G28424" s="220"/>
    </row>
    <row r="28425" spans="7:7">
      <c r="G28425" s="220"/>
    </row>
    <row r="28426" spans="7:7">
      <c r="G28426" s="220"/>
    </row>
    <row r="28427" spans="7:7">
      <c r="G28427" s="220"/>
    </row>
    <row r="28428" spans="7:7">
      <c r="G28428" s="220"/>
    </row>
    <row r="28429" spans="7:7">
      <c r="G28429" s="220"/>
    </row>
    <row r="28430" spans="7:7">
      <c r="G28430" s="220"/>
    </row>
    <row r="28431" spans="7:7">
      <c r="G28431" s="220"/>
    </row>
    <row r="28432" spans="7:7">
      <c r="G28432" s="220"/>
    </row>
    <row r="28433" spans="7:7">
      <c r="G28433" s="220"/>
    </row>
    <row r="28434" spans="7:7">
      <c r="G28434" s="220"/>
    </row>
    <row r="28435" spans="7:7">
      <c r="G28435" s="220"/>
    </row>
    <row r="28436" spans="7:7">
      <c r="G28436" s="220"/>
    </row>
    <row r="28437" spans="7:7">
      <c r="G28437" s="220"/>
    </row>
    <row r="28438" spans="7:7">
      <c r="G28438" s="220"/>
    </row>
    <row r="28439" spans="7:7">
      <c r="G28439" s="220"/>
    </row>
    <row r="28440" spans="7:7">
      <c r="G28440" s="220"/>
    </row>
    <row r="28441" spans="7:7">
      <c r="G28441" s="220"/>
    </row>
    <row r="28442" spans="7:7">
      <c r="G28442" s="220"/>
    </row>
    <row r="28443" spans="7:7">
      <c r="G28443" s="220"/>
    </row>
    <row r="28444" spans="7:7">
      <c r="G28444" s="220"/>
    </row>
    <row r="28445" spans="7:7">
      <c r="G28445" s="220"/>
    </row>
    <row r="28446" spans="7:7">
      <c r="G28446" s="220"/>
    </row>
    <row r="28447" spans="7:7">
      <c r="G28447" s="220"/>
    </row>
    <row r="28448" spans="7:7">
      <c r="G28448" s="220"/>
    </row>
    <row r="28449" spans="7:7">
      <c r="G28449" s="220"/>
    </row>
    <row r="28450" spans="7:7">
      <c r="G28450" s="220"/>
    </row>
    <row r="28451" spans="7:7">
      <c r="G28451" s="220"/>
    </row>
    <row r="28452" spans="7:7">
      <c r="G28452" s="220"/>
    </row>
    <row r="28453" spans="7:7">
      <c r="G28453" s="220"/>
    </row>
    <row r="28454" spans="7:7">
      <c r="G28454" s="220"/>
    </row>
    <row r="28455" spans="7:7">
      <c r="G28455" s="220"/>
    </row>
    <row r="28456" spans="7:7">
      <c r="G28456" s="220"/>
    </row>
    <row r="28457" spans="7:7">
      <c r="G28457" s="220"/>
    </row>
    <row r="28458" spans="7:7">
      <c r="G28458" s="220"/>
    </row>
    <row r="28459" spans="7:7">
      <c r="G28459" s="220"/>
    </row>
    <row r="28460" spans="7:7">
      <c r="G28460" s="220"/>
    </row>
    <row r="28461" spans="7:7">
      <c r="G28461" s="220"/>
    </row>
    <row r="28462" spans="7:7">
      <c r="G28462" s="220"/>
    </row>
    <row r="28463" spans="7:7">
      <c r="G28463" s="220"/>
    </row>
    <row r="28464" spans="7:7">
      <c r="G28464" s="220"/>
    </row>
    <row r="28465" spans="7:7">
      <c r="G28465" s="220"/>
    </row>
    <row r="28466" spans="7:7">
      <c r="G28466" s="220"/>
    </row>
    <row r="28467" spans="7:7">
      <c r="G28467" s="220"/>
    </row>
    <row r="28468" spans="7:7">
      <c r="G28468" s="220"/>
    </row>
    <row r="28469" spans="7:7">
      <c r="G28469" s="220"/>
    </row>
    <row r="28470" spans="7:7">
      <c r="G28470" s="220"/>
    </row>
    <row r="28471" spans="7:7">
      <c r="G28471" s="220"/>
    </row>
    <row r="28472" spans="7:7">
      <c r="G28472" s="220"/>
    </row>
    <row r="28473" spans="7:7">
      <c r="G28473" s="220"/>
    </row>
    <row r="28474" spans="7:7">
      <c r="G28474" s="220"/>
    </row>
    <row r="28475" spans="7:7">
      <c r="G28475" s="220"/>
    </row>
    <row r="28476" spans="7:7">
      <c r="G28476" s="220"/>
    </row>
    <row r="28477" spans="7:7">
      <c r="G28477" s="220"/>
    </row>
    <row r="28478" spans="7:7">
      <c r="G28478" s="220"/>
    </row>
    <row r="28479" spans="7:7">
      <c r="G28479" s="220"/>
    </row>
    <row r="28480" spans="7:7">
      <c r="G28480" s="220"/>
    </row>
    <row r="28481" spans="7:7">
      <c r="G28481" s="220"/>
    </row>
    <row r="28482" spans="7:7">
      <c r="G28482" s="220"/>
    </row>
    <row r="28483" spans="7:7">
      <c r="G28483" s="220"/>
    </row>
    <row r="28484" spans="7:7">
      <c r="G28484" s="220"/>
    </row>
    <row r="28485" spans="7:7">
      <c r="G28485" s="220"/>
    </row>
    <row r="28486" spans="7:7">
      <c r="G28486" s="220"/>
    </row>
    <row r="28487" spans="7:7">
      <c r="G28487" s="220"/>
    </row>
    <row r="28488" spans="7:7">
      <c r="G28488" s="220"/>
    </row>
    <row r="28489" spans="7:7">
      <c r="G28489" s="220"/>
    </row>
    <row r="28490" spans="7:7">
      <c r="G28490" s="220"/>
    </row>
    <row r="28491" spans="7:7">
      <c r="G28491" s="220"/>
    </row>
    <row r="28492" spans="7:7">
      <c r="G28492" s="220"/>
    </row>
    <row r="28493" spans="7:7">
      <c r="G28493" s="220"/>
    </row>
    <row r="28494" spans="7:7">
      <c r="G28494" s="220"/>
    </row>
    <row r="28495" spans="7:7">
      <c r="G28495" s="220"/>
    </row>
    <row r="28496" spans="7:7">
      <c r="G28496" s="220"/>
    </row>
    <row r="28497" spans="7:7">
      <c r="G28497" s="220"/>
    </row>
    <row r="28498" spans="7:7">
      <c r="G28498" s="220"/>
    </row>
    <row r="28499" spans="7:7">
      <c r="G28499" s="220"/>
    </row>
    <row r="28500" spans="7:7">
      <c r="G28500" s="220"/>
    </row>
    <row r="28501" spans="7:7">
      <c r="G28501" s="220"/>
    </row>
    <row r="28502" spans="7:7">
      <c r="G28502" s="220"/>
    </row>
    <row r="28503" spans="7:7">
      <c r="G28503" s="220"/>
    </row>
    <row r="28504" spans="7:7">
      <c r="G28504" s="220"/>
    </row>
    <row r="28505" spans="7:7">
      <c r="G28505" s="220"/>
    </row>
    <row r="28506" spans="7:7">
      <c r="G28506" s="220"/>
    </row>
    <row r="28507" spans="7:7">
      <c r="G28507" s="220"/>
    </row>
    <row r="28508" spans="7:7">
      <c r="G28508" s="220"/>
    </row>
    <row r="28509" spans="7:7">
      <c r="G28509" s="220"/>
    </row>
    <row r="28510" spans="7:7">
      <c r="G28510" s="220"/>
    </row>
    <row r="28511" spans="7:7">
      <c r="G28511" s="220"/>
    </row>
    <row r="28512" spans="7:7">
      <c r="G28512" s="220"/>
    </row>
    <row r="28513" spans="7:7">
      <c r="G28513" s="220"/>
    </row>
    <row r="28514" spans="7:7">
      <c r="G28514" s="220"/>
    </row>
    <row r="28515" spans="7:7">
      <c r="G28515" s="220"/>
    </row>
    <row r="28516" spans="7:7">
      <c r="G28516" s="220"/>
    </row>
    <row r="28517" spans="7:7">
      <c r="G28517" s="220"/>
    </row>
    <row r="28518" spans="7:7">
      <c r="G28518" s="220"/>
    </row>
    <row r="28519" spans="7:7">
      <c r="G28519" s="220"/>
    </row>
    <row r="28520" spans="7:7">
      <c r="G28520" s="220"/>
    </row>
    <row r="28521" spans="7:7">
      <c r="G28521" s="220"/>
    </row>
    <row r="28522" spans="7:7">
      <c r="G28522" s="220"/>
    </row>
    <row r="28523" spans="7:7">
      <c r="G28523" s="220"/>
    </row>
    <row r="28524" spans="7:7">
      <c r="G28524" s="220"/>
    </row>
    <row r="28525" spans="7:7">
      <c r="G28525" s="220"/>
    </row>
    <row r="28526" spans="7:7">
      <c r="G28526" s="220"/>
    </row>
    <row r="28527" spans="7:7">
      <c r="G28527" s="220"/>
    </row>
    <row r="28528" spans="7:7">
      <c r="G28528" s="220"/>
    </row>
    <row r="28529" spans="7:7">
      <c r="G28529" s="220"/>
    </row>
    <row r="28530" spans="7:7">
      <c r="G28530" s="220"/>
    </row>
    <row r="28531" spans="7:7">
      <c r="G28531" s="220"/>
    </row>
    <row r="28532" spans="7:7">
      <c r="G28532" s="220"/>
    </row>
    <row r="28533" spans="7:7">
      <c r="G28533" s="220"/>
    </row>
    <row r="28534" spans="7:7">
      <c r="G28534" s="220"/>
    </row>
    <row r="28535" spans="7:7">
      <c r="G28535" s="220"/>
    </row>
    <row r="28536" spans="7:7">
      <c r="G28536" s="220"/>
    </row>
    <row r="28537" spans="7:7">
      <c r="G28537" s="220"/>
    </row>
    <row r="28538" spans="7:7">
      <c r="G28538" s="220"/>
    </row>
    <row r="28539" spans="7:7">
      <c r="G28539" s="220"/>
    </row>
    <row r="28540" spans="7:7">
      <c r="G28540" s="220"/>
    </row>
    <row r="28541" spans="7:7">
      <c r="G28541" s="220"/>
    </row>
    <row r="28542" spans="7:7">
      <c r="G28542" s="220"/>
    </row>
    <row r="28543" spans="7:7">
      <c r="G28543" s="220"/>
    </row>
    <row r="28544" spans="7:7">
      <c r="G28544" s="220"/>
    </row>
    <row r="28545" spans="7:7">
      <c r="G28545" s="220"/>
    </row>
    <row r="28546" spans="7:7">
      <c r="G28546" s="220"/>
    </row>
    <row r="28547" spans="7:7">
      <c r="G28547" s="220"/>
    </row>
    <row r="28548" spans="7:7">
      <c r="G28548" s="220"/>
    </row>
    <row r="28549" spans="7:7">
      <c r="G28549" s="220"/>
    </row>
    <row r="28550" spans="7:7">
      <c r="G28550" s="220"/>
    </row>
    <row r="28551" spans="7:7">
      <c r="G28551" s="220"/>
    </row>
    <row r="28552" spans="7:7">
      <c r="G28552" s="220"/>
    </row>
    <row r="28553" spans="7:7">
      <c r="G28553" s="220"/>
    </row>
    <row r="28554" spans="7:7">
      <c r="G28554" s="220"/>
    </row>
    <row r="28555" spans="7:7">
      <c r="G28555" s="220"/>
    </row>
    <row r="28556" spans="7:7">
      <c r="G28556" s="220"/>
    </row>
    <row r="28557" spans="7:7">
      <c r="G28557" s="220"/>
    </row>
    <row r="28558" spans="7:7">
      <c r="G28558" s="220"/>
    </row>
    <row r="28559" spans="7:7">
      <c r="G28559" s="220"/>
    </row>
    <row r="28560" spans="7:7">
      <c r="G28560" s="220"/>
    </row>
    <row r="28561" spans="7:7">
      <c r="G28561" s="220"/>
    </row>
    <row r="28562" spans="7:7">
      <c r="G28562" s="220"/>
    </row>
    <row r="28563" spans="7:7">
      <c r="G28563" s="220"/>
    </row>
    <row r="28564" spans="7:7">
      <c r="G28564" s="220"/>
    </row>
    <row r="28565" spans="7:7">
      <c r="G28565" s="220"/>
    </row>
    <row r="28566" spans="7:7">
      <c r="G28566" s="220"/>
    </row>
    <row r="28567" spans="7:7">
      <c r="G28567" s="220"/>
    </row>
    <row r="28568" spans="7:7">
      <c r="G28568" s="220"/>
    </row>
    <row r="28569" spans="7:7">
      <c r="G28569" s="220"/>
    </row>
    <row r="28570" spans="7:7">
      <c r="G28570" s="220"/>
    </row>
    <row r="28571" spans="7:7">
      <c r="G28571" s="220"/>
    </row>
    <row r="28572" spans="7:7">
      <c r="G28572" s="220"/>
    </row>
    <row r="28573" spans="7:7">
      <c r="G28573" s="220"/>
    </row>
    <row r="28574" spans="7:7">
      <c r="G28574" s="220"/>
    </row>
    <row r="28575" spans="7:7">
      <c r="G28575" s="220"/>
    </row>
    <row r="28576" spans="7:7">
      <c r="G28576" s="220"/>
    </row>
    <row r="28577" spans="7:7">
      <c r="G28577" s="220"/>
    </row>
    <row r="28578" spans="7:7">
      <c r="G28578" s="220"/>
    </row>
    <row r="28579" spans="7:7">
      <c r="G28579" s="220"/>
    </row>
    <row r="28580" spans="7:7">
      <c r="G28580" s="220"/>
    </row>
    <row r="28581" spans="7:7">
      <c r="G28581" s="220"/>
    </row>
    <row r="28582" spans="7:7">
      <c r="G28582" s="220"/>
    </row>
    <row r="28583" spans="7:7">
      <c r="G28583" s="220"/>
    </row>
    <row r="28584" spans="7:7">
      <c r="G28584" s="220"/>
    </row>
    <row r="28585" spans="7:7">
      <c r="G28585" s="220"/>
    </row>
    <row r="28586" spans="7:7">
      <c r="G28586" s="220"/>
    </row>
    <row r="28587" spans="7:7">
      <c r="G28587" s="220"/>
    </row>
    <row r="28588" spans="7:7">
      <c r="G28588" s="220"/>
    </row>
    <row r="28589" spans="7:7">
      <c r="G28589" s="220"/>
    </row>
    <row r="28590" spans="7:7">
      <c r="G28590" s="220"/>
    </row>
    <row r="28591" spans="7:7">
      <c r="G28591" s="220"/>
    </row>
    <row r="28592" spans="7:7">
      <c r="G28592" s="220"/>
    </row>
    <row r="28593" spans="7:7">
      <c r="G28593" s="220"/>
    </row>
    <row r="28594" spans="7:7">
      <c r="G28594" s="220"/>
    </row>
    <row r="28595" spans="7:7">
      <c r="G28595" s="220"/>
    </row>
    <row r="28596" spans="7:7">
      <c r="G28596" s="220"/>
    </row>
    <row r="28597" spans="7:7">
      <c r="G28597" s="220"/>
    </row>
    <row r="28598" spans="7:7">
      <c r="G28598" s="220"/>
    </row>
    <row r="28599" spans="7:7">
      <c r="G28599" s="220"/>
    </row>
    <row r="28600" spans="7:7">
      <c r="G28600" s="220"/>
    </row>
    <row r="28601" spans="7:7">
      <c r="G28601" s="220"/>
    </row>
    <row r="28602" spans="7:7">
      <c r="G28602" s="220"/>
    </row>
    <row r="28603" spans="7:7">
      <c r="G28603" s="220"/>
    </row>
    <row r="28604" spans="7:7">
      <c r="G28604" s="220"/>
    </row>
    <row r="28605" spans="7:7">
      <c r="G28605" s="220"/>
    </row>
    <row r="28606" spans="7:7">
      <c r="G28606" s="220"/>
    </row>
    <row r="28607" spans="7:7">
      <c r="G28607" s="220"/>
    </row>
    <row r="28608" spans="7:7">
      <c r="G28608" s="220"/>
    </row>
    <row r="28609" spans="7:7">
      <c r="G28609" s="220"/>
    </row>
    <row r="28610" spans="7:7">
      <c r="G28610" s="220"/>
    </row>
    <row r="28611" spans="7:7">
      <c r="G28611" s="220"/>
    </row>
    <row r="28612" spans="7:7">
      <c r="G28612" s="220"/>
    </row>
    <row r="28613" spans="7:7">
      <c r="G28613" s="220"/>
    </row>
    <row r="28614" spans="7:7">
      <c r="G28614" s="220"/>
    </row>
    <row r="28615" spans="7:7">
      <c r="G28615" s="220"/>
    </row>
    <row r="28616" spans="7:7">
      <c r="G28616" s="220"/>
    </row>
    <row r="28617" spans="7:7">
      <c r="G28617" s="220"/>
    </row>
    <row r="28618" spans="7:7">
      <c r="G28618" s="220"/>
    </row>
    <row r="28619" spans="7:7">
      <c r="G28619" s="220"/>
    </row>
    <row r="28620" spans="7:7">
      <c r="G28620" s="220"/>
    </row>
    <row r="28621" spans="7:7">
      <c r="G28621" s="220"/>
    </row>
    <row r="28622" spans="7:7">
      <c r="G28622" s="220"/>
    </row>
    <row r="28623" spans="7:7">
      <c r="G28623" s="220"/>
    </row>
    <row r="28624" spans="7:7">
      <c r="G28624" s="220"/>
    </row>
    <row r="28625" spans="7:7">
      <c r="G28625" s="220"/>
    </row>
    <row r="28626" spans="7:7">
      <c r="G28626" s="220"/>
    </row>
    <row r="28627" spans="7:7">
      <c r="G28627" s="220"/>
    </row>
    <row r="28628" spans="7:7">
      <c r="G28628" s="220"/>
    </row>
    <row r="28629" spans="7:7">
      <c r="G28629" s="220"/>
    </row>
    <row r="28630" spans="7:7">
      <c r="G28630" s="220"/>
    </row>
    <row r="28631" spans="7:7">
      <c r="G28631" s="220"/>
    </row>
    <row r="28632" spans="7:7">
      <c r="G28632" s="220"/>
    </row>
    <row r="28633" spans="7:7">
      <c r="G28633" s="220"/>
    </row>
    <row r="28634" spans="7:7">
      <c r="G28634" s="220"/>
    </row>
    <row r="28635" spans="7:7">
      <c r="G28635" s="220"/>
    </row>
    <row r="28636" spans="7:7">
      <c r="G28636" s="220"/>
    </row>
    <row r="28637" spans="7:7">
      <c r="G28637" s="220"/>
    </row>
    <row r="28638" spans="7:7">
      <c r="G28638" s="220"/>
    </row>
    <row r="28639" spans="7:7">
      <c r="G28639" s="220"/>
    </row>
    <row r="28640" spans="7:7">
      <c r="G28640" s="220"/>
    </row>
    <row r="28641" spans="7:7">
      <c r="G28641" s="220"/>
    </row>
    <row r="28642" spans="7:7">
      <c r="G28642" s="220"/>
    </row>
    <row r="28643" spans="7:7">
      <c r="G28643" s="220"/>
    </row>
    <row r="28644" spans="7:7">
      <c r="G28644" s="220"/>
    </row>
    <row r="28645" spans="7:7">
      <c r="G28645" s="220"/>
    </row>
    <row r="28646" spans="7:7">
      <c r="G28646" s="220"/>
    </row>
    <row r="28647" spans="7:7">
      <c r="G28647" s="220"/>
    </row>
    <row r="28648" spans="7:7">
      <c r="G28648" s="220"/>
    </row>
    <row r="28649" spans="7:7">
      <c r="G28649" s="220"/>
    </row>
    <row r="28650" spans="7:7">
      <c r="G28650" s="220"/>
    </row>
    <row r="28651" spans="7:7">
      <c r="G28651" s="220"/>
    </row>
    <row r="28652" spans="7:7">
      <c r="G28652" s="220"/>
    </row>
    <row r="28653" spans="7:7">
      <c r="G28653" s="220"/>
    </row>
    <row r="28654" spans="7:7">
      <c r="G28654" s="220"/>
    </row>
    <row r="28655" spans="7:7">
      <c r="G28655" s="220"/>
    </row>
    <row r="28656" spans="7:7">
      <c r="G28656" s="220"/>
    </row>
    <row r="28657" spans="7:7">
      <c r="G28657" s="220"/>
    </row>
    <row r="28658" spans="7:7">
      <c r="G28658" s="220"/>
    </row>
    <row r="28659" spans="7:7">
      <c r="G28659" s="220"/>
    </row>
    <row r="28660" spans="7:7">
      <c r="G28660" s="220"/>
    </row>
    <row r="28661" spans="7:7">
      <c r="G28661" s="220"/>
    </row>
    <row r="28662" spans="7:7">
      <c r="G28662" s="220"/>
    </row>
    <row r="28663" spans="7:7">
      <c r="G28663" s="220"/>
    </row>
    <row r="28664" spans="7:7">
      <c r="G28664" s="220"/>
    </row>
    <row r="28665" spans="7:7">
      <c r="G28665" s="220"/>
    </row>
    <row r="28666" spans="7:7">
      <c r="G28666" s="220"/>
    </row>
    <row r="28667" spans="7:7">
      <c r="G28667" s="220"/>
    </row>
    <row r="28668" spans="7:7">
      <c r="G28668" s="220"/>
    </row>
    <row r="28669" spans="7:7">
      <c r="G28669" s="220"/>
    </row>
    <row r="28670" spans="7:7">
      <c r="G28670" s="220"/>
    </row>
    <row r="28671" spans="7:7">
      <c r="G28671" s="220"/>
    </row>
    <row r="28672" spans="7:7">
      <c r="G28672" s="220"/>
    </row>
    <row r="28673" spans="7:7">
      <c r="G28673" s="220"/>
    </row>
    <row r="28674" spans="7:7">
      <c r="G28674" s="220"/>
    </row>
    <row r="28675" spans="7:7">
      <c r="G28675" s="220"/>
    </row>
    <row r="28676" spans="7:7">
      <c r="G28676" s="220"/>
    </row>
    <row r="28677" spans="7:7">
      <c r="G28677" s="220"/>
    </row>
    <row r="28678" spans="7:7">
      <c r="G28678" s="220"/>
    </row>
    <row r="28679" spans="7:7">
      <c r="G28679" s="220"/>
    </row>
    <row r="28680" spans="7:7">
      <c r="G28680" s="220"/>
    </row>
    <row r="28681" spans="7:7">
      <c r="G28681" s="220"/>
    </row>
    <row r="28682" spans="7:7">
      <c r="G28682" s="220"/>
    </row>
    <row r="28683" spans="7:7">
      <c r="G28683" s="220"/>
    </row>
    <row r="28684" spans="7:7">
      <c r="G28684" s="220"/>
    </row>
    <row r="28685" spans="7:7">
      <c r="G28685" s="220"/>
    </row>
    <row r="28686" spans="7:7">
      <c r="G28686" s="220"/>
    </row>
    <row r="28687" spans="7:7">
      <c r="G28687" s="220"/>
    </row>
    <row r="28688" spans="7:7">
      <c r="G28688" s="220"/>
    </row>
    <row r="28689" spans="7:7">
      <c r="G28689" s="220"/>
    </row>
    <row r="28690" spans="7:7">
      <c r="G28690" s="220"/>
    </row>
    <row r="28691" spans="7:7">
      <c r="G28691" s="220"/>
    </row>
    <row r="28692" spans="7:7">
      <c r="G28692" s="220"/>
    </row>
    <row r="28693" spans="7:7">
      <c r="G28693" s="220"/>
    </row>
    <row r="28694" spans="7:7">
      <c r="G28694" s="220"/>
    </row>
    <row r="28695" spans="7:7">
      <c r="G28695" s="220"/>
    </row>
    <row r="28696" spans="7:7">
      <c r="G28696" s="220"/>
    </row>
    <row r="28697" spans="7:7">
      <c r="G28697" s="220"/>
    </row>
    <row r="28698" spans="7:7">
      <c r="G28698" s="220"/>
    </row>
    <row r="28699" spans="7:7">
      <c r="G28699" s="220"/>
    </row>
    <row r="28700" spans="7:7">
      <c r="G28700" s="220"/>
    </row>
    <row r="28701" spans="7:7">
      <c r="G28701" s="220"/>
    </row>
    <row r="28702" spans="7:7">
      <c r="G28702" s="220"/>
    </row>
    <row r="28703" spans="7:7">
      <c r="G28703" s="220"/>
    </row>
    <row r="28704" spans="7:7">
      <c r="G28704" s="220"/>
    </row>
    <row r="28705" spans="7:7">
      <c r="G28705" s="220"/>
    </row>
    <row r="28706" spans="7:7">
      <c r="G28706" s="220"/>
    </row>
    <row r="28707" spans="7:7">
      <c r="G28707" s="220"/>
    </row>
    <row r="28708" spans="7:7">
      <c r="G28708" s="220"/>
    </row>
    <row r="28709" spans="7:7">
      <c r="G28709" s="220"/>
    </row>
    <row r="28710" spans="7:7">
      <c r="G28710" s="220"/>
    </row>
    <row r="28711" spans="7:7">
      <c r="G28711" s="220"/>
    </row>
    <row r="28712" spans="7:7">
      <c r="G28712" s="220"/>
    </row>
    <row r="28713" spans="7:7">
      <c r="G28713" s="220"/>
    </row>
    <row r="28714" spans="7:7">
      <c r="G28714" s="220"/>
    </row>
    <row r="28715" spans="7:7">
      <c r="G28715" s="220"/>
    </row>
    <row r="28716" spans="7:7">
      <c r="G28716" s="220"/>
    </row>
    <row r="28717" spans="7:7">
      <c r="G28717" s="220"/>
    </row>
    <row r="28718" spans="7:7">
      <c r="G28718" s="220"/>
    </row>
    <row r="28719" spans="7:7">
      <c r="G28719" s="220"/>
    </row>
    <row r="28720" spans="7:7">
      <c r="G28720" s="220"/>
    </row>
    <row r="28721" spans="7:7">
      <c r="G28721" s="220"/>
    </row>
    <row r="28722" spans="7:7">
      <c r="G28722" s="220"/>
    </row>
    <row r="28723" spans="7:7">
      <c r="G28723" s="220"/>
    </row>
    <row r="28724" spans="7:7">
      <c r="G28724" s="220"/>
    </row>
    <row r="28725" spans="7:7">
      <c r="G28725" s="220"/>
    </row>
    <row r="28726" spans="7:7">
      <c r="G28726" s="220"/>
    </row>
    <row r="28727" spans="7:7">
      <c r="G28727" s="220"/>
    </row>
    <row r="28728" spans="7:7">
      <c r="G28728" s="220"/>
    </row>
    <row r="28729" spans="7:7">
      <c r="G28729" s="220"/>
    </row>
    <row r="28730" spans="7:7">
      <c r="G28730" s="220"/>
    </row>
    <row r="28731" spans="7:7">
      <c r="G28731" s="220"/>
    </row>
    <row r="28732" spans="7:7">
      <c r="G28732" s="220"/>
    </row>
    <row r="28733" spans="7:7">
      <c r="G28733" s="220"/>
    </row>
    <row r="28734" spans="7:7">
      <c r="G28734" s="220"/>
    </row>
    <row r="28735" spans="7:7">
      <c r="G28735" s="220"/>
    </row>
    <row r="28736" spans="7:7">
      <c r="G28736" s="220"/>
    </row>
    <row r="28737" spans="7:7">
      <c r="G28737" s="220"/>
    </row>
    <row r="28738" spans="7:7">
      <c r="G28738" s="220"/>
    </row>
    <row r="28739" spans="7:7">
      <c r="G28739" s="220"/>
    </row>
    <row r="28740" spans="7:7">
      <c r="G28740" s="220"/>
    </row>
    <row r="28741" spans="7:7">
      <c r="G28741" s="220"/>
    </row>
    <row r="28742" spans="7:7">
      <c r="G28742" s="220"/>
    </row>
    <row r="28743" spans="7:7">
      <c r="G28743" s="220"/>
    </row>
    <row r="28744" spans="7:7">
      <c r="G28744" s="220"/>
    </row>
    <row r="28745" spans="7:7">
      <c r="G28745" s="220"/>
    </row>
    <row r="28746" spans="7:7">
      <c r="G28746" s="220"/>
    </row>
    <row r="28747" spans="7:7">
      <c r="G28747" s="220"/>
    </row>
    <row r="28748" spans="7:7">
      <c r="G28748" s="220"/>
    </row>
    <row r="28749" spans="7:7">
      <c r="G28749" s="220"/>
    </row>
    <row r="28750" spans="7:7">
      <c r="G28750" s="220"/>
    </row>
    <row r="28751" spans="7:7">
      <c r="G28751" s="220"/>
    </row>
    <row r="28752" spans="7:7">
      <c r="G28752" s="220"/>
    </row>
    <row r="28753" spans="7:7">
      <c r="G28753" s="220"/>
    </row>
    <row r="28754" spans="7:7">
      <c r="G28754" s="220"/>
    </row>
    <row r="28755" spans="7:7">
      <c r="G28755" s="220"/>
    </row>
    <row r="28756" spans="7:7">
      <c r="G28756" s="220"/>
    </row>
    <row r="28757" spans="7:7">
      <c r="G28757" s="220"/>
    </row>
    <row r="28758" spans="7:7">
      <c r="G28758" s="220"/>
    </row>
    <row r="28759" spans="7:7">
      <c r="G28759" s="220"/>
    </row>
    <row r="28760" spans="7:7">
      <c r="G28760" s="220"/>
    </row>
    <row r="28761" spans="7:7">
      <c r="G28761" s="220"/>
    </row>
    <row r="28762" spans="7:7">
      <c r="G28762" s="220"/>
    </row>
    <row r="28763" spans="7:7">
      <c r="G28763" s="220"/>
    </row>
    <row r="28764" spans="7:7">
      <c r="G28764" s="220"/>
    </row>
    <row r="28765" spans="7:7">
      <c r="G28765" s="220"/>
    </row>
    <row r="28766" spans="7:7">
      <c r="G28766" s="220"/>
    </row>
    <row r="28767" spans="7:7">
      <c r="G28767" s="220"/>
    </row>
    <row r="28768" spans="7:7">
      <c r="G28768" s="220"/>
    </row>
    <row r="28769" spans="7:7">
      <c r="G28769" s="220"/>
    </row>
    <row r="28770" spans="7:7">
      <c r="G28770" s="220"/>
    </row>
    <row r="28771" spans="7:7">
      <c r="G28771" s="220"/>
    </row>
    <row r="28772" spans="7:7">
      <c r="G28772" s="220"/>
    </row>
    <row r="28773" spans="7:7">
      <c r="G28773" s="220"/>
    </row>
    <row r="28774" spans="7:7">
      <c r="G28774" s="220"/>
    </row>
    <row r="28775" spans="7:7">
      <c r="G28775" s="220"/>
    </row>
    <row r="28776" spans="7:7">
      <c r="G28776" s="220"/>
    </row>
    <row r="28777" spans="7:7">
      <c r="G28777" s="220"/>
    </row>
    <row r="28778" spans="7:7">
      <c r="G28778" s="220"/>
    </row>
    <row r="28779" spans="7:7">
      <c r="G28779" s="220"/>
    </row>
    <row r="28780" spans="7:7">
      <c r="G28780" s="220"/>
    </row>
    <row r="28781" spans="7:7">
      <c r="G28781" s="220"/>
    </row>
    <row r="28782" spans="7:7">
      <c r="G28782" s="220"/>
    </row>
    <row r="28783" spans="7:7">
      <c r="G28783" s="220"/>
    </row>
    <row r="28784" spans="7:7">
      <c r="G28784" s="220"/>
    </row>
    <row r="28785" spans="7:7">
      <c r="G28785" s="220"/>
    </row>
    <row r="28786" spans="7:7">
      <c r="G28786" s="220"/>
    </row>
    <row r="28787" spans="7:7">
      <c r="G28787" s="220"/>
    </row>
    <row r="28788" spans="7:7">
      <c r="G28788" s="220"/>
    </row>
    <row r="28789" spans="7:7">
      <c r="G28789" s="220"/>
    </row>
    <row r="28790" spans="7:7">
      <c r="G28790" s="220"/>
    </row>
    <row r="28791" spans="7:7">
      <c r="G28791" s="220"/>
    </row>
    <row r="28792" spans="7:7">
      <c r="G28792" s="220"/>
    </row>
    <row r="28793" spans="7:7">
      <c r="G28793" s="220"/>
    </row>
    <row r="28794" spans="7:7">
      <c r="G28794" s="220"/>
    </row>
    <row r="28795" spans="7:7">
      <c r="G28795" s="220"/>
    </row>
    <row r="28796" spans="7:7">
      <c r="G28796" s="220"/>
    </row>
    <row r="28797" spans="7:7">
      <c r="G28797" s="220"/>
    </row>
    <row r="28798" spans="7:7">
      <c r="G28798" s="220"/>
    </row>
    <row r="28799" spans="7:7">
      <c r="G28799" s="220"/>
    </row>
    <row r="28800" spans="7:7">
      <c r="G28800" s="220"/>
    </row>
    <row r="28801" spans="7:7">
      <c r="G28801" s="220"/>
    </row>
    <row r="28802" spans="7:7">
      <c r="G28802" s="220"/>
    </row>
    <row r="28803" spans="7:7">
      <c r="G28803" s="220"/>
    </row>
    <row r="28804" spans="7:7">
      <c r="G28804" s="220"/>
    </row>
    <row r="28805" spans="7:7">
      <c r="G28805" s="220"/>
    </row>
    <row r="28806" spans="7:7">
      <c r="G28806" s="220"/>
    </row>
    <row r="28807" spans="7:7">
      <c r="G28807" s="220"/>
    </row>
    <row r="28808" spans="7:7">
      <c r="G28808" s="220"/>
    </row>
    <row r="28809" spans="7:7">
      <c r="G28809" s="220"/>
    </row>
    <row r="28810" spans="7:7">
      <c r="G28810" s="220"/>
    </row>
    <row r="28811" spans="7:7">
      <c r="G28811" s="220"/>
    </row>
    <row r="28812" spans="7:7">
      <c r="G28812" s="220"/>
    </row>
    <row r="28813" spans="7:7">
      <c r="G28813" s="220"/>
    </row>
    <row r="28814" spans="7:7">
      <c r="G28814" s="220"/>
    </row>
    <row r="28815" spans="7:7">
      <c r="G28815" s="220"/>
    </row>
    <row r="28816" spans="7:7">
      <c r="G28816" s="220"/>
    </row>
    <row r="28817" spans="7:7">
      <c r="G28817" s="220"/>
    </row>
    <row r="28818" spans="7:7">
      <c r="G28818" s="220"/>
    </row>
    <row r="28819" spans="7:7">
      <c r="G28819" s="220"/>
    </row>
    <row r="28820" spans="7:7">
      <c r="G28820" s="220"/>
    </row>
    <row r="28821" spans="7:7">
      <c r="G28821" s="220"/>
    </row>
    <row r="28822" spans="7:7">
      <c r="G28822" s="220"/>
    </row>
    <row r="28823" spans="7:7">
      <c r="G28823" s="220"/>
    </row>
    <row r="28824" spans="7:7">
      <c r="G28824" s="220"/>
    </row>
    <row r="28825" spans="7:7">
      <c r="G28825" s="220"/>
    </row>
    <row r="28826" spans="7:7">
      <c r="G28826" s="220"/>
    </row>
    <row r="28827" spans="7:7">
      <c r="G28827" s="220"/>
    </row>
    <row r="28828" spans="7:7">
      <c r="G28828" s="220"/>
    </row>
    <row r="28829" spans="7:7">
      <c r="G28829" s="220"/>
    </row>
    <row r="28830" spans="7:7">
      <c r="G28830" s="220"/>
    </row>
    <row r="28831" spans="7:7">
      <c r="G28831" s="220"/>
    </row>
    <row r="28832" spans="7:7">
      <c r="G28832" s="220"/>
    </row>
    <row r="28833" spans="7:7">
      <c r="G28833" s="220"/>
    </row>
    <row r="28834" spans="7:7">
      <c r="G28834" s="220"/>
    </row>
    <row r="28835" spans="7:7">
      <c r="G28835" s="220"/>
    </row>
    <row r="28836" spans="7:7">
      <c r="G28836" s="220"/>
    </row>
    <row r="28837" spans="7:7">
      <c r="G28837" s="220"/>
    </row>
    <row r="28838" spans="7:7">
      <c r="G28838" s="220"/>
    </row>
    <row r="28839" spans="7:7">
      <c r="G28839" s="220"/>
    </row>
    <row r="28840" spans="7:7">
      <c r="G28840" s="220"/>
    </row>
    <row r="28841" spans="7:7">
      <c r="G28841" s="220"/>
    </row>
    <row r="28842" spans="7:7">
      <c r="G28842" s="220"/>
    </row>
    <row r="28843" spans="7:7">
      <c r="G28843" s="220"/>
    </row>
    <row r="28844" spans="7:7">
      <c r="G28844" s="220"/>
    </row>
    <row r="28845" spans="7:7">
      <c r="G28845" s="220"/>
    </row>
    <row r="28846" spans="7:7">
      <c r="G28846" s="220"/>
    </row>
    <row r="28847" spans="7:7">
      <c r="G28847" s="220"/>
    </row>
    <row r="28848" spans="7:7">
      <c r="G28848" s="220"/>
    </row>
    <row r="28849" spans="7:7">
      <c r="G28849" s="220"/>
    </row>
    <row r="28850" spans="7:7">
      <c r="G28850" s="220"/>
    </row>
    <row r="28851" spans="7:7">
      <c r="G28851" s="220"/>
    </row>
    <row r="28852" spans="7:7">
      <c r="G28852" s="220"/>
    </row>
    <row r="28853" spans="7:7">
      <c r="G28853" s="220"/>
    </row>
    <row r="28854" spans="7:7">
      <c r="G28854" s="220"/>
    </row>
    <row r="28855" spans="7:7">
      <c r="G28855" s="220"/>
    </row>
    <row r="28856" spans="7:7">
      <c r="G28856" s="220"/>
    </row>
    <row r="28857" spans="7:7">
      <c r="G28857" s="220"/>
    </row>
    <row r="28858" spans="7:7">
      <c r="G28858" s="220"/>
    </row>
    <row r="28859" spans="7:7">
      <c r="G28859" s="220"/>
    </row>
    <row r="28860" spans="7:7">
      <c r="G28860" s="220"/>
    </row>
    <row r="28861" spans="7:7">
      <c r="G28861" s="220"/>
    </row>
    <row r="28862" spans="7:7">
      <c r="G28862" s="220"/>
    </row>
    <row r="28863" spans="7:7">
      <c r="G28863" s="220"/>
    </row>
    <row r="28864" spans="7:7">
      <c r="G28864" s="220"/>
    </row>
    <row r="28865" spans="7:7">
      <c r="G28865" s="220"/>
    </row>
    <row r="28866" spans="7:7">
      <c r="G28866" s="220"/>
    </row>
    <row r="28867" spans="7:7">
      <c r="G28867" s="220"/>
    </row>
    <row r="28868" spans="7:7">
      <c r="G28868" s="220"/>
    </row>
    <row r="28869" spans="7:7">
      <c r="G28869" s="220"/>
    </row>
    <row r="28870" spans="7:7">
      <c r="G28870" s="220"/>
    </row>
    <row r="28871" spans="7:7">
      <c r="G28871" s="220"/>
    </row>
    <row r="28872" spans="7:7">
      <c r="G28872" s="220"/>
    </row>
    <row r="28873" spans="7:7">
      <c r="G28873" s="220"/>
    </row>
    <row r="28874" spans="7:7">
      <c r="G28874" s="220"/>
    </row>
    <row r="28875" spans="7:7">
      <c r="G28875" s="220"/>
    </row>
    <row r="28876" spans="7:7">
      <c r="G28876" s="220"/>
    </row>
    <row r="28877" spans="7:7">
      <c r="G28877" s="220"/>
    </row>
    <row r="28878" spans="7:7">
      <c r="G28878" s="220"/>
    </row>
    <row r="28879" spans="7:7">
      <c r="G28879" s="220"/>
    </row>
    <row r="28880" spans="7:7">
      <c r="G28880" s="220"/>
    </row>
    <row r="28881" spans="7:7">
      <c r="G28881" s="220"/>
    </row>
    <row r="28882" spans="7:7">
      <c r="G28882" s="220"/>
    </row>
    <row r="28883" spans="7:7">
      <c r="G28883" s="220"/>
    </row>
    <row r="28884" spans="7:7">
      <c r="G28884" s="220"/>
    </row>
    <row r="28885" spans="7:7">
      <c r="G28885" s="220"/>
    </row>
    <row r="28886" spans="7:7">
      <c r="G28886" s="220"/>
    </row>
    <row r="28887" spans="7:7">
      <c r="G28887" s="220"/>
    </row>
    <row r="28888" spans="7:7">
      <c r="G28888" s="220"/>
    </row>
    <row r="28889" spans="7:7">
      <c r="G28889" s="220"/>
    </row>
    <row r="28890" spans="7:7">
      <c r="G28890" s="220"/>
    </row>
    <row r="28891" spans="7:7">
      <c r="G28891" s="220"/>
    </row>
    <row r="28892" spans="7:7">
      <c r="G28892" s="220"/>
    </row>
    <row r="28893" spans="7:7">
      <c r="G28893" s="220"/>
    </row>
    <row r="28894" spans="7:7">
      <c r="G28894" s="220"/>
    </row>
    <row r="28895" spans="7:7">
      <c r="G28895" s="220"/>
    </row>
    <row r="28896" spans="7:7">
      <c r="G28896" s="220"/>
    </row>
    <row r="28897" spans="7:7">
      <c r="G28897" s="220"/>
    </row>
    <row r="28898" spans="7:7">
      <c r="G28898" s="220"/>
    </row>
    <row r="28899" spans="7:7">
      <c r="G28899" s="220"/>
    </row>
    <row r="28900" spans="7:7">
      <c r="G28900" s="220"/>
    </row>
    <row r="28901" spans="7:7">
      <c r="G28901" s="220"/>
    </row>
    <row r="28902" spans="7:7">
      <c r="G28902" s="220"/>
    </row>
    <row r="28903" spans="7:7">
      <c r="G28903" s="220"/>
    </row>
    <row r="28904" spans="7:7">
      <c r="G28904" s="220"/>
    </row>
    <row r="28905" spans="7:7">
      <c r="G28905" s="220"/>
    </row>
    <row r="28906" spans="7:7">
      <c r="G28906" s="220"/>
    </row>
    <row r="28907" spans="7:7">
      <c r="G28907" s="220"/>
    </row>
    <row r="28908" spans="7:7">
      <c r="G28908" s="220"/>
    </row>
    <row r="28909" spans="7:7">
      <c r="G28909" s="220"/>
    </row>
    <row r="28910" spans="7:7">
      <c r="G28910" s="220"/>
    </row>
    <row r="28911" spans="7:7">
      <c r="G28911" s="220"/>
    </row>
    <row r="28912" spans="7:7">
      <c r="G28912" s="220"/>
    </row>
    <row r="28913" spans="7:7">
      <c r="G28913" s="220"/>
    </row>
    <row r="28914" spans="7:7">
      <c r="G28914" s="220"/>
    </row>
    <row r="28915" spans="7:7">
      <c r="G28915" s="220"/>
    </row>
    <row r="28916" spans="7:7">
      <c r="G28916" s="220"/>
    </row>
    <row r="28917" spans="7:7">
      <c r="G28917" s="220"/>
    </row>
    <row r="28918" spans="7:7">
      <c r="G28918" s="220"/>
    </row>
    <row r="28919" spans="7:7">
      <c r="G28919" s="220"/>
    </row>
    <row r="28920" spans="7:7">
      <c r="G28920" s="220"/>
    </row>
    <row r="28921" spans="7:7">
      <c r="G28921" s="220"/>
    </row>
    <row r="28922" spans="7:7">
      <c r="G28922" s="220"/>
    </row>
    <row r="28923" spans="7:7">
      <c r="G28923" s="220"/>
    </row>
    <row r="28924" spans="7:7">
      <c r="G28924" s="220"/>
    </row>
    <row r="28925" spans="7:7">
      <c r="G28925" s="220"/>
    </row>
    <row r="28926" spans="7:7">
      <c r="G28926" s="220"/>
    </row>
    <row r="28927" spans="7:7">
      <c r="G28927" s="220"/>
    </row>
    <row r="28928" spans="7:7">
      <c r="G28928" s="220"/>
    </row>
    <row r="28929" spans="7:7">
      <c r="G28929" s="220"/>
    </row>
    <row r="28930" spans="7:7">
      <c r="G28930" s="220"/>
    </row>
    <row r="28931" spans="7:7">
      <c r="G28931" s="220"/>
    </row>
    <row r="28932" spans="7:7">
      <c r="G28932" s="220"/>
    </row>
    <row r="28933" spans="7:7">
      <c r="G28933" s="220"/>
    </row>
    <row r="28934" spans="7:7">
      <c r="G28934" s="220"/>
    </row>
    <row r="28935" spans="7:7">
      <c r="G28935" s="220"/>
    </row>
    <row r="28936" spans="7:7">
      <c r="G28936" s="220"/>
    </row>
    <row r="28937" spans="7:7">
      <c r="G28937" s="220"/>
    </row>
    <row r="28938" spans="7:7">
      <c r="G28938" s="220"/>
    </row>
    <row r="28939" spans="7:7">
      <c r="G28939" s="220"/>
    </row>
    <row r="28940" spans="7:7">
      <c r="G28940" s="220"/>
    </row>
    <row r="28941" spans="7:7">
      <c r="G28941" s="220"/>
    </row>
    <row r="28942" spans="7:7">
      <c r="G28942" s="220"/>
    </row>
    <row r="28943" spans="7:7">
      <c r="G28943" s="220"/>
    </row>
    <row r="28944" spans="7:7">
      <c r="G28944" s="220"/>
    </row>
    <row r="28945" spans="7:7">
      <c r="G28945" s="220"/>
    </row>
    <row r="28946" spans="7:7">
      <c r="G28946" s="220"/>
    </row>
    <row r="28947" spans="7:7">
      <c r="G28947" s="220"/>
    </row>
    <row r="28948" spans="7:7">
      <c r="G28948" s="220"/>
    </row>
    <row r="28949" spans="7:7">
      <c r="G28949" s="220"/>
    </row>
    <row r="28950" spans="7:7">
      <c r="G28950" s="220"/>
    </row>
    <row r="28951" spans="7:7">
      <c r="G28951" s="220"/>
    </row>
    <row r="28952" spans="7:7">
      <c r="G28952" s="220"/>
    </row>
    <row r="28953" spans="7:7">
      <c r="G28953" s="220"/>
    </row>
    <row r="28954" spans="7:7">
      <c r="G28954" s="220"/>
    </row>
    <row r="28955" spans="7:7">
      <c r="G28955" s="220"/>
    </row>
    <row r="28956" spans="7:7">
      <c r="G28956" s="220"/>
    </row>
    <row r="28957" spans="7:7">
      <c r="G28957" s="220"/>
    </row>
    <row r="28958" spans="7:7">
      <c r="G28958" s="220"/>
    </row>
    <row r="28959" spans="7:7">
      <c r="G28959" s="220"/>
    </row>
    <row r="28960" spans="7:7">
      <c r="G28960" s="220"/>
    </row>
    <row r="28961" spans="7:7">
      <c r="G28961" s="220"/>
    </row>
    <row r="28962" spans="7:7">
      <c r="G28962" s="220"/>
    </row>
    <row r="28963" spans="7:7">
      <c r="G28963" s="220"/>
    </row>
    <row r="28964" spans="7:7">
      <c r="G28964" s="220"/>
    </row>
    <row r="28965" spans="7:7">
      <c r="G28965" s="220"/>
    </row>
    <row r="28966" spans="7:7">
      <c r="G28966" s="220"/>
    </row>
    <row r="28967" spans="7:7">
      <c r="G28967" s="220"/>
    </row>
    <row r="28968" spans="7:7">
      <c r="G28968" s="220"/>
    </row>
    <row r="28969" spans="7:7">
      <c r="G28969" s="220"/>
    </row>
    <row r="28970" spans="7:7">
      <c r="G28970" s="220"/>
    </row>
    <row r="28971" spans="7:7">
      <c r="G28971" s="220"/>
    </row>
    <row r="28972" spans="7:7">
      <c r="G28972" s="220"/>
    </row>
    <row r="28973" spans="7:7">
      <c r="G28973" s="220"/>
    </row>
    <row r="28974" spans="7:7">
      <c r="G28974" s="220"/>
    </row>
    <row r="28975" spans="7:7">
      <c r="G28975" s="220"/>
    </row>
    <row r="28976" spans="7:7">
      <c r="G28976" s="220"/>
    </row>
    <row r="28977" spans="7:7">
      <c r="G28977" s="220"/>
    </row>
    <row r="28978" spans="7:7">
      <c r="G28978" s="220"/>
    </row>
    <row r="28979" spans="7:7">
      <c r="G28979" s="220"/>
    </row>
    <row r="28980" spans="7:7">
      <c r="G28980" s="220"/>
    </row>
    <row r="28981" spans="7:7">
      <c r="G28981" s="220"/>
    </row>
    <row r="28982" spans="7:7">
      <c r="G28982" s="220"/>
    </row>
    <row r="28983" spans="7:7">
      <c r="G28983" s="220"/>
    </row>
    <row r="28984" spans="7:7">
      <c r="G28984" s="220"/>
    </row>
    <row r="28985" spans="7:7">
      <c r="G28985" s="220"/>
    </row>
    <row r="28986" spans="7:7">
      <c r="G28986" s="220"/>
    </row>
    <row r="28987" spans="7:7">
      <c r="G28987" s="220"/>
    </row>
    <row r="28988" spans="7:7">
      <c r="G28988" s="220"/>
    </row>
    <row r="28989" spans="7:7">
      <c r="G28989" s="220"/>
    </row>
    <row r="28990" spans="7:7">
      <c r="G28990" s="220"/>
    </row>
    <row r="28991" spans="7:7">
      <c r="G28991" s="220"/>
    </row>
    <row r="28992" spans="7:7">
      <c r="G28992" s="220"/>
    </row>
    <row r="28993" spans="7:7">
      <c r="G28993" s="220"/>
    </row>
    <row r="28994" spans="7:7">
      <c r="G28994" s="220"/>
    </row>
    <row r="28995" spans="7:7">
      <c r="G28995" s="220"/>
    </row>
    <row r="28996" spans="7:7">
      <c r="G28996" s="220"/>
    </row>
    <row r="28997" spans="7:7">
      <c r="G28997" s="220"/>
    </row>
    <row r="28998" spans="7:7">
      <c r="G28998" s="220"/>
    </row>
    <row r="28999" spans="7:7">
      <c r="G28999" s="220"/>
    </row>
    <row r="29000" spans="7:7">
      <c r="G29000" s="220"/>
    </row>
    <row r="29001" spans="7:7">
      <c r="G29001" s="220"/>
    </row>
    <row r="29002" spans="7:7">
      <c r="G29002" s="220"/>
    </row>
    <row r="29003" spans="7:7">
      <c r="G29003" s="220"/>
    </row>
    <row r="29004" spans="7:7">
      <c r="G29004" s="220"/>
    </row>
    <row r="29005" spans="7:7">
      <c r="G29005" s="220"/>
    </row>
    <row r="29006" spans="7:7">
      <c r="G29006" s="220"/>
    </row>
    <row r="29007" spans="7:7">
      <c r="G29007" s="220"/>
    </row>
    <row r="29008" spans="7:7">
      <c r="G29008" s="220"/>
    </row>
    <row r="29009" spans="7:7">
      <c r="G29009" s="220"/>
    </row>
    <row r="29010" spans="7:7">
      <c r="G29010" s="220"/>
    </row>
    <row r="29011" spans="7:7">
      <c r="G29011" s="220"/>
    </row>
    <row r="29012" spans="7:7">
      <c r="G29012" s="220"/>
    </row>
    <row r="29013" spans="7:7">
      <c r="G29013" s="220"/>
    </row>
    <row r="29014" spans="7:7">
      <c r="G29014" s="220"/>
    </row>
    <row r="29015" spans="7:7">
      <c r="G29015" s="220"/>
    </row>
    <row r="29016" spans="7:7">
      <c r="G29016" s="220"/>
    </row>
    <row r="29017" spans="7:7">
      <c r="G29017" s="220"/>
    </row>
    <row r="29018" spans="7:7">
      <c r="G29018" s="220"/>
    </row>
    <row r="29019" spans="7:7">
      <c r="G29019" s="220"/>
    </row>
    <row r="29020" spans="7:7">
      <c r="G29020" s="220"/>
    </row>
    <row r="29021" spans="7:7">
      <c r="G29021" s="220"/>
    </row>
    <row r="29022" spans="7:7">
      <c r="G29022" s="220"/>
    </row>
    <row r="29023" spans="7:7">
      <c r="G29023" s="220"/>
    </row>
    <row r="29024" spans="7:7">
      <c r="G29024" s="220"/>
    </row>
    <row r="29025" spans="7:7">
      <c r="G29025" s="220"/>
    </row>
    <row r="29026" spans="7:7">
      <c r="G29026" s="220"/>
    </row>
    <row r="29027" spans="7:7">
      <c r="G29027" s="220"/>
    </row>
    <row r="29028" spans="7:7">
      <c r="G29028" s="220"/>
    </row>
    <row r="29029" spans="7:7">
      <c r="G29029" s="220"/>
    </row>
    <row r="29030" spans="7:7">
      <c r="G29030" s="220"/>
    </row>
    <row r="29031" spans="7:7">
      <c r="G29031" s="220"/>
    </row>
    <row r="29032" spans="7:7">
      <c r="G29032" s="220"/>
    </row>
    <row r="29033" spans="7:7">
      <c r="G29033" s="220"/>
    </row>
    <row r="29034" spans="7:7">
      <c r="G29034" s="220"/>
    </row>
    <row r="29035" spans="7:7">
      <c r="G29035" s="220"/>
    </row>
    <row r="29036" spans="7:7">
      <c r="G29036" s="220"/>
    </row>
    <row r="29037" spans="7:7">
      <c r="G29037" s="220"/>
    </row>
    <row r="29038" spans="7:7">
      <c r="G29038" s="220"/>
    </row>
    <row r="29039" spans="7:7">
      <c r="G29039" s="220"/>
    </row>
    <row r="29040" spans="7:7">
      <c r="G29040" s="220"/>
    </row>
    <row r="29041" spans="7:7">
      <c r="G29041" s="220"/>
    </row>
    <row r="29042" spans="7:7">
      <c r="G29042" s="220"/>
    </row>
    <row r="29043" spans="7:7">
      <c r="G29043" s="220"/>
    </row>
    <row r="29044" spans="7:7">
      <c r="G29044" s="220"/>
    </row>
    <row r="29045" spans="7:7">
      <c r="G29045" s="220"/>
    </row>
    <row r="29046" spans="7:7">
      <c r="G29046" s="220"/>
    </row>
    <row r="29047" spans="7:7">
      <c r="G29047" s="220"/>
    </row>
    <row r="29048" spans="7:7">
      <c r="G29048" s="220"/>
    </row>
    <row r="29049" spans="7:7">
      <c r="G29049" s="220"/>
    </row>
    <row r="29050" spans="7:7">
      <c r="G29050" s="220"/>
    </row>
    <row r="29051" spans="7:7">
      <c r="G29051" s="220"/>
    </row>
    <row r="29052" spans="7:7">
      <c r="G29052" s="220"/>
    </row>
    <row r="29053" spans="7:7">
      <c r="G29053" s="220"/>
    </row>
    <row r="29054" spans="7:7">
      <c r="G29054" s="220"/>
    </row>
    <row r="29055" spans="7:7">
      <c r="G29055" s="220"/>
    </row>
    <row r="29056" spans="7:7">
      <c r="G29056" s="220"/>
    </row>
    <row r="29057" spans="7:7">
      <c r="G29057" s="220"/>
    </row>
    <row r="29058" spans="7:7">
      <c r="G29058" s="220"/>
    </row>
    <row r="29059" spans="7:7">
      <c r="G29059" s="220"/>
    </row>
    <row r="29060" spans="7:7">
      <c r="G29060" s="220"/>
    </row>
    <row r="29061" spans="7:7">
      <c r="G29061" s="220"/>
    </row>
    <row r="29062" spans="7:7">
      <c r="G29062" s="220"/>
    </row>
    <row r="29063" spans="7:7">
      <c r="G29063" s="220"/>
    </row>
    <row r="29064" spans="7:7">
      <c r="G29064" s="220"/>
    </row>
    <row r="29065" spans="7:7">
      <c r="G29065" s="220"/>
    </row>
    <row r="29066" spans="7:7">
      <c r="G29066" s="220"/>
    </row>
    <row r="29067" spans="7:7">
      <c r="G29067" s="220"/>
    </row>
    <row r="29068" spans="7:7">
      <c r="G29068" s="220"/>
    </row>
    <row r="29069" spans="7:7">
      <c r="G29069" s="220"/>
    </row>
    <row r="29070" spans="7:7">
      <c r="G29070" s="220"/>
    </row>
    <row r="29071" spans="7:7">
      <c r="G29071" s="220"/>
    </row>
    <row r="29072" spans="7:7">
      <c r="G29072" s="220"/>
    </row>
    <row r="29073" spans="7:7">
      <c r="G29073" s="220"/>
    </row>
    <row r="29074" spans="7:7">
      <c r="G29074" s="220"/>
    </row>
    <row r="29075" spans="7:7">
      <c r="G29075" s="220"/>
    </row>
    <row r="29076" spans="7:7">
      <c r="G29076" s="220"/>
    </row>
    <row r="29077" spans="7:7">
      <c r="G29077" s="220"/>
    </row>
    <row r="29078" spans="7:7">
      <c r="G29078" s="220"/>
    </row>
    <row r="29079" spans="7:7">
      <c r="G29079" s="220"/>
    </row>
    <row r="29080" spans="7:7">
      <c r="G29080" s="220"/>
    </row>
    <row r="29081" spans="7:7">
      <c r="G29081" s="220"/>
    </row>
    <row r="29082" spans="7:7">
      <c r="G29082" s="220"/>
    </row>
    <row r="29083" spans="7:7">
      <c r="G29083" s="220"/>
    </row>
    <row r="29084" spans="7:7">
      <c r="G29084" s="220"/>
    </row>
    <row r="29085" spans="7:7">
      <c r="G29085" s="220"/>
    </row>
    <row r="29086" spans="7:7">
      <c r="G29086" s="220"/>
    </row>
    <row r="29087" spans="7:7">
      <c r="G29087" s="220"/>
    </row>
    <row r="29088" spans="7:7">
      <c r="G29088" s="220"/>
    </row>
    <row r="29089" spans="7:7">
      <c r="G29089" s="220"/>
    </row>
    <row r="29090" spans="7:7">
      <c r="G29090" s="220"/>
    </row>
    <row r="29091" spans="7:7">
      <c r="G29091" s="220"/>
    </row>
    <row r="29092" spans="7:7">
      <c r="G29092" s="220"/>
    </row>
    <row r="29093" spans="7:7">
      <c r="G29093" s="220"/>
    </row>
    <row r="29094" spans="7:7">
      <c r="G29094" s="220"/>
    </row>
    <row r="29095" spans="7:7">
      <c r="G29095" s="220"/>
    </row>
    <row r="29096" spans="7:7">
      <c r="G29096" s="220"/>
    </row>
    <row r="29097" spans="7:7">
      <c r="G29097" s="220"/>
    </row>
    <row r="29098" spans="7:7">
      <c r="G29098" s="220"/>
    </row>
    <row r="29099" spans="7:7">
      <c r="G29099" s="220"/>
    </row>
    <row r="29100" spans="7:7">
      <c r="G29100" s="220"/>
    </row>
    <row r="29101" spans="7:7">
      <c r="G29101" s="220"/>
    </row>
    <row r="29102" spans="7:7">
      <c r="G29102" s="220"/>
    </row>
    <row r="29103" spans="7:7">
      <c r="G29103" s="220"/>
    </row>
    <row r="29104" spans="7:7">
      <c r="G29104" s="220"/>
    </row>
    <row r="29105" spans="7:7">
      <c r="G29105" s="220"/>
    </row>
    <row r="29106" spans="7:7">
      <c r="G29106" s="220"/>
    </row>
    <row r="29107" spans="7:7">
      <c r="G29107" s="220"/>
    </row>
    <row r="29108" spans="7:7">
      <c r="G29108" s="220"/>
    </row>
    <row r="29109" spans="7:7">
      <c r="G29109" s="220"/>
    </row>
    <row r="29110" spans="7:7">
      <c r="G29110" s="220"/>
    </row>
    <row r="29111" spans="7:7">
      <c r="G29111" s="220"/>
    </row>
    <row r="29112" spans="7:7">
      <c r="G29112" s="220"/>
    </row>
    <row r="29113" spans="7:7">
      <c r="G29113" s="220"/>
    </row>
    <row r="29114" spans="7:7">
      <c r="G29114" s="220"/>
    </row>
    <row r="29115" spans="7:7">
      <c r="G29115" s="220"/>
    </row>
    <row r="29116" spans="7:7">
      <c r="G29116" s="220"/>
    </row>
    <row r="29117" spans="7:7">
      <c r="G29117" s="220"/>
    </row>
    <row r="29118" spans="7:7">
      <c r="G29118" s="220"/>
    </row>
    <row r="29119" spans="7:7">
      <c r="G29119" s="220"/>
    </row>
    <row r="29120" spans="7:7">
      <c r="G29120" s="220"/>
    </row>
    <row r="29121" spans="7:7">
      <c r="G29121" s="220"/>
    </row>
    <row r="29122" spans="7:7">
      <c r="G29122" s="220"/>
    </row>
    <row r="29123" spans="7:7">
      <c r="G29123" s="220"/>
    </row>
    <row r="29124" spans="7:7">
      <c r="G29124" s="220"/>
    </row>
    <row r="29125" spans="7:7">
      <c r="G29125" s="220"/>
    </row>
    <row r="29126" spans="7:7">
      <c r="G29126" s="220"/>
    </row>
    <row r="29127" spans="7:7">
      <c r="G29127" s="220"/>
    </row>
    <row r="29128" spans="7:7">
      <c r="G29128" s="220"/>
    </row>
    <row r="29129" spans="7:7">
      <c r="G29129" s="220"/>
    </row>
    <row r="29130" spans="7:7">
      <c r="G29130" s="220"/>
    </row>
    <row r="29131" spans="7:7">
      <c r="G29131" s="220"/>
    </row>
    <row r="29132" spans="7:7">
      <c r="G29132" s="220"/>
    </row>
    <row r="29133" spans="7:7">
      <c r="G29133" s="220"/>
    </row>
    <row r="29134" spans="7:7">
      <c r="G29134" s="220"/>
    </row>
    <row r="29135" spans="7:7">
      <c r="G29135" s="220"/>
    </row>
    <row r="29136" spans="7:7">
      <c r="G29136" s="220"/>
    </row>
    <row r="29137" spans="7:7">
      <c r="G29137" s="220"/>
    </row>
    <row r="29138" spans="7:7">
      <c r="G29138" s="220"/>
    </row>
    <row r="29139" spans="7:7">
      <c r="G29139" s="220"/>
    </row>
    <row r="29140" spans="7:7">
      <c r="G29140" s="220"/>
    </row>
    <row r="29141" spans="7:7">
      <c r="G29141" s="220"/>
    </row>
    <row r="29142" spans="7:7">
      <c r="G29142" s="220"/>
    </row>
    <row r="29143" spans="7:7">
      <c r="G29143" s="220"/>
    </row>
    <row r="29144" spans="7:7">
      <c r="G29144" s="220"/>
    </row>
    <row r="29145" spans="7:7">
      <c r="G29145" s="220"/>
    </row>
    <row r="29146" spans="7:7">
      <c r="G29146" s="220"/>
    </row>
    <row r="29147" spans="7:7">
      <c r="G29147" s="220"/>
    </row>
    <row r="29148" spans="7:7">
      <c r="G29148" s="220"/>
    </row>
    <row r="29149" spans="7:7">
      <c r="G29149" s="220"/>
    </row>
    <row r="29150" spans="7:7">
      <c r="G29150" s="220"/>
    </row>
    <row r="29151" spans="7:7">
      <c r="G29151" s="220"/>
    </row>
    <row r="29152" spans="7:7">
      <c r="G29152" s="220"/>
    </row>
    <row r="29153" spans="7:7">
      <c r="G29153" s="220"/>
    </row>
    <row r="29154" spans="7:7">
      <c r="G29154" s="220"/>
    </row>
    <row r="29155" spans="7:7">
      <c r="G29155" s="220"/>
    </row>
    <row r="29156" spans="7:7">
      <c r="G29156" s="220"/>
    </row>
    <row r="29157" spans="7:7">
      <c r="G29157" s="220"/>
    </row>
    <row r="29158" spans="7:7">
      <c r="G29158" s="220"/>
    </row>
    <row r="29159" spans="7:7">
      <c r="G29159" s="220"/>
    </row>
    <row r="29160" spans="7:7">
      <c r="G29160" s="220"/>
    </row>
    <row r="29161" spans="7:7">
      <c r="G29161" s="220"/>
    </row>
    <row r="29162" spans="7:7">
      <c r="G29162" s="220"/>
    </row>
    <row r="29163" spans="7:7">
      <c r="G29163" s="220"/>
    </row>
    <row r="29164" spans="7:7">
      <c r="G29164" s="220"/>
    </row>
    <row r="29165" spans="7:7">
      <c r="G29165" s="220"/>
    </row>
    <row r="29166" spans="7:7">
      <c r="G29166" s="220"/>
    </row>
    <row r="29167" spans="7:7">
      <c r="G29167" s="220"/>
    </row>
    <row r="29168" spans="7:7">
      <c r="G29168" s="220"/>
    </row>
    <row r="29169" spans="7:7">
      <c r="G29169" s="220"/>
    </row>
    <row r="29170" spans="7:7">
      <c r="G29170" s="220"/>
    </row>
    <row r="29171" spans="7:7">
      <c r="G29171" s="220"/>
    </row>
    <row r="29172" spans="7:7">
      <c r="G29172" s="220"/>
    </row>
    <row r="29173" spans="7:7">
      <c r="G29173" s="220"/>
    </row>
    <row r="29174" spans="7:7">
      <c r="G29174" s="220"/>
    </row>
    <row r="29175" spans="7:7">
      <c r="G29175" s="220"/>
    </row>
    <row r="29176" spans="7:7">
      <c r="G29176" s="220"/>
    </row>
    <row r="29177" spans="7:7">
      <c r="G29177" s="220"/>
    </row>
    <row r="29178" spans="7:7">
      <c r="G29178" s="220"/>
    </row>
    <row r="29179" spans="7:7">
      <c r="G29179" s="220"/>
    </row>
    <row r="29180" spans="7:7">
      <c r="G29180" s="220"/>
    </row>
    <row r="29181" spans="7:7">
      <c r="G29181" s="220"/>
    </row>
    <row r="29182" spans="7:7">
      <c r="G29182" s="220"/>
    </row>
    <row r="29183" spans="7:7">
      <c r="G29183" s="220"/>
    </row>
    <row r="29184" spans="7:7">
      <c r="G29184" s="220"/>
    </row>
    <row r="29185" spans="7:7">
      <c r="G29185" s="220"/>
    </row>
    <row r="29186" spans="7:7">
      <c r="G29186" s="220"/>
    </row>
    <row r="29187" spans="7:7">
      <c r="G29187" s="220"/>
    </row>
    <row r="29188" spans="7:7">
      <c r="G29188" s="220"/>
    </row>
    <row r="29189" spans="7:7">
      <c r="G29189" s="220"/>
    </row>
    <row r="29190" spans="7:7">
      <c r="G29190" s="220"/>
    </row>
    <row r="29191" spans="7:7">
      <c r="G29191" s="220"/>
    </row>
    <row r="29192" spans="7:7">
      <c r="G29192" s="220"/>
    </row>
    <row r="29193" spans="7:7">
      <c r="G29193" s="220"/>
    </row>
    <row r="29194" spans="7:7">
      <c r="G29194" s="220"/>
    </row>
    <row r="29195" spans="7:7">
      <c r="G29195" s="220"/>
    </row>
    <row r="29196" spans="7:7">
      <c r="G29196" s="220"/>
    </row>
    <row r="29197" spans="7:7">
      <c r="G29197" s="220"/>
    </row>
    <row r="29198" spans="7:7">
      <c r="G29198" s="220"/>
    </row>
    <row r="29199" spans="7:7">
      <c r="G29199" s="220"/>
    </row>
    <row r="29200" spans="7:7">
      <c r="G29200" s="220"/>
    </row>
    <row r="29201" spans="7:7">
      <c r="G29201" s="220"/>
    </row>
    <row r="29202" spans="7:7">
      <c r="G29202" s="220"/>
    </row>
    <row r="29203" spans="7:7">
      <c r="G29203" s="220"/>
    </row>
    <row r="29204" spans="7:7">
      <c r="G29204" s="220"/>
    </row>
    <row r="29205" spans="7:7">
      <c r="G29205" s="220"/>
    </row>
    <row r="29206" spans="7:7">
      <c r="G29206" s="220"/>
    </row>
    <row r="29207" spans="7:7">
      <c r="G29207" s="220"/>
    </row>
    <row r="29208" spans="7:7">
      <c r="G29208" s="220"/>
    </row>
    <row r="29209" spans="7:7">
      <c r="G29209" s="220"/>
    </row>
    <row r="29210" spans="7:7">
      <c r="G29210" s="220"/>
    </row>
    <row r="29211" spans="7:7">
      <c r="G29211" s="220"/>
    </row>
    <row r="29212" spans="7:7">
      <c r="G29212" s="220"/>
    </row>
    <row r="29213" spans="7:7">
      <c r="G29213" s="220"/>
    </row>
    <row r="29214" spans="7:7">
      <c r="G29214" s="220"/>
    </row>
    <row r="29215" spans="7:7">
      <c r="G29215" s="220"/>
    </row>
    <row r="29216" spans="7:7">
      <c r="G29216" s="220"/>
    </row>
    <row r="29217" spans="7:7">
      <c r="G29217" s="220"/>
    </row>
    <row r="29218" spans="7:7">
      <c r="G29218" s="220"/>
    </row>
    <row r="29219" spans="7:7">
      <c r="G29219" s="220"/>
    </row>
    <row r="29220" spans="7:7">
      <c r="G29220" s="220"/>
    </row>
    <row r="29221" spans="7:7">
      <c r="G29221" s="220"/>
    </row>
    <row r="29222" spans="7:7">
      <c r="G29222" s="220"/>
    </row>
    <row r="29223" spans="7:7">
      <c r="G29223" s="220"/>
    </row>
    <row r="29224" spans="7:7">
      <c r="G29224" s="220"/>
    </row>
    <row r="29225" spans="7:7">
      <c r="G29225" s="220"/>
    </row>
    <row r="29226" spans="7:7">
      <c r="G29226" s="220"/>
    </row>
    <row r="29227" spans="7:7">
      <c r="G29227" s="220"/>
    </row>
    <row r="29228" spans="7:7">
      <c r="G29228" s="220"/>
    </row>
    <row r="29229" spans="7:7">
      <c r="G29229" s="220"/>
    </row>
    <row r="29230" spans="7:7">
      <c r="G29230" s="220"/>
    </row>
    <row r="29231" spans="7:7">
      <c r="G29231" s="220"/>
    </row>
    <row r="29232" spans="7:7">
      <c r="G29232" s="220"/>
    </row>
    <row r="29233" spans="7:7">
      <c r="G29233" s="220"/>
    </row>
    <row r="29234" spans="7:7">
      <c r="G29234" s="220"/>
    </row>
    <row r="29235" spans="7:7">
      <c r="G29235" s="220"/>
    </row>
    <row r="29236" spans="7:7">
      <c r="G29236" s="220"/>
    </row>
    <row r="29237" spans="7:7">
      <c r="G29237" s="220"/>
    </row>
    <row r="29238" spans="7:7">
      <c r="G29238" s="220"/>
    </row>
    <row r="29239" spans="7:7">
      <c r="G29239" s="220"/>
    </row>
    <row r="29240" spans="7:7">
      <c r="G29240" s="220"/>
    </row>
    <row r="29241" spans="7:7">
      <c r="G29241" s="220"/>
    </row>
    <row r="29242" spans="7:7">
      <c r="G29242" s="220"/>
    </row>
    <row r="29243" spans="7:7">
      <c r="G29243" s="220"/>
    </row>
    <row r="29244" spans="7:7">
      <c r="G29244" s="220"/>
    </row>
    <row r="29245" spans="7:7">
      <c r="G29245" s="220"/>
    </row>
    <row r="29246" spans="7:7">
      <c r="G29246" s="220"/>
    </row>
    <row r="29247" spans="7:7">
      <c r="G29247" s="220"/>
    </row>
    <row r="29248" spans="7:7">
      <c r="G29248" s="220"/>
    </row>
    <row r="29249" spans="7:7">
      <c r="G29249" s="220"/>
    </row>
    <row r="29250" spans="7:7">
      <c r="G29250" s="220"/>
    </row>
    <row r="29251" spans="7:7">
      <c r="G29251" s="220"/>
    </row>
    <row r="29252" spans="7:7">
      <c r="G29252" s="220"/>
    </row>
    <row r="29253" spans="7:7">
      <c r="G29253" s="220"/>
    </row>
    <row r="29254" spans="7:7">
      <c r="G29254" s="220"/>
    </row>
    <row r="29255" spans="7:7">
      <c r="G29255" s="220"/>
    </row>
    <row r="29256" spans="7:7">
      <c r="G29256" s="220"/>
    </row>
    <row r="29257" spans="7:7">
      <c r="G29257" s="220"/>
    </row>
    <row r="29258" spans="7:7">
      <c r="G29258" s="220"/>
    </row>
    <row r="29259" spans="7:7">
      <c r="G29259" s="220"/>
    </row>
    <row r="29260" spans="7:7">
      <c r="G29260" s="220"/>
    </row>
    <row r="29261" spans="7:7">
      <c r="G29261" s="220"/>
    </row>
    <row r="29262" spans="7:7">
      <c r="G29262" s="220"/>
    </row>
    <row r="29263" spans="7:7">
      <c r="G29263" s="220"/>
    </row>
    <row r="29264" spans="7:7">
      <c r="G29264" s="220"/>
    </row>
    <row r="29265" spans="7:7">
      <c r="G29265" s="220"/>
    </row>
    <row r="29266" spans="7:7">
      <c r="G29266" s="220"/>
    </row>
    <row r="29267" spans="7:7">
      <c r="G29267" s="220"/>
    </row>
    <row r="29268" spans="7:7">
      <c r="G29268" s="220"/>
    </row>
    <row r="29269" spans="7:7">
      <c r="G29269" s="220"/>
    </row>
    <row r="29270" spans="7:7">
      <c r="G29270" s="220"/>
    </row>
    <row r="29271" spans="7:7">
      <c r="G29271" s="220"/>
    </row>
    <row r="29272" spans="7:7">
      <c r="G29272" s="220"/>
    </row>
    <row r="29273" spans="7:7">
      <c r="G29273" s="220"/>
    </row>
    <row r="29274" spans="7:7">
      <c r="G29274" s="220"/>
    </row>
    <row r="29275" spans="7:7">
      <c r="G29275" s="220"/>
    </row>
    <row r="29276" spans="7:7">
      <c r="G29276" s="220"/>
    </row>
    <row r="29277" spans="7:7">
      <c r="G29277" s="220"/>
    </row>
    <row r="29278" spans="7:7">
      <c r="G29278" s="220"/>
    </row>
    <row r="29279" spans="7:7">
      <c r="G29279" s="220"/>
    </row>
    <row r="29280" spans="7:7">
      <c r="G29280" s="220"/>
    </row>
    <row r="29281" spans="7:7">
      <c r="G29281" s="220"/>
    </row>
    <row r="29282" spans="7:7">
      <c r="G29282" s="220"/>
    </row>
    <row r="29283" spans="7:7">
      <c r="G29283" s="220"/>
    </row>
    <row r="29284" spans="7:7">
      <c r="G29284" s="220"/>
    </row>
    <row r="29285" spans="7:7">
      <c r="G29285" s="220"/>
    </row>
    <row r="29286" spans="7:7">
      <c r="G29286" s="220"/>
    </row>
    <row r="29287" spans="7:7">
      <c r="G29287" s="220"/>
    </row>
    <row r="29288" spans="7:7">
      <c r="G29288" s="220"/>
    </row>
    <row r="29289" spans="7:7">
      <c r="G29289" s="220"/>
    </row>
    <row r="29290" spans="7:7">
      <c r="G29290" s="220"/>
    </row>
    <row r="29291" spans="7:7">
      <c r="G29291" s="220"/>
    </row>
    <row r="29292" spans="7:7">
      <c r="G29292" s="220"/>
    </row>
    <row r="29293" spans="7:7">
      <c r="G29293" s="220"/>
    </row>
    <row r="29294" spans="7:7">
      <c r="G29294" s="220"/>
    </row>
    <row r="29295" spans="7:7">
      <c r="G29295" s="220"/>
    </row>
    <row r="29296" spans="7:7">
      <c r="G29296" s="220"/>
    </row>
    <row r="29297" spans="7:7">
      <c r="G29297" s="220"/>
    </row>
    <row r="29298" spans="7:7">
      <c r="G29298" s="220"/>
    </row>
    <row r="29299" spans="7:7">
      <c r="G29299" s="220"/>
    </row>
    <row r="29300" spans="7:7">
      <c r="G29300" s="220"/>
    </row>
    <row r="29301" spans="7:7">
      <c r="G29301" s="220"/>
    </row>
    <row r="29302" spans="7:7">
      <c r="G29302" s="220"/>
    </row>
    <row r="29303" spans="7:7">
      <c r="G29303" s="220"/>
    </row>
    <row r="29304" spans="7:7">
      <c r="G29304" s="220"/>
    </row>
    <row r="29305" spans="7:7">
      <c r="G29305" s="220"/>
    </row>
    <row r="29306" spans="7:7">
      <c r="G29306" s="220"/>
    </row>
    <row r="29307" spans="7:7">
      <c r="G29307" s="220"/>
    </row>
    <row r="29308" spans="7:7">
      <c r="G29308" s="220"/>
    </row>
    <row r="29309" spans="7:7">
      <c r="G29309" s="220"/>
    </row>
    <row r="29310" spans="7:7">
      <c r="G29310" s="220"/>
    </row>
    <row r="29311" spans="7:7">
      <c r="G29311" s="220"/>
    </row>
    <row r="29312" spans="7:7">
      <c r="G29312" s="220"/>
    </row>
    <row r="29313" spans="7:7">
      <c r="G29313" s="220"/>
    </row>
    <row r="29314" spans="7:7">
      <c r="G29314" s="220"/>
    </row>
    <row r="29315" spans="7:7">
      <c r="G29315" s="220"/>
    </row>
    <row r="29316" spans="7:7">
      <c r="G29316" s="220"/>
    </row>
    <row r="29317" spans="7:7">
      <c r="G29317" s="220"/>
    </row>
    <row r="29318" spans="7:7">
      <c r="G29318" s="220"/>
    </row>
    <row r="29319" spans="7:7">
      <c r="G29319" s="220"/>
    </row>
    <row r="29320" spans="7:7">
      <c r="G29320" s="220"/>
    </row>
    <row r="29321" spans="7:7">
      <c r="G29321" s="220"/>
    </row>
    <row r="29322" spans="7:7">
      <c r="G29322" s="220"/>
    </row>
    <row r="29323" spans="7:7">
      <c r="G29323" s="220"/>
    </row>
    <row r="29324" spans="7:7">
      <c r="G29324" s="220"/>
    </row>
    <row r="29325" spans="7:7">
      <c r="G29325" s="220"/>
    </row>
    <row r="29326" spans="7:7">
      <c r="G29326" s="220"/>
    </row>
    <row r="29327" spans="7:7">
      <c r="G29327" s="220"/>
    </row>
    <row r="29328" spans="7:7">
      <c r="G29328" s="220"/>
    </row>
    <row r="29329" spans="7:7">
      <c r="G29329" s="220"/>
    </row>
    <row r="29330" spans="7:7">
      <c r="G29330" s="220"/>
    </row>
    <row r="29331" spans="7:7">
      <c r="G29331" s="220"/>
    </row>
    <row r="29332" spans="7:7">
      <c r="G29332" s="220"/>
    </row>
    <row r="29333" spans="7:7">
      <c r="G29333" s="220"/>
    </row>
    <row r="29334" spans="7:7">
      <c r="G29334" s="220"/>
    </row>
    <row r="29335" spans="7:7">
      <c r="G29335" s="220"/>
    </row>
    <row r="29336" spans="7:7">
      <c r="G29336" s="220"/>
    </row>
    <row r="29337" spans="7:7">
      <c r="G29337" s="220"/>
    </row>
    <row r="29338" spans="7:7">
      <c r="G29338" s="220"/>
    </row>
    <row r="29339" spans="7:7">
      <c r="G29339" s="220"/>
    </row>
    <row r="29340" spans="7:7">
      <c r="G29340" s="220"/>
    </row>
    <row r="29341" spans="7:7">
      <c r="G29341" s="220"/>
    </row>
    <row r="29342" spans="7:7">
      <c r="G29342" s="220"/>
    </row>
    <row r="29343" spans="7:7">
      <c r="G29343" s="220"/>
    </row>
    <row r="29344" spans="7:7">
      <c r="G29344" s="220"/>
    </row>
    <row r="29345" spans="7:7">
      <c r="G29345" s="220"/>
    </row>
    <row r="29346" spans="7:7">
      <c r="G29346" s="220"/>
    </row>
    <row r="29347" spans="7:7">
      <c r="G29347" s="220"/>
    </row>
    <row r="29348" spans="7:7">
      <c r="G29348" s="220"/>
    </row>
    <row r="29349" spans="7:7">
      <c r="G29349" s="220"/>
    </row>
    <row r="29350" spans="7:7">
      <c r="G29350" s="220"/>
    </row>
    <row r="29351" spans="7:7">
      <c r="G29351" s="220"/>
    </row>
    <row r="29352" spans="7:7">
      <c r="G29352" s="220"/>
    </row>
    <row r="29353" spans="7:7">
      <c r="G29353" s="220"/>
    </row>
    <row r="29354" spans="7:7">
      <c r="G29354" s="220"/>
    </row>
    <row r="29355" spans="7:7">
      <c r="G29355" s="220"/>
    </row>
    <row r="29356" spans="7:7">
      <c r="G29356" s="220"/>
    </row>
    <row r="29357" spans="7:7">
      <c r="G29357" s="220"/>
    </row>
    <row r="29358" spans="7:7">
      <c r="G29358" s="220"/>
    </row>
    <row r="29359" spans="7:7">
      <c r="G29359" s="220"/>
    </row>
    <row r="29360" spans="7:7">
      <c r="G29360" s="220"/>
    </row>
    <row r="29361" spans="7:7">
      <c r="G29361" s="220"/>
    </row>
    <row r="29362" spans="7:7">
      <c r="G29362" s="220"/>
    </row>
    <row r="29363" spans="7:7">
      <c r="G29363" s="220"/>
    </row>
    <row r="29364" spans="7:7">
      <c r="G29364" s="220"/>
    </row>
    <row r="29365" spans="7:7">
      <c r="G29365" s="220"/>
    </row>
    <row r="29366" spans="7:7">
      <c r="G29366" s="220"/>
    </row>
    <row r="29367" spans="7:7">
      <c r="G29367" s="220"/>
    </row>
    <row r="29368" spans="7:7">
      <c r="G29368" s="220"/>
    </row>
    <row r="29369" spans="7:7">
      <c r="G29369" s="220"/>
    </row>
    <row r="29370" spans="7:7">
      <c r="G29370" s="220"/>
    </row>
    <row r="29371" spans="7:7">
      <c r="G29371" s="220"/>
    </row>
    <row r="29372" spans="7:7">
      <c r="G29372" s="220"/>
    </row>
    <row r="29373" spans="7:7">
      <c r="G29373" s="220"/>
    </row>
    <row r="29374" spans="7:7">
      <c r="G29374" s="220"/>
    </row>
    <row r="29375" spans="7:7">
      <c r="G29375" s="220"/>
    </row>
    <row r="29376" spans="7:7">
      <c r="G29376" s="220"/>
    </row>
    <row r="29377" spans="7:7">
      <c r="G29377" s="220"/>
    </row>
    <row r="29378" spans="7:7">
      <c r="G29378" s="220"/>
    </row>
    <row r="29379" spans="7:7">
      <c r="G29379" s="220"/>
    </row>
    <row r="29380" spans="7:7">
      <c r="G29380" s="220"/>
    </row>
    <row r="29381" spans="7:7">
      <c r="G29381" s="220"/>
    </row>
    <row r="29382" spans="7:7">
      <c r="G29382" s="220"/>
    </row>
    <row r="29383" spans="7:7">
      <c r="G29383" s="220"/>
    </row>
    <row r="29384" spans="7:7">
      <c r="G29384" s="220"/>
    </row>
    <row r="29385" spans="7:7">
      <c r="G29385" s="220"/>
    </row>
    <row r="29386" spans="7:7">
      <c r="G29386" s="220"/>
    </row>
    <row r="29387" spans="7:7">
      <c r="G29387" s="220"/>
    </row>
    <row r="29388" spans="7:7">
      <c r="G29388" s="220"/>
    </row>
    <row r="29389" spans="7:7">
      <c r="G29389" s="220"/>
    </row>
    <row r="29390" spans="7:7">
      <c r="G29390" s="220"/>
    </row>
    <row r="29391" spans="7:7">
      <c r="G29391" s="220"/>
    </row>
    <row r="29392" spans="7:7">
      <c r="G29392" s="220"/>
    </row>
    <row r="29393" spans="7:7">
      <c r="G29393" s="220"/>
    </row>
    <row r="29394" spans="7:7">
      <c r="G29394" s="220"/>
    </row>
    <row r="29395" spans="7:7">
      <c r="G29395" s="220"/>
    </row>
    <row r="29396" spans="7:7">
      <c r="G29396" s="220"/>
    </row>
    <row r="29397" spans="7:7">
      <c r="G29397" s="220"/>
    </row>
    <row r="29398" spans="7:7">
      <c r="G29398" s="220"/>
    </row>
    <row r="29399" spans="7:7">
      <c r="G29399" s="220"/>
    </row>
    <row r="29400" spans="7:7">
      <c r="G29400" s="220"/>
    </row>
    <row r="29401" spans="7:7">
      <c r="G29401" s="220"/>
    </row>
    <row r="29402" spans="7:7">
      <c r="G29402" s="220"/>
    </row>
    <row r="29403" spans="7:7">
      <c r="G29403" s="220"/>
    </row>
    <row r="29404" spans="7:7">
      <c r="G29404" s="220"/>
    </row>
    <row r="29405" spans="7:7">
      <c r="G29405" s="220"/>
    </row>
    <row r="29406" spans="7:7">
      <c r="G29406" s="220"/>
    </row>
    <row r="29407" spans="7:7">
      <c r="G29407" s="220"/>
    </row>
    <row r="29408" spans="7:7">
      <c r="G29408" s="220"/>
    </row>
    <row r="29409" spans="7:7">
      <c r="G29409" s="220"/>
    </row>
    <row r="29410" spans="7:7">
      <c r="G29410" s="220"/>
    </row>
    <row r="29411" spans="7:7">
      <c r="G29411" s="220"/>
    </row>
    <row r="29412" spans="7:7">
      <c r="G29412" s="220"/>
    </row>
    <row r="29413" spans="7:7">
      <c r="G29413" s="220"/>
    </row>
    <row r="29414" spans="7:7">
      <c r="G29414" s="220"/>
    </row>
    <row r="29415" spans="7:7">
      <c r="G29415" s="220"/>
    </row>
    <row r="29416" spans="7:7">
      <c r="G29416" s="220"/>
    </row>
    <row r="29417" spans="7:7">
      <c r="G29417" s="220"/>
    </row>
    <row r="29418" spans="7:7">
      <c r="G29418" s="220"/>
    </row>
    <row r="29419" spans="7:7">
      <c r="G29419" s="220"/>
    </row>
    <row r="29420" spans="7:7">
      <c r="G29420" s="220"/>
    </row>
    <row r="29421" spans="7:7">
      <c r="G29421" s="220"/>
    </row>
    <row r="29422" spans="7:7">
      <c r="G29422" s="220"/>
    </row>
    <row r="29423" spans="7:7">
      <c r="G29423" s="220"/>
    </row>
    <row r="29424" spans="7:7">
      <c r="G29424" s="220"/>
    </row>
    <row r="29425" spans="7:7">
      <c r="G29425" s="220"/>
    </row>
    <row r="29426" spans="7:7">
      <c r="G29426" s="220"/>
    </row>
    <row r="29427" spans="7:7">
      <c r="G29427" s="220"/>
    </row>
    <row r="29428" spans="7:7">
      <c r="G29428" s="220"/>
    </row>
    <row r="29429" spans="7:7">
      <c r="G29429" s="220"/>
    </row>
    <row r="29430" spans="7:7">
      <c r="G29430" s="220"/>
    </row>
    <row r="29431" spans="7:7">
      <c r="G29431" s="220"/>
    </row>
    <row r="29432" spans="7:7">
      <c r="G29432" s="220"/>
    </row>
    <row r="29433" spans="7:7">
      <c r="G29433" s="220"/>
    </row>
    <row r="29434" spans="7:7">
      <c r="G29434" s="220"/>
    </row>
    <row r="29435" spans="7:7">
      <c r="G29435" s="220"/>
    </row>
    <row r="29436" spans="7:7">
      <c r="G29436" s="220"/>
    </row>
    <row r="29437" spans="7:7">
      <c r="G29437" s="220"/>
    </row>
    <row r="29438" spans="7:7">
      <c r="G29438" s="220"/>
    </row>
    <row r="29439" spans="7:7">
      <c r="G29439" s="220"/>
    </row>
    <row r="29440" spans="7:7">
      <c r="G29440" s="220"/>
    </row>
    <row r="29441" spans="7:7">
      <c r="G29441" s="220"/>
    </row>
    <row r="29442" spans="7:7">
      <c r="G29442" s="220"/>
    </row>
    <row r="29443" spans="7:7">
      <c r="G29443" s="220"/>
    </row>
    <row r="29444" spans="7:7">
      <c r="G29444" s="220"/>
    </row>
    <row r="29445" spans="7:7">
      <c r="G29445" s="220"/>
    </row>
    <row r="29446" spans="7:7">
      <c r="G29446" s="220"/>
    </row>
    <row r="29447" spans="7:7">
      <c r="G29447" s="220"/>
    </row>
    <row r="29448" spans="7:7">
      <c r="G29448" s="220"/>
    </row>
    <row r="29449" spans="7:7">
      <c r="G29449" s="220"/>
    </row>
    <row r="29450" spans="7:7">
      <c r="G29450" s="220"/>
    </row>
    <row r="29451" spans="7:7">
      <c r="G29451" s="220"/>
    </row>
    <row r="29452" spans="7:7">
      <c r="G29452" s="220"/>
    </row>
    <row r="29453" spans="7:7">
      <c r="G29453" s="220"/>
    </row>
    <row r="29454" spans="7:7">
      <c r="G29454" s="220"/>
    </row>
    <row r="29455" spans="7:7">
      <c r="G29455" s="220"/>
    </row>
    <row r="29456" spans="7:7">
      <c r="G29456" s="220"/>
    </row>
    <row r="29457" spans="7:7">
      <c r="G29457" s="220"/>
    </row>
    <row r="29458" spans="7:7">
      <c r="G29458" s="220"/>
    </row>
    <row r="29459" spans="7:7">
      <c r="G29459" s="220"/>
    </row>
    <row r="29460" spans="7:7">
      <c r="G29460" s="220"/>
    </row>
    <row r="29461" spans="7:7">
      <c r="G29461" s="220"/>
    </row>
    <row r="29462" spans="7:7">
      <c r="G29462" s="220"/>
    </row>
    <row r="29463" spans="7:7">
      <c r="G29463" s="220"/>
    </row>
    <row r="29464" spans="7:7">
      <c r="G29464" s="220"/>
    </row>
    <row r="29465" spans="7:7">
      <c r="G29465" s="220"/>
    </row>
    <row r="29466" spans="7:7">
      <c r="G29466" s="220"/>
    </row>
    <row r="29467" spans="7:7">
      <c r="G29467" s="220"/>
    </row>
    <row r="29468" spans="7:7">
      <c r="G29468" s="220"/>
    </row>
    <row r="29469" spans="7:7">
      <c r="G29469" s="220"/>
    </row>
    <row r="29470" spans="7:7">
      <c r="G29470" s="220"/>
    </row>
    <row r="29471" spans="7:7">
      <c r="G29471" s="220"/>
    </row>
    <row r="29472" spans="7:7">
      <c r="G29472" s="220"/>
    </row>
    <row r="29473" spans="7:7">
      <c r="G29473" s="220"/>
    </row>
    <row r="29474" spans="7:7">
      <c r="G29474" s="220"/>
    </row>
    <row r="29475" spans="7:7">
      <c r="G29475" s="220"/>
    </row>
    <row r="29476" spans="7:7">
      <c r="G29476" s="220"/>
    </row>
    <row r="29477" spans="7:7">
      <c r="G29477" s="220"/>
    </row>
    <row r="29478" spans="7:7">
      <c r="G29478" s="220"/>
    </row>
    <row r="29479" spans="7:7">
      <c r="G29479" s="220"/>
    </row>
    <row r="29480" spans="7:7">
      <c r="G29480" s="220"/>
    </row>
    <row r="29481" spans="7:7">
      <c r="G29481" s="220"/>
    </row>
    <row r="29482" spans="7:7">
      <c r="G29482" s="220"/>
    </row>
    <row r="29483" spans="7:7">
      <c r="G29483" s="220"/>
    </row>
    <row r="29484" spans="7:7">
      <c r="G29484" s="220"/>
    </row>
    <row r="29485" spans="7:7">
      <c r="G29485" s="220"/>
    </row>
    <row r="29486" spans="7:7">
      <c r="G29486" s="220"/>
    </row>
    <row r="29487" spans="7:7">
      <c r="G29487" s="220"/>
    </row>
    <row r="29488" spans="7:7">
      <c r="G29488" s="220"/>
    </row>
    <row r="29489" spans="7:7">
      <c r="G29489" s="220"/>
    </row>
    <row r="29490" spans="7:7">
      <c r="G29490" s="220"/>
    </row>
    <row r="29491" spans="7:7">
      <c r="G29491" s="220"/>
    </row>
    <row r="29492" spans="7:7">
      <c r="G29492" s="220"/>
    </row>
    <row r="29493" spans="7:7">
      <c r="G29493" s="220"/>
    </row>
    <row r="29494" spans="7:7">
      <c r="G29494" s="220"/>
    </row>
    <row r="29495" spans="7:7">
      <c r="G29495" s="220"/>
    </row>
    <row r="29496" spans="7:7">
      <c r="G29496" s="220"/>
    </row>
    <row r="29497" spans="7:7">
      <c r="G29497" s="220"/>
    </row>
    <row r="29498" spans="7:7">
      <c r="G29498" s="220"/>
    </row>
    <row r="29499" spans="7:7">
      <c r="G29499" s="220"/>
    </row>
    <row r="29500" spans="7:7">
      <c r="G29500" s="220"/>
    </row>
    <row r="29501" spans="7:7">
      <c r="G29501" s="220"/>
    </row>
    <row r="29502" spans="7:7">
      <c r="G29502" s="220"/>
    </row>
    <row r="29503" spans="7:7">
      <c r="G29503" s="220"/>
    </row>
    <row r="29504" spans="7:7">
      <c r="G29504" s="220"/>
    </row>
    <row r="29505" spans="7:7">
      <c r="G29505" s="220"/>
    </row>
    <row r="29506" spans="7:7">
      <c r="G29506" s="220"/>
    </row>
    <row r="29507" spans="7:7">
      <c r="G29507" s="220"/>
    </row>
    <row r="29508" spans="7:7">
      <c r="G29508" s="220"/>
    </row>
    <row r="29509" spans="7:7">
      <c r="G29509" s="220"/>
    </row>
    <row r="29510" spans="7:7">
      <c r="G29510" s="220"/>
    </row>
    <row r="29511" spans="7:7">
      <c r="G29511" s="220"/>
    </row>
    <row r="29512" spans="7:7">
      <c r="G29512" s="220"/>
    </row>
    <row r="29513" spans="7:7">
      <c r="G29513" s="220"/>
    </row>
    <row r="29514" spans="7:7">
      <c r="G29514" s="220"/>
    </row>
    <row r="29515" spans="7:7">
      <c r="G29515" s="220"/>
    </row>
    <row r="29516" spans="7:7">
      <c r="G29516" s="220"/>
    </row>
    <row r="29517" spans="7:7">
      <c r="G29517" s="220"/>
    </row>
    <row r="29518" spans="7:7">
      <c r="G29518" s="220"/>
    </row>
    <row r="29519" spans="7:7">
      <c r="G29519" s="220"/>
    </row>
    <row r="29520" spans="7:7">
      <c r="G29520" s="220"/>
    </row>
    <row r="29521" spans="7:7">
      <c r="G29521" s="220"/>
    </row>
    <row r="29522" spans="7:7">
      <c r="G29522" s="220"/>
    </row>
    <row r="29523" spans="7:7">
      <c r="G29523" s="220"/>
    </row>
    <row r="29524" spans="7:7">
      <c r="G29524" s="220"/>
    </row>
    <row r="29525" spans="7:7">
      <c r="G29525" s="220"/>
    </row>
    <row r="29526" spans="7:7">
      <c r="G29526" s="220"/>
    </row>
    <row r="29527" spans="7:7">
      <c r="G29527" s="220"/>
    </row>
    <row r="29528" spans="7:7">
      <c r="G29528" s="220"/>
    </row>
    <row r="29529" spans="7:7">
      <c r="G29529" s="220"/>
    </row>
    <row r="29530" spans="7:7">
      <c r="G29530" s="220"/>
    </row>
    <row r="29531" spans="7:7">
      <c r="G29531" s="220"/>
    </row>
    <row r="29532" spans="7:7">
      <c r="G29532" s="220"/>
    </row>
    <row r="29533" spans="7:7">
      <c r="G29533" s="220"/>
    </row>
    <row r="29534" spans="7:7">
      <c r="G29534" s="220"/>
    </row>
    <row r="29535" spans="7:7">
      <c r="G29535" s="220"/>
    </row>
    <row r="29536" spans="7:7">
      <c r="G29536" s="220"/>
    </row>
    <row r="29537" spans="7:7">
      <c r="G29537" s="220"/>
    </row>
    <row r="29538" spans="7:7">
      <c r="G29538" s="220"/>
    </row>
    <row r="29539" spans="7:7">
      <c r="G29539" s="220"/>
    </row>
    <row r="29540" spans="7:7">
      <c r="G29540" s="220"/>
    </row>
    <row r="29541" spans="7:7">
      <c r="G29541" s="220"/>
    </row>
    <row r="29542" spans="7:7">
      <c r="G29542" s="220"/>
    </row>
    <row r="29543" spans="7:7">
      <c r="G29543" s="220"/>
    </row>
    <row r="29544" spans="7:7">
      <c r="G29544" s="220"/>
    </row>
    <row r="29545" spans="7:7">
      <c r="G29545" s="220"/>
    </row>
    <row r="29546" spans="7:7">
      <c r="G29546" s="220"/>
    </row>
    <row r="29547" spans="7:7">
      <c r="G29547" s="220"/>
    </row>
    <row r="29548" spans="7:7">
      <c r="G29548" s="220"/>
    </row>
    <row r="29549" spans="7:7">
      <c r="G29549" s="220"/>
    </row>
    <row r="29550" spans="7:7">
      <c r="G29550" s="220"/>
    </row>
    <row r="29551" spans="7:7">
      <c r="G29551" s="220"/>
    </row>
    <row r="29552" spans="7:7">
      <c r="G29552" s="220"/>
    </row>
    <row r="29553" spans="7:7">
      <c r="G29553" s="220"/>
    </row>
    <row r="29554" spans="7:7">
      <c r="G29554" s="220"/>
    </row>
    <row r="29555" spans="7:7">
      <c r="G29555" s="220"/>
    </row>
    <row r="29556" spans="7:7">
      <c r="G29556" s="220"/>
    </row>
    <row r="29557" spans="7:7">
      <c r="G29557" s="220"/>
    </row>
    <row r="29558" spans="7:7">
      <c r="G29558" s="220"/>
    </row>
    <row r="29559" spans="7:7">
      <c r="G29559" s="220"/>
    </row>
    <row r="29560" spans="7:7">
      <c r="G29560" s="220"/>
    </row>
    <row r="29561" spans="7:7">
      <c r="G29561" s="220"/>
    </row>
    <row r="29562" spans="7:7">
      <c r="G29562" s="220"/>
    </row>
    <row r="29563" spans="7:7">
      <c r="G29563" s="220"/>
    </row>
    <row r="29564" spans="7:7">
      <c r="G29564" s="220"/>
    </row>
    <row r="29565" spans="7:7">
      <c r="G29565" s="220"/>
    </row>
    <row r="29566" spans="7:7">
      <c r="G29566" s="220"/>
    </row>
    <row r="29567" spans="7:7">
      <c r="G29567" s="220"/>
    </row>
    <row r="29568" spans="7:7">
      <c r="G29568" s="220"/>
    </row>
    <row r="29569" spans="7:7">
      <c r="G29569" s="220"/>
    </row>
    <row r="29570" spans="7:7">
      <c r="G29570" s="220"/>
    </row>
    <row r="29571" spans="7:7">
      <c r="G29571" s="220"/>
    </row>
    <row r="29572" spans="7:7">
      <c r="G29572" s="220"/>
    </row>
    <row r="29573" spans="7:7">
      <c r="G29573" s="220"/>
    </row>
    <row r="29574" spans="7:7">
      <c r="G29574" s="220"/>
    </row>
    <row r="29575" spans="7:7">
      <c r="G29575" s="220"/>
    </row>
    <row r="29576" spans="7:7">
      <c r="G29576" s="220"/>
    </row>
    <row r="29577" spans="7:7">
      <c r="G29577" s="220"/>
    </row>
    <row r="29578" spans="7:7">
      <c r="G29578" s="220"/>
    </row>
    <row r="29579" spans="7:7">
      <c r="G29579" s="220"/>
    </row>
    <row r="29580" spans="7:7">
      <c r="G29580" s="220"/>
    </row>
    <row r="29581" spans="7:7">
      <c r="G29581" s="220"/>
    </row>
    <row r="29582" spans="7:7">
      <c r="G29582" s="220"/>
    </row>
    <row r="29583" spans="7:7">
      <c r="G29583" s="220"/>
    </row>
    <row r="29584" spans="7:7">
      <c r="G29584" s="220"/>
    </row>
    <row r="29585" spans="7:7">
      <c r="G29585" s="220"/>
    </row>
    <row r="29586" spans="7:7">
      <c r="G29586" s="220"/>
    </row>
    <row r="29587" spans="7:7">
      <c r="G29587" s="220"/>
    </row>
    <row r="29588" spans="7:7">
      <c r="G29588" s="220"/>
    </row>
    <row r="29589" spans="7:7">
      <c r="G29589" s="220"/>
    </row>
    <row r="29590" spans="7:7">
      <c r="G29590" s="220"/>
    </row>
    <row r="29591" spans="7:7">
      <c r="G29591" s="220"/>
    </row>
    <row r="29592" spans="7:7">
      <c r="G29592" s="220"/>
    </row>
    <row r="29593" spans="7:7">
      <c r="G29593" s="220"/>
    </row>
    <row r="29594" spans="7:7">
      <c r="G29594" s="220"/>
    </row>
    <row r="29595" spans="7:7">
      <c r="G29595" s="220"/>
    </row>
    <row r="29596" spans="7:7">
      <c r="G29596" s="220"/>
    </row>
    <row r="29597" spans="7:7">
      <c r="G29597" s="220"/>
    </row>
    <row r="29598" spans="7:7">
      <c r="G29598" s="220"/>
    </row>
    <row r="29599" spans="7:7">
      <c r="G29599" s="220"/>
    </row>
    <row r="29600" spans="7:7">
      <c r="G29600" s="220"/>
    </row>
    <row r="29601" spans="7:7">
      <c r="G29601" s="220"/>
    </row>
    <row r="29602" spans="7:7">
      <c r="G29602" s="220"/>
    </row>
    <row r="29603" spans="7:7">
      <c r="G29603" s="220"/>
    </row>
    <row r="29604" spans="7:7">
      <c r="G29604" s="220"/>
    </row>
    <row r="29605" spans="7:7">
      <c r="G29605" s="220"/>
    </row>
    <row r="29606" spans="7:7">
      <c r="G29606" s="220"/>
    </row>
    <row r="29607" spans="7:7">
      <c r="G29607" s="220"/>
    </row>
    <row r="29608" spans="7:7">
      <c r="G29608" s="220"/>
    </row>
    <row r="29609" spans="7:7">
      <c r="G29609" s="220"/>
    </row>
    <row r="29610" spans="7:7">
      <c r="G29610" s="220"/>
    </row>
    <row r="29611" spans="7:7">
      <c r="G29611" s="220"/>
    </row>
    <row r="29612" spans="7:7">
      <c r="G29612" s="220"/>
    </row>
    <row r="29613" spans="7:7">
      <c r="G29613" s="220"/>
    </row>
    <row r="29614" spans="7:7">
      <c r="G29614" s="220"/>
    </row>
    <row r="29615" spans="7:7">
      <c r="G29615" s="220"/>
    </row>
    <row r="29616" spans="7:7">
      <c r="G29616" s="220"/>
    </row>
    <row r="29617" spans="7:7">
      <c r="G29617" s="220"/>
    </row>
    <row r="29618" spans="7:7">
      <c r="G29618" s="220"/>
    </row>
    <row r="29619" spans="7:7">
      <c r="G29619" s="220"/>
    </row>
    <row r="29620" spans="7:7">
      <c r="G29620" s="220"/>
    </row>
    <row r="29621" spans="7:7">
      <c r="G29621" s="220"/>
    </row>
    <row r="29622" spans="7:7">
      <c r="G29622" s="220"/>
    </row>
    <row r="29623" spans="7:7">
      <c r="G29623" s="220"/>
    </row>
    <row r="29624" spans="7:7">
      <c r="G29624" s="220"/>
    </row>
    <row r="29625" spans="7:7">
      <c r="G29625" s="220"/>
    </row>
    <row r="29626" spans="7:7">
      <c r="G29626" s="220"/>
    </row>
    <row r="29627" spans="7:7">
      <c r="G29627" s="220"/>
    </row>
    <row r="29628" spans="7:7">
      <c r="G29628" s="220"/>
    </row>
    <row r="29629" spans="7:7">
      <c r="G29629" s="220"/>
    </row>
    <row r="29630" spans="7:7">
      <c r="G29630" s="220"/>
    </row>
    <row r="29631" spans="7:7">
      <c r="G29631" s="220"/>
    </row>
    <row r="29632" spans="7:7">
      <c r="G29632" s="220"/>
    </row>
    <row r="29633" spans="7:7">
      <c r="G29633" s="220"/>
    </row>
    <row r="29634" spans="7:7">
      <c r="G29634" s="220"/>
    </row>
    <row r="29635" spans="7:7">
      <c r="G29635" s="220"/>
    </row>
    <row r="29636" spans="7:7">
      <c r="G29636" s="220"/>
    </row>
    <row r="29637" spans="7:7">
      <c r="G29637" s="220"/>
    </row>
    <row r="29638" spans="7:7">
      <c r="G29638" s="220"/>
    </row>
    <row r="29639" spans="7:7">
      <c r="G29639" s="220"/>
    </row>
    <row r="29640" spans="7:7">
      <c r="G29640" s="220"/>
    </row>
    <row r="29641" spans="7:7">
      <c r="G29641" s="220"/>
    </row>
    <row r="29642" spans="7:7">
      <c r="G29642" s="220"/>
    </row>
    <row r="29643" spans="7:7">
      <c r="G29643" s="220"/>
    </row>
    <row r="29644" spans="7:7">
      <c r="G29644" s="220"/>
    </row>
    <row r="29645" spans="7:7">
      <c r="G29645" s="220"/>
    </row>
    <row r="29646" spans="7:7">
      <c r="G29646" s="220"/>
    </row>
    <row r="29647" spans="7:7">
      <c r="G29647" s="220"/>
    </row>
    <row r="29648" spans="7:7">
      <c r="G29648" s="220"/>
    </row>
    <row r="29649" spans="7:7">
      <c r="G29649" s="220"/>
    </row>
    <row r="29650" spans="7:7">
      <c r="G29650" s="220"/>
    </row>
    <row r="29651" spans="7:7">
      <c r="G29651" s="220"/>
    </row>
    <row r="29652" spans="7:7">
      <c r="G29652" s="220"/>
    </row>
    <row r="29653" spans="7:7">
      <c r="G29653" s="220"/>
    </row>
    <row r="29654" spans="7:7">
      <c r="G29654" s="220"/>
    </row>
    <row r="29655" spans="7:7">
      <c r="G29655" s="220"/>
    </row>
    <row r="29656" spans="7:7">
      <c r="G29656" s="220"/>
    </row>
    <row r="29657" spans="7:7">
      <c r="G29657" s="220"/>
    </row>
    <row r="29658" spans="7:7">
      <c r="G29658" s="220"/>
    </row>
    <row r="29659" spans="7:7">
      <c r="G29659" s="220"/>
    </row>
    <row r="29660" spans="7:7">
      <c r="G29660" s="220"/>
    </row>
    <row r="29661" spans="7:7">
      <c r="G29661" s="220"/>
    </row>
    <row r="29662" spans="7:7">
      <c r="G29662" s="220"/>
    </row>
    <row r="29663" spans="7:7">
      <c r="G29663" s="220"/>
    </row>
    <row r="29664" spans="7:7">
      <c r="G29664" s="220"/>
    </row>
    <row r="29665" spans="7:7">
      <c r="G29665" s="220"/>
    </row>
    <row r="29666" spans="7:7">
      <c r="G29666" s="220"/>
    </row>
    <row r="29667" spans="7:7">
      <c r="G29667" s="220"/>
    </row>
    <row r="29668" spans="7:7">
      <c r="G29668" s="220"/>
    </row>
    <row r="29669" spans="7:7">
      <c r="G29669" s="220"/>
    </row>
    <row r="29670" spans="7:7">
      <c r="G29670" s="220"/>
    </row>
    <row r="29671" spans="7:7">
      <c r="G29671" s="220"/>
    </row>
    <row r="29672" spans="7:7">
      <c r="G29672" s="220"/>
    </row>
    <row r="29673" spans="7:7">
      <c r="G29673" s="220"/>
    </row>
    <row r="29674" spans="7:7">
      <c r="G29674" s="220"/>
    </row>
    <row r="29675" spans="7:7">
      <c r="G29675" s="220"/>
    </row>
    <row r="29676" spans="7:7">
      <c r="G29676" s="220"/>
    </row>
    <row r="29677" spans="7:7">
      <c r="G29677" s="220"/>
    </row>
    <row r="29678" spans="7:7">
      <c r="G29678" s="220"/>
    </row>
    <row r="29679" spans="7:7">
      <c r="G29679" s="220"/>
    </row>
    <row r="29680" spans="7:7">
      <c r="G29680" s="220"/>
    </row>
    <row r="29681" spans="7:7">
      <c r="G29681" s="220"/>
    </row>
    <row r="29682" spans="7:7">
      <c r="G29682" s="220"/>
    </row>
    <row r="29683" spans="7:7">
      <c r="G29683" s="220"/>
    </row>
    <row r="29684" spans="7:7">
      <c r="G29684" s="220"/>
    </row>
    <row r="29685" spans="7:7">
      <c r="G29685" s="220"/>
    </row>
    <row r="29686" spans="7:7">
      <c r="G29686" s="220"/>
    </row>
    <row r="29687" spans="7:7">
      <c r="G29687" s="220"/>
    </row>
    <row r="29688" spans="7:7">
      <c r="G29688" s="220"/>
    </row>
    <row r="29689" spans="7:7">
      <c r="G29689" s="220"/>
    </row>
    <row r="29690" spans="7:7">
      <c r="G29690" s="220"/>
    </row>
    <row r="29691" spans="7:7">
      <c r="G29691" s="220"/>
    </row>
    <row r="29692" spans="7:7">
      <c r="G29692" s="220"/>
    </row>
    <row r="29693" spans="7:7">
      <c r="G29693" s="220"/>
    </row>
    <row r="29694" spans="7:7">
      <c r="G29694" s="220"/>
    </row>
    <row r="29695" spans="7:7">
      <c r="G29695" s="220"/>
    </row>
    <row r="29696" spans="7:7">
      <c r="G29696" s="220"/>
    </row>
    <row r="29697" spans="7:7">
      <c r="G29697" s="220"/>
    </row>
    <row r="29698" spans="7:7">
      <c r="G29698" s="220"/>
    </row>
    <row r="29699" spans="7:7">
      <c r="G29699" s="220"/>
    </row>
    <row r="29700" spans="7:7">
      <c r="G29700" s="220"/>
    </row>
    <row r="29701" spans="7:7">
      <c r="G29701" s="220"/>
    </row>
    <row r="29702" spans="7:7">
      <c r="G29702" s="220"/>
    </row>
    <row r="29703" spans="7:7">
      <c r="G29703" s="220"/>
    </row>
    <row r="29704" spans="7:7">
      <c r="G29704" s="220"/>
    </row>
    <row r="29705" spans="7:7">
      <c r="G29705" s="220"/>
    </row>
    <row r="29706" spans="7:7">
      <c r="G29706" s="220"/>
    </row>
    <row r="29707" spans="7:7">
      <c r="G29707" s="220"/>
    </row>
    <row r="29708" spans="7:7">
      <c r="G29708" s="220"/>
    </row>
    <row r="29709" spans="7:7">
      <c r="G29709" s="220"/>
    </row>
    <row r="29710" spans="7:7">
      <c r="G29710" s="220"/>
    </row>
    <row r="29711" spans="7:7">
      <c r="G29711" s="220"/>
    </row>
    <row r="29712" spans="7:7">
      <c r="G29712" s="220"/>
    </row>
    <row r="29713" spans="7:7">
      <c r="G29713" s="220"/>
    </row>
    <row r="29714" spans="7:7">
      <c r="G29714" s="220"/>
    </row>
    <row r="29715" spans="7:7">
      <c r="G29715" s="220"/>
    </row>
    <row r="29716" spans="7:7">
      <c r="G29716" s="220"/>
    </row>
    <row r="29717" spans="7:7">
      <c r="G29717" s="220"/>
    </row>
    <row r="29718" spans="7:7">
      <c r="G29718" s="220"/>
    </row>
    <row r="29719" spans="7:7">
      <c r="G29719" s="220"/>
    </row>
    <row r="29720" spans="7:7">
      <c r="G29720" s="220"/>
    </row>
    <row r="29721" spans="7:7">
      <c r="G29721" s="220"/>
    </row>
    <row r="29722" spans="7:7">
      <c r="G29722" s="220"/>
    </row>
    <row r="29723" spans="7:7">
      <c r="G29723" s="220"/>
    </row>
    <row r="29724" spans="7:7">
      <c r="G29724" s="220"/>
    </row>
    <row r="29725" spans="7:7">
      <c r="G29725" s="220"/>
    </row>
    <row r="29726" spans="7:7">
      <c r="G29726" s="220"/>
    </row>
    <row r="29727" spans="7:7">
      <c r="G29727" s="220"/>
    </row>
    <row r="29728" spans="7:7">
      <c r="G29728" s="220"/>
    </row>
    <row r="29729" spans="7:7">
      <c r="G29729" s="220"/>
    </row>
    <row r="29730" spans="7:7">
      <c r="G29730" s="220"/>
    </row>
    <row r="29731" spans="7:7">
      <c r="G29731" s="220"/>
    </row>
    <row r="29732" spans="7:7">
      <c r="G29732" s="220"/>
    </row>
    <row r="29733" spans="7:7">
      <c r="G29733" s="220"/>
    </row>
    <row r="29734" spans="7:7">
      <c r="G29734" s="220"/>
    </row>
    <row r="29735" spans="7:7">
      <c r="G29735" s="220"/>
    </row>
    <row r="29736" spans="7:7">
      <c r="G29736" s="220"/>
    </row>
    <row r="29737" spans="7:7">
      <c r="G29737" s="220"/>
    </row>
    <row r="29738" spans="7:7">
      <c r="G29738" s="220"/>
    </row>
    <row r="29739" spans="7:7">
      <c r="G29739" s="220"/>
    </row>
    <row r="29740" spans="7:7">
      <c r="G29740" s="220"/>
    </row>
    <row r="29741" spans="7:7">
      <c r="G29741" s="220"/>
    </row>
    <row r="29742" spans="7:7">
      <c r="G29742" s="220"/>
    </row>
    <row r="29743" spans="7:7">
      <c r="G29743" s="220"/>
    </row>
    <row r="29744" spans="7:7">
      <c r="G29744" s="220"/>
    </row>
    <row r="29745" spans="7:7">
      <c r="G29745" s="220"/>
    </row>
    <row r="29746" spans="7:7">
      <c r="G29746" s="220"/>
    </row>
    <row r="29747" spans="7:7">
      <c r="G29747" s="220"/>
    </row>
    <row r="29748" spans="7:7">
      <c r="G29748" s="220"/>
    </row>
    <row r="29749" spans="7:7">
      <c r="G29749" s="220"/>
    </row>
    <row r="29750" spans="7:7">
      <c r="G29750" s="220"/>
    </row>
    <row r="29751" spans="7:7">
      <c r="G29751" s="220"/>
    </row>
    <row r="29752" spans="7:7">
      <c r="G29752" s="220"/>
    </row>
    <row r="29753" spans="7:7">
      <c r="G29753" s="220"/>
    </row>
    <row r="29754" spans="7:7">
      <c r="G29754" s="220"/>
    </row>
    <row r="29755" spans="7:7">
      <c r="G29755" s="220"/>
    </row>
    <row r="29756" spans="7:7">
      <c r="G29756" s="220"/>
    </row>
    <row r="29757" spans="7:7">
      <c r="G29757" s="220"/>
    </row>
    <row r="29758" spans="7:7">
      <c r="G29758" s="220"/>
    </row>
    <row r="29759" spans="7:7">
      <c r="G29759" s="220"/>
    </row>
    <row r="29760" spans="7:7">
      <c r="G29760" s="220"/>
    </row>
    <row r="29761" spans="7:7">
      <c r="G29761" s="220"/>
    </row>
    <row r="29762" spans="7:7">
      <c r="G29762" s="220"/>
    </row>
    <row r="29763" spans="7:7">
      <c r="G29763" s="220"/>
    </row>
    <row r="29764" spans="7:7">
      <c r="G29764" s="220"/>
    </row>
    <row r="29765" spans="7:7">
      <c r="G29765" s="220"/>
    </row>
    <row r="29766" spans="7:7">
      <c r="G29766" s="220"/>
    </row>
    <row r="29767" spans="7:7">
      <c r="G29767" s="220"/>
    </row>
    <row r="29768" spans="7:7">
      <c r="G29768" s="220"/>
    </row>
    <row r="29769" spans="7:7">
      <c r="G29769" s="220"/>
    </row>
    <row r="29770" spans="7:7">
      <c r="G29770" s="220"/>
    </row>
    <row r="29771" spans="7:7">
      <c r="G29771" s="220"/>
    </row>
    <row r="29772" spans="7:7">
      <c r="G29772" s="220"/>
    </row>
    <row r="29773" spans="7:7">
      <c r="G29773" s="220"/>
    </row>
    <row r="29774" spans="7:7">
      <c r="G29774" s="220"/>
    </row>
    <row r="29775" spans="7:7">
      <c r="G29775" s="220"/>
    </row>
    <row r="29776" spans="7:7">
      <c r="G29776" s="220"/>
    </row>
    <row r="29777" spans="7:7">
      <c r="G29777" s="220"/>
    </row>
    <row r="29778" spans="7:7">
      <c r="G29778" s="220"/>
    </row>
    <row r="29779" spans="7:7">
      <c r="G29779" s="220"/>
    </row>
    <row r="29780" spans="7:7">
      <c r="G29780" s="220"/>
    </row>
    <row r="29781" spans="7:7">
      <c r="G29781" s="220"/>
    </row>
    <row r="29782" spans="7:7">
      <c r="G29782" s="220"/>
    </row>
    <row r="29783" spans="7:7">
      <c r="G29783" s="220"/>
    </row>
    <row r="29784" spans="7:7">
      <c r="G29784" s="220"/>
    </row>
    <row r="29785" spans="7:7">
      <c r="G29785" s="220"/>
    </row>
    <row r="29786" spans="7:7">
      <c r="G29786" s="220"/>
    </row>
    <row r="29787" spans="7:7">
      <c r="G29787" s="220"/>
    </row>
    <row r="29788" spans="7:7">
      <c r="G29788" s="220"/>
    </row>
    <row r="29789" spans="7:7">
      <c r="G29789" s="220"/>
    </row>
    <row r="29790" spans="7:7">
      <c r="G29790" s="220"/>
    </row>
    <row r="29791" spans="7:7">
      <c r="G29791" s="220"/>
    </row>
    <row r="29792" spans="7:7">
      <c r="G29792" s="220"/>
    </row>
    <row r="29793" spans="7:7">
      <c r="G29793" s="220"/>
    </row>
    <row r="29794" spans="7:7">
      <c r="G29794" s="220"/>
    </row>
    <row r="29795" spans="7:7">
      <c r="G29795" s="220"/>
    </row>
    <row r="29796" spans="7:7">
      <c r="G29796" s="220"/>
    </row>
    <row r="29797" spans="7:7">
      <c r="G29797" s="220"/>
    </row>
    <row r="29798" spans="7:7">
      <c r="G29798" s="220"/>
    </row>
    <row r="29799" spans="7:7">
      <c r="G29799" s="220"/>
    </row>
    <row r="29800" spans="7:7">
      <c r="G29800" s="220"/>
    </row>
    <row r="29801" spans="7:7">
      <c r="G29801" s="220"/>
    </row>
    <row r="29802" spans="7:7">
      <c r="G29802" s="220"/>
    </row>
    <row r="29803" spans="7:7">
      <c r="G29803" s="220"/>
    </row>
    <row r="29804" spans="7:7">
      <c r="G29804" s="220"/>
    </row>
    <row r="29805" spans="7:7">
      <c r="G29805" s="220"/>
    </row>
    <row r="29806" spans="7:7">
      <c r="G29806" s="220"/>
    </row>
    <row r="29807" spans="7:7">
      <c r="G29807" s="220"/>
    </row>
    <row r="29808" spans="7:7">
      <c r="G29808" s="220"/>
    </row>
    <row r="29809" spans="7:7">
      <c r="G29809" s="220"/>
    </row>
    <row r="29810" spans="7:7">
      <c r="G29810" s="220"/>
    </row>
    <row r="29811" spans="7:7">
      <c r="G29811" s="220"/>
    </row>
    <row r="29812" spans="7:7">
      <c r="G29812" s="220"/>
    </row>
    <row r="29813" spans="7:7">
      <c r="G29813" s="220"/>
    </row>
    <row r="29814" spans="7:7">
      <c r="G29814" s="220"/>
    </row>
    <row r="29815" spans="7:7">
      <c r="G29815" s="220"/>
    </row>
    <row r="29816" spans="7:7">
      <c r="G29816" s="220"/>
    </row>
    <row r="29817" spans="7:7">
      <c r="G29817" s="220"/>
    </row>
    <row r="29818" spans="7:7">
      <c r="G29818" s="220"/>
    </row>
    <row r="29819" spans="7:7">
      <c r="G29819" s="220"/>
    </row>
    <row r="29820" spans="7:7">
      <c r="G29820" s="220"/>
    </row>
    <row r="29821" spans="7:7">
      <c r="G29821" s="220"/>
    </row>
    <row r="29822" spans="7:7">
      <c r="G29822" s="220"/>
    </row>
    <row r="29823" spans="7:7">
      <c r="G29823" s="220"/>
    </row>
    <row r="29824" spans="7:7">
      <c r="G29824" s="220"/>
    </row>
    <row r="29825" spans="7:7">
      <c r="G29825" s="220"/>
    </row>
    <row r="29826" spans="7:7">
      <c r="G29826" s="220"/>
    </row>
    <row r="29827" spans="7:7">
      <c r="G29827" s="220"/>
    </row>
    <row r="29828" spans="7:7">
      <c r="G29828" s="220"/>
    </row>
    <row r="29829" spans="7:7">
      <c r="G29829" s="220"/>
    </row>
    <row r="29830" spans="7:7">
      <c r="G29830" s="220"/>
    </row>
    <row r="29831" spans="7:7">
      <c r="G29831" s="220"/>
    </row>
    <row r="29832" spans="7:7">
      <c r="G29832" s="220"/>
    </row>
    <row r="29833" spans="7:7">
      <c r="G29833" s="220"/>
    </row>
    <row r="29834" spans="7:7">
      <c r="G29834" s="220"/>
    </row>
    <row r="29835" spans="7:7">
      <c r="G29835" s="220"/>
    </row>
    <row r="29836" spans="7:7">
      <c r="G29836" s="220"/>
    </row>
    <row r="29837" spans="7:7">
      <c r="G29837" s="220"/>
    </row>
    <row r="29838" spans="7:7">
      <c r="G29838" s="220"/>
    </row>
    <row r="29839" spans="7:7">
      <c r="G29839" s="220"/>
    </row>
    <row r="29840" spans="7:7">
      <c r="G29840" s="220"/>
    </row>
    <row r="29841" spans="7:7">
      <c r="G29841" s="220"/>
    </row>
    <row r="29842" spans="7:7">
      <c r="G29842" s="220"/>
    </row>
    <row r="29843" spans="7:7">
      <c r="G29843" s="220"/>
    </row>
    <row r="29844" spans="7:7">
      <c r="G29844" s="220"/>
    </row>
    <row r="29845" spans="7:7">
      <c r="G29845" s="220"/>
    </row>
    <row r="29846" spans="7:7">
      <c r="G29846" s="220"/>
    </row>
    <row r="29847" spans="7:7">
      <c r="G29847" s="220"/>
    </row>
    <row r="29848" spans="7:7">
      <c r="G29848" s="220"/>
    </row>
    <row r="29849" spans="7:7">
      <c r="G29849" s="220"/>
    </row>
    <row r="29850" spans="7:7">
      <c r="G29850" s="220"/>
    </row>
    <row r="29851" spans="7:7">
      <c r="G29851" s="220"/>
    </row>
    <row r="29852" spans="7:7">
      <c r="G29852" s="220"/>
    </row>
    <row r="29853" spans="7:7">
      <c r="G29853" s="220"/>
    </row>
    <row r="29854" spans="7:7">
      <c r="G29854" s="220"/>
    </row>
    <row r="29855" spans="7:7">
      <c r="G29855" s="220"/>
    </row>
    <row r="29856" spans="7:7">
      <c r="G29856" s="220"/>
    </row>
    <row r="29857" spans="7:7">
      <c r="G29857" s="220"/>
    </row>
    <row r="29858" spans="7:7">
      <c r="G29858" s="220"/>
    </row>
    <row r="29859" spans="7:7">
      <c r="G29859" s="220"/>
    </row>
    <row r="29860" spans="7:7">
      <c r="G29860" s="220"/>
    </row>
    <row r="29861" spans="7:7">
      <c r="G29861" s="220"/>
    </row>
    <row r="29862" spans="7:7">
      <c r="G29862" s="220"/>
    </row>
    <row r="29863" spans="7:7">
      <c r="G29863" s="220"/>
    </row>
    <row r="29864" spans="7:7">
      <c r="G29864" s="220"/>
    </row>
    <row r="29865" spans="7:7">
      <c r="G29865" s="220"/>
    </row>
    <row r="29866" spans="7:7">
      <c r="G29866" s="220"/>
    </row>
    <row r="29867" spans="7:7">
      <c r="G29867" s="220"/>
    </row>
    <row r="29868" spans="7:7">
      <c r="G29868" s="220"/>
    </row>
    <row r="29869" spans="7:7">
      <c r="G29869" s="220"/>
    </row>
    <row r="29870" spans="7:7">
      <c r="G29870" s="220"/>
    </row>
    <row r="29871" spans="7:7">
      <c r="G29871" s="220"/>
    </row>
    <row r="29872" spans="7:7">
      <c r="G29872" s="220"/>
    </row>
    <row r="29873" spans="7:7">
      <c r="G29873" s="220"/>
    </row>
    <row r="29874" spans="7:7">
      <c r="G29874" s="220"/>
    </row>
    <row r="29875" spans="7:7">
      <c r="G29875" s="220"/>
    </row>
    <row r="29876" spans="7:7">
      <c r="G29876" s="220"/>
    </row>
    <row r="29877" spans="7:7">
      <c r="G29877" s="220"/>
    </row>
    <row r="29878" spans="7:7">
      <c r="G29878" s="220"/>
    </row>
    <row r="29879" spans="7:7">
      <c r="G29879" s="220"/>
    </row>
    <row r="29880" spans="7:7">
      <c r="G29880" s="220"/>
    </row>
    <row r="29881" spans="7:7">
      <c r="G29881" s="220"/>
    </row>
    <row r="29882" spans="7:7">
      <c r="G29882" s="220"/>
    </row>
    <row r="29883" spans="7:7">
      <c r="G29883" s="220"/>
    </row>
    <row r="29884" spans="7:7">
      <c r="G29884" s="220"/>
    </row>
    <row r="29885" spans="7:7">
      <c r="G29885" s="220"/>
    </row>
    <row r="29886" spans="7:7">
      <c r="G29886" s="220"/>
    </row>
    <row r="29887" spans="7:7">
      <c r="G29887" s="220"/>
    </row>
    <row r="29888" spans="7:7">
      <c r="G29888" s="220"/>
    </row>
    <row r="29889" spans="7:7">
      <c r="G29889" s="220"/>
    </row>
    <row r="29890" spans="7:7">
      <c r="G29890" s="220"/>
    </row>
    <row r="29891" spans="7:7">
      <c r="G29891" s="220"/>
    </row>
    <row r="29892" spans="7:7">
      <c r="G29892" s="220"/>
    </row>
    <row r="29893" spans="7:7">
      <c r="G29893" s="220"/>
    </row>
    <row r="29894" spans="7:7">
      <c r="G29894" s="220"/>
    </row>
    <row r="29895" spans="7:7">
      <c r="G29895" s="220"/>
    </row>
    <row r="29896" spans="7:7">
      <c r="G29896" s="220"/>
    </row>
    <row r="29897" spans="7:7">
      <c r="G29897" s="220"/>
    </row>
    <row r="29898" spans="7:7">
      <c r="G29898" s="220"/>
    </row>
    <row r="29899" spans="7:7">
      <c r="G29899" s="220"/>
    </row>
    <row r="29900" spans="7:7">
      <c r="G29900" s="220"/>
    </row>
    <row r="29901" spans="7:7">
      <c r="G29901" s="220"/>
    </row>
    <row r="29902" spans="7:7">
      <c r="G29902" s="220"/>
    </row>
    <row r="29903" spans="7:7">
      <c r="G29903" s="220"/>
    </row>
    <row r="29904" spans="7:7">
      <c r="G29904" s="220"/>
    </row>
    <row r="29905" spans="7:7">
      <c r="G29905" s="220"/>
    </row>
    <row r="29906" spans="7:7">
      <c r="G29906" s="220"/>
    </row>
    <row r="29907" spans="7:7">
      <c r="G29907" s="220"/>
    </row>
    <row r="29908" spans="7:7">
      <c r="G29908" s="220"/>
    </row>
    <row r="29909" spans="7:7">
      <c r="G29909" s="220"/>
    </row>
    <row r="29910" spans="7:7">
      <c r="G29910" s="220"/>
    </row>
    <row r="29911" spans="7:7">
      <c r="G29911" s="220"/>
    </row>
    <row r="29912" spans="7:7">
      <c r="G29912" s="220"/>
    </row>
    <row r="29913" spans="7:7">
      <c r="G29913" s="220"/>
    </row>
    <row r="29914" spans="7:7">
      <c r="G29914" s="220"/>
    </row>
    <row r="29915" spans="7:7">
      <c r="G29915" s="220"/>
    </row>
    <row r="29916" spans="7:7">
      <c r="G29916" s="220"/>
    </row>
    <row r="29917" spans="7:7">
      <c r="G29917" s="220"/>
    </row>
    <row r="29918" spans="7:7">
      <c r="G29918" s="220"/>
    </row>
    <row r="29919" spans="7:7">
      <c r="G29919" s="220"/>
    </row>
    <row r="29920" spans="7:7">
      <c r="G29920" s="220"/>
    </row>
    <row r="29921" spans="7:7">
      <c r="G29921" s="220"/>
    </row>
    <row r="29922" spans="7:7">
      <c r="G29922" s="220"/>
    </row>
    <row r="29923" spans="7:7">
      <c r="G29923" s="220"/>
    </row>
    <row r="29924" spans="7:7">
      <c r="G29924" s="220"/>
    </row>
    <row r="29925" spans="7:7">
      <c r="G29925" s="220"/>
    </row>
    <row r="29926" spans="7:7">
      <c r="G29926" s="220"/>
    </row>
    <row r="29927" spans="7:7">
      <c r="G29927" s="220"/>
    </row>
    <row r="29928" spans="7:7">
      <c r="G29928" s="220"/>
    </row>
    <row r="29929" spans="7:7">
      <c r="G29929" s="220"/>
    </row>
    <row r="29930" spans="7:7">
      <c r="G29930" s="220"/>
    </row>
    <row r="29931" spans="7:7">
      <c r="G29931" s="220"/>
    </row>
    <row r="29932" spans="7:7">
      <c r="G29932" s="220"/>
    </row>
    <row r="29933" spans="7:7">
      <c r="G29933" s="220"/>
    </row>
    <row r="29934" spans="7:7">
      <c r="G29934" s="220"/>
    </row>
    <row r="29935" spans="7:7">
      <c r="G29935" s="220"/>
    </row>
    <row r="29936" spans="7:7">
      <c r="G29936" s="220"/>
    </row>
    <row r="29937" spans="7:7">
      <c r="G29937" s="220"/>
    </row>
    <row r="29938" spans="7:7">
      <c r="G29938" s="220"/>
    </row>
    <row r="29939" spans="7:7">
      <c r="G29939" s="220"/>
    </row>
    <row r="29940" spans="7:7">
      <c r="G29940" s="220"/>
    </row>
    <row r="29941" spans="7:7">
      <c r="G29941" s="220"/>
    </row>
    <row r="29942" spans="7:7">
      <c r="G29942" s="220"/>
    </row>
    <row r="29943" spans="7:7">
      <c r="G29943" s="220"/>
    </row>
    <row r="29944" spans="7:7">
      <c r="G29944" s="220"/>
    </row>
    <row r="29945" spans="7:7">
      <c r="G29945" s="220"/>
    </row>
    <row r="29946" spans="7:7">
      <c r="G29946" s="220"/>
    </row>
    <row r="29947" spans="7:7">
      <c r="G29947" s="220"/>
    </row>
    <row r="29948" spans="7:7">
      <c r="G29948" s="220"/>
    </row>
    <row r="29949" spans="7:7">
      <c r="G29949" s="220"/>
    </row>
    <row r="29950" spans="7:7">
      <c r="G29950" s="220"/>
    </row>
    <row r="29951" spans="7:7">
      <c r="G29951" s="220"/>
    </row>
    <row r="29952" spans="7:7">
      <c r="G29952" s="220"/>
    </row>
    <row r="29953" spans="7:7">
      <c r="G29953" s="220"/>
    </row>
    <row r="29954" spans="7:7">
      <c r="G29954" s="220"/>
    </row>
    <row r="29955" spans="7:7">
      <c r="G29955" s="220"/>
    </row>
    <row r="29956" spans="7:7">
      <c r="G29956" s="220"/>
    </row>
    <row r="29957" spans="7:7">
      <c r="G29957" s="220"/>
    </row>
    <row r="29958" spans="7:7">
      <c r="G29958" s="220"/>
    </row>
    <row r="29959" spans="7:7">
      <c r="G29959" s="220"/>
    </row>
    <row r="29960" spans="7:7">
      <c r="G29960" s="220"/>
    </row>
    <row r="29961" spans="7:7">
      <c r="G29961" s="220"/>
    </row>
    <row r="29962" spans="7:7">
      <c r="G29962" s="220"/>
    </row>
    <row r="29963" spans="7:7">
      <c r="G29963" s="220"/>
    </row>
    <row r="29964" spans="7:7">
      <c r="G29964" s="220"/>
    </row>
    <row r="29965" spans="7:7">
      <c r="G29965" s="220"/>
    </row>
    <row r="29966" spans="7:7">
      <c r="G29966" s="220"/>
    </row>
    <row r="29967" spans="7:7">
      <c r="G29967" s="220"/>
    </row>
    <row r="29968" spans="7:7">
      <c r="G29968" s="220"/>
    </row>
    <row r="29969" spans="7:7">
      <c r="G29969" s="220"/>
    </row>
    <row r="29970" spans="7:7">
      <c r="G29970" s="220"/>
    </row>
    <row r="29971" spans="7:7">
      <c r="G29971" s="220"/>
    </row>
    <row r="29972" spans="7:7">
      <c r="G29972" s="220"/>
    </row>
    <row r="29973" spans="7:7">
      <c r="G29973" s="220"/>
    </row>
    <row r="29974" spans="7:7">
      <c r="G29974" s="220"/>
    </row>
    <row r="29975" spans="7:7">
      <c r="G29975" s="220"/>
    </row>
    <row r="29976" spans="7:7">
      <c r="G29976" s="220"/>
    </row>
    <row r="29977" spans="7:7">
      <c r="G29977" s="220"/>
    </row>
    <row r="29978" spans="7:7">
      <c r="G29978" s="220"/>
    </row>
    <row r="29979" spans="7:7">
      <c r="G29979" s="220"/>
    </row>
    <row r="29980" spans="7:7">
      <c r="G29980" s="220"/>
    </row>
    <row r="29981" spans="7:7">
      <c r="G29981" s="220"/>
    </row>
    <row r="29982" spans="7:7">
      <c r="G29982" s="220"/>
    </row>
    <row r="29983" spans="7:7">
      <c r="G29983" s="220"/>
    </row>
    <row r="29984" spans="7:7">
      <c r="G29984" s="220"/>
    </row>
    <row r="29985" spans="7:7">
      <c r="G29985" s="220"/>
    </row>
    <row r="29986" spans="7:7">
      <c r="G29986" s="220"/>
    </row>
    <row r="29987" spans="7:7">
      <c r="G29987" s="220"/>
    </row>
    <row r="29988" spans="7:7">
      <c r="G29988" s="220"/>
    </row>
    <row r="29989" spans="7:7">
      <c r="G29989" s="220"/>
    </row>
    <row r="29990" spans="7:7">
      <c r="G29990" s="220"/>
    </row>
    <row r="29991" spans="7:7">
      <c r="G29991" s="220"/>
    </row>
    <row r="29992" spans="7:7">
      <c r="G29992" s="220"/>
    </row>
    <row r="29993" spans="7:7">
      <c r="G29993" s="220"/>
    </row>
    <row r="29994" spans="7:7">
      <c r="G29994" s="220"/>
    </row>
    <row r="29995" spans="7:7">
      <c r="G29995" s="220"/>
    </row>
    <row r="29996" spans="7:7">
      <c r="G29996" s="220"/>
    </row>
    <row r="29997" spans="7:7">
      <c r="G29997" s="220"/>
    </row>
    <row r="29998" spans="7:7">
      <c r="G29998" s="220"/>
    </row>
    <row r="29999" spans="7:7">
      <c r="G29999" s="220"/>
    </row>
    <row r="30000" spans="7:7">
      <c r="G30000" s="220"/>
    </row>
    <row r="30001" spans="7:7">
      <c r="G30001" s="220"/>
    </row>
    <row r="30002" spans="7:7">
      <c r="G30002" s="220"/>
    </row>
    <row r="30003" spans="7:7">
      <c r="G30003" s="220"/>
    </row>
    <row r="30004" spans="7:7">
      <c r="G30004" s="220"/>
    </row>
    <row r="30005" spans="7:7">
      <c r="G30005" s="220"/>
    </row>
    <row r="30006" spans="7:7">
      <c r="G30006" s="220"/>
    </row>
    <row r="30007" spans="7:7">
      <c r="G30007" s="220"/>
    </row>
    <row r="30008" spans="7:7">
      <c r="G30008" s="220"/>
    </row>
    <row r="30009" spans="7:7">
      <c r="G30009" s="220"/>
    </row>
    <row r="30010" spans="7:7">
      <c r="G30010" s="220"/>
    </row>
    <row r="30011" spans="7:7">
      <c r="G30011" s="220"/>
    </row>
    <row r="30012" spans="7:7">
      <c r="G30012" s="220"/>
    </row>
    <row r="30013" spans="7:7">
      <c r="G30013" s="220"/>
    </row>
    <row r="30014" spans="7:7">
      <c r="G30014" s="220"/>
    </row>
    <row r="30015" spans="7:7">
      <c r="G30015" s="220"/>
    </row>
    <row r="30016" spans="7:7">
      <c r="G30016" s="220"/>
    </row>
    <row r="30017" spans="7:7">
      <c r="G30017" s="220"/>
    </row>
    <row r="30018" spans="7:7">
      <c r="G30018" s="220"/>
    </row>
    <row r="30019" spans="7:7">
      <c r="G30019" s="220"/>
    </row>
    <row r="30020" spans="7:7">
      <c r="G30020" s="220"/>
    </row>
    <row r="30021" spans="7:7">
      <c r="G30021" s="220"/>
    </row>
    <row r="30022" spans="7:7">
      <c r="G30022" s="220"/>
    </row>
    <row r="30023" spans="7:7">
      <c r="G30023" s="220"/>
    </row>
    <row r="30024" spans="7:7">
      <c r="G30024" s="220"/>
    </row>
    <row r="30025" spans="7:7">
      <c r="G30025" s="220"/>
    </row>
    <row r="30026" spans="7:7">
      <c r="G30026" s="220"/>
    </row>
    <row r="30027" spans="7:7">
      <c r="G30027" s="220"/>
    </row>
    <row r="30028" spans="7:7">
      <c r="G30028" s="220"/>
    </row>
    <row r="30029" spans="7:7">
      <c r="G30029" s="220"/>
    </row>
    <row r="30030" spans="7:7">
      <c r="G30030" s="220"/>
    </row>
    <row r="30031" spans="7:7">
      <c r="G30031" s="220"/>
    </row>
    <row r="30032" spans="7:7">
      <c r="G30032" s="220"/>
    </row>
    <row r="30033" spans="7:7">
      <c r="G30033" s="220"/>
    </row>
    <row r="30034" spans="7:7">
      <c r="G30034" s="220"/>
    </row>
    <row r="30035" spans="7:7">
      <c r="G30035" s="220"/>
    </row>
    <row r="30036" spans="7:7">
      <c r="G30036" s="220"/>
    </row>
    <row r="30037" spans="7:7">
      <c r="G30037" s="220"/>
    </row>
    <row r="30038" spans="7:7">
      <c r="G30038" s="220"/>
    </row>
    <row r="30039" spans="7:7">
      <c r="G30039" s="220"/>
    </row>
    <row r="30040" spans="7:7">
      <c r="G30040" s="220"/>
    </row>
    <row r="30041" spans="7:7">
      <c r="G30041" s="220"/>
    </row>
    <row r="30042" spans="7:7">
      <c r="G30042" s="220"/>
    </row>
    <row r="30043" spans="7:7">
      <c r="G30043" s="220"/>
    </row>
    <row r="30044" spans="7:7">
      <c r="G30044" s="220"/>
    </row>
    <row r="30045" spans="7:7">
      <c r="G30045" s="220"/>
    </row>
    <row r="30046" spans="7:7">
      <c r="G30046" s="220"/>
    </row>
    <row r="30047" spans="7:7">
      <c r="G30047" s="220"/>
    </row>
    <row r="30048" spans="7:7">
      <c r="G30048" s="220"/>
    </row>
    <row r="30049" spans="7:7">
      <c r="G30049" s="220"/>
    </row>
    <row r="30050" spans="7:7">
      <c r="G30050" s="220"/>
    </row>
    <row r="30051" spans="7:7">
      <c r="G30051" s="220"/>
    </row>
    <row r="30052" spans="7:7">
      <c r="G30052" s="220"/>
    </row>
    <row r="30053" spans="7:7">
      <c r="G30053" s="220"/>
    </row>
    <row r="30054" spans="7:7">
      <c r="G30054" s="220"/>
    </row>
    <row r="30055" spans="7:7">
      <c r="G30055" s="220"/>
    </row>
    <row r="30056" spans="7:7">
      <c r="G30056" s="220"/>
    </row>
    <row r="30057" spans="7:7">
      <c r="G30057" s="220"/>
    </row>
    <row r="30058" spans="7:7">
      <c r="G30058" s="220"/>
    </row>
    <row r="30059" spans="7:7">
      <c r="G30059" s="220"/>
    </row>
    <row r="30060" spans="7:7">
      <c r="G30060" s="220"/>
    </row>
    <row r="30061" spans="7:7">
      <c r="G30061" s="220"/>
    </row>
    <row r="30062" spans="7:7">
      <c r="G30062" s="220"/>
    </row>
    <row r="30063" spans="7:7">
      <c r="G30063" s="220"/>
    </row>
    <row r="30064" spans="7:7">
      <c r="G30064" s="220"/>
    </row>
    <row r="30065" spans="7:7">
      <c r="G30065" s="220"/>
    </row>
    <row r="30066" spans="7:7">
      <c r="G30066" s="220"/>
    </row>
    <row r="30067" spans="7:7">
      <c r="G30067" s="220"/>
    </row>
    <row r="30068" spans="7:7">
      <c r="G30068" s="220"/>
    </row>
    <row r="30069" spans="7:7">
      <c r="G30069" s="220"/>
    </row>
    <row r="30070" spans="7:7">
      <c r="G30070" s="220"/>
    </row>
    <row r="30071" spans="7:7">
      <c r="G30071" s="220"/>
    </row>
    <row r="30072" spans="7:7">
      <c r="G30072" s="220"/>
    </row>
    <row r="30073" spans="7:7">
      <c r="G30073" s="220"/>
    </row>
    <row r="30074" spans="7:7">
      <c r="G30074" s="220"/>
    </row>
    <row r="30075" spans="7:7">
      <c r="G30075" s="220"/>
    </row>
    <row r="30076" spans="7:7">
      <c r="G30076" s="220"/>
    </row>
    <row r="30077" spans="7:7">
      <c r="G30077" s="220"/>
    </row>
    <row r="30078" spans="7:7">
      <c r="G30078" s="220"/>
    </row>
    <row r="30079" spans="7:7">
      <c r="G30079" s="220"/>
    </row>
    <row r="30080" spans="7:7">
      <c r="G30080" s="220"/>
    </row>
    <row r="30081" spans="7:7">
      <c r="G30081" s="220"/>
    </row>
    <row r="30082" spans="7:7">
      <c r="G30082" s="220"/>
    </row>
    <row r="30083" spans="7:7">
      <c r="G30083" s="220"/>
    </row>
    <row r="30084" spans="7:7">
      <c r="G30084" s="220"/>
    </row>
    <row r="30085" spans="7:7">
      <c r="G30085" s="220"/>
    </row>
    <row r="30086" spans="7:7">
      <c r="G30086" s="220"/>
    </row>
    <row r="30087" spans="7:7">
      <c r="G30087" s="220"/>
    </row>
    <row r="30088" spans="7:7">
      <c r="G30088" s="220"/>
    </row>
    <row r="30089" spans="7:7">
      <c r="G30089" s="220"/>
    </row>
    <row r="30090" spans="7:7">
      <c r="G30090" s="220"/>
    </row>
    <row r="30091" spans="7:7">
      <c r="G30091" s="220"/>
    </row>
    <row r="30092" spans="7:7">
      <c r="G30092" s="220"/>
    </row>
    <row r="30093" spans="7:7">
      <c r="G30093" s="220"/>
    </row>
    <row r="30094" spans="7:7">
      <c r="G30094" s="220"/>
    </row>
    <row r="30095" spans="7:7">
      <c r="G30095" s="220"/>
    </row>
    <row r="30096" spans="7:7">
      <c r="G30096" s="220"/>
    </row>
    <row r="30097" spans="7:7">
      <c r="G30097" s="220"/>
    </row>
    <row r="30098" spans="7:7">
      <c r="G30098" s="220"/>
    </row>
    <row r="30099" spans="7:7">
      <c r="G30099" s="220"/>
    </row>
    <row r="30100" spans="7:7">
      <c r="G30100" s="220"/>
    </row>
    <row r="30101" spans="7:7">
      <c r="G30101" s="220"/>
    </row>
    <row r="30102" spans="7:7">
      <c r="G30102" s="220"/>
    </row>
    <row r="30103" spans="7:7">
      <c r="G30103" s="220"/>
    </row>
    <row r="30104" spans="7:7">
      <c r="G30104" s="220"/>
    </row>
    <row r="30105" spans="7:7">
      <c r="G30105" s="220"/>
    </row>
    <row r="30106" spans="7:7">
      <c r="G30106" s="220"/>
    </row>
    <row r="30107" spans="7:7">
      <c r="G30107" s="220"/>
    </row>
    <row r="30108" spans="7:7">
      <c r="G30108" s="220"/>
    </row>
    <row r="30109" spans="7:7">
      <c r="G30109" s="220"/>
    </row>
    <row r="30110" spans="7:7">
      <c r="G30110" s="220"/>
    </row>
    <row r="30111" spans="7:7">
      <c r="G30111" s="220"/>
    </row>
    <row r="30112" spans="7:7">
      <c r="G30112" s="220"/>
    </row>
    <row r="30113" spans="7:7">
      <c r="G30113" s="220"/>
    </row>
    <row r="30114" spans="7:7">
      <c r="G30114" s="220"/>
    </row>
    <row r="30115" spans="7:7">
      <c r="G30115" s="220"/>
    </row>
    <row r="30116" spans="7:7">
      <c r="G30116" s="220"/>
    </row>
    <row r="30117" spans="7:7">
      <c r="G30117" s="220"/>
    </row>
    <row r="30118" spans="7:7">
      <c r="G30118" s="220"/>
    </row>
    <row r="30119" spans="7:7">
      <c r="G30119" s="220"/>
    </row>
    <row r="30120" spans="7:7">
      <c r="G30120" s="220"/>
    </row>
    <row r="30121" spans="7:7">
      <c r="G30121" s="220"/>
    </row>
    <row r="30122" spans="7:7">
      <c r="G30122" s="220"/>
    </row>
    <row r="30123" spans="7:7">
      <c r="G30123" s="220"/>
    </row>
    <row r="30124" spans="7:7">
      <c r="G30124" s="220"/>
    </row>
    <row r="30125" spans="7:7">
      <c r="G30125" s="220"/>
    </row>
    <row r="30126" spans="7:7">
      <c r="G30126" s="220"/>
    </row>
    <row r="30127" spans="7:7">
      <c r="G30127" s="220"/>
    </row>
    <row r="30128" spans="7:7">
      <c r="G30128" s="220"/>
    </row>
    <row r="30129" spans="7:7">
      <c r="G30129" s="220"/>
    </row>
    <row r="30130" spans="7:7">
      <c r="G30130" s="220"/>
    </row>
    <row r="30131" spans="7:7">
      <c r="G30131" s="220"/>
    </row>
    <row r="30132" spans="7:7">
      <c r="G30132" s="220"/>
    </row>
    <row r="30133" spans="7:7">
      <c r="G30133" s="220"/>
    </row>
    <row r="30134" spans="7:7">
      <c r="G30134" s="220"/>
    </row>
    <row r="30135" spans="7:7">
      <c r="G30135" s="220"/>
    </row>
    <row r="30136" spans="7:7">
      <c r="G30136" s="220"/>
    </row>
    <row r="30137" spans="7:7">
      <c r="G30137" s="220"/>
    </row>
    <row r="30138" spans="7:7">
      <c r="G30138" s="220"/>
    </row>
    <row r="30139" spans="7:7">
      <c r="G30139" s="220"/>
    </row>
    <row r="30140" spans="7:7">
      <c r="G30140" s="220"/>
    </row>
    <row r="30141" spans="7:7">
      <c r="G30141" s="220"/>
    </row>
    <row r="30142" spans="7:7">
      <c r="G30142" s="220"/>
    </row>
    <row r="30143" spans="7:7">
      <c r="G30143" s="220"/>
    </row>
    <row r="30144" spans="7:7">
      <c r="G30144" s="220"/>
    </row>
    <row r="30145" spans="7:7">
      <c r="G30145" s="220"/>
    </row>
    <row r="30146" spans="7:7">
      <c r="G30146" s="220"/>
    </row>
    <row r="30147" spans="7:7">
      <c r="G30147" s="220"/>
    </row>
    <row r="30148" spans="7:7">
      <c r="G30148" s="220"/>
    </row>
    <row r="30149" spans="7:7">
      <c r="G30149" s="220"/>
    </row>
    <row r="30150" spans="7:7">
      <c r="G30150" s="220"/>
    </row>
    <row r="30151" spans="7:7">
      <c r="G30151" s="220"/>
    </row>
    <row r="30152" spans="7:7">
      <c r="G30152" s="220"/>
    </row>
    <row r="30153" spans="7:7">
      <c r="G30153" s="220"/>
    </row>
    <row r="30154" spans="7:7">
      <c r="G30154" s="220"/>
    </row>
    <row r="30155" spans="7:7">
      <c r="G30155" s="220"/>
    </row>
    <row r="30156" spans="7:7">
      <c r="G30156" s="220"/>
    </row>
    <row r="30157" spans="7:7">
      <c r="G30157" s="220"/>
    </row>
    <row r="30158" spans="7:7">
      <c r="G30158" s="220"/>
    </row>
    <row r="30159" spans="7:7">
      <c r="G30159" s="220"/>
    </row>
    <row r="30160" spans="7:7">
      <c r="G30160" s="220"/>
    </row>
    <row r="30161" spans="7:7">
      <c r="G30161" s="220"/>
    </row>
    <row r="30162" spans="7:7">
      <c r="G30162" s="220"/>
    </row>
    <row r="30163" spans="7:7">
      <c r="G30163" s="220"/>
    </row>
    <row r="30164" spans="7:7">
      <c r="G30164" s="220"/>
    </row>
    <row r="30165" spans="7:7">
      <c r="G30165" s="220"/>
    </row>
    <row r="30166" spans="7:7">
      <c r="G30166" s="220"/>
    </row>
    <row r="30167" spans="7:7">
      <c r="G30167" s="220"/>
    </row>
    <row r="30168" spans="7:7">
      <c r="G30168" s="220"/>
    </row>
    <row r="30169" spans="7:7">
      <c r="G30169" s="220"/>
    </row>
    <row r="30170" spans="7:7">
      <c r="G30170" s="220"/>
    </row>
    <row r="30171" spans="7:7">
      <c r="G30171" s="220"/>
    </row>
    <row r="30172" spans="7:7">
      <c r="G30172" s="220"/>
    </row>
    <row r="30173" spans="7:7">
      <c r="G30173" s="220"/>
    </row>
    <row r="30174" spans="7:7">
      <c r="G30174" s="220"/>
    </row>
    <row r="30175" spans="7:7">
      <c r="G30175" s="220"/>
    </row>
    <row r="30176" spans="7:7">
      <c r="G30176" s="220"/>
    </row>
    <row r="30177" spans="7:7">
      <c r="G30177" s="220"/>
    </row>
    <row r="30178" spans="7:7">
      <c r="G30178" s="220"/>
    </row>
    <row r="30179" spans="7:7">
      <c r="G30179" s="220"/>
    </row>
    <row r="30180" spans="7:7">
      <c r="G30180" s="220"/>
    </row>
    <row r="30181" spans="7:7">
      <c r="G30181" s="220"/>
    </row>
    <row r="30182" spans="7:7">
      <c r="G30182" s="220"/>
    </row>
    <row r="30183" spans="7:7">
      <c r="G30183" s="220"/>
    </row>
    <row r="30184" spans="7:7">
      <c r="G30184" s="220"/>
    </row>
    <row r="30185" spans="7:7">
      <c r="G30185" s="220"/>
    </row>
    <row r="30186" spans="7:7">
      <c r="G30186" s="220"/>
    </row>
    <row r="30187" spans="7:7">
      <c r="G30187" s="220"/>
    </row>
    <row r="30188" spans="7:7">
      <c r="G30188" s="220"/>
    </row>
    <row r="30189" spans="7:7">
      <c r="G30189" s="220"/>
    </row>
    <row r="30190" spans="7:7">
      <c r="G30190" s="220"/>
    </row>
    <row r="30191" spans="7:7">
      <c r="G30191" s="220"/>
    </row>
    <row r="30192" spans="7:7">
      <c r="G30192" s="220"/>
    </row>
    <row r="30193" spans="7:7">
      <c r="G30193" s="220"/>
    </row>
    <row r="30194" spans="7:7">
      <c r="G30194" s="220"/>
    </row>
    <row r="30195" spans="7:7">
      <c r="G30195" s="220"/>
    </row>
    <row r="30196" spans="7:7">
      <c r="G30196" s="220"/>
    </row>
    <row r="30197" spans="7:7">
      <c r="G30197" s="220"/>
    </row>
    <row r="30198" spans="7:7">
      <c r="G30198" s="220"/>
    </row>
    <row r="30199" spans="7:7">
      <c r="G30199" s="220"/>
    </row>
    <row r="30200" spans="7:7">
      <c r="G30200" s="220"/>
    </row>
    <row r="30201" spans="7:7">
      <c r="G30201" s="220"/>
    </row>
    <row r="30202" spans="7:7">
      <c r="G30202" s="220"/>
    </row>
    <row r="30203" spans="7:7">
      <c r="G30203" s="220"/>
    </row>
    <row r="30204" spans="7:7">
      <c r="G30204" s="220"/>
    </row>
    <row r="30205" spans="7:7">
      <c r="G30205" s="220"/>
    </row>
    <row r="30206" spans="7:7">
      <c r="G30206" s="220"/>
    </row>
    <row r="30207" spans="7:7">
      <c r="G30207" s="220"/>
    </row>
    <row r="30208" spans="7:7">
      <c r="G30208" s="220"/>
    </row>
    <row r="30209" spans="7:7">
      <c r="G30209" s="220"/>
    </row>
    <row r="30210" spans="7:7">
      <c r="G30210" s="220"/>
    </row>
    <row r="30211" spans="7:7">
      <c r="G30211" s="220"/>
    </row>
    <row r="30212" spans="7:7">
      <c r="G30212" s="220"/>
    </row>
    <row r="30213" spans="7:7">
      <c r="G30213" s="220"/>
    </row>
    <row r="30214" spans="7:7">
      <c r="G30214" s="220"/>
    </row>
    <row r="30215" spans="7:7">
      <c r="G30215" s="220"/>
    </row>
    <row r="30216" spans="7:7">
      <c r="G30216" s="220"/>
    </row>
    <row r="30217" spans="7:7">
      <c r="G30217" s="220"/>
    </row>
    <row r="30218" spans="7:7">
      <c r="G30218" s="220"/>
    </row>
    <row r="30219" spans="7:7">
      <c r="G30219" s="220"/>
    </row>
    <row r="30220" spans="7:7">
      <c r="G30220" s="220"/>
    </row>
    <row r="30221" spans="7:7">
      <c r="G30221" s="220"/>
    </row>
    <row r="30222" spans="7:7">
      <c r="G30222" s="220"/>
    </row>
    <row r="30223" spans="7:7">
      <c r="G30223" s="220"/>
    </row>
    <row r="30224" spans="7:7">
      <c r="G30224" s="220"/>
    </row>
    <row r="30225" spans="7:7">
      <c r="G30225" s="220"/>
    </row>
    <row r="30226" spans="7:7">
      <c r="G30226" s="220"/>
    </row>
    <row r="30227" spans="7:7">
      <c r="G30227" s="220"/>
    </row>
    <row r="30228" spans="7:7">
      <c r="G30228" s="220"/>
    </row>
    <row r="30229" spans="7:7">
      <c r="G30229" s="220"/>
    </row>
    <row r="30230" spans="7:7">
      <c r="G30230" s="220"/>
    </row>
    <row r="30231" spans="7:7">
      <c r="G30231" s="220"/>
    </row>
    <row r="30232" spans="7:7">
      <c r="G30232" s="220"/>
    </row>
    <row r="30233" spans="7:7">
      <c r="G30233" s="220"/>
    </row>
    <row r="30234" spans="7:7">
      <c r="G30234" s="220"/>
    </row>
    <row r="30235" spans="7:7">
      <c r="G30235" s="220"/>
    </row>
    <row r="30236" spans="7:7">
      <c r="G30236" s="220"/>
    </row>
    <row r="30237" spans="7:7">
      <c r="G30237" s="220"/>
    </row>
    <row r="30238" spans="7:7">
      <c r="G30238" s="220"/>
    </row>
    <row r="30239" spans="7:7">
      <c r="G30239" s="220"/>
    </row>
    <row r="30240" spans="7:7">
      <c r="G30240" s="220"/>
    </row>
    <row r="30241" spans="7:7">
      <c r="G30241" s="220"/>
    </row>
    <row r="30242" spans="7:7">
      <c r="G30242" s="220"/>
    </row>
    <row r="30243" spans="7:7">
      <c r="G30243" s="220"/>
    </row>
    <row r="30244" spans="7:7">
      <c r="G30244" s="220"/>
    </row>
    <row r="30245" spans="7:7">
      <c r="G30245" s="220"/>
    </row>
    <row r="30246" spans="7:7">
      <c r="G30246" s="220"/>
    </row>
    <row r="30247" spans="7:7">
      <c r="G30247" s="220"/>
    </row>
    <row r="30248" spans="7:7">
      <c r="G30248" s="220"/>
    </row>
    <row r="30249" spans="7:7">
      <c r="G30249" s="220"/>
    </row>
    <row r="30250" spans="7:7">
      <c r="G30250" s="220"/>
    </row>
    <row r="30251" spans="7:7">
      <c r="G30251" s="220"/>
    </row>
    <row r="30252" spans="7:7">
      <c r="G30252" s="220"/>
    </row>
    <row r="30253" spans="7:7">
      <c r="G30253" s="220"/>
    </row>
    <row r="30254" spans="7:7">
      <c r="G30254" s="220"/>
    </row>
    <row r="30255" spans="7:7">
      <c r="G30255" s="220"/>
    </row>
    <row r="30256" spans="7:7">
      <c r="G30256" s="220"/>
    </row>
    <row r="30257" spans="7:7">
      <c r="G30257" s="220"/>
    </row>
    <row r="30258" spans="7:7">
      <c r="G30258" s="220"/>
    </row>
    <row r="30259" spans="7:7">
      <c r="G30259" s="220"/>
    </row>
    <row r="30260" spans="7:7">
      <c r="G30260" s="220"/>
    </row>
    <row r="30261" spans="7:7">
      <c r="G30261" s="220"/>
    </row>
    <row r="30262" spans="7:7">
      <c r="G30262" s="220"/>
    </row>
    <row r="30263" spans="7:7">
      <c r="G30263" s="220"/>
    </row>
    <row r="30264" spans="7:7">
      <c r="G30264" s="220"/>
    </row>
    <row r="30265" spans="7:7">
      <c r="G30265" s="220"/>
    </row>
    <row r="30266" spans="7:7">
      <c r="G30266" s="220"/>
    </row>
    <row r="30267" spans="7:7">
      <c r="G30267" s="220"/>
    </row>
    <row r="30268" spans="7:7">
      <c r="G30268" s="220"/>
    </row>
    <row r="30269" spans="7:7">
      <c r="G30269" s="220"/>
    </row>
    <row r="30270" spans="7:7">
      <c r="G30270" s="220"/>
    </row>
    <row r="30271" spans="7:7">
      <c r="G30271" s="220"/>
    </row>
    <row r="30272" spans="7:7">
      <c r="G30272" s="220"/>
    </row>
    <row r="30273" spans="7:7">
      <c r="G30273" s="220"/>
    </row>
    <row r="30274" spans="7:7">
      <c r="G30274" s="220"/>
    </row>
    <row r="30275" spans="7:7">
      <c r="G30275" s="220"/>
    </row>
    <row r="30276" spans="7:7">
      <c r="G30276" s="220"/>
    </row>
    <row r="30277" spans="7:7">
      <c r="G30277" s="220"/>
    </row>
    <row r="30278" spans="7:7">
      <c r="G30278" s="220"/>
    </row>
    <row r="30279" spans="7:7">
      <c r="G30279" s="220"/>
    </row>
    <row r="30280" spans="7:7">
      <c r="G30280" s="220"/>
    </row>
    <row r="30281" spans="7:7">
      <c r="G30281" s="220"/>
    </row>
    <row r="30282" spans="7:7">
      <c r="G30282" s="220"/>
    </row>
    <row r="30283" spans="7:7">
      <c r="G30283" s="220"/>
    </row>
    <row r="30284" spans="7:7">
      <c r="G30284" s="220"/>
    </row>
    <row r="30285" spans="7:7">
      <c r="G30285" s="220"/>
    </row>
    <row r="30286" spans="7:7">
      <c r="G30286" s="220"/>
    </row>
    <row r="30287" spans="7:7">
      <c r="G30287" s="220"/>
    </row>
    <row r="30288" spans="7:7">
      <c r="G30288" s="220"/>
    </row>
    <row r="30289" spans="7:7">
      <c r="G30289" s="220"/>
    </row>
    <row r="30290" spans="7:7">
      <c r="G30290" s="220"/>
    </row>
    <row r="30291" spans="7:7">
      <c r="G30291" s="220"/>
    </row>
    <row r="30292" spans="7:7">
      <c r="G30292" s="220"/>
    </row>
    <row r="30293" spans="7:7">
      <c r="G30293" s="220"/>
    </row>
    <row r="30294" spans="7:7">
      <c r="G30294" s="220"/>
    </row>
    <row r="30295" spans="7:7">
      <c r="G30295" s="220"/>
    </row>
    <row r="30296" spans="7:7">
      <c r="G30296" s="220"/>
    </row>
    <row r="30297" spans="7:7">
      <c r="G30297" s="220"/>
    </row>
    <row r="30298" spans="7:7">
      <c r="G30298" s="220"/>
    </row>
    <row r="30299" spans="7:7">
      <c r="G30299" s="220"/>
    </row>
    <row r="30300" spans="7:7">
      <c r="G30300" s="220"/>
    </row>
    <row r="30301" spans="7:7">
      <c r="G30301" s="220"/>
    </row>
    <row r="30302" spans="7:7">
      <c r="G30302" s="220"/>
    </row>
    <row r="30303" spans="7:7">
      <c r="G30303" s="220"/>
    </row>
    <row r="30304" spans="7:7">
      <c r="G30304" s="220"/>
    </row>
    <row r="30305" spans="7:7">
      <c r="G30305" s="220"/>
    </row>
    <row r="30306" spans="7:7">
      <c r="G30306" s="220"/>
    </row>
    <row r="30307" spans="7:7">
      <c r="G30307" s="220"/>
    </row>
    <row r="30308" spans="7:7">
      <c r="G30308" s="220"/>
    </row>
    <row r="30309" spans="7:7">
      <c r="G30309" s="220"/>
    </row>
    <row r="30310" spans="7:7">
      <c r="G30310" s="220"/>
    </row>
    <row r="30311" spans="7:7">
      <c r="G30311" s="220"/>
    </row>
    <row r="30312" spans="7:7">
      <c r="G30312" s="220"/>
    </row>
    <row r="30313" spans="7:7">
      <c r="G30313" s="220"/>
    </row>
    <row r="30314" spans="7:7">
      <c r="G30314" s="220"/>
    </row>
    <row r="30315" spans="7:7">
      <c r="G30315" s="220"/>
    </row>
    <row r="30316" spans="7:7">
      <c r="G30316" s="220"/>
    </row>
    <row r="30317" spans="7:7">
      <c r="G30317" s="220"/>
    </row>
    <row r="30318" spans="7:7">
      <c r="G30318" s="220"/>
    </row>
    <row r="30319" spans="7:7">
      <c r="G30319" s="220"/>
    </row>
    <row r="30320" spans="7:7">
      <c r="G30320" s="220"/>
    </row>
    <row r="30321" spans="7:7">
      <c r="G30321" s="220"/>
    </row>
    <row r="30322" spans="7:7">
      <c r="G30322" s="220"/>
    </row>
    <row r="30323" spans="7:7">
      <c r="G30323" s="220"/>
    </row>
    <row r="30324" spans="7:7">
      <c r="G30324" s="220"/>
    </row>
    <row r="30325" spans="7:7">
      <c r="G30325" s="220"/>
    </row>
    <row r="30326" spans="7:7">
      <c r="G30326" s="220"/>
    </row>
    <row r="30327" spans="7:7">
      <c r="G30327" s="220"/>
    </row>
    <row r="30328" spans="7:7">
      <c r="G30328" s="220"/>
    </row>
    <row r="30329" spans="7:7">
      <c r="G30329" s="220"/>
    </row>
    <row r="30330" spans="7:7">
      <c r="G30330" s="220"/>
    </row>
    <row r="30331" spans="7:7">
      <c r="G30331" s="220"/>
    </row>
    <row r="30332" spans="7:7">
      <c r="G30332" s="220"/>
    </row>
    <row r="30333" spans="7:7">
      <c r="G30333" s="220"/>
    </row>
    <row r="30334" spans="7:7">
      <c r="G30334" s="220"/>
    </row>
    <row r="30335" spans="7:7">
      <c r="G30335" s="220"/>
    </row>
    <row r="30336" spans="7:7">
      <c r="G30336" s="220"/>
    </row>
    <row r="30337" spans="7:7">
      <c r="G30337" s="220"/>
    </row>
    <row r="30338" spans="7:7">
      <c r="G30338" s="220"/>
    </row>
    <row r="30339" spans="7:7">
      <c r="G30339" s="220"/>
    </row>
    <row r="30340" spans="7:7">
      <c r="G30340" s="220"/>
    </row>
    <row r="30341" spans="7:7">
      <c r="G30341" s="220"/>
    </row>
    <row r="30342" spans="7:7">
      <c r="G30342" s="220"/>
    </row>
    <row r="30343" spans="7:7">
      <c r="G30343" s="220"/>
    </row>
    <row r="30344" spans="7:7">
      <c r="G30344" s="220"/>
    </row>
    <row r="30345" spans="7:7">
      <c r="G30345" s="220"/>
    </row>
    <row r="30346" spans="7:7">
      <c r="G30346" s="220"/>
    </row>
    <row r="30347" spans="7:7">
      <c r="G30347" s="220"/>
    </row>
    <row r="30348" spans="7:7">
      <c r="G30348" s="220"/>
    </row>
    <row r="30349" spans="7:7">
      <c r="G30349" s="220"/>
    </row>
    <row r="30350" spans="7:7">
      <c r="G30350" s="220"/>
    </row>
    <row r="30351" spans="7:7">
      <c r="G30351" s="220"/>
    </row>
    <row r="30352" spans="7:7">
      <c r="G30352" s="220"/>
    </row>
    <row r="30353" spans="7:7">
      <c r="G30353" s="220"/>
    </row>
    <row r="30354" spans="7:7">
      <c r="G30354" s="220"/>
    </row>
    <row r="30355" spans="7:7">
      <c r="G30355" s="220"/>
    </row>
    <row r="30356" spans="7:7">
      <c r="G30356" s="220"/>
    </row>
    <row r="30357" spans="7:7">
      <c r="G30357" s="220"/>
    </row>
    <row r="30358" spans="7:7">
      <c r="G30358" s="220"/>
    </row>
    <row r="30359" spans="7:7">
      <c r="G30359" s="220"/>
    </row>
    <row r="30360" spans="7:7">
      <c r="G30360" s="220"/>
    </row>
    <row r="30361" spans="7:7">
      <c r="G30361" s="220"/>
    </row>
    <row r="30362" spans="7:7">
      <c r="G30362" s="220"/>
    </row>
    <row r="30363" spans="7:7">
      <c r="G30363" s="220"/>
    </row>
    <row r="30364" spans="7:7">
      <c r="G30364" s="220"/>
    </row>
    <row r="30365" spans="7:7">
      <c r="G30365" s="220"/>
    </row>
    <row r="30366" spans="7:7">
      <c r="G30366" s="220"/>
    </row>
    <row r="30367" spans="7:7">
      <c r="G30367" s="220"/>
    </row>
    <row r="30368" spans="7:7">
      <c r="G30368" s="220"/>
    </row>
    <row r="30369" spans="7:7">
      <c r="G30369" s="220"/>
    </row>
    <row r="30370" spans="7:7">
      <c r="G30370" s="220"/>
    </row>
    <row r="30371" spans="7:7">
      <c r="G30371" s="220"/>
    </row>
    <row r="30372" spans="7:7">
      <c r="G30372" s="220"/>
    </row>
    <row r="30373" spans="7:7">
      <c r="G30373" s="220"/>
    </row>
    <row r="30374" spans="7:7">
      <c r="G30374" s="220"/>
    </row>
    <row r="30375" spans="7:7">
      <c r="G30375" s="220"/>
    </row>
    <row r="30376" spans="7:7">
      <c r="G30376" s="220"/>
    </row>
    <row r="30377" spans="7:7">
      <c r="G30377" s="220"/>
    </row>
    <row r="30378" spans="7:7">
      <c r="G30378" s="220"/>
    </row>
    <row r="30379" spans="7:7">
      <c r="G30379" s="220"/>
    </row>
    <row r="30380" spans="7:7">
      <c r="G30380" s="220"/>
    </row>
    <row r="30381" spans="7:7">
      <c r="G30381" s="220"/>
    </row>
    <row r="30382" spans="7:7">
      <c r="G30382" s="220"/>
    </row>
    <row r="30383" spans="7:7">
      <c r="G30383" s="220"/>
    </row>
    <row r="30384" spans="7:7">
      <c r="G30384" s="220"/>
    </row>
    <row r="30385" spans="7:7">
      <c r="G30385" s="220"/>
    </row>
    <row r="30386" spans="7:7">
      <c r="G30386" s="220"/>
    </row>
    <row r="30387" spans="7:7">
      <c r="G30387" s="220"/>
    </row>
    <row r="30388" spans="7:7">
      <c r="G30388" s="220"/>
    </row>
    <row r="30389" spans="7:7">
      <c r="G30389" s="220"/>
    </row>
    <row r="30390" spans="7:7">
      <c r="G30390" s="220"/>
    </row>
    <row r="30391" spans="7:7">
      <c r="G30391" s="220"/>
    </row>
    <row r="30392" spans="7:7">
      <c r="G30392" s="220"/>
    </row>
    <row r="30393" spans="7:7">
      <c r="G30393" s="220"/>
    </row>
    <row r="30394" spans="7:7">
      <c r="G30394" s="220"/>
    </row>
    <row r="30395" spans="7:7">
      <c r="G30395" s="220"/>
    </row>
    <row r="30396" spans="7:7">
      <c r="G30396" s="220"/>
    </row>
    <row r="30397" spans="7:7">
      <c r="G30397" s="220"/>
    </row>
    <row r="30398" spans="7:7">
      <c r="G30398" s="220"/>
    </row>
    <row r="30399" spans="7:7">
      <c r="G30399" s="220"/>
    </row>
    <row r="30400" spans="7:7">
      <c r="G30400" s="220"/>
    </row>
    <row r="30401" spans="7:7">
      <c r="G30401" s="220"/>
    </row>
    <row r="30402" spans="7:7">
      <c r="G30402" s="220"/>
    </row>
    <row r="30403" spans="7:7">
      <c r="G30403" s="220"/>
    </row>
    <row r="30404" spans="7:7">
      <c r="G30404" s="220"/>
    </row>
    <row r="30405" spans="7:7">
      <c r="G30405" s="220"/>
    </row>
    <row r="30406" spans="7:7">
      <c r="G30406" s="220"/>
    </row>
    <row r="30407" spans="7:7">
      <c r="G30407" s="220"/>
    </row>
    <row r="30408" spans="7:7">
      <c r="G30408" s="220"/>
    </row>
    <row r="30409" spans="7:7">
      <c r="G30409" s="220"/>
    </row>
    <row r="30410" spans="7:7">
      <c r="G30410" s="220"/>
    </row>
    <row r="30411" spans="7:7">
      <c r="G30411" s="220"/>
    </row>
    <row r="30412" spans="7:7">
      <c r="G30412" s="220"/>
    </row>
    <row r="30413" spans="7:7">
      <c r="G30413" s="220"/>
    </row>
    <row r="30414" spans="7:7">
      <c r="G30414" s="220"/>
    </row>
    <row r="30415" spans="7:7">
      <c r="G30415" s="220"/>
    </row>
    <row r="30416" spans="7:7">
      <c r="G30416" s="220"/>
    </row>
    <row r="30417" spans="7:7">
      <c r="G30417" s="220"/>
    </row>
    <row r="30418" spans="7:7">
      <c r="G30418" s="220"/>
    </row>
    <row r="30419" spans="7:7">
      <c r="G30419" s="220"/>
    </row>
    <row r="30420" spans="7:7">
      <c r="G30420" s="220"/>
    </row>
    <row r="30421" spans="7:7">
      <c r="G30421" s="220"/>
    </row>
    <row r="30422" spans="7:7">
      <c r="G30422" s="220"/>
    </row>
    <row r="30423" spans="7:7">
      <c r="G30423" s="220"/>
    </row>
    <row r="30424" spans="7:7">
      <c r="G30424" s="220"/>
    </row>
    <row r="30425" spans="7:7">
      <c r="G30425" s="220"/>
    </row>
    <row r="30426" spans="7:7">
      <c r="G30426" s="220"/>
    </row>
    <row r="30427" spans="7:7">
      <c r="G30427" s="220"/>
    </row>
    <row r="30428" spans="7:7">
      <c r="G30428" s="220"/>
    </row>
    <row r="30429" spans="7:7">
      <c r="G30429" s="220"/>
    </row>
    <row r="30430" spans="7:7">
      <c r="G30430" s="220"/>
    </row>
    <row r="30431" spans="7:7">
      <c r="G30431" s="220"/>
    </row>
    <row r="30432" spans="7:7">
      <c r="G30432" s="220"/>
    </row>
    <row r="30433" spans="7:7">
      <c r="G30433" s="220"/>
    </row>
    <row r="30434" spans="7:7">
      <c r="G30434" s="220"/>
    </row>
    <row r="30435" spans="7:7">
      <c r="G30435" s="220"/>
    </row>
    <row r="30436" spans="7:7">
      <c r="G30436" s="220"/>
    </row>
    <row r="30437" spans="7:7">
      <c r="G30437" s="220"/>
    </row>
    <row r="30438" spans="7:7">
      <c r="G30438" s="220"/>
    </row>
    <row r="30439" spans="7:7">
      <c r="G30439" s="220"/>
    </row>
    <row r="30440" spans="7:7">
      <c r="G30440" s="220"/>
    </row>
    <row r="30441" spans="7:7">
      <c r="G30441" s="220"/>
    </row>
    <row r="30442" spans="7:7">
      <c r="G30442" s="220"/>
    </row>
    <row r="30443" spans="7:7">
      <c r="G30443" s="220"/>
    </row>
    <row r="30444" spans="7:7">
      <c r="G30444" s="220"/>
    </row>
    <row r="30445" spans="7:7">
      <c r="G30445" s="220"/>
    </row>
    <row r="30446" spans="7:7">
      <c r="G30446" s="220"/>
    </row>
    <row r="30447" spans="7:7">
      <c r="G30447" s="220"/>
    </row>
    <row r="30448" spans="7:7">
      <c r="G30448" s="220"/>
    </row>
    <row r="30449" spans="7:7">
      <c r="G30449" s="220"/>
    </row>
    <row r="30450" spans="7:7">
      <c r="G30450" s="220"/>
    </row>
    <row r="30451" spans="7:7">
      <c r="G30451" s="220"/>
    </row>
    <row r="30452" spans="7:7">
      <c r="G30452" s="220"/>
    </row>
    <row r="30453" spans="7:7">
      <c r="G30453" s="220"/>
    </row>
    <row r="30454" spans="7:7">
      <c r="G30454" s="220"/>
    </row>
    <row r="30455" spans="7:7">
      <c r="G30455" s="220"/>
    </row>
    <row r="30456" spans="7:7">
      <c r="G30456" s="220"/>
    </row>
    <row r="30457" spans="7:7">
      <c r="G30457" s="220"/>
    </row>
    <row r="30458" spans="7:7">
      <c r="G30458" s="220"/>
    </row>
    <row r="30459" spans="7:7">
      <c r="G30459" s="220"/>
    </row>
    <row r="30460" spans="7:7">
      <c r="G30460" s="220"/>
    </row>
    <row r="30461" spans="7:7">
      <c r="G30461" s="220"/>
    </row>
    <row r="30462" spans="7:7">
      <c r="G30462" s="220"/>
    </row>
    <row r="30463" spans="7:7">
      <c r="G30463" s="220"/>
    </row>
    <row r="30464" spans="7:7">
      <c r="G30464" s="220"/>
    </row>
    <row r="30465" spans="7:7">
      <c r="G30465" s="220"/>
    </row>
    <row r="30466" spans="7:7">
      <c r="G30466" s="220"/>
    </row>
    <row r="30467" spans="7:7">
      <c r="G30467" s="220"/>
    </row>
    <row r="30468" spans="7:7">
      <c r="G30468" s="220"/>
    </row>
    <row r="30469" spans="7:7">
      <c r="G30469" s="220"/>
    </row>
    <row r="30470" spans="7:7">
      <c r="G30470" s="220"/>
    </row>
    <row r="30471" spans="7:7">
      <c r="G30471" s="220"/>
    </row>
    <row r="30472" spans="7:7">
      <c r="G30472" s="220"/>
    </row>
    <row r="30473" spans="7:7">
      <c r="G30473" s="220"/>
    </row>
    <row r="30474" spans="7:7">
      <c r="G30474" s="220"/>
    </row>
    <row r="30475" spans="7:7">
      <c r="G30475" s="220"/>
    </row>
    <row r="30476" spans="7:7">
      <c r="G30476" s="220"/>
    </row>
    <row r="30477" spans="7:7">
      <c r="G30477" s="220"/>
    </row>
    <row r="30478" spans="7:7">
      <c r="G30478" s="220"/>
    </row>
    <row r="30479" spans="7:7">
      <c r="G30479" s="220"/>
    </row>
    <row r="30480" spans="7:7">
      <c r="G30480" s="220"/>
    </row>
    <row r="30481" spans="7:7">
      <c r="G30481" s="220"/>
    </row>
    <row r="30482" spans="7:7">
      <c r="G30482" s="220"/>
    </row>
    <row r="30483" spans="7:7">
      <c r="G30483" s="220"/>
    </row>
    <row r="30484" spans="7:7">
      <c r="G30484" s="220"/>
    </row>
    <row r="30485" spans="7:7">
      <c r="G30485" s="220"/>
    </row>
    <row r="30486" spans="7:7">
      <c r="G30486" s="220"/>
    </row>
    <row r="30487" spans="7:7">
      <c r="G30487" s="220"/>
    </row>
    <row r="30488" spans="7:7">
      <c r="G30488" s="220"/>
    </row>
    <row r="30489" spans="7:7">
      <c r="G30489" s="220"/>
    </row>
    <row r="30490" spans="7:7">
      <c r="G30490" s="220"/>
    </row>
    <row r="30491" spans="7:7">
      <c r="G30491" s="220"/>
    </row>
    <row r="30492" spans="7:7">
      <c r="G30492" s="220"/>
    </row>
    <row r="30493" spans="7:7">
      <c r="G30493" s="220"/>
    </row>
    <row r="30494" spans="7:7">
      <c r="G30494" s="220"/>
    </row>
    <row r="30495" spans="7:7">
      <c r="G30495" s="220"/>
    </row>
    <row r="30496" spans="7:7">
      <c r="G30496" s="220"/>
    </row>
    <row r="30497" spans="7:7">
      <c r="G30497" s="220"/>
    </row>
    <row r="30498" spans="7:7">
      <c r="G30498" s="220"/>
    </row>
    <row r="30499" spans="7:7">
      <c r="G30499" s="220"/>
    </row>
    <row r="30500" spans="7:7">
      <c r="G30500" s="220"/>
    </row>
    <row r="30501" spans="7:7">
      <c r="G30501" s="220"/>
    </row>
    <row r="30502" spans="7:7">
      <c r="G30502" s="220"/>
    </row>
    <row r="30503" spans="7:7">
      <c r="G30503" s="220"/>
    </row>
    <row r="30504" spans="7:7">
      <c r="G30504" s="220"/>
    </row>
    <row r="30505" spans="7:7">
      <c r="G30505" s="220"/>
    </row>
    <row r="30506" spans="7:7">
      <c r="G30506" s="220"/>
    </row>
    <row r="30507" spans="7:7">
      <c r="G30507" s="220"/>
    </row>
    <row r="30508" spans="7:7">
      <c r="G30508" s="220"/>
    </row>
    <row r="30509" spans="7:7">
      <c r="G30509" s="220"/>
    </row>
    <row r="30510" spans="7:7">
      <c r="G30510" s="220"/>
    </row>
    <row r="30511" spans="7:7">
      <c r="G30511" s="220"/>
    </row>
    <row r="30512" spans="7:7">
      <c r="G30512" s="220"/>
    </row>
    <row r="30513" spans="7:7">
      <c r="G30513" s="220"/>
    </row>
    <row r="30514" spans="7:7">
      <c r="G30514" s="220"/>
    </row>
    <row r="30515" spans="7:7">
      <c r="G30515" s="220"/>
    </row>
    <row r="30516" spans="7:7">
      <c r="G30516" s="220"/>
    </row>
    <row r="30517" spans="7:7">
      <c r="G30517" s="220"/>
    </row>
    <row r="30518" spans="7:7">
      <c r="G30518" s="220"/>
    </row>
    <row r="30519" spans="7:7">
      <c r="G30519" s="220"/>
    </row>
    <row r="30520" spans="7:7">
      <c r="G30520" s="220"/>
    </row>
    <row r="30521" spans="7:7">
      <c r="G30521" s="220"/>
    </row>
    <row r="30522" spans="7:7">
      <c r="G30522" s="220"/>
    </row>
    <row r="30523" spans="7:7">
      <c r="G30523" s="220"/>
    </row>
    <row r="30524" spans="7:7">
      <c r="G30524" s="220"/>
    </row>
    <row r="30525" spans="7:7">
      <c r="G30525" s="220"/>
    </row>
    <row r="30526" spans="7:7">
      <c r="G30526" s="220"/>
    </row>
    <row r="30527" spans="7:7">
      <c r="G30527" s="220"/>
    </row>
    <row r="30528" spans="7:7">
      <c r="G30528" s="220"/>
    </row>
    <row r="30529" spans="7:7">
      <c r="G30529" s="220"/>
    </row>
    <row r="30530" spans="7:7">
      <c r="G30530" s="220"/>
    </row>
    <row r="30531" spans="7:7">
      <c r="G30531" s="220"/>
    </row>
    <row r="30532" spans="7:7">
      <c r="G30532" s="220"/>
    </row>
    <row r="30533" spans="7:7">
      <c r="G30533" s="220"/>
    </row>
    <row r="30534" spans="7:7">
      <c r="G30534" s="220"/>
    </row>
    <row r="30535" spans="7:7">
      <c r="G30535" s="220"/>
    </row>
    <row r="30536" spans="7:7">
      <c r="G30536" s="220"/>
    </row>
    <row r="30537" spans="7:7">
      <c r="G30537" s="220"/>
    </row>
    <row r="30538" spans="7:7">
      <c r="G30538" s="220"/>
    </row>
    <row r="30539" spans="7:7">
      <c r="G30539" s="220"/>
    </row>
    <row r="30540" spans="7:7">
      <c r="G30540" s="220"/>
    </row>
    <row r="30541" spans="7:7">
      <c r="G30541" s="220"/>
    </row>
    <row r="30542" spans="7:7">
      <c r="G30542" s="220"/>
    </row>
    <row r="30543" spans="7:7">
      <c r="G30543" s="220"/>
    </row>
    <row r="30544" spans="7:7">
      <c r="G30544" s="220"/>
    </row>
    <row r="30545" spans="7:7">
      <c r="G30545" s="220"/>
    </row>
    <row r="30546" spans="7:7">
      <c r="G30546" s="220"/>
    </row>
    <row r="30547" spans="7:7">
      <c r="G30547" s="220"/>
    </row>
    <row r="30548" spans="7:7">
      <c r="G30548" s="220"/>
    </row>
    <row r="30549" spans="7:7">
      <c r="G30549" s="220"/>
    </row>
    <row r="30550" spans="7:7">
      <c r="G30550" s="220"/>
    </row>
    <row r="30551" spans="7:7">
      <c r="G30551" s="220"/>
    </row>
    <row r="30552" spans="7:7">
      <c r="G30552" s="220"/>
    </row>
    <row r="30553" spans="7:7">
      <c r="G30553" s="220"/>
    </row>
    <row r="30554" spans="7:7">
      <c r="G30554" s="220"/>
    </row>
    <row r="30555" spans="7:7">
      <c r="G30555" s="220"/>
    </row>
    <row r="30556" spans="7:7">
      <c r="G30556" s="220"/>
    </row>
    <row r="30557" spans="7:7">
      <c r="G30557" s="220"/>
    </row>
    <row r="30558" spans="7:7">
      <c r="G30558" s="220"/>
    </row>
    <row r="30559" spans="7:7">
      <c r="G30559" s="220"/>
    </row>
    <row r="30560" spans="7:7">
      <c r="G30560" s="220"/>
    </row>
    <row r="30561" spans="7:7">
      <c r="G30561" s="220"/>
    </row>
    <row r="30562" spans="7:7">
      <c r="G30562" s="220"/>
    </row>
    <row r="30563" spans="7:7">
      <c r="G30563" s="220"/>
    </row>
    <row r="30564" spans="7:7">
      <c r="G30564" s="220"/>
    </row>
    <row r="30565" spans="7:7">
      <c r="G30565" s="220"/>
    </row>
    <row r="30566" spans="7:7">
      <c r="G30566" s="220"/>
    </row>
    <row r="30567" spans="7:7">
      <c r="G30567" s="220"/>
    </row>
    <row r="30568" spans="7:7">
      <c r="G30568" s="220"/>
    </row>
    <row r="30569" spans="7:7">
      <c r="G30569" s="220"/>
    </row>
    <row r="30570" spans="7:7">
      <c r="G30570" s="220"/>
    </row>
    <row r="30571" spans="7:7">
      <c r="G30571" s="220"/>
    </row>
    <row r="30572" spans="7:7">
      <c r="G30572" s="220"/>
    </row>
    <row r="30573" spans="7:7">
      <c r="G30573" s="220"/>
    </row>
    <row r="30574" spans="7:7">
      <c r="G30574" s="220"/>
    </row>
    <row r="30575" spans="7:7">
      <c r="G30575" s="220"/>
    </row>
    <row r="30576" spans="7:7">
      <c r="G30576" s="220"/>
    </row>
    <row r="30577" spans="7:7">
      <c r="G30577" s="220"/>
    </row>
    <row r="30578" spans="7:7">
      <c r="G30578" s="220"/>
    </row>
    <row r="30579" spans="7:7">
      <c r="G30579" s="220"/>
    </row>
    <row r="30580" spans="7:7">
      <c r="G30580" s="220"/>
    </row>
    <row r="30581" spans="7:7">
      <c r="G30581" s="220"/>
    </row>
    <row r="30582" spans="7:7">
      <c r="G30582" s="220"/>
    </row>
    <row r="30583" spans="7:7">
      <c r="G30583" s="220"/>
    </row>
    <row r="30584" spans="7:7">
      <c r="G30584" s="220"/>
    </row>
    <row r="30585" spans="7:7">
      <c r="G30585" s="220"/>
    </row>
    <row r="30586" spans="7:7">
      <c r="G30586" s="220"/>
    </row>
    <row r="30587" spans="7:7">
      <c r="G30587" s="220"/>
    </row>
    <row r="30588" spans="7:7">
      <c r="G30588" s="220"/>
    </row>
    <row r="30589" spans="7:7">
      <c r="G30589" s="220"/>
    </row>
    <row r="30590" spans="7:7">
      <c r="G30590" s="220"/>
    </row>
    <row r="30591" spans="7:7">
      <c r="G30591" s="220"/>
    </row>
    <row r="30592" spans="7:7">
      <c r="G30592" s="220"/>
    </row>
    <row r="30593" spans="7:7">
      <c r="G30593" s="220"/>
    </row>
    <row r="30594" spans="7:7">
      <c r="G30594" s="220"/>
    </row>
    <row r="30595" spans="7:7">
      <c r="G30595" s="220"/>
    </row>
    <row r="30596" spans="7:7">
      <c r="G30596" s="220"/>
    </row>
    <row r="30597" spans="7:7">
      <c r="G30597" s="220"/>
    </row>
    <row r="30598" spans="7:7">
      <c r="G30598" s="220"/>
    </row>
    <row r="30599" spans="7:7">
      <c r="G30599" s="220"/>
    </row>
    <row r="30600" spans="7:7">
      <c r="G30600" s="220"/>
    </row>
    <row r="30601" spans="7:7">
      <c r="G30601" s="220"/>
    </row>
    <row r="30602" spans="7:7">
      <c r="G30602" s="220"/>
    </row>
    <row r="30603" spans="7:7">
      <c r="G30603" s="220"/>
    </row>
    <row r="30604" spans="7:7">
      <c r="G30604" s="220"/>
    </row>
    <row r="30605" spans="7:7">
      <c r="G30605" s="220"/>
    </row>
    <row r="30606" spans="7:7">
      <c r="G30606" s="220"/>
    </row>
    <row r="30607" spans="7:7">
      <c r="G30607" s="220"/>
    </row>
    <row r="30608" spans="7:7">
      <c r="G30608" s="220"/>
    </row>
    <row r="30609" spans="7:7">
      <c r="G30609" s="220"/>
    </row>
    <row r="30610" spans="7:7">
      <c r="G30610" s="220"/>
    </row>
    <row r="30611" spans="7:7">
      <c r="G30611" s="220"/>
    </row>
    <row r="30612" spans="7:7">
      <c r="G30612" s="220"/>
    </row>
    <row r="30613" spans="7:7">
      <c r="G30613" s="220"/>
    </row>
    <row r="30614" spans="7:7">
      <c r="G30614" s="220"/>
    </row>
    <row r="30615" spans="7:7">
      <c r="G30615" s="220"/>
    </row>
    <row r="30616" spans="7:7">
      <c r="G30616" s="220"/>
    </row>
    <row r="30617" spans="7:7">
      <c r="G30617" s="220"/>
    </row>
    <row r="30618" spans="7:7">
      <c r="G30618" s="220"/>
    </row>
    <row r="30619" spans="7:7">
      <c r="G30619" s="220"/>
    </row>
    <row r="30620" spans="7:7">
      <c r="G30620" s="220"/>
    </row>
    <row r="30621" spans="7:7">
      <c r="G30621" s="220"/>
    </row>
    <row r="30622" spans="7:7">
      <c r="G30622" s="220"/>
    </row>
    <row r="30623" spans="7:7">
      <c r="G30623" s="220"/>
    </row>
    <row r="30624" spans="7:7">
      <c r="G30624" s="220"/>
    </row>
    <row r="30625" spans="7:7">
      <c r="G30625" s="220"/>
    </row>
    <row r="30626" spans="7:7">
      <c r="G30626" s="220"/>
    </row>
    <row r="30627" spans="7:7">
      <c r="G30627" s="220"/>
    </row>
    <row r="30628" spans="7:7">
      <c r="G30628" s="220"/>
    </row>
    <row r="30629" spans="7:7">
      <c r="G30629" s="220"/>
    </row>
    <row r="30630" spans="7:7">
      <c r="G30630" s="220"/>
    </row>
    <row r="30631" spans="7:7">
      <c r="G30631" s="220"/>
    </row>
    <row r="30632" spans="7:7">
      <c r="G30632" s="220"/>
    </row>
    <row r="30633" spans="7:7">
      <c r="G30633" s="220"/>
    </row>
    <row r="30634" spans="7:7">
      <c r="G30634" s="220"/>
    </row>
    <row r="30635" spans="7:7">
      <c r="G30635" s="220"/>
    </row>
    <row r="30636" spans="7:7">
      <c r="G30636" s="220"/>
    </row>
    <row r="30637" spans="7:7">
      <c r="G30637" s="220"/>
    </row>
    <row r="30638" spans="7:7">
      <c r="G30638" s="220"/>
    </row>
    <row r="30639" spans="7:7">
      <c r="G30639" s="220"/>
    </row>
    <row r="30640" spans="7:7">
      <c r="G30640" s="220"/>
    </row>
    <row r="30641" spans="7:7">
      <c r="G30641" s="220"/>
    </row>
    <row r="30642" spans="7:7">
      <c r="G30642" s="220"/>
    </row>
    <row r="30643" spans="7:7">
      <c r="G30643" s="220"/>
    </row>
    <row r="30644" spans="7:7">
      <c r="G30644" s="220"/>
    </row>
    <row r="30645" spans="7:7">
      <c r="G30645" s="220"/>
    </row>
    <row r="30646" spans="7:7">
      <c r="G30646" s="220"/>
    </row>
    <row r="30647" spans="7:7">
      <c r="G30647" s="220"/>
    </row>
    <row r="30648" spans="7:7">
      <c r="G30648" s="220"/>
    </row>
    <row r="30649" spans="7:7">
      <c r="G30649" s="220"/>
    </row>
    <row r="30650" spans="7:7">
      <c r="G30650" s="220"/>
    </row>
    <row r="30651" spans="7:7">
      <c r="G30651" s="220"/>
    </row>
    <row r="30652" spans="7:7">
      <c r="G30652" s="220"/>
    </row>
    <row r="30653" spans="7:7">
      <c r="G30653" s="220"/>
    </row>
    <row r="30654" spans="7:7">
      <c r="G30654" s="220"/>
    </row>
    <row r="30655" spans="7:7">
      <c r="G30655" s="220"/>
    </row>
    <row r="30656" spans="7:7">
      <c r="G30656" s="220"/>
    </row>
    <row r="30657" spans="7:7">
      <c r="G30657" s="220"/>
    </row>
    <row r="30658" spans="7:7">
      <c r="G30658" s="220"/>
    </row>
    <row r="30659" spans="7:7">
      <c r="G30659" s="220"/>
    </row>
    <row r="30660" spans="7:7">
      <c r="G30660" s="220"/>
    </row>
    <row r="30661" spans="7:7">
      <c r="G30661" s="220"/>
    </row>
    <row r="30662" spans="7:7">
      <c r="G30662" s="220"/>
    </row>
    <row r="30663" spans="7:7">
      <c r="G30663" s="220"/>
    </row>
    <row r="30664" spans="7:7">
      <c r="G30664" s="220"/>
    </row>
    <row r="30665" spans="7:7">
      <c r="G30665" s="220"/>
    </row>
    <row r="30666" spans="7:7">
      <c r="G30666" s="220"/>
    </row>
    <row r="30667" spans="7:7">
      <c r="G30667" s="220"/>
    </row>
    <row r="30668" spans="7:7">
      <c r="G30668" s="220"/>
    </row>
    <row r="30669" spans="7:7">
      <c r="G30669" s="220"/>
    </row>
    <row r="30670" spans="7:7">
      <c r="G30670" s="220"/>
    </row>
    <row r="30671" spans="7:7">
      <c r="G30671" s="220"/>
    </row>
    <row r="30672" spans="7:7">
      <c r="G30672" s="220"/>
    </row>
    <row r="30673" spans="7:7">
      <c r="G30673" s="220"/>
    </row>
    <row r="30674" spans="7:7">
      <c r="G30674" s="220"/>
    </row>
    <row r="30675" spans="7:7">
      <c r="G30675" s="220"/>
    </row>
    <row r="30676" spans="7:7">
      <c r="G30676" s="220"/>
    </row>
    <row r="30677" spans="7:7">
      <c r="G30677" s="220"/>
    </row>
    <row r="30678" spans="7:7">
      <c r="G30678" s="220"/>
    </row>
    <row r="30679" spans="7:7">
      <c r="G30679" s="220"/>
    </row>
    <row r="30680" spans="7:7">
      <c r="G30680" s="220"/>
    </row>
    <row r="30681" spans="7:7">
      <c r="G30681" s="220"/>
    </row>
    <row r="30682" spans="7:7">
      <c r="G30682" s="220"/>
    </row>
    <row r="30683" spans="7:7">
      <c r="G30683" s="220"/>
    </row>
    <row r="30684" spans="7:7">
      <c r="G30684" s="220"/>
    </row>
    <row r="30685" spans="7:7">
      <c r="G30685" s="220"/>
    </row>
    <row r="30686" spans="7:7">
      <c r="G30686" s="220"/>
    </row>
    <row r="30687" spans="7:7">
      <c r="G30687" s="220"/>
    </row>
    <row r="30688" spans="7:7">
      <c r="G30688" s="220"/>
    </row>
    <row r="30689" spans="7:7">
      <c r="G30689" s="220"/>
    </row>
    <row r="30690" spans="7:7">
      <c r="G30690" s="220"/>
    </row>
    <row r="30691" spans="7:7">
      <c r="G30691" s="220"/>
    </row>
    <row r="30692" spans="7:7">
      <c r="G30692" s="220"/>
    </row>
    <row r="30693" spans="7:7">
      <c r="G30693" s="220"/>
    </row>
    <row r="30694" spans="7:7">
      <c r="G30694" s="220"/>
    </row>
    <row r="30695" spans="7:7">
      <c r="G30695" s="220"/>
    </row>
    <row r="30696" spans="7:7">
      <c r="G30696" s="220"/>
    </row>
    <row r="30697" spans="7:7">
      <c r="G30697" s="220"/>
    </row>
    <row r="30698" spans="7:7">
      <c r="G30698" s="220"/>
    </row>
    <row r="30699" spans="7:7">
      <c r="G30699" s="220"/>
    </row>
    <row r="30700" spans="7:7">
      <c r="G30700" s="220"/>
    </row>
    <row r="30701" spans="7:7">
      <c r="G30701" s="220"/>
    </row>
    <row r="30702" spans="7:7">
      <c r="G30702" s="220"/>
    </row>
    <row r="30703" spans="7:7">
      <c r="G30703" s="220"/>
    </row>
    <row r="30704" spans="7:7">
      <c r="G30704" s="220"/>
    </row>
    <row r="30705" spans="7:7">
      <c r="G30705" s="220"/>
    </row>
    <row r="30706" spans="7:7">
      <c r="G30706" s="220"/>
    </row>
    <row r="30707" spans="7:7">
      <c r="G30707" s="220"/>
    </row>
    <row r="30708" spans="7:7">
      <c r="G30708" s="220"/>
    </row>
    <row r="30709" spans="7:7">
      <c r="G30709" s="220"/>
    </row>
    <row r="30710" spans="7:7">
      <c r="G30710" s="220"/>
    </row>
    <row r="30711" spans="7:7">
      <c r="G30711" s="220"/>
    </row>
    <row r="30712" spans="7:7">
      <c r="G30712" s="220"/>
    </row>
    <row r="30713" spans="7:7">
      <c r="G30713" s="220"/>
    </row>
    <row r="30714" spans="7:7">
      <c r="G30714" s="220"/>
    </row>
    <row r="30715" spans="7:7">
      <c r="G30715" s="220"/>
    </row>
    <row r="30716" spans="7:7">
      <c r="G30716" s="220"/>
    </row>
    <row r="30717" spans="7:7">
      <c r="G30717" s="220"/>
    </row>
    <row r="30718" spans="7:7">
      <c r="G30718" s="220"/>
    </row>
    <row r="30719" spans="7:7">
      <c r="G30719" s="220"/>
    </row>
    <row r="30720" spans="7:7">
      <c r="G30720" s="220"/>
    </row>
    <row r="30721" spans="7:7">
      <c r="G30721" s="220"/>
    </row>
    <row r="30722" spans="7:7">
      <c r="G30722" s="220"/>
    </row>
    <row r="30723" spans="7:7">
      <c r="G30723" s="220"/>
    </row>
    <row r="30724" spans="7:7">
      <c r="G30724" s="220"/>
    </row>
    <row r="30725" spans="7:7">
      <c r="G30725" s="220"/>
    </row>
    <row r="30726" spans="7:7">
      <c r="G30726" s="220"/>
    </row>
    <row r="30727" spans="7:7">
      <c r="G30727" s="220"/>
    </row>
    <row r="30728" spans="7:7">
      <c r="G30728" s="220"/>
    </row>
    <row r="30729" spans="7:7">
      <c r="G30729" s="220"/>
    </row>
    <row r="30730" spans="7:7">
      <c r="G30730" s="220"/>
    </row>
    <row r="30731" spans="7:7">
      <c r="G30731" s="220"/>
    </row>
    <row r="30732" spans="7:7">
      <c r="G30732" s="220"/>
    </row>
    <row r="30733" spans="7:7">
      <c r="G30733" s="220"/>
    </row>
    <row r="30734" spans="7:7">
      <c r="G30734" s="220"/>
    </row>
    <row r="30735" spans="7:7">
      <c r="G30735" s="220"/>
    </row>
    <row r="30736" spans="7:7">
      <c r="G30736" s="220"/>
    </row>
    <row r="30737" spans="7:7">
      <c r="G30737" s="220"/>
    </row>
    <row r="30738" spans="7:7">
      <c r="G30738" s="220"/>
    </row>
    <row r="30739" spans="7:7">
      <c r="G30739" s="220"/>
    </row>
    <row r="30740" spans="7:7">
      <c r="G30740" s="220"/>
    </row>
    <row r="30741" spans="7:7">
      <c r="G30741" s="220"/>
    </row>
    <row r="30742" spans="7:7">
      <c r="G30742" s="220"/>
    </row>
    <row r="30743" spans="7:7">
      <c r="G30743" s="220"/>
    </row>
    <row r="30744" spans="7:7">
      <c r="G30744" s="220"/>
    </row>
    <row r="30745" spans="7:7">
      <c r="G30745" s="220"/>
    </row>
    <row r="30746" spans="7:7">
      <c r="G30746" s="220"/>
    </row>
    <row r="30747" spans="7:7">
      <c r="G30747" s="220"/>
    </row>
    <row r="30748" spans="7:7">
      <c r="G30748" s="220"/>
    </row>
    <row r="30749" spans="7:7">
      <c r="G30749" s="220"/>
    </row>
    <row r="30750" spans="7:7">
      <c r="G30750" s="220"/>
    </row>
    <row r="30751" spans="7:7">
      <c r="G30751" s="220"/>
    </row>
    <row r="30752" spans="7:7">
      <c r="G30752" s="220"/>
    </row>
    <row r="30753" spans="7:7">
      <c r="G30753" s="220"/>
    </row>
    <row r="30754" spans="7:7">
      <c r="G30754" s="220"/>
    </row>
    <row r="30755" spans="7:7">
      <c r="G30755" s="220"/>
    </row>
    <row r="30756" spans="7:7">
      <c r="G30756" s="220"/>
    </row>
    <row r="30757" spans="7:7">
      <c r="G30757" s="220"/>
    </row>
    <row r="30758" spans="7:7">
      <c r="G30758" s="220"/>
    </row>
    <row r="30759" spans="7:7">
      <c r="G30759" s="220"/>
    </row>
    <row r="30760" spans="7:7">
      <c r="G30760" s="220"/>
    </row>
    <row r="30761" spans="7:7">
      <c r="G30761" s="220"/>
    </row>
    <row r="30762" spans="7:7">
      <c r="G30762" s="220"/>
    </row>
    <row r="30763" spans="7:7">
      <c r="G30763" s="220"/>
    </row>
    <row r="30764" spans="7:7">
      <c r="G30764" s="220"/>
    </row>
    <row r="30765" spans="7:7">
      <c r="G30765" s="220"/>
    </row>
    <row r="30766" spans="7:7">
      <c r="G30766" s="220"/>
    </row>
    <row r="30767" spans="7:7">
      <c r="G30767" s="220"/>
    </row>
    <row r="30768" spans="7:7">
      <c r="G30768" s="220"/>
    </row>
    <row r="30769" spans="7:7">
      <c r="G30769" s="220"/>
    </row>
    <row r="30770" spans="7:7">
      <c r="G30770" s="220"/>
    </row>
    <row r="30771" spans="7:7">
      <c r="G30771" s="220"/>
    </row>
    <row r="30772" spans="7:7">
      <c r="G30772" s="220"/>
    </row>
    <row r="30773" spans="7:7">
      <c r="G30773" s="220"/>
    </row>
    <row r="30774" spans="7:7">
      <c r="G30774" s="220"/>
    </row>
    <row r="30775" spans="7:7">
      <c r="G30775" s="220"/>
    </row>
    <row r="30776" spans="7:7">
      <c r="G30776" s="220"/>
    </row>
    <row r="30777" spans="7:7">
      <c r="G30777" s="220"/>
    </row>
    <row r="30778" spans="7:7">
      <c r="G30778" s="220"/>
    </row>
    <row r="30779" spans="7:7">
      <c r="G30779" s="220"/>
    </row>
    <row r="30780" spans="7:7">
      <c r="G30780" s="220"/>
    </row>
    <row r="30781" spans="7:7">
      <c r="G30781" s="220"/>
    </row>
    <row r="30782" spans="7:7">
      <c r="G30782" s="220"/>
    </row>
    <row r="30783" spans="7:7">
      <c r="G30783" s="220"/>
    </row>
    <row r="30784" spans="7:7">
      <c r="G30784" s="220"/>
    </row>
    <row r="30785" spans="7:7">
      <c r="G30785" s="220"/>
    </row>
    <row r="30786" spans="7:7">
      <c r="G30786" s="220"/>
    </row>
    <row r="30787" spans="7:7">
      <c r="G30787" s="220"/>
    </row>
    <row r="30788" spans="7:7">
      <c r="G30788" s="220"/>
    </row>
    <row r="30789" spans="7:7">
      <c r="G30789" s="220"/>
    </row>
    <row r="30790" spans="7:7">
      <c r="G30790" s="220"/>
    </row>
    <row r="30791" spans="7:7">
      <c r="G30791" s="220"/>
    </row>
    <row r="30792" spans="7:7">
      <c r="G30792" s="220"/>
    </row>
    <row r="30793" spans="7:7">
      <c r="G30793" s="220"/>
    </row>
    <row r="30794" spans="7:7">
      <c r="G30794" s="220"/>
    </row>
    <row r="30795" spans="7:7">
      <c r="G30795" s="220"/>
    </row>
    <row r="30796" spans="7:7">
      <c r="G30796" s="220"/>
    </row>
    <row r="30797" spans="7:7">
      <c r="G30797" s="220"/>
    </row>
    <row r="30798" spans="7:7">
      <c r="G30798" s="220"/>
    </row>
    <row r="30799" spans="7:7">
      <c r="G30799" s="220"/>
    </row>
    <row r="30800" spans="7:7">
      <c r="G30800" s="220"/>
    </row>
    <row r="30801" spans="7:7">
      <c r="G30801" s="220"/>
    </row>
    <row r="30802" spans="7:7">
      <c r="G30802" s="220"/>
    </row>
    <row r="30803" spans="7:7">
      <c r="G30803" s="220"/>
    </row>
    <row r="30804" spans="7:7">
      <c r="G30804" s="220"/>
    </row>
    <row r="30805" spans="7:7">
      <c r="G30805" s="220"/>
    </row>
    <row r="30806" spans="7:7">
      <c r="G30806" s="220"/>
    </row>
    <row r="30807" spans="7:7">
      <c r="G30807" s="220"/>
    </row>
    <row r="30808" spans="7:7">
      <c r="G30808" s="220"/>
    </row>
    <row r="30809" spans="7:7">
      <c r="G30809" s="220"/>
    </row>
    <row r="30810" spans="7:7">
      <c r="G30810" s="220"/>
    </row>
    <row r="30811" spans="7:7">
      <c r="G30811" s="220"/>
    </row>
    <row r="30812" spans="7:7">
      <c r="G30812" s="220"/>
    </row>
    <row r="30813" spans="7:7">
      <c r="G30813" s="220"/>
    </row>
    <row r="30814" spans="7:7">
      <c r="G30814" s="220"/>
    </row>
    <row r="30815" spans="7:7">
      <c r="G30815" s="220"/>
    </row>
    <row r="30816" spans="7:7">
      <c r="G30816" s="220"/>
    </row>
    <row r="30817" spans="7:7">
      <c r="G30817" s="220"/>
    </row>
    <row r="30818" spans="7:7">
      <c r="G30818" s="220"/>
    </row>
    <row r="30819" spans="7:7">
      <c r="G30819" s="220"/>
    </row>
    <row r="30820" spans="7:7">
      <c r="G30820" s="220"/>
    </row>
    <row r="30821" spans="7:7">
      <c r="G30821" s="220"/>
    </row>
    <row r="30822" spans="7:7">
      <c r="G30822" s="220"/>
    </row>
    <row r="30823" spans="7:7">
      <c r="G30823" s="220"/>
    </row>
    <row r="30824" spans="7:7">
      <c r="G30824" s="220"/>
    </row>
    <row r="30825" spans="7:7">
      <c r="G30825" s="220"/>
    </row>
    <row r="30826" spans="7:7">
      <c r="G30826" s="220"/>
    </row>
    <row r="30827" spans="7:7">
      <c r="G30827" s="220"/>
    </row>
    <row r="30828" spans="7:7">
      <c r="G30828" s="220"/>
    </row>
    <row r="30829" spans="7:7">
      <c r="G30829" s="220"/>
    </row>
    <row r="30830" spans="7:7">
      <c r="G30830" s="220"/>
    </row>
    <row r="30831" spans="7:7">
      <c r="G30831" s="220"/>
    </row>
    <row r="30832" spans="7:7">
      <c r="G30832" s="220"/>
    </row>
    <row r="30833" spans="7:7">
      <c r="G30833" s="220"/>
    </row>
    <row r="30834" spans="7:7">
      <c r="G30834" s="220"/>
    </row>
    <row r="30835" spans="7:7">
      <c r="G30835" s="220"/>
    </row>
    <row r="30836" spans="7:7">
      <c r="G30836" s="220"/>
    </row>
    <row r="30837" spans="7:7">
      <c r="G30837" s="220"/>
    </row>
    <row r="30838" spans="7:7">
      <c r="G30838" s="220"/>
    </row>
    <row r="30839" spans="7:7">
      <c r="G30839" s="220"/>
    </row>
    <row r="30840" spans="7:7">
      <c r="G30840" s="220"/>
    </row>
    <row r="30841" spans="7:7">
      <c r="G30841" s="220"/>
    </row>
    <row r="30842" spans="7:7">
      <c r="G30842" s="220"/>
    </row>
    <row r="30843" spans="7:7">
      <c r="G30843" s="220"/>
    </row>
    <row r="30844" spans="7:7">
      <c r="G30844" s="220"/>
    </row>
    <row r="30845" spans="7:7">
      <c r="G30845" s="220"/>
    </row>
    <row r="30846" spans="7:7">
      <c r="G30846" s="220"/>
    </row>
    <row r="30847" spans="7:7">
      <c r="G30847" s="220"/>
    </row>
    <row r="30848" spans="7:7">
      <c r="G30848" s="220"/>
    </row>
    <row r="30849" spans="7:7">
      <c r="G30849" s="220"/>
    </row>
    <row r="30850" spans="7:7">
      <c r="G30850" s="220"/>
    </row>
    <row r="30851" spans="7:7">
      <c r="G30851" s="220"/>
    </row>
    <row r="30852" spans="7:7">
      <c r="G30852" s="220"/>
    </row>
    <row r="30853" spans="7:7">
      <c r="G30853" s="220"/>
    </row>
    <row r="30854" spans="7:7">
      <c r="G30854" s="220"/>
    </row>
    <row r="30855" spans="7:7">
      <c r="G30855" s="220"/>
    </row>
    <row r="30856" spans="7:7">
      <c r="G30856" s="220"/>
    </row>
    <row r="30857" spans="7:7">
      <c r="G30857" s="220"/>
    </row>
    <row r="30858" spans="7:7">
      <c r="G30858" s="220"/>
    </row>
    <row r="30859" spans="7:7">
      <c r="G30859" s="220"/>
    </row>
    <row r="30860" spans="7:7">
      <c r="G30860" s="220"/>
    </row>
    <row r="30861" spans="7:7">
      <c r="G30861" s="220"/>
    </row>
    <row r="30862" spans="7:7">
      <c r="G30862" s="220"/>
    </row>
    <row r="30863" spans="7:7">
      <c r="G30863" s="220"/>
    </row>
    <row r="30864" spans="7:7">
      <c r="G30864" s="220"/>
    </row>
    <row r="30865" spans="7:7">
      <c r="G30865" s="220"/>
    </row>
    <row r="30866" spans="7:7">
      <c r="G30866" s="220"/>
    </row>
    <row r="30867" spans="7:7">
      <c r="G30867" s="220"/>
    </row>
    <row r="30868" spans="7:7">
      <c r="G30868" s="220"/>
    </row>
    <row r="30869" spans="7:7">
      <c r="G30869" s="220"/>
    </row>
    <row r="30870" spans="7:7">
      <c r="G30870" s="220"/>
    </row>
    <row r="30871" spans="7:7">
      <c r="G30871" s="220"/>
    </row>
    <row r="30872" spans="7:7">
      <c r="G30872" s="220"/>
    </row>
    <row r="30873" spans="7:7">
      <c r="G30873" s="220"/>
    </row>
    <row r="30874" spans="7:7">
      <c r="G30874" s="220"/>
    </row>
    <row r="30875" spans="7:7">
      <c r="G30875" s="220"/>
    </row>
    <row r="30876" spans="7:7">
      <c r="G30876" s="220"/>
    </row>
    <row r="30877" spans="7:7">
      <c r="G30877" s="220"/>
    </row>
    <row r="30878" spans="7:7">
      <c r="G30878" s="220"/>
    </row>
    <row r="30879" spans="7:7">
      <c r="G30879" s="220"/>
    </row>
    <row r="30880" spans="7:7">
      <c r="G30880" s="220"/>
    </row>
    <row r="30881" spans="7:7">
      <c r="G30881" s="220"/>
    </row>
    <row r="30882" spans="7:7">
      <c r="G30882" s="220"/>
    </row>
    <row r="30883" spans="7:7">
      <c r="G30883" s="220"/>
    </row>
    <row r="30884" spans="7:7">
      <c r="G30884" s="220"/>
    </row>
    <row r="30885" spans="7:7">
      <c r="G30885" s="220"/>
    </row>
    <row r="30886" spans="7:7">
      <c r="G30886" s="220"/>
    </row>
    <row r="30887" spans="7:7">
      <c r="G30887" s="220"/>
    </row>
    <row r="30888" spans="7:7">
      <c r="G30888" s="220"/>
    </row>
    <row r="30889" spans="7:7">
      <c r="G30889" s="220"/>
    </row>
    <row r="30890" spans="7:7">
      <c r="G30890" s="220"/>
    </row>
    <row r="30891" spans="7:7">
      <c r="G30891" s="220"/>
    </row>
    <row r="30892" spans="7:7">
      <c r="G30892" s="220"/>
    </row>
    <row r="30893" spans="7:7">
      <c r="G30893" s="220"/>
    </row>
    <row r="30894" spans="7:7">
      <c r="G30894" s="220"/>
    </row>
    <row r="30895" spans="7:7">
      <c r="G30895" s="220"/>
    </row>
    <row r="30896" spans="7:7">
      <c r="G30896" s="220"/>
    </row>
    <row r="30897" spans="7:7">
      <c r="G30897" s="220"/>
    </row>
    <row r="30898" spans="7:7">
      <c r="G30898" s="220"/>
    </row>
    <row r="30899" spans="7:7">
      <c r="G30899" s="220"/>
    </row>
    <row r="30900" spans="7:7">
      <c r="G30900" s="220"/>
    </row>
    <row r="30901" spans="7:7">
      <c r="G30901" s="220"/>
    </row>
    <row r="30902" spans="7:7">
      <c r="G30902" s="220"/>
    </row>
    <row r="30903" spans="7:7">
      <c r="G30903" s="220"/>
    </row>
    <row r="30904" spans="7:7">
      <c r="G30904" s="220"/>
    </row>
    <row r="30905" spans="7:7">
      <c r="G30905" s="220"/>
    </row>
    <row r="30906" spans="7:7">
      <c r="G30906" s="220"/>
    </row>
    <row r="30907" spans="7:7">
      <c r="G30907" s="220"/>
    </row>
    <row r="30908" spans="7:7">
      <c r="G30908" s="220"/>
    </row>
    <row r="30909" spans="7:7">
      <c r="G30909" s="220"/>
    </row>
    <row r="30910" spans="7:7">
      <c r="G30910" s="220"/>
    </row>
    <row r="30911" spans="7:7">
      <c r="G30911" s="220"/>
    </row>
    <row r="30912" spans="7:7">
      <c r="G30912" s="220"/>
    </row>
    <row r="30913" spans="7:7">
      <c r="G30913" s="220"/>
    </row>
    <row r="30914" spans="7:7">
      <c r="G30914" s="220"/>
    </row>
    <row r="30915" spans="7:7">
      <c r="G30915" s="220"/>
    </row>
    <row r="30916" spans="7:7">
      <c r="G30916" s="220"/>
    </row>
    <row r="30917" spans="7:7">
      <c r="G30917" s="220"/>
    </row>
    <row r="30918" spans="7:7">
      <c r="G30918" s="220"/>
    </row>
    <row r="30919" spans="7:7">
      <c r="G30919" s="220"/>
    </row>
    <row r="30920" spans="7:7">
      <c r="G30920" s="220"/>
    </row>
    <row r="30921" spans="7:7">
      <c r="G30921" s="220"/>
    </row>
    <row r="30922" spans="7:7">
      <c r="G30922" s="220"/>
    </row>
    <row r="30923" spans="7:7">
      <c r="G30923" s="220"/>
    </row>
    <row r="30924" spans="7:7">
      <c r="G30924" s="220"/>
    </row>
    <row r="30925" spans="7:7">
      <c r="G30925" s="220"/>
    </row>
    <row r="30926" spans="7:7">
      <c r="G30926" s="220"/>
    </row>
    <row r="30927" spans="7:7">
      <c r="G30927" s="220"/>
    </row>
    <row r="30928" spans="7:7">
      <c r="G30928" s="220"/>
    </row>
    <row r="30929" spans="7:7">
      <c r="G30929" s="220"/>
    </row>
    <row r="30930" spans="7:7">
      <c r="G30930" s="220"/>
    </row>
    <row r="30931" spans="7:7">
      <c r="G30931" s="220"/>
    </row>
    <row r="30932" spans="7:7">
      <c r="G30932" s="220"/>
    </row>
    <row r="30933" spans="7:7">
      <c r="G30933" s="220"/>
    </row>
    <row r="30934" spans="7:7">
      <c r="G30934" s="220"/>
    </row>
    <row r="30935" spans="7:7">
      <c r="G30935" s="220"/>
    </row>
    <row r="30936" spans="7:7">
      <c r="G30936" s="220"/>
    </row>
    <row r="30937" spans="7:7">
      <c r="G30937" s="220"/>
    </row>
    <row r="30938" spans="7:7">
      <c r="G30938" s="220"/>
    </row>
    <row r="30939" spans="7:7">
      <c r="G30939" s="220"/>
    </row>
    <row r="30940" spans="7:7">
      <c r="G30940" s="220"/>
    </row>
    <row r="30941" spans="7:7">
      <c r="G30941" s="220"/>
    </row>
    <row r="30942" spans="7:7">
      <c r="G30942" s="220"/>
    </row>
    <row r="30943" spans="7:7">
      <c r="G30943" s="220"/>
    </row>
    <row r="30944" spans="7:7">
      <c r="G30944" s="220"/>
    </row>
    <row r="30945" spans="7:7">
      <c r="G30945" s="220"/>
    </row>
    <row r="30946" spans="7:7">
      <c r="G30946" s="220"/>
    </row>
    <row r="30947" spans="7:7">
      <c r="G30947" s="220"/>
    </row>
    <row r="30948" spans="7:7">
      <c r="G30948" s="220"/>
    </row>
    <row r="30949" spans="7:7">
      <c r="G30949" s="220"/>
    </row>
    <row r="30950" spans="7:7">
      <c r="G30950" s="220"/>
    </row>
    <row r="30951" spans="7:7">
      <c r="G30951" s="220"/>
    </row>
    <row r="30952" spans="7:7">
      <c r="G30952" s="220"/>
    </row>
    <row r="30953" spans="7:7">
      <c r="G30953" s="220"/>
    </row>
    <row r="30954" spans="7:7">
      <c r="G30954" s="220"/>
    </row>
    <row r="30955" spans="7:7">
      <c r="G30955" s="220"/>
    </row>
    <row r="30956" spans="7:7">
      <c r="G30956" s="220"/>
    </row>
    <row r="30957" spans="7:7">
      <c r="G30957" s="220"/>
    </row>
    <row r="30958" spans="7:7">
      <c r="G30958" s="220"/>
    </row>
    <row r="30959" spans="7:7">
      <c r="G30959" s="220"/>
    </row>
    <row r="30960" spans="7:7">
      <c r="G30960" s="220"/>
    </row>
    <row r="30961" spans="7:7">
      <c r="G30961" s="220"/>
    </row>
    <row r="30962" spans="7:7">
      <c r="G30962" s="220"/>
    </row>
    <row r="30963" spans="7:7">
      <c r="G30963" s="220"/>
    </row>
    <row r="30964" spans="7:7">
      <c r="G30964" s="220"/>
    </row>
    <row r="30965" spans="7:7">
      <c r="G30965" s="220"/>
    </row>
    <row r="30966" spans="7:7">
      <c r="G30966" s="220"/>
    </row>
    <row r="30967" spans="7:7">
      <c r="G30967" s="220"/>
    </row>
    <row r="30968" spans="7:7">
      <c r="G30968" s="220"/>
    </row>
    <row r="30969" spans="7:7">
      <c r="G30969" s="220"/>
    </row>
    <row r="30970" spans="7:7">
      <c r="G30970" s="220"/>
    </row>
    <row r="30971" spans="7:7">
      <c r="G30971" s="220"/>
    </row>
    <row r="30972" spans="7:7">
      <c r="G30972" s="220"/>
    </row>
    <row r="30973" spans="7:7">
      <c r="G30973" s="220"/>
    </row>
    <row r="30974" spans="7:7">
      <c r="G30974" s="220"/>
    </row>
    <row r="30975" spans="7:7">
      <c r="G30975" s="220"/>
    </row>
    <row r="30976" spans="7:7">
      <c r="G30976" s="220"/>
    </row>
    <row r="30977" spans="7:7">
      <c r="G30977" s="220"/>
    </row>
    <row r="30978" spans="7:7">
      <c r="G30978" s="220"/>
    </row>
    <row r="30979" spans="7:7">
      <c r="G30979" s="220"/>
    </row>
    <row r="30980" spans="7:7">
      <c r="G30980" s="220"/>
    </row>
    <row r="30981" spans="7:7">
      <c r="G30981" s="220"/>
    </row>
    <row r="30982" spans="7:7">
      <c r="G30982" s="220"/>
    </row>
    <row r="30983" spans="7:7">
      <c r="G30983" s="220"/>
    </row>
    <row r="30984" spans="7:7">
      <c r="G30984" s="220"/>
    </row>
    <row r="30985" spans="7:7">
      <c r="G30985" s="220"/>
    </row>
    <row r="30986" spans="7:7">
      <c r="G30986" s="220"/>
    </row>
    <row r="30987" spans="7:7">
      <c r="G30987" s="220"/>
    </row>
    <row r="30988" spans="7:7">
      <c r="G30988" s="220"/>
    </row>
    <row r="30989" spans="7:7">
      <c r="G30989" s="220"/>
    </row>
    <row r="30990" spans="7:7">
      <c r="G30990" s="220"/>
    </row>
    <row r="30991" spans="7:7">
      <c r="G30991" s="220"/>
    </row>
    <row r="30992" spans="7:7">
      <c r="G30992" s="220"/>
    </row>
    <row r="30993" spans="7:7">
      <c r="G30993" s="220"/>
    </row>
    <row r="30994" spans="7:7">
      <c r="G30994" s="220"/>
    </row>
    <row r="30995" spans="7:7">
      <c r="G30995" s="220"/>
    </row>
    <row r="30996" spans="7:7">
      <c r="G30996" s="220"/>
    </row>
    <row r="30997" spans="7:7">
      <c r="G30997" s="220"/>
    </row>
    <row r="30998" spans="7:7">
      <c r="G30998" s="220"/>
    </row>
    <row r="30999" spans="7:7">
      <c r="G30999" s="220"/>
    </row>
    <row r="31000" spans="7:7">
      <c r="G31000" s="220"/>
    </row>
    <row r="31001" spans="7:7">
      <c r="G31001" s="220"/>
    </row>
    <row r="31002" spans="7:7">
      <c r="G31002" s="220"/>
    </row>
    <row r="31003" spans="7:7">
      <c r="G31003" s="220"/>
    </row>
    <row r="31004" spans="7:7">
      <c r="G31004" s="220"/>
    </row>
    <row r="31005" spans="7:7">
      <c r="G31005" s="220"/>
    </row>
    <row r="31006" spans="7:7">
      <c r="G31006" s="220"/>
    </row>
    <row r="31007" spans="7:7">
      <c r="G31007" s="220"/>
    </row>
    <row r="31008" spans="7:7">
      <c r="G31008" s="220"/>
    </row>
    <row r="31009" spans="7:7">
      <c r="G31009" s="220"/>
    </row>
    <row r="31010" spans="7:7">
      <c r="G31010" s="220"/>
    </row>
    <row r="31011" spans="7:7">
      <c r="G31011" s="220"/>
    </row>
    <row r="31012" spans="7:7">
      <c r="G31012" s="220"/>
    </row>
    <row r="31013" spans="7:7">
      <c r="G31013" s="220"/>
    </row>
    <row r="31014" spans="7:7">
      <c r="G31014" s="220"/>
    </row>
    <row r="31015" spans="7:7">
      <c r="G31015" s="220"/>
    </row>
    <row r="31016" spans="7:7">
      <c r="G31016" s="220"/>
    </row>
    <row r="31017" spans="7:7">
      <c r="G31017" s="220"/>
    </row>
    <row r="31018" spans="7:7">
      <c r="G31018" s="220"/>
    </row>
    <row r="31019" spans="7:7">
      <c r="G31019" s="220"/>
    </row>
    <row r="31020" spans="7:7">
      <c r="G31020" s="220"/>
    </row>
    <row r="31021" spans="7:7">
      <c r="G31021" s="220"/>
    </row>
    <row r="31022" spans="7:7">
      <c r="G31022" s="220"/>
    </row>
    <row r="31023" spans="7:7">
      <c r="G31023" s="220"/>
    </row>
    <row r="31024" spans="7:7">
      <c r="G31024" s="220"/>
    </row>
    <row r="31025" spans="7:7">
      <c r="G31025" s="220"/>
    </row>
    <row r="31026" spans="7:7">
      <c r="G31026" s="220"/>
    </row>
    <row r="31027" spans="7:7">
      <c r="G31027" s="220"/>
    </row>
    <row r="31028" spans="7:7">
      <c r="G31028" s="220"/>
    </row>
    <row r="31029" spans="7:7">
      <c r="G31029" s="220"/>
    </row>
    <row r="31030" spans="7:7">
      <c r="G31030" s="220"/>
    </row>
    <row r="31031" spans="7:7">
      <c r="G31031" s="220"/>
    </row>
    <row r="31032" spans="7:7">
      <c r="G31032" s="220"/>
    </row>
    <row r="31033" spans="7:7">
      <c r="G31033" s="220"/>
    </row>
    <row r="31034" spans="7:7">
      <c r="G31034" s="220"/>
    </row>
    <row r="31035" spans="7:7">
      <c r="G31035" s="220"/>
    </row>
    <row r="31036" spans="7:7">
      <c r="G31036" s="220"/>
    </row>
    <row r="31037" spans="7:7">
      <c r="G31037" s="220"/>
    </row>
    <row r="31038" spans="7:7">
      <c r="G31038" s="220"/>
    </row>
    <row r="31039" spans="7:7">
      <c r="G31039" s="220"/>
    </row>
    <row r="31040" spans="7:7">
      <c r="G31040" s="220"/>
    </row>
    <row r="31041" spans="7:7">
      <c r="G31041" s="220"/>
    </row>
    <row r="31042" spans="7:7">
      <c r="G31042" s="220"/>
    </row>
    <row r="31043" spans="7:7">
      <c r="G31043" s="220"/>
    </row>
    <row r="31044" spans="7:7">
      <c r="G31044" s="220"/>
    </row>
    <row r="31045" spans="7:7">
      <c r="G31045" s="220"/>
    </row>
    <row r="31046" spans="7:7">
      <c r="G31046" s="220"/>
    </row>
    <row r="31047" spans="7:7">
      <c r="G31047" s="220"/>
    </row>
    <row r="31048" spans="7:7">
      <c r="G31048" s="220"/>
    </row>
    <row r="31049" spans="7:7">
      <c r="G31049" s="220"/>
    </row>
    <row r="31050" spans="7:7">
      <c r="G31050" s="220"/>
    </row>
    <row r="31051" spans="7:7">
      <c r="G31051" s="220"/>
    </row>
    <row r="31052" spans="7:7">
      <c r="G31052" s="220"/>
    </row>
    <row r="31053" spans="7:7">
      <c r="G31053" s="220"/>
    </row>
    <row r="31054" spans="7:7">
      <c r="G31054" s="220"/>
    </row>
    <row r="31055" spans="7:7">
      <c r="G31055" s="220"/>
    </row>
    <row r="31056" spans="7:7">
      <c r="G31056" s="220"/>
    </row>
    <row r="31057" spans="7:7">
      <c r="G31057" s="220"/>
    </row>
    <row r="31058" spans="7:7">
      <c r="G31058" s="220"/>
    </row>
    <row r="31059" spans="7:7">
      <c r="G31059" s="220"/>
    </row>
    <row r="31060" spans="7:7">
      <c r="G31060" s="220"/>
    </row>
    <row r="31061" spans="7:7">
      <c r="G31061" s="220"/>
    </row>
    <row r="31062" spans="7:7">
      <c r="G31062" s="220"/>
    </row>
    <row r="31063" spans="7:7">
      <c r="G31063" s="220"/>
    </row>
    <row r="31064" spans="7:7">
      <c r="G31064" s="220"/>
    </row>
    <row r="31065" spans="7:7">
      <c r="G31065" s="220"/>
    </row>
    <row r="31066" spans="7:7">
      <c r="G31066" s="220"/>
    </row>
    <row r="31067" spans="7:7">
      <c r="G31067" s="220"/>
    </row>
    <row r="31068" spans="7:7">
      <c r="G31068" s="220"/>
    </row>
    <row r="31069" spans="7:7">
      <c r="G31069" s="220"/>
    </row>
    <row r="31070" spans="7:7">
      <c r="G31070" s="220"/>
    </row>
    <row r="31071" spans="7:7">
      <c r="G31071" s="220"/>
    </row>
    <row r="31072" spans="7:7">
      <c r="G31072" s="220"/>
    </row>
    <row r="31073" spans="7:7">
      <c r="G31073" s="220"/>
    </row>
    <row r="31074" spans="7:7">
      <c r="G31074" s="220"/>
    </row>
    <row r="31075" spans="7:7">
      <c r="G31075" s="220"/>
    </row>
    <row r="31076" spans="7:7">
      <c r="G31076" s="220"/>
    </row>
    <row r="31077" spans="7:7">
      <c r="G31077" s="220"/>
    </row>
    <row r="31078" spans="7:7">
      <c r="G31078" s="220"/>
    </row>
    <row r="31079" spans="7:7">
      <c r="G31079" s="220"/>
    </row>
    <row r="31080" spans="7:7">
      <c r="G31080" s="220"/>
    </row>
    <row r="31081" spans="7:7">
      <c r="G31081" s="220"/>
    </row>
    <row r="31082" spans="7:7">
      <c r="G31082" s="220"/>
    </row>
    <row r="31083" spans="7:7">
      <c r="G31083" s="220"/>
    </row>
    <row r="31084" spans="7:7">
      <c r="G31084" s="220"/>
    </row>
    <row r="31085" spans="7:7">
      <c r="G31085" s="220"/>
    </row>
    <row r="31086" spans="7:7">
      <c r="G31086" s="220"/>
    </row>
    <row r="31087" spans="7:7">
      <c r="G31087" s="220"/>
    </row>
    <row r="31088" spans="7:7">
      <c r="G31088" s="220"/>
    </row>
    <row r="31089" spans="7:7">
      <c r="G31089" s="220"/>
    </row>
    <row r="31090" spans="7:7">
      <c r="G31090" s="220"/>
    </row>
    <row r="31091" spans="7:7">
      <c r="G31091" s="220"/>
    </row>
    <row r="31092" spans="7:7">
      <c r="G31092" s="220"/>
    </row>
    <row r="31093" spans="7:7">
      <c r="G31093" s="220"/>
    </row>
    <row r="31094" spans="7:7">
      <c r="G31094" s="220"/>
    </row>
    <row r="31095" spans="7:7">
      <c r="G31095" s="220"/>
    </row>
    <row r="31096" spans="7:7">
      <c r="G31096" s="220"/>
    </row>
    <row r="31097" spans="7:7">
      <c r="G31097" s="220"/>
    </row>
    <row r="31098" spans="7:7">
      <c r="G31098" s="220"/>
    </row>
    <row r="31099" spans="7:7">
      <c r="G31099" s="220"/>
    </row>
    <row r="31100" spans="7:7">
      <c r="G31100" s="220"/>
    </row>
    <row r="31101" spans="7:7">
      <c r="G31101" s="220"/>
    </row>
    <row r="31102" spans="7:7">
      <c r="G31102" s="220"/>
    </row>
    <row r="31103" spans="7:7">
      <c r="G31103" s="220"/>
    </row>
    <row r="31104" spans="7:7">
      <c r="G31104" s="220"/>
    </row>
    <row r="31105" spans="7:7">
      <c r="G31105" s="220"/>
    </row>
    <row r="31106" spans="7:7">
      <c r="G31106" s="220"/>
    </row>
    <row r="31107" spans="7:7">
      <c r="G31107" s="220"/>
    </row>
    <row r="31108" spans="7:7">
      <c r="G31108" s="220"/>
    </row>
    <row r="31109" spans="7:7">
      <c r="G31109" s="220"/>
    </row>
    <row r="31110" spans="7:7">
      <c r="G31110" s="220"/>
    </row>
    <row r="31111" spans="7:7">
      <c r="G31111" s="220"/>
    </row>
    <row r="31112" spans="7:7">
      <c r="G31112" s="220"/>
    </row>
    <row r="31113" spans="7:7">
      <c r="G31113" s="220"/>
    </row>
    <row r="31114" spans="7:7">
      <c r="G31114" s="220"/>
    </row>
    <row r="31115" spans="7:7">
      <c r="G31115" s="220"/>
    </row>
    <row r="31116" spans="7:7">
      <c r="G31116" s="220"/>
    </row>
    <row r="31117" spans="7:7">
      <c r="G31117" s="220"/>
    </row>
    <row r="31118" spans="7:7">
      <c r="G31118" s="220"/>
    </row>
    <row r="31119" spans="7:7">
      <c r="G31119" s="220"/>
    </row>
    <row r="31120" spans="7:7">
      <c r="G31120" s="220"/>
    </row>
    <row r="31121" spans="7:7">
      <c r="G31121" s="220"/>
    </row>
    <row r="31122" spans="7:7">
      <c r="G31122" s="220"/>
    </row>
    <row r="31123" spans="7:7">
      <c r="G31123" s="220"/>
    </row>
    <row r="31124" spans="7:7">
      <c r="G31124" s="220"/>
    </row>
    <row r="31125" spans="7:7">
      <c r="G31125" s="220"/>
    </row>
    <row r="31126" spans="7:7">
      <c r="G31126" s="220"/>
    </row>
    <row r="31127" spans="7:7">
      <c r="G31127" s="220"/>
    </row>
    <row r="31128" spans="7:7">
      <c r="G31128" s="220"/>
    </row>
    <row r="31129" spans="7:7">
      <c r="G31129" s="220"/>
    </row>
    <row r="31130" spans="7:7">
      <c r="G31130" s="220"/>
    </row>
    <row r="31131" spans="7:7">
      <c r="G31131" s="220"/>
    </row>
    <row r="31132" spans="7:7">
      <c r="G31132" s="220"/>
    </row>
    <row r="31133" spans="7:7">
      <c r="G31133" s="220"/>
    </row>
    <row r="31134" spans="7:7">
      <c r="G31134" s="220"/>
    </row>
    <row r="31135" spans="7:7">
      <c r="G31135" s="220"/>
    </row>
    <row r="31136" spans="7:7">
      <c r="G31136" s="220"/>
    </row>
    <row r="31137" spans="7:7">
      <c r="G31137" s="220"/>
    </row>
    <row r="31138" spans="7:7">
      <c r="G31138" s="220"/>
    </row>
    <row r="31139" spans="7:7">
      <c r="G31139" s="220"/>
    </row>
    <row r="31140" spans="7:7">
      <c r="G31140" s="220"/>
    </row>
    <row r="31141" spans="7:7">
      <c r="G31141" s="220"/>
    </row>
    <row r="31142" spans="7:7">
      <c r="G31142" s="220"/>
    </row>
    <row r="31143" spans="7:7">
      <c r="G31143" s="220"/>
    </row>
    <row r="31144" spans="7:7">
      <c r="G31144" s="220"/>
    </row>
    <row r="31145" spans="7:7">
      <c r="G31145" s="220"/>
    </row>
    <row r="31146" spans="7:7">
      <c r="G31146" s="220"/>
    </row>
    <row r="31147" spans="7:7">
      <c r="G31147" s="220"/>
    </row>
    <row r="31148" spans="7:7">
      <c r="G31148" s="220"/>
    </row>
    <row r="31149" spans="7:7">
      <c r="G31149" s="220"/>
    </row>
    <row r="31150" spans="7:7">
      <c r="G31150" s="220"/>
    </row>
    <row r="31151" spans="7:7">
      <c r="G31151" s="220"/>
    </row>
    <row r="31152" spans="7:7">
      <c r="G31152" s="220"/>
    </row>
    <row r="31153" spans="7:7">
      <c r="G31153" s="220"/>
    </row>
    <row r="31154" spans="7:7">
      <c r="G31154" s="220"/>
    </row>
    <row r="31155" spans="7:7">
      <c r="G31155" s="220"/>
    </row>
    <row r="31156" spans="7:7">
      <c r="G31156" s="220"/>
    </row>
    <row r="31157" spans="7:7">
      <c r="G31157" s="220"/>
    </row>
    <row r="31158" spans="7:7">
      <c r="G31158" s="220"/>
    </row>
    <row r="31159" spans="7:7">
      <c r="G31159" s="220"/>
    </row>
    <row r="31160" spans="7:7">
      <c r="G31160" s="220"/>
    </row>
    <row r="31161" spans="7:7">
      <c r="G31161" s="220"/>
    </row>
    <row r="31162" spans="7:7">
      <c r="G31162" s="220"/>
    </row>
    <row r="31163" spans="7:7">
      <c r="G31163" s="220"/>
    </row>
    <row r="31164" spans="7:7">
      <c r="G31164" s="220"/>
    </row>
    <row r="31165" spans="7:7">
      <c r="G31165" s="220"/>
    </row>
    <row r="31166" spans="7:7">
      <c r="G31166" s="220"/>
    </row>
    <row r="31167" spans="7:7">
      <c r="G31167" s="220"/>
    </row>
    <row r="31168" spans="7:7">
      <c r="G31168" s="220"/>
    </row>
    <row r="31169" spans="7:7">
      <c r="G31169" s="220"/>
    </row>
    <row r="31170" spans="7:7">
      <c r="G31170" s="220"/>
    </row>
    <row r="31171" spans="7:7">
      <c r="G31171" s="220"/>
    </row>
    <row r="31172" spans="7:7">
      <c r="G31172" s="220"/>
    </row>
    <row r="31173" spans="7:7">
      <c r="G31173" s="220"/>
    </row>
    <row r="31174" spans="7:7">
      <c r="G31174" s="220"/>
    </row>
    <row r="31175" spans="7:7">
      <c r="G31175" s="220"/>
    </row>
    <row r="31176" spans="7:7">
      <c r="G31176" s="220"/>
    </row>
    <row r="31177" spans="7:7">
      <c r="G31177" s="220"/>
    </row>
    <row r="31178" spans="7:7">
      <c r="G31178" s="220"/>
    </row>
    <row r="31179" spans="7:7">
      <c r="G31179" s="220"/>
    </row>
    <row r="31180" spans="7:7">
      <c r="G31180" s="220"/>
    </row>
    <row r="31181" spans="7:7">
      <c r="G31181" s="220"/>
    </row>
    <row r="31182" spans="7:7">
      <c r="G31182" s="220"/>
    </row>
    <row r="31183" spans="7:7">
      <c r="G31183" s="220"/>
    </row>
    <row r="31184" spans="7:7">
      <c r="G31184" s="220"/>
    </row>
    <row r="31185" spans="7:7">
      <c r="G31185" s="220"/>
    </row>
    <row r="31186" spans="7:7">
      <c r="G31186" s="220"/>
    </row>
    <row r="31187" spans="7:7">
      <c r="G31187" s="220"/>
    </row>
    <row r="31188" spans="7:7">
      <c r="G31188" s="220"/>
    </row>
    <row r="31189" spans="7:7">
      <c r="G31189" s="220"/>
    </row>
    <row r="31190" spans="7:7">
      <c r="G31190" s="220"/>
    </row>
    <row r="31191" spans="7:7">
      <c r="G31191" s="220"/>
    </row>
    <row r="31192" spans="7:7">
      <c r="G31192" s="220"/>
    </row>
    <row r="31193" spans="7:7">
      <c r="G31193" s="220"/>
    </row>
    <row r="31194" spans="7:7">
      <c r="G31194" s="220"/>
    </row>
    <row r="31195" spans="7:7">
      <c r="G31195" s="220"/>
    </row>
    <row r="31196" spans="7:7">
      <c r="G31196" s="220"/>
    </row>
    <row r="31197" spans="7:7">
      <c r="G31197" s="220"/>
    </row>
    <row r="31198" spans="7:7">
      <c r="G31198" s="220"/>
    </row>
    <row r="31199" spans="7:7">
      <c r="G31199" s="220"/>
    </row>
    <row r="31200" spans="7:7">
      <c r="G31200" s="220"/>
    </row>
    <row r="31201" spans="7:7">
      <c r="G31201" s="220"/>
    </row>
    <row r="31202" spans="7:7">
      <c r="G31202" s="220"/>
    </row>
    <row r="31203" spans="7:7">
      <c r="G31203" s="220"/>
    </row>
    <row r="31204" spans="7:7">
      <c r="G31204" s="220"/>
    </row>
    <row r="31205" spans="7:7">
      <c r="G31205" s="220"/>
    </row>
    <row r="31206" spans="7:7">
      <c r="G31206" s="220"/>
    </row>
    <row r="31207" spans="7:7">
      <c r="G31207" s="220"/>
    </row>
    <row r="31208" spans="7:7">
      <c r="G31208" s="220"/>
    </row>
    <row r="31209" spans="7:7">
      <c r="G31209" s="220"/>
    </row>
    <row r="31210" spans="7:7">
      <c r="G31210" s="220"/>
    </row>
    <row r="31211" spans="7:7">
      <c r="G31211" s="220"/>
    </row>
    <row r="31212" spans="7:7">
      <c r="G31212" s="220"/>
    </row>
    <row r="31213" spans="7:7">
      <c r="G31213" s="220"/>
    </row>
    <row r="31214" spans="7:7">
      <c r="G31214" s="220"/>
    </row>
    <row r="31215" spans="7:7">
      <c r="G31215" s="220"/>
    </row>
    <row r="31216" spans="7:7">
      <c r="G31216" s="220"/>
    </row>
    <row r="31217" spans="7:7">
      <c r="G31217" s="220"/>
    </row>
    <row r="31218" spans="7:7">
      <c r="G31218" s="220"/>
    </row>
    <row r="31219" spans="7:7">
      <c r="G31219" s="220"/>
    </row>
    <row r="31220" spans="7:7">
      <c r="G31220" s="220"/>
    </row>
    <row r="31221" spans="7:7">
      <c r="G31221" s="220"/>
    </row>
    <row r="31222" spans="7:7">
      <c r="G31222" s="220"/>
    </row>
    <row r="31223" spans="7:7">
      <c r="G31223" s="220"/>
    </row>
    <row r="31224" spans="7:7">
      <c r="G31224" s="220"/>
    </row>
    <row r="31225" spans="7:7">
      <c r="G31225" s="220"/>
    </row>
    <row r="31226" spans="7:7">
      <c r="G31226" s="220"/>
    </row>
    <row r="31227" spans="7:7">
      <c r="G31227" s="220"/>
    </row>
    <row r="31228" spans="7:7">
      <c r="G31228" s="220"/>
    </row>
    <row r="31229" spans="7:7">
      <c r="G31229" s="220"/>
    </row>
    <row r="31230" spans="7:7">
      <c r="G31230" s="220"/>
    </row>
    <row r="31231" spans="7:7">
      <c r="G31231" s="220"/>
    </row>
    <row r="31232" spans="7:7">
      <c r="G31232" s="220"/>
    </row>
    <row r="31233" spans="7:7">
      <c r="G31233" s="220"/>
    </row>
    <row r="31234" spans="7:7">
      <c r="G31234" s="220"/>
    </row>
    <row r="31235" spans="7:7">
      <c r="G31235" s="220"/>
    </row>
    <row r="31236" spans="7:7">
      <c r="G31236" s="220"/>
    </row>
    <row r="31237" spans="7:7">
      <c r="G31237" s="220"/>
    </row>
    <row r="31238" spans="7:7">
      <c r="G31238" s="220"/>
    </row>
    <row r="31239" spans="7:7">
      <c r="G31239" s="220"/>
    </row>
    <row r="31240" spans="7:7">
      <c r="G31240" s="220"/>
    </row>
    <row r="31241" spans="7:7">
      <c r="G31241" s="220"/>
    </row>
    <row r="31242" spans="7:7">
      <c r="G31242" s="220"/>
    </row>
    <row r="31243" spans="7:7">
      <c r="G31243" s="220"/>
    </row>
    <row r="31244" spans="7:7">
      <c r="G31244" s="220"/>
    </row>
    <row r="31245" spans="7:7">
      <c r="G31245" s="220"/>
    </row>
    <row r="31246" spans="7:7">
      <c r="G31246" s="220"/>
    </row>
    <row r="31247" spans="7:7">
      <c r="G31247" s="220"/>
    </row>
    <row r="31248" spans="7:7">
      <c r="G31248" s="220"/>
    </row>
    <row r="31249" spans="7:7">
      <c r="G31249" s="220"/>
    </row>
    <row r="31250" spans="7:7">
      <c r="G31250" s="220"/>
    </row>
    <row r="31251" spans="7:7">
      <c r="G31251" s="220"/>
    </row>
    <row r="31252" spans="7:7">
      <c r="G31252" s="220"/>
    </row>
    <row r="31253" spans="7:7">
      <c r="G31253" s="220"/>
    </row>
    <row r="31254" spans="7:7">
      <c r="G31254" s="220"/>
    </row>
    <row r="31255" spans="7:7">
      <c r="G31255" s="220"/>
    </row>
    <row r="31256" spans="7:7">
      <c r="G31256" s="220"/>
    </row>
    <row r="31257" spans="7:7">
      <c r="G31257" s="220"/>
    </row>
    <row r="31258" spans="7:7">
      <c r="G31258" s="220"/>
    </row>
    <row r="31259" spans="7:7">
      <c r="G31259" s="220"/>
    </row>
    <row r="31260" spans="7:7">
      <c r="G31260" s="220"/>
    </row>
    <row r="31261" spans="7:7">
      <c r="G31261" s="220"/>
    </row>
    <row r="31262" spans="7:7">
      <c r="G31262" s="220"/>
    </row>
    <row r="31263" spans="7:7">
      <c r="G31263" s="220"/>
    </row>
    <row r="31264" spans="7:7">
      <c r="G31264" s="220"/>
    </row>
    <row r="31265" spans="7:7">
      <c r="G31265" s="220"/>
    </row>
    <row r="31266" spans="7:7">
      <c r="G31266" s="220"/>
    </row>
    <row r="31267" spans="7:7">
      <c r="G31267" s="220"/>
    </row>
    <row r="31268" spans="7:7">
      <c r="G31268" s="220"/>
    </row>
    <row r="31269" spans="7:7">
      <c r="G31269" s="220"/>
    </row>
    <row r="31270" spans="7:7">
      <c r="G31270" s="220"/>
    </row>
    <row r="31271" spans="7:7">
      <c r="G31271" s="220"/>
    </row>
    <row r="31272" spans="7:7">
      <c r="G31272" s="220"/>
    </row>
    <row r="31273" spans="7:7">
      <c r="G31273" s="220"/>
    </row>
    <row r="31274" spans="7:7">
      <c r="G31274" s="220"/>
    </row>
    <row r="31275" spans="7:7">
      <c r="G31275" s="220"/>
    </row>
    <row r="31276" spans="7:7">
      <c r="G31276" s="220"/>
    </row>
    <row r="31277" spans="7:7">
      <c r="G31277" s="220"/>
    </row>
    <row r="31278" spans="7:7">
      <c r="G31278" s="220"/>
    </row>
    <row r="31279" spans="7:7">
      <c r="G31279" s="220"/>
    </row>
    <row r="31280" spans="7:7">
      <c r="G31280" s="220"/>
    </row>
    <row r="31281" spans="7:7">
      <c r="G31281" s="220"/>
    </row>
    <row r="31282" spans="7:7">
      <c r="G31282" s="220"/>
    </row>
    <row r="31283" spans="7:7">
      <c r="G31283" s="220"/>
    </row>
    <row r="31284" spans="7:7">
      <c r="G31284" s="220"/>
    </row>
    <row r="31285" spans="7:7">
      <c r="G31285" s="220"/>
    </row>
    <row r="31286" spans="7:7">
      <c r="G31286" s="220"/>
    </row>
    <row r="31287" spans="7:7">
      <c r="G31287" s="220"/>
    </row>
    <row r="31288" spans="7:7">
      <c r="G31288" s="220"/>
    </row>
    <row r="31289" spans="7:7">
      <c r="G31289" s="220"/>
    </row>
    <row r="31290" spans="7:7">
      <c r="G31290" s="220"/>
    </row>
    <row r="31291" spans="7:7">
      <c r="G31291" s="220"/>
    </row>
    <row r="31292" spans="7:7">
      <c r="G31292" s="220"/>
    </row>
    <row r="31293" spans="7:7">
      <c r="G31293" s="220"/>
    </row>
    <row r="31294" spans="7:7">
      <c r="G31294" s="220"/>
    </row>
    <row r="31295" spans="7:7">
      <c r="G31295" s="220"/>
    </row>
    <row r="31296" spans="7:7">
      <c r="G31296" s="220"/>
    </row>
    <row r="31297" spans="7:7">
      <c r="G31297" s="220"/>
    </row>
    <row r="31298" spans="7:7">
      <c r="G31298" s="220"/>
    </row>
    <row r="31299" spans="7:7">
      <c r="G31299" s="220"/>
    </row>
    <row r="31300" spans="7:7">
      <c r="G31300" s="220"/>
    </row>
    <row r="31301" spans="7:7">
      <c r="G31301" s="220"/>
    </row>
    <row r="31302" spans="7:7">
      <c r="G31302" s="220"/>
    </row>
    <row r="31303" spans="7:7">
      <c r="G31303" s="220"/>
    </row>
    <row r="31304" spans="7:7">
      <c r="G31304" s="220"/>
    </row>
    <row r="31305" spans="7:7">
      <c r="G31305" s="220"/>
    </row>
    <row r="31306" spans="7:7">
      <c r="G31306" s="220"/>
    </row>
    <row r="31307" spans="7:7">
      <c r="G31307" s="220"/>
    </row>
    <row r="31308" spans="7:7">
      <c r="G31308" s="220"/>
    </row>
    <row r="31309" spans="7:7">
      <c r="G31309" s="220"/>
    </row>
    <row r="31310" spans="7:7">
      <c r="G31310" s="220"/>
    </row>
    <row r="31311" spans="7:7">
      <c r="G31311" s="220"/>
    </row>
    <row r="31312" spans="7:7">
      <c r="G31312" s="220"/>
    </row>
    <row r="31313" spans="7:7">
      <c r="G31313" s="220"/>
    </row>
    <row r="31314" spans="7:7">
      <c r="G31314" s="220"/>
    </row>
    <row r="31315" spans="7:7">
      <c r="G31315" s="220"/>
    </row>
    <row r="31316" spans="7:7">
      <c r="G31316" s="220"/>
    </row>
    <row r="31317" spans="7:7">
      <c r="G31317" s="220"/>
    </row>
    <row r="31318" spans="7:7">
      <c r="G31318" s="220"/>
    </row>
    <row r="31319" spans="7:7">
      <c r="G31319" s="220"/>
    </row>
    <row r="31320" spans="7:7">
      <c r="G31320" s="220"/>
    </row>
    <row r="31321" spans="7:7">
      <c r="G31321" s="220"/>
    </row>
    <row r="31322" spans="7:7">
      <c r="G31322" s="220"/>
    </row>
    <row r="31323" spans="7:7">
      <c r="G31323" s="220"/>
    </row>
    <row r="31324" spans="7:7">
      <c r="G31324" s="220"/>
    </row>
    <row r="31325" spans="7:7">
      <c r="G31325" s="220"/>
    </row>
    <row r="31326" spans="7:7">
      <c r="G31326" s="220"/>
    </row>
    <row r="31327" spans="7:7">
      <c r="G31327" s="220"/>
    </row>
    <row r="31328" spans="7:7">
      <c r="G31328" s="220"/>
    </row>
    <row r="31329" spans="7:7">
      <c r="G31329" s="220"/>
    </row>
    <row r="31330" spans="7:7">
      <c r="G31330" s="220"/>
    </row>
    <row r="31331" spans="7:7">
      <c r="G31331" s="220"/>
    </row>
    <row r="31332" spans="7:7">
      <c r="G31332" s="220"/>
    </row>
    <row r="31333" spans="7:7">
      <c r="G31333" s="220"/>
    </row>
    <row r="31334" spans="7:7">
      <c r="G31334" s="220"/>
    </row>
    <row r="31335" spans="7:7">
      <c r="G31335" s="220"/>
    </row>
    <row r="31336" spans="7:7">
      <c r="G31336" s="220"/>
    </row>
    <row r="31337" spans="7:7">
      <c r="G31337" s="220"/>
    </row>
    <row r="31338" spans="7:7">
      <c r="G31338" s="220"/>
    </row>
    <row r="31339" spans="7:7">
      <c r="G31339" s="220"/>
    </row>
    <row r="31340" spans="7:7">
      <c r="G31340" s="220"/>
    </row>
    <row r="31341" spans="7:7">
      <c r="G31341" s="220"/>
    </row>
    <row r="31342" spans="7:7">
      <c r="G31342" s="220"/>
    </row>
    <row r="31343" spans="7:7">
      <c r="G31343" s="220"/>
    </row>
    <row r="31344" spans="7:7">
      <c r="G31344" s="220"/>
    </row>
    <row r="31345" spans="7:7">
      <c r="G31345" s="220"/>
    </row>
    <row r="31346" spans="7:7">
      <c r="G31346" s="220"/>
    </row>
    <row r="31347" spans="7:7">
      <c r="G31347" s="220"/>
    </row>
    <row r="31348" spans="7:7">
      <c r="G31348" s="220"/>
    </row>
    <row r="31349" spans="7:7">
      <c r="G31349" s="220"/>
    </row>
    <row r="31350" spans="7:7">
      <c r="G31350" s="220"/>
    </row>
    <row r="31351" spans="7:7">
      <c r="G31351" s="220"/>
    </row>
    <row r="31352" spans="7:7">
      <c r="G31352" s="220"/>
    </row>
    <row r="31353" spans="7:7">
      <c r="G31353" s="220"/>
    </row>
    <row r="31354" spans="7:7">
      <c r="G31354" s="220"/>
    </row>
    <row r="31355" spans="7:7">
      <c r="G31355" s="220"/>
    </row>
    <row r="31356" spans="7:7">
      <c r="G31356" s="220"/>
    </row>
    <row r="31357" spans="7:7">
      <c r="G31357" s="220"/>
    </row>
    <row r="31358" spans="7:7">
      <c r="G31358" s="220"/>
    </row>
    <row r="31359" spans="7:7">
      <c r="G31359" s="220"/>
    </row>
    <row r="31360" spans="7:7">
      <c r="G31360" s="220"/>
    </row>
    <row r="31361" spans="7:7">
      <c r="G31361" s="220"/>
    </row>
    <row r="31362" spans="7:7">
      <c r="G31362" s="220"/>
    </row>
    <row r="31363" spans="7:7">
      <c r="G31363" s="220"/>
    </row>
    <row r="31364" spans="7:7">
      <c r="G31364" s="220"/>
    </row>
    <row r="31365" spans="7:7">
      <c r="G31365" s="220"/>
    </row>
    <row r="31366" spans="7:7">
      <c r="G31366" s="220"/>
    </row>
    <row r="31367" spans="7:7">
      <c r="G31367" s="220"/>
    </row>
    <row r="31368" spans="7:7">
      <c r="G31368" s="220"/>
    </row>
    <row r="31369" spans="7:7">
      <c r="G31369" s="220"/>
    </row>
    <row r="31370" spans="7:7">
      <c r="G31370" s="220"/>
    </row>
    <row r="31371" spans="7:7">
      <c r="G31371" s="220"/>
    </row>
    <row r="31372" spans="7:7">
      <c r="G31372" s="220"/>
    </row>
    <row r="31373" spans="7:7">
      <c r="G31373" s="220"/>
    </row>
    <row r="31374" spans="7:7">
      <c r="G31374" s="220"/>
    </row>
    <row r="31375" spans="7:7">
      <c r="G31375" s="220"/>
    </row>
    <row r="31376" spans="7:7">
      <c r="G31376" s="220"/>
    </row>
    <row r="31377" spans="7:7">
      <c r="G31377" s="220"/>
    </row>
    <row r="31378" spans="7:7">
      <c r="G31378" s="220"/>
    </row>
    <row r="31379" spans="7:7">
      <c r="G31379" s="220"/>
    </row>
    <row r="31380" spans="7:7">
      <c r="G31380" s="220"/>
    </row>
    <row r="31381" spans="7:7">
      <c r="G31381" s="220"/>
    </row>
    <row r="31382" spans="7:7">
      <c r="G31382" s="220"/>
    </row>
    <row r="31383" spans="7:7">
      <c r="G31383" s="220"/>
    </row>
    <row r="31384" spans="7:7">
      <c r="G31384" s="220"/>
    </row>
    <row r="31385" spans="7:7">
      <c r="G31385" s="220"/>
    </row>
    <row r="31386" spans="7:7">
      <c r="G31386" s="220"/>
    </row>
    <row r="31387" spans="7:7">
      <c r="G31387" s="220"/>
    </row>
    <row r="31388" spans="7:7">
      <c r="G31388" s="220"/>
    </row>
    <row r="31389" spans="7:7">
      <c r="G31389" s="220"/>
    </row>
    <row r="31390" spans="7:7">
      <c r="G31390" s="220"/>
    </row>
    <row r="31391" spans="7:7">
      <c r="G31391" s="220"/>
    </row>
    <row r="31392" spans="7:7">
      <c r="G31392" s="220"/>
    </row>
    <row r="31393" spans="7:7">
      <c r="G31393" s="220"/>
    </row>
    <row r="31394" spans="7:7">
      <c r="G31394" s="220"/>
    </row>
    <row r="31395" spans="7:7">
      <c r="G31395" s="220"/>
    </row>
    <row r="31396" spans="7:7">
      <c r="G31396" s="220"/>
    </row>
    <row r="31397" spans="7:7">
      <c r="G31397" s="220"/>
    </row>
    <row r="31398" spans="7:7">
      <c r="G31398" s="220"/>
    </row>
    <row r="31399" spans="7:7">
      <c r="G31399" s="220"/>
    </row>
    <row r="31400" spans="7:7">
      <c r="G31400" s="220"/>
    </row>
    <row r="31401" spans="7:7">
      <c r="G31401" s="220"/>
    </row>
    <row r="31402" spans="7:7">
      <c r="G31402" s="220"/>
    </row>
    <row r="31403" spans="7:7">
      <c r="G31403" s="220"/>
    </row>
    <row r="31404" spans="7:7">
      <c r="G31404" s="220"/>
    </row>
    <row r="31405" spans="7:7">
      <c r="G31405" s="220"/>
    </row>
    <row r="31406" spans="7:7">
      <c r="G31406" s="220"/>
    </row>
    <row r="31407" spans="7:7">
      <c r="G31407" s="220"/>
    </row>
    <row r="31408" spans="7:7">
      <c r="G31408" s="220"/>
    </row>
    <row r="31409" spans="7:7">
      <c r="G31409" s="220"/>
    </row>
    <row r="31410" spans="7:7">
      <c r="G31410" s="220"/>
    </row>
    <row r="31411" spans="7:7">
      <c r="G31411" s="220"/>
    </row>
    <row r="31412" spans="7:7">
      <c r="G31412" s="220"/>
    </row>
    <row r="31413" spans="7:7">
      <c r="G31413" s="220"/>
    </row>
    <row r="31414" spans="7:7">
      <c r="G31414" s="220"/>
    </row>
    <row r="31415" spans="7:7">
      <c r="G31415" s="220"/>
    </row>
    <row r="31416" spans="7:7">
      <c r="G31416" s="220"/>
    </row>
    <row r="31417" spans="7:7">
      <c r="G31417" s="220"/>
    </row>
    <row r="31418" spans="7:7">
      <c r="G31418" s="220"/>
    </row>
    <row r="31419" spans="7:7">
      <c r="G31419" s="220"/>
    </row>
    <row r="31420" spans="7:7">
      <c r="G31420" s="220"/>
    </row>
    <row r="31421" spans="7:7">
      <c r="G31421" s="220"/>
    </row>
    <row r="31422" spans="7:7">
      <c r="G31422" s="220"/>
    </row>
    <row r="31423" spans="7:7">
      <c r="G31423" s="220"/>
    </row>
    <row r="31424" spans="7:7">
      <c r="G31424" s="220"/>
    </row>
    <row r="31425" spans="7:7">
      <c r="G31425" s="220"/>
    </row>
    <row r="31426" spans="7:7">
      <c r="G31426" s="220"/>
    </row>
    <row r="31427" spans="7:7">
      <c r="G31427" s="220"/>
    </row>
    <row r="31428" spans="7:7">
      <c r="G31428" s="220"/>
    </row>
    <row r="31429" spans="7:7">
      <c r="G31429" s="220"/>
    </row>
    <row r="31430" spans="7:7">
      <c r="G31430" s="220"/>
    </row>
    <row r="31431" spans="7:7">
      <c r="G31431" s="220"/>
    </row>
    <row r="31432" spans="7:7">
      <c r="G31432" s="220"/>
    </row>
    <row r="31433" spans="7:7">
      <c r="G31433" s="220"/>
    </row>
    <row r="31434" spans="7:7">
      <c r="G31434" s="220"/>
    </row>
    <row r="31435" spans="7:7">
      <c r="G31435" s="220"/>
    </row>
    <row r="31436" spans="7:7">
      <c r="G31436" s="220"/>
    </row>
    <row r="31437" spans="7:7">
      <c r="G31437" s="220"/>
    </row>
    <row r="31438" spans="7:7">
      <c r="G31438" s="220"/>
    </row>
    <row r="31439" spans="7:7">
      <c r="G31439" s="220"/>
    </row>
    <row r="31440" spans="7:7">
      <c r="G31440" s="220"/>
    </row>
    <row r="31441" spans="7:7">
      <c r="G31441" s="220"/>
    </row>
    <row r="31442" spans="7:7">
      <c r="G31442" s="220"/>
    </row>
    <row r="31443" spans="7:7">
      <c r="G31443" s="220"/>
    </row>
    <row r="31444" spans="7:7">
      <c r="G31444" s="220"/>
    </row>
    <row r="31445" spans="7:7">
      <c r="G31445" s="220"/>
    </row>
    <row r="31446" spans="7:7">
      <c r="G31446" s="220"/>
    </row>
    <row r="31447" spans="7:7">
      <c r="G31447" s="220"/>
    </row>
    <row r="31448" spans="7:7">
      <c r="G31448" s="220"/>
    </row>
    <row r="31449" spans="7:7">
      <c r="G31449" s="220"/>
    </row>
    <row r="31450" spans="7:7">
      <c r="G31450" s="220"/>
    </row>
    <row r="31451" spans="7:7">
      <c r="G31451" s="220"/>
    </row>
    <row r="31452" spans="7:7">
      <c r="G31452" s="220"/>
    </row>
    <row r="31453" spans="7:7">
      <c r="G31453" s="220"/>
    </row>
    <row r="31454" spans="7:7">
      <c r="G31454" s="220"/>
    </row>
    <row r="31455" spans="7:7">
      <c r="G31455" s="220"/>
    </row>
    <row r="31456" spans="7:7">
      <c r="G31456" s="220"/>
    </row>
    <row r="31457" spans="7:7">
      <c r="G31457" s="220"/>
    </row>
    <row r="31458" spans="7:7">
      <c r="G31458" s="220"/>
    </row>
    <row r="31459" spans="7:7">
      <c r="G31459" s="220"/>
    </row>
    <row r="31460" spans="7:7">
      <c r="G31460" s="220"/>
    </row>
    <row r="31461" spans="7:7">
      <c r="G31461" s="220"/>
    </row>
    <row r="31462" spans="7:7">
      <c r="G31462" s="220"/>
    </row>
    <row r="31463" spans="7:7">
      <c r="G31463" s="220"/>
    </row>
    <row r="31464" spans="7:7">
      <c r="G31464" s="220"/>
    </row>
    <row r="31465" spans="7:7">
      <c r="G31465" s="220"/>
    </row>
    <row r="31466" spans="7:7">
      <c r="G31466" s="220"/>
    </row>
    <row r="31467" spans="7:7">
      <c r="G31467" s="220"/>
    </row>
    <row r="31468" spans="7:7">
      <c r="G31468" s="220"/>
    </row>
    <row r="31469" spans="7:7">
      <c r="G31469" s="220"/>
    </row>
    <row r="31470" spans="7:7">
      <c r="G31470" s="220"/>
    </row>
    <row r="31471" spans="7:7">
      <c r="G31471" s="220"/>
    </row>
    <row r="31472" spans="7:7">
      <c r="G31472" s="220"/>
    </row>
    <row r="31473" spans="7:7">
      <c r="G31473" s="220"/>
    </row>
    <row r="31474" spans="7:7">
      <c r="G31474" s="220"/>
    </row>
    <row r="31475" spans="7:7">
      <c r="G31475" s="220"/>
    </row>
    <row r="31476" spans="7:7">
      <c r="G31476" s="220"/>
    </row>
    <row r="31477" spans="7:7">
      <c r="G31477" s="220"/>
    </row>
    <row r="31478" spans="7:7">
      <c r="G31478" s="220"/>
    </row>
    <row r="31479" spans="7:7">
      <c r="G31479" s="220"/>
    </row>
    <row r="31480" spans="7:7">
      <c r="G31480" s="220"/>
    </row>
    <row r="31481" spans="7:7">
      <c r="G31481" s="220"/>
    </row>
    <row r="31482" spans="7:7">
      <c r="G31482" s="220"/>
    </row>
    <row r="31483" spans="7:7">
      <c r="G31483" s="220"/>
    </row>
    <row r="31484" spans="7:7">
      <c r="G31484" s="220"/>
    </row>
    <row r="31485" spans="7:7">
      <c r="G31485" s="220"/>
    </row>
    <row r="31486" spans="7:7">
      <c r="G31486" s="220"/>
    </row>
    <row r="31487" spans="7:7">
      <c r="G31487" s="220"/>
    </row>
    <row r="31488" spans="7:7">
      <c r="G31488" s="220"/>
    </row>
    <row r="31489" spans="7:7">
      <c r="G31489" s="220"/>
    </row>
    <row r="31490" spans="7:7">
      <c r="G31490" s="220"/>
    </row>
    <row r="31491" spans="7:7">
      <c r="G31491" s="220"/>
    </row>
    <row r="31492" spans="7:7">
      <c r="G31492" s="220"/>
    </row>
    <row r="31493" spans="7:7">
      <c r="G31493" s="220"/>
    </row>
    <row r="31494" spans="7:7">
      <c r="G31494" s="220"/>
    </row>
    <row r="31495" spans="7:7">
      <c r="G31495" s="220"/>
    </row>
    <row r="31496" spans="7:7">
      <c r="G31496" s="220"/>
    </row>
    <row r="31497" spans="7:7">
      <c r="G31497" s="220"/>
    </row>
    <row r="31498" spans="7:7">
      <c r="G31498" s="220"/>
    </row>
    <row r="31499" spans="7:7">
      <c r="G31499" s="220"/>
    </row>
    <row r="31500" spans="7:7">
      <c r="G31500" s="220"/>
    </row>
    <row r="31501" spans="7:7">
      <c r="G31501" s="220"/>
    </row>
    <row r="31502" spans="7:7">
      <c r="G31502" s="220"/>
    </row>
    <row r="31503" spans="7:7">
      <c r="G31503" s="220"/>
    </row>
    <row r="31504" spans="7:7">
      <c r="G31504" s="220"/>
    </row>
    <row r="31505" spans="7:7">
      <c r="G31505" s="220"/>
    </row>
    <row r="31506" spans="7:7">
      <c r="G31506" s="220"/>
    </row>
    <row r="31507" spans="7:7">
      <c r="G31507" s="220"/>
    </row>
    <row r="31508" spans="7:7">
      <c r="G31508" s="220"/>
    </row>
    <row r="31509" spans="7:7">
      <c r="G31509" s="220"/>
    </row>
    <row r="31510" spans="7:7">
      <c r="G31510" s="220"/>
    </row>
    <row r="31511" spans="7:7">
      <c r="G31511" s="220"/>
    </row>
    <row r="31512" spans="7:7">
      <c r="G31512" s="220"/>
    </row>
    <row r="31513" spans="7:7">
      <c r="G31513" s="220"/>
    </row>
    <row r="31514" spans="7:7">
      <c r="G31514" s="220"/>
    </row>
    <row r="31515" spans="7:7">
      <c r="G31515" s="220"/>
    </row>
    <row r="31516" spans="7:7">
      <c r="G31516" s="220"/>
    </row>
    <row r="31517" spans="7:7">
      <c r="G31517" s="220"/>
    </row>
    <row r="31518" spans="7:7">
      <c r="G31518" s="220"/>
    </row>
    <row r="31519" spans="7:7">
      <c r="G31519" s="220"/>
    </row>
    <row r="31520" spans="7:7">
      <c r="G31520" s="220"/>
    </row>
    <row r="31521" spans="7:7">
      <c r="G31521" s="220"/>
    </row>
    <row r="31522" spans="7:7">
      <c r="G31522" s="220"/>
    </row>
    <row r="31523" spans="7:7">
      <c r="G31523" s="220"/>
    </row>
    <row r="31524" spans="7:7">
      <c r="G31524" s="220"/>
    </row>
    <row r="31525" spans="7:7">
      <c r="G31525" s="220"/>
    </row>
    <row r="31526" spans="7:7">
      <c r="G31526" s="220"/>
    </row>
    <row r="31527" spans="7:7">
      <c r="G31527" s="220"/>
    </row>
    <row r="31528" spans="7:7">
      <c r="G31528" s="220"/>
    </row>
    <row r="31529" spans="7:7">
      <c r="G31529" s="220"/>
    </row>
    <row r="31530" spans="7:7">
      <c r="G31530" s="220"/>
    </row>
    <row r="31531" spans="7:7">
      <c r="G31531" s="220"/>
    </row>
    <row r="31532" spans="7:7">
      <c r="G31532" s="220"/>
    </row>
    <row r="31533" spans="7:7">
      <c r="G31533" s="220"/>
    </row>
    <row r="31534" spans="7:7">
      <c r="G31534" s="220"/>
    </row>
    <row r="31535" spans="7:7">
      <c r="G31535" s="220"/>
    </row>
    <row r="31536" spans="7:7">
      <c r="G31536" s="220"/>
    </row>
    <row r="31537" spans="7:7">
      <c r="G31537" s="220"/>
    </row>
    <row r="31538" spans="7:7">
      <c r="G31538" s="220"/>
    </row>
    <row r="31539" spans="7:7">
      <c r="G31539" s="220"/>
    </row>
    <row r="31540" spans="7:7">
      <c r="G31540" s="220"/>
    </row>
    <row r="31541" spans="7:7">
      <c r="G31541" s="220"/>
    </row>
    <row r="31542" spans="7:7">
      <c r="G31542" s="220"/>
    </row>
    <row r="31543" spans="7:7">
      <c r="G31543" s="220"/>
    </row>
    <row r="31544" spans="7:7">
      <c r="G31544" s="220"/>
    </row>
    <row r="31545" spans="7:7">
      <c r="G31545" s="220"/>
    </row>
    <row r="31546" spans="7:7">
      <c r="G31546" s="220"/>
    </row>
    <row r="31547" spans="7:7">
      <c r="G31547" s="220"/>
    </row>
    <row r="31548" spans="7:7">
      <c r="G31548" s="220"/>
    </row>
    <row r="31549" spans="7:7">
      <c r="G31549" s="220"/>
    </row>
    <row r="31550" spans="7:7">
      <c r="G31550" s="220"/>
    </row>
    <row r="31551" spans="7:7">
      <c r="G31551" s="220"/>
    </row>
    <row r="31552" spans="7:7">
      <c r="G31552" s="220"/>
    </row>
    <row r="31553" spans="7:7">
      <c r="G31553" s="220"/>
    </row>
    <row r="31554" spans="7:7">
      <c r="G31554" s="220"/>
    </row>
    <row r="31555" spans="7:7">
      <c r="G31555" s="220"/>
    </row>
    <row r="31556" spans="7:7">
      <c r="G31556" s="220"/>
    </row>
    <row r="31557" spans="7:7">
      <c r="G31557" s="220"/>
    </row>
    <row r="31558" spans="7:7">
      <c r="G31558" s="220"/>
    </row>
    <row r="31559" spans="7:7">
      <c r="G31559" s="220"/>
    </row>
    <row r="31560" spans="7:7">
      <c r="G31560" s="220"/>
    </row>
    <row r="31561" spans="7:7">
      <c r="G31561" s="220"/>
    </row>
    <row r="31562" spans="7:7">
      <c r="G31562" s="220"/>
    </row>
    <row r="31563" spans="7:7">
      <c r="G31563" s="220"/>
    </row>
    <row r="31564" spans="7:7">
      <c r="G31564" s="220"/>
    </row>
    <row r="31565" spans="7:7">
      <c r="G31565" s="220"/>
    </row>
    <row r="31566" spans="7:7">
      <c r="G31566" s="220"/>
    </row>
    <row r="31567" spans="7:7">
      <c r="G31567" s="220"/>
    </row>
    <row r="31568" spans="7:7">
      <c r="G31568" s="220"/>
    </row>
    <row r="31569" spans="7:7">
      <c r="G31569" s="220"/>
    </row>
    <row r="31570" spans="7:7">
      <c r="G31570" s="220"/>
    </row>
    <row r="31571" spans="7:7">
      <c r="G31571" s="220"/>
    </row>
    <row r="31572" spans="7:7">
      <c r="G31572" s="220"/>
    </row>
    <row r="31573" spans="7:7">
      <c r="G31573" s="220"/>
    </row>
    <row r="31574" spans="7:7">
      <c r="G31574" s="220"/>
    </row>
    <row r="31575" spans="7:7">
      <c r="G31575" s="220"/>
    </row>
    <row r="31576" spans="7:7">
      <c r="G31576" s="220"/>
    </row>
    <row r="31577" spans="7:7">
      <c r="G31577" s="220"/>
    </row>
    <row r="31578" spans="7:7">
      <c r="G31578" s="220"/>
    </row>
    <row r="31579" spans="7:7">
      <c r="G31579" s="220"/>
    </row>
    <row r="31580" spans="7:7">
      <c r="G31580" s="220"/>
    </row>
    <row r="31581" spans="7:7">
      <c r="G31581" s="220"/>
    </row>
    <row r="31582" spans="7:7">
      <c r="G31582" s="220"/>
    </row>
    <row r="31583" spans="7:7">
      <c r="G31583" s="220"/>
    </row>
    <row r="31584" spans="7:7">
      <c r="G31584" s="220"/>
    </row>
    <row r="31585" spans="7:7">
      <c r="G31585" s="220"/>
    </row>
    <row r="31586" spans="7:7">
      <c r="G31586" s="220"/>
    </row>
    <row r="31587" spans="7:7">
      <c r="G31587" s="220"/>
    </row>
    <row r="31588" spans="7:7">
      <c r="G31588" s="220"/>
    </row>
    <row r="31589" spans="7:7">
      <c r="G31589" s="220"/>
    </row>
    <row r="31590" spans="7:7">
      <c r="G31590" s="220"/>
    </row>
    <row r="31591" spans="7:7">
      <c r="G31591" s="220"/>
    </row>
    <row r="31592" spans="7:7">
      <c r="G31592" s="220"/>
    </row>
    <row r="31593" spans="7:7">
      <c r="G31593" s="220"/>
    </row>
    <row r="31594" spans="7:7">
      <c r="G31594" s="220"/>
    </row>
    <row r="31595" spans="7:7">
      <c r="G31595" s="220"/>
    </row>
    <row r="31596" spans="7:7">
      <c r="G31596" s="220"/>
    </row>
    <row r="31597" spans="7:7">
      <c r="G31597" s="220"/>
    </row>
    <row r="31598" spans="7:7">
      <c r="G31598" s="220"/>
    </row>
    <row r="31599" spans="7:7">
      <c r="G31599" s="220"/>
    </row>
    <row r="31600" spans="7:7">
      <c r="G31600" s="220"/>
    </row>
    <row r="31601" spans="7:7">
      <c r="G31601" s="220"/>
    </row>
    <row r="31602" spans="7:7">
      <c r="G31602" s="220"/>
    </row>
    <row r="31603" spans="7:7">
      <c r="G31603" s="220"/>
    </row>
    <row r="31604" spans="7:7">
      <c r="G31604" s="220"/>
    </row>
    <row r="31605" spans="7:7">
      <c r="G31605" s="220"/>
    </row>
    <row r="31606" spans="7:7">
      <c r="G31606" s="220"/>
    </row>
    <row r="31607" spans="7:7">
      <c r="G31607" s="220"/>
    </row>
    <row r="31608" spans="7:7">
      <c r="G31608" s="220"/>
    </row>
    <row r="31609" spans="7:7">
      <c r="G31609" s="220"/>
    </row>
    <row r="31610" spans="7:7">
      <c r="G31610" s="220"/>
    </row>
    <row r="31611" spans="7:7">
      <c r="G31611" s="220"/>
    </row>
    <row r="31612" spans="7:7">
      <c r="G31612" s="220"/>
    </row>
    <row r="31613" spans="7:7">
      <c r="G31613" s="220"/>
    </row>
    <row r="31614" spans="7:7">
      <c r="G31614" s="220"/>
    </row>
    <row r="31615" spans="7:7">
      <c r="G31615" s="220"/>
    </row>
    <row r="31616" spans="7:7">
      <c r="G31616" s="220"/>
    </row>
    <row r="31617" spans="7:7">
      <c r="G31617" s="220"/>
    </row>
    <row r="31618" spans="7:7">
      <c r="G31618" s="220"/>
    </row>
    <row r="31619" spans="7:7">
      <c r="G31619" s="220"/>
    </row>
    <row r="31620" spans="7:7">
      <c r="G31620" s="220"/>
    </row>
    <row r="31621" spans="7:7">
      <c r="G31621" s="220"/>
    </row>
    <row r="31622" spans="7:7">
      <c r="G31622" s="220"/>
    </row>
    <row r="31623" spans="7:7">
      <c r="G31623" s="220"/>
    </row>
    <row r="31624" spans="7:7">
      <c r="G31624" s="220"/>
    </row>
    <row r="31625" spans="7:7">
      <c r="G31625" s="220"/>
    </row>
    <row r="31626" spans="7:7">
      <c r="G31626" s="220"/>
    </row>
    <row r="31627" spans="7:7">
      <c r="G31627" s="220"/>
    </row>
    <row r="31628" spans="7:7">
      <c r="G31628" s="220"/>
    </row>
    <row r="31629" spans="7:7">
      <c r="G31629" s="220"/>
    </row>
    <row r="31630" spans="7:7">
      <c r="G31630" s="220"/>
    </row>
    <row r="31631" spans="7:7">
      <c r="G31631" s="220"/>
    </row>
    <row r="31632" spans="7:7">
      <c r="G31632" s="220"/>
    </row>
    <row r="31633" spans="7:7">
      <c r="G31633" s="220"/>
    </row>
    <row r="31634" spans="7:7">
      <c r="G31634" s="220"/>
    </row>
    <row r="31635" spans="7:7">
      <c r="G31635" s="220"/>
    </row>
    <row r="31636" spans="7:7">
      <c r="G31636" s="220"/>
    </row>
    <row r="31637" spans="7:7">
      <c r="G31637" s="220"/>
    </row>
    <row r="31638" spans="7:7">
      <c r="G31638" s="220"/>
    </row>
    <row r="31639" spans="7:7">
      <c r="G31639" s="220"/>
    </row>
    <row r="31640" spans="7:7">
      <c r="G31640" s="220"/>
    </row>
    <row r="31641" spans="7:7">
      <c r="G31641" s="220"/>
    </row>
    <row r="31642" spans="7:7">
      <c r="G31642" s="220"/>
    </row>
    <row r="31643" spans="7:7">
      <c r="G31643" s="220"/>
    </row>
    <row r="31644" spans="7:7">
      <c r="G31644" s="220"/>
    </row>
    <row r="31645" spans="7:7">
      <c r="G31645" s="220"/>
    </row>
    <row r="31646" spans="7:7">
      <c r="G31646" s="220"/>
    </row>
    <row r="31647" spans="7:7">
      <c r="G31647" s="220"/>
    </row>
    <row r="31648" spans="7:7">
      <c r="G31648" s="220"/>
    </row>
    <row r="31649" spans="7:7">
      <c r="G31649" s="220"/>
    </row>
    <row r="31650" spans="7:7">
      <c r="G31650" s="220"/>
    </row>
    <row r="31651" spans="7:7">
      <c r="G31651" s="220"/>
    </row>
    <row r="31652" spans="7:7">
      <c r="G31652" s="220"/>
    </row>
    <row r="31653" spans="7:7">
      <c r="G31653" s="220"/>
    </row>
    <row r="31654" spans="7:7">
      <c r="G31654" s="220"/>
    </row>
    <row r="31655" spans="7:7">
      <c r="G31655" s="220"/>
    </row>
    <row r="31656" spans="7:7">
      <c r="G31656" s="220"/>
    </row>
    <row r="31657" spans="7:7">
      <c r="G31657" s="220"/>
    </row>
    <row r="31658" spans="7:7">
      <c r="G31658" s="220"/>
    </row>
    <row r="31659" spans="7:7">
      <c r="G31659" s="220"/>
    </row>
    <row r="31660" spans="7:7">
      <c r="G31660" s="220"/>
    </row>
    <row r="31661" spans="7:7">
      <c r="G31661" s="220"/>
    </row>
    <row r="31662" spans="7:7">
      <c r="G31662" s="220"/>
    </row>
    <row r="31663" spans="7:7">
      <c r="G31663" s="220"/>
    </row>
    <row r="31664" spans="7:7">
      <c r="G31664" s="220"/>
    </row>
    <row r="31665" spans="7:7">
      <c r="G31665" s="220"/>
    </row>
    <row r="31666" spans="7:7">
      <c r="G31666" s="220"/>
    </row>
    <row r="31667" spans="7:7">
      <c r="G31667" s="220"/>
    </row>
    <row r="31668" spans="7:7">
      <c r="G31668" s="220"/>
    </row>
    <row r="31669" spans="7:7">
      <c r="G31669" s="220"/>
    </row>
    <row r="31670" spans="7:7">
      <c r="G31670" s="220"/>
    </row>
    <row r="31671" spans="7:7">
      <c r="G31671" s="220"/>
    </row>
    <row r="31672" spans="7:7">
      <c r="G31672" s="220"/>
    </row>
    <row r="31673" spans="7:7">
      <c r="G31673" s="220"/>
    </row>
    <row r="31674" spans="7:7">
      <c r="G31674" s="220"/>
    </row>
    <row r="31675" spans="7:7">
      <c r="G31675" s="220"/>
    </row>
    <row r="31676" spans="7:7">
      <c r="G31676" s="220"/>
    </row>
    <row r="31677" spans="7:7">
      <c r="G31677" s="220"/>
    </row>
    <row r="31678" spans="7:7">
      <c r="G31678" s="220"/>
    </row>
    <row r="31679" spans="7:7">
      <c r="G31679" s="220"/>
    </row>
    <row r="31680" spans="7:7">
      <c r="G31680" s="220"/>
    </row>
    <row r="31681" spans="7:7">
      <c r="G31681" s="220"/>
    </row>
    <row r="31682" spans="7:7">
      <c r="G31682" s="220"/>
    </row>
    <row r="31683" spans="7:7">
      <c r="G31683" s="220"/>
    </row>
    <row r="31684" spans="7:7">
      <c r="G31684" s="220"/>
    </row>
    <row r="31685" spans="7:7">
      <c r="G31685" s="220"/>
    </row>
    <row r="31686" spans="7:7">
      <c r="G31686" s="220"/>
    </row>
    <row r="31687" spans="7:7">
      <c r="G31687" s="220"/>
    </row>
    <row r="31688" spans="7:7">
      <c r="G31688" s="220"/>
    </row>
    <row r="31689" spans="7:7">
      <c r="G31689" s="220"/>
    </row>
    <row r="31690" spans="7:7">
      <c r="G31690" s="220"/>
    </row>
    <row r="31691" spans="7:7">
      <c r="G31691" s="220"/>
    </row>
    <row r="31692" spans="7:7">
      <c r="G31692" s="220"/>
    </row>
    <row r="31693" spans="7:7">
      <c r="G31693" s="220"/>
    </row>
    <row r="31694" spans="7:7">
      <c r="G31694" s="220"/>
    </row>
    <row r="31695" spans="7:7">
      <c r="G31695" s="220"/>
    </row>
    <row r="31696" spans="7:7">
      <c r="G31696" s="220"/>
    </row>
    <row r="31697" spans="7:7">
      <c r="G31697" s="220"/>
    </row>
    <row r="31698" spans="7:7">
      <c r="G31698" s="220"/>
    </row>
    <row r="31699" spans="7:7">
      <c r="G31699" s="220"/>
    </row>
    <row r="31700" spans="7:7">
      <c r="G31700" s="220"/>
    </row>
    <row r="31701" spans="7:7">
      <c r="G31701" s="220"/>
    </row>
    <row r="31702" spans="7:7">
      <c r="G31702" s="220"/>
    </row>
    <row r="31703" spans="7:7">
      <c r="G31703" s="220"/>
    </row>
    <row r="31704" spans="7:7">
      <c r="G31704" s="220"/>
    </row>
    <row r="31705" spans="7:7">
      <c r="G31705" s="220"/>
    </row>
    <row r="31706" spans="7:7">
      <c r="G31706" s="220"/>
    </row>
    <row r="31707" spans="7:7">
      <c r="G31707" s="220"/>
    </row>
    <row r="31708" spans="7:7">
      <c r="G31708" s="220"/>
    </row>
    <row r="31709" spans="7:7">
      <c r="G31709" s="220"/>
    </row>
    <row r="31710" spans="7:7">
      <c r="G31710" s="220"/>
    </row>
    <row r="31711" spans="7:7">
      <c r="G31711" s="220"/>
    </row>
    <row r="31712" spans="7:7">
      <c r="G31712" s="220"/>
    </row>
    <row r="31713" spans="7:7">
      <c r="G31713" s="220"/>
    </row>
    <row r="31714" spans="7:7">
      <c r="G31714" s="220"/>
    </row>
    <row r="31715" spans="7:7">
      <c r="G31715" s="220"/>
    </row>
    <row r="31716" spans="7:7">
      <c r="G31716" s="220"/>
    </row>
    <row r="31717" spans="7:7">
      <c r="G31717" s="220"/>
    </row>
    <row r="31718" spans="7:7">
      <c r="G31718" s="220"/>
    </row>
    <row r="31719" spans="7:7">
      <c r="G31719" s="220"/>
    </row>
    <row r="31720" spans="7:7">
      <c r="G31720" s="220"/>
    </row>
    <row r="31721" spans="7:7">
      <c r="G31721" s="220"/>
    </row>
    <row r="31722" spans="7:7">
      <c r="G31722" s="220"/>
    </row>
    <row r="31723" spans="7:7">
      <c r="G31723" s="220"/>
    </row>
    <row r="31724" spans="7:7">
      <c r="G31724" s="220"/>
    </row>
    <row r="31725" spans="7:7">
      <c r="G31725" s="220"/>
    </row>
    <row r="31726" spans="7:7">
      <c r="G31726" s="220"/>
    </row>
    <row r="31727" spans="7:7">
      <c r="G31727" s="220"/>
    </row>
    <row r="31728" spans="7:7">
      <c r="G31728" s="220"/>
    </row>
    <row r="31729" spans="7:7">
      <c r="G31729" s="220"/>
    </row>
    <row r="31730" spans="7:7">
      <c r="G31730" s="220"/>
    </row>
    <row r="31731" spans="7:7">
      <c r="G31731" s="220"/>
    </row>
    <row r="31732" spans="7:7">
      <c r="G31732" s="220"/>
    </row>
    <row r="31733" spans="7:7">
      <c r="G31733" s="220"/>
    </row>
    <row r="31734" spans="7:7">
      <c r="G31734" s="220"/>
    </row>
    <row r="31735" spans="7:7">
      <c r="G31735" s="220"/>
    </row>
    <row r="31736" spans="7:7">
      <c r="G31736" s="220"/>
    </row>
    <row r="31737" spans="7:7">
      <c r="G31737" s="220"/>
    </row>
    <row r="31738" spans="7:7">
      <c r="G31738" s="220"/>
    </row>
    <row r="31739" spans="7:7">
      <c r="G31739" s="220"/>
    </row>
    <row r="31740" spans="7:7">
      <c r="G31740" s="220"/>
    </row>
    <row r="31741" spans="7:7">
      <c r="G31741" s="220"/>
    </row>
    <row r="31742" spans="7:7">
      <c r="G31742" s="220"/>
    </row>
    <row r="31743" spans="7:7">
      <c r="G31743" s="220"/>
    </row>
    <row r="31744" spans="7:7">
      <c r="G31744" s="220"/>
    </row>
    <row r="31745" spans="7:7">
      <c r="G31745" s="220"/>
    </row>
    <row r="31746" spans="7:7">
      <c r="G31746" s="220"/>
    </row>
    <row r="31747" spans="7:7">
      <c r="G31747" s="220"/>
    </row>
    <row r="31748" spans="7:7">
      <c r="G31748" s="220"/>
    </row>
    <row r="31749" spans="7:7">
      <c r="G31749" s="220"/>
    </row>
    <row r="31750" spans="7:7">
      <c r="G31750" s="220"/>
    </row>
    <row r="31751" spans="7:7">
      <c r="G31751" s="220"/>
    </row>
    <row r="31752" spans="7:7">
      <c r="G31752" s="220"/>
    </row>
    <row r="31753" spans="7:7">
      <c r="G31753" s="220"/>
    </row>
    <row r="31754" spans="7:7">
      <c r="G31754" s="220"/>
    </row>
    <row r="31755" spans="7:7">
      <c r="G31755" s="220"/>
    </row>
    <row r="31756" spans="7:7">
      <c r="G31756" s="220"/>
    </row>
    <row r="31757" spans="7:7">
      <c r="G31757" s="220"/>
    </row>
    <row r="31758" spans="7:7">
      <c r="G31758" s="220"/>
    </row>
    <row r="31759" spans="7:7">
      <c r="G31759" s="220"/>
    </row>
    <row r="31760" spans="7:7">
      <c r="G31760" s="220"/>
    </row>
    <row r="31761" spans="7:7">
      <c r="G31761" s="220"/>
    </row>
    <row r="31762" spans="7:7">
      <c r="G31762" s="220"/>
    </row>
    <row r="31763" spans="7:7">
      <c r="G31763" s="220"/>
    </row>
    <row r="31764" spans="7:7">
      <c r="G31764" s="220"/>
    </row>
    <row r="31765" spans="7:7">
      <c r="G31765" s="220"/>
    </row>
    <row r="31766" spans="7:7">
      <c r="G31766" s="220"/>
    </row>
    <row r="31767" spans="7:7">
      <c r="G31767" s="220"/>
    </row>
    <row r="31768" spans="7:7">
      <c r="G31768" s="220"/>
    </row>
    <row r="31769" spans="7:7">
      <c r="G31769" s="220"/>
    </row>
    <row r="31770" spans="7:7">
      <c r="G31770" s="220"/>
    </row>
    <row r="31771" spans="7:7">
      <c r="G31771" s="220"/>
    </row>
    <row r="31772" spans="7:7">
      <c r="G31772" s="220"/>
    </row>
    <row r="31773" spans="7:7">
      <c r="G31773" s="220"/>
    </row>
    <row r="31774" spans="7:7">
      <c r="G31774" s="220"/>
    </row>
    <row r="31775" spans="7:7">
      <c r="G31775" s="220"/>
    </row>
    <row r="31776" spans="7:7">
      <c r="G31776" s="220"/>
    </row>
    <row r="31777" spans="7:7">
      <c r="G31777" s="220"/>
    </row>
    <row r="31778" spans="7:7">
      <c r="G31778" s="220"/>
    </row>
    <row r="31779" spans="7:7">
      <c r="G31779" s="220"/>
    </row>
    <row r="31780" spans="7:7">
      <c r="G31780" s="220"/>
    </row>
    <row r="31781" spans="7:7">
      <c r="G31781" s="220"/>
    </row>
    <row r="31782" spans="7:7">
      <c r="G31782" s="220"/>
    </row>
    <row r="31783" spans="7:7">
      <c r="G31783" s="220"/>
    </row>
    <row r="31784" spans="7:7">
      <c r="G31784" s="220"/>
    </row>
    <row r="31785" spans="7:7">
      <c r="G31785" s="220"/>
    </row>
    <row r="31786" spans="7:7">
      <c r="G31786" s="220"/>
    </row>
    <row r="31787" spans="7:7">
      <c r="G31787" s="220"/>
    </row>
    <row r="31788" spans="7:7">
      <c r="G31788" s="220"/>
    </row>
    <row r="31789" spans="7:7">
      <c r="G31789" s="220"/>
    </row>
    <row r="31790" spans="7:7">
      <c r="G31790" s="220"/>
    </row>
    <row r="31791" spans="7:7">
      <c r="G31791" s="220"/>
    </row>
    <row r="31792" spans="7:7">
      <c r="G31792" s="220"/>
    </row>
    <row r="31793" spans="7:7">
      <c r="G31793" s="220"/>
    </row>
    <row r="31794" spans="7:7">
      <c r="G31794" s="220"/>
    </row>
    <row r="31795" spans="7:7">
      <c r="G31795" s="220"/>
    </row>
    <row r="31796" spans="7:7">
      <c r="G31796" s="220"/>
    </row>
    <row r="31797" spans="7:7">
      <c r="G31797" s="220"/>
    </row>
    <row r="31798" spans="7:7">
      <c r="G31798" s="220"/>
    </row>
    <row r="31799" spans="7:7">
      <c r="G31799" s="220"/>
    </row>
    <row r="31800" spans="7:7">
      <c r="G31800" s="220"/>
    </row>
    <row r="31801" spans="7:7">
      <c r="G31801" s="220"/>
    </row>
    <row r="31802" spans="7:7">
      <c r="G31802" s="220"/>
    </row>
    <row r="31803" spans="7:7">
      <c r="G31803" s="220"/>
    </row>
    <row r="31804" spans="7:7">
      <c r="G31804" s="220"/>
    </row>
    <row r="31805" spans="7:7">
      <c r="G31805" s="220"/>
    </row>
    <row r="31806" spans="7:7">
      <c r="G31806" s="220"/>
    </row>
    <row r="31807" spans="7:7">
      <c r="G31807" s="220"/>
    </row>
    <row r="31808" spans="7:7">
      <c r="G31808" s="220"/>
    </row>
    <row r="31809" spans="7:7">
      <c r="G31809" s="220"/>
    </row>
    <row r="31810" spans="7:7">
      <c r="G31810" s="220"/>
    </row>
    <row r="31811" spans="7:7">
      <c r="G31811" s="220"/>
    </row>
    <row r="31812" spans="7:7">
      <c r="G31812" s="220"/>
    </row>
    <row r="31813" spans="7:7">
      <c r="G31813" s="220"/>
    </row>
    <row r="31814" spans="7:7">
      <c r="G31814" s="220"/>
    </row>
    <row r="31815" spans="7:7">
      <c r="G31815" s="220"/>
    </row>
    <row r="31816" spans="7:7">
      <c r="G31816" s="220"/>
    </row>
    <row r="31817" spans="7:7">
      <c r="G31817" s="220"/>
    </row>
    <row r="31818" spans="7:7">
      <c r="G31818" s="220"/>
    </row>
    <row r="31819" spans="7:7">
      <c r="G31819" s="220"/>
    </row>
    <row r="31820" spans="7:7">
      <c r="G31820" s="220"/>
    </row>
    <row r="31821" spans="7:7">
      <c r="G31821" s="220"/>
    </row>
    <row r="31822" spans="7:7">
      <c r="G31822" s="220"/>
    </row>
    <row r="31823" spans="7:7">
      <c r="G31823" s="220"/>
    </row>
    <row r="31824" spans="7:7">
      <c r="G31824" s="220"/>
    </row>
    <row r="31825" spans="7:7">
      <c r="G31825" s="220"/>
    </row>
    <row r="31826" spans="7:7">
      <c r="G31826" s="220"/>
    </row>
    <row r="31827" spans="7:7">
      <c r="G31827" s="220"/>
    </row>
    <row r="31828" spans="7:7">
      <c r="G31828" s="220"/>
    </row>
    <row r="31829" spans="7:7">
      <c r="G31829" s="220"/>
    </row>
    <row r="31830" spans="7:7">
      <c r="G31830" s="220"/>
    </row>
    <row r="31831" spans="7:7">
      <c r="G31831" s="220"/>
    </row>
    <row r="31832" spans="7:7">
      <c r="G31832" s="220"/>
    </row>
    <row r="31833" spans="7:7">
      <c r="G31833" s="220"/>
    </row>
    <row r="31834" spans="7:7">
      <c r="G31834" s="220"/>
    </row>
    <row r="31835" spans="7:7">
      <c r="G31835" s="220"/>
    </row>
    <row r="31836" spans="7:7">
      <c r="G31836" s="220"/>
    </row>
    <row r="31837" spans="7:7">
      <c r="G31837" s="220"/>
    </row>
    <row r="31838" spans="7:7">
      <c r="G31838" s="220"/>
    </row>
    <row r="31839" spans="7:7">
      <c r="G31839" s="220"/>
    </row>
    <row r="31840" spans="7:7">
      <c r="G31840" s="220"/>
    </row>
    <row r="31841" spans="7:7">
      <c r="G31841" s="220"/>
    </row>
    <row r="31842" spans="7:7">
      <c r="G31842" s="220"/>
    </row>
    <row r="31843" spans="7:7">
      <c r="G31843" s="220"/>
    </row>
    <row r="31844" spans="7:7">
      <c r="G31844" s="220"/>
    </row>
    <row r="31845" spans="7:7">
      <c r="G31845" s="220"/>
    </row>
    <row r="31846" spans="7:7">
      <c r="G31846" s="220"/>
    </row>
    <row r="31847" spans="7:7">
      <c r="G31847" s="220"/>
    </row>
    <row r="31848" spans="7:7">
      <c r="G31848" s="220"/>
    </row>
    <row r="31849" spans="7:7">
      <c r="G31849" s="220"/>
    </row>
    <row r="31850" spans="7:7">
      <c r="G31850" s="220"/>
    </row>
    <row r="31851" spans="7:7">
      <c r="G31851" s="220"/>
    </row>
    <row r="31852" spans="7:7">
      <c r="G31852" s="220"/>
    </row>
    <row r="31853" spans="7:7">
      <c r="G31853" s="220"/>
    </row>
    <row r="31854" spans="7:7">
      <c r="G31854" s="220"/>
    </row>
    <row r="31855" spans="7:7">
      <c r="G31855" s="220"/>
    </row>
    <row r="31856" spans="7:7">
      <c r="G31856" s="220"/>
    </row>
    <row r="31857" spans="7:7">
      <c r="G31857" s="220"/>
    </row>
    <row r="31858" spans="7:7">
      <c r="G31858" s="220"/>
    </row>
    <row r="31859" spans="7:7">
      <c r="G31859" s="220"/>
    </row>
    <row r="31860" spans="7:7">
      <c r="G31860" s="220"/>
    </row>
    <row r="31861" spans="7:7">
      <c r="G31861" s="220"/>
    </row>
    <row r="31862" spans="7:7">
      <c r="G31862" s="220"/>
    </row>
    <row r="31863" spans="7:7">
      <c r="G31863" s="220"/>
    </row>
    <row r="31864" spans="7:7">
      <c r="G31864" s="220"/>
    </row>
    <row r="31865" spans="7:7">
      <c r="G31865" s="220"/>
    </row>
    <row r="31866" spans="7:7">
      <c r="G31866" s="220"/>
    </row>
    <row r="31867" spans="7:7">
      <c r="G31867" s="220"/>
    </row>
    <row r="31868" spans="7:7">
      <c r="G31868" s="220"/>
    </row>
    <row r="31869" spans="7:7">
      <c r="G31869" s="220"/>
    </row>
    <row r="31870" spans="7:7">
      <c r="G31870" s="220"/>
    </row>
    <row r="31871" spans="7:7">
      <c r="G31871" s="220"/>
    </row>
    <row r="31872" spans="7:7">
      <c r="G31872" s="220"/>
    </row>
    <row r="31873" spans="7:7">
      <c r="G31873" s="220"/>
    </row>
    <row r="31874" spans="7:7">
      <c r="G31874" s="220"/>
    </row>
    <row r="31875" spans="7:7">
      <c r="G31875" s="220"/>
    </row>
    <row r="31876" spans="7:7">
      <c r="G31876" s="220"/>
    </row>
    <row r="31877" spans="7:7">
      <c r="G31877" s="220"/>
    </row>
    <row r="31878" spans="7:7">
      <c r="G31878" s="220"/>
    </row>
    <row r="31879" spans="7:7">
      <c r="G31879" s="220"/>
    </row>
    <row r="31880" spans="7:7">
      <c r="G31880" s="220"/>
    </row>
    <row r="31881" spans="7:7">
      <c r="G31881" s="220"/>
    </row>
    <row r="31882" spans="7:7">
      <c r="G31882" s="220"/>
    </row>
    <row r="31883" spans="7:7">
      <c r="G31883" s="220"/>
    </row>
    <row r="31884" spans="7:7">
      <c r="G31884" s="220"/>
    </row>
    <row r="31885" spans="7:7">
      <c r="G31885" s="220"/>
    </row>
    <row r="31886" spans="7:7">
      <c r="G31886" s="220"/>
    </row>
    <row r="31887" spans="7:7">
      <c r="G31887" s="220"/>
    </row>
    <row r="31888" spans="7:7">
      <c r="G31888" s="220"/>
    </row>
    <row r="31889" spans="7:7">
      <c r="G31889" s="220"/>
    </row>
    <row r="31890" spans="7:7">
      <c r="G31890" s="220"/>
    </row>
    <row r="31891" spans="7:7">
      <c r="G31891" s="220"/>
    </row>
    <row r="31892" spans="7:7">
      <c r="G31892" s="220"/>
    </row>
    <row r="31893" spans="7:7">
      <c r="G31893" s="220"/>
    </row>
    <row r="31894" spans="7:7">
      <c r="G31894" s="220"/>
    </row>
    <row r="31895" spans="7:7">
      <c r="G31895" s="220"/>
    </row>
    <row r="31896" spans="7:7">
      <c r="G31896" s="220"/>
    </row>
    <row r="31897" spans="7:7">
      <c r="G31897" s="220"/>
    </row>
    <row r="31898" spans="7:7">
      <c r="G31898" s="220"/>
    </row>
    <row r="31899" spans="7:7">
      <c r="G31899" s="220"/>
    </row>
    <row r="31900" spans="7:7">
      <c r="G31900" s="220"/>
    </row>
    <row r="31901" spans="7:7">
      <c r="G31901" s="220"/>
    </row>
    <row r="31902" spans="7:7">
      <c r="G31902" s="220"/>
    </row>
    <row r="31903" spans="7:7">
      <c r="G31903" s="220"/>
    </row>
    <row r="31904" spans="7:7">
      <c r="G31904" s="220"/>
    </row>
    <row r="31905" spans="7:7">
      <c r="G31905" s="220"/>
    </row>
    <row r="31906" spans="7:7">
      <c r="G31906" s="220"/>
    </row>
    <row r="31907" spans="7:7">
      <c r="G31907" s="220"/>
    </row>
    <row r="31908" spans="7:7">
      <c r="G31908" s="220"/>
    </row>
    <row r="31909" spans="7:7">
      <c r="G31909" s="220"/>
    </row>
    <row r="31910" spans="7:7">
      <c r="G31910" s="220"/>
    </row>
    <row r="31911" spans="7:7">
      <c r="G31911" s="220"/>
    </row>
    <row r="31912" spans="7:7">
      <c r="G31912" s="220"/>
    </row>
    <row r="31913" spans="7:7">
      <c r="G31913" s="220"/>
    </row>
    <row r="31914" spans="7:7">
      <c r="G31914" s="220"/>
    </row>
    <row r="31915" spans="7:7">
      <c r="G31915" s="220"/>
    </row>
    <row r="31916" spans="7:7">
      <c r="G31916" s="220"/>
    </row>
    <row r="31917" spans="7:7">
      <c r="G31917" s="220"/>
    </row>
    <row r="31918" spans="7:7">
      <c r="G31918" s="220"/>
    </row>
    <row r="31919" spans="7:7">
      <c r="G31919" s="220"/>
    </row>
    <row r="31920" spans="7:7">
      <c r="G31920" s="220"/>
    </row>
    <row r="31921" spans="7:7">
      <c r="G31921" s="220"/>
    </row>
    <row r="31922" spans="7:7">
      <c r="G31922" s="220"/>
    </row>
    <row r="31923" spans="7:7">
      <c r="G31923" s="220"/>
    </row>
    <row r="31924" spans="7:7">
      <c r="G31924" s="220"/>
    </row>
    <row r="31925" spans="7:7">
      <c r="G31925" s="220"/>
    </row>
    <row r="31926" spans="7:7">
      <c r="G31926" s="220"/>
    </row>
    <row r="31927" spans="7:7">
      <c r="G31927" s="220"/>
    </row>
    <row r="31928" spans="7:7">
      <c r="G31928" s="220"/>
    </row>
    <row r="31929" spans="7:7">
      <c r="G31929" s="220"/>
    </row>
    <row r="31930" spans="7:7">
      <c r="G31930" s="220"/>
    </row>
    <row r="31931" spans="7:7">
      <c r="G31931" s="220"/>
    </row>
    <row r="31932" spans="7:7">
      <c r="G31932" s="220"/>
    </row>
    <row r="31933" spans="7:7">
      <c r="G31933" s="220"/>
    </row>
    <row r="31934" spans="7:7">
      <c r="G31934" s="220"/>
    </row>
    <row r="31935" spans="7:7">
      <c r="G31935" s="220"/>
    </row>
    <row r="31936" spans="7:7">
      <c r="G31936" s="220"/>
    </row>
    <row r="31937" spans="7:7">
      <c r="G31937" s="220"/>
    </row>
    <row r="31938" spans="7:7">
      <c r="G31938" s="220"/>
    </row>
    <row r="31939" spans="7:7">
      <c r="G31939" s="220"/>
    </row>
    <row r="31940" spans="7:7">
      <c r="G31940" s="220"/>
    </row>
    <row r="31941" spans="7:7">
      <c r="G31941" s="220"/>
    </row>
    <row r="31942" spans="7:7">
      <c r="G31942" s="220"/>
    </row>
    <row r="31943" spans="7:7">
      <c r="G31943" s="220"/>
    </row>
    <row r="31944" spans="7:7">
      <c r="G31944" s="220"/>
    </row>
    <row r="31945" spans="7:7">
      <c r="G31945" s="220"/>
    </row>
    <row r="31946" spans="7:7">
      <c r="G31946" s="220"/>
    </row>
    <row r="31947" spans="7:7">
      <c r="G31947" s="220"/>
    </row>
    <row r="31948" spans="7:7">
      <c r="G31948" s="220"/>
    </row>
    <row r="31949" spans="7:7">
      <c r="G31949" s="220"/>
    </row>
    <row r="31950" spans="7:7">
      <c r="G31950" s="220"/>
    </row>
    <row r="31951" spans="7:7">
      <c r="G31951" s="220"/>
    </row>
    <row r="31952" spans="7:7">
      <c r="G31952" s="220"/>
    </row>
    <row r="31953" spans="7:7">
      <c r="G31953" s="220"/>
    </row>
    <row r="31954" spans="7:7">
      <c r="G31954" s="220"/>
    </row>
    <row r="31955" spans="7:7">
      <c r="G31955" s="220"/>
    </row>
    <row r="31956" spans="7:7">
      <c r="G31956" s="220"/>
    </row>
    <row r="31957" spans="7:7">
      <c r="G31957" s="220"/>
    </row>
    <row r="31958" spans="7:7">
      <c r="G31958" s="220"/>
    </row>
    <row r="31959" spans="7:7">
      <c r="G31959" s="220"/>
    </row>
    <row r="31960" spans="7:7">
      <c r="G31960" s="220"/>
    </row>
    <row r="31961" spans="7:7">
      <c r="G31961" s="220"/>
    </row>
    <row r="31962" spans="7:7">
      <c r="G31962" s="220"/>
    </row>
    <row r="31963" spans="7:7">
      <c r="G31963" s="220"/>
    </row>
    <row r="31964" spans="7:7">
      <c r="G31964" s="220"/>
    </row>
    <row r="31965" spans="7:7">
      <c r="G31965" s="220"/>
    </row>
    <row r="31966" spans="7:7">
      <c r="G31966" s="220"/>
    </row>
    <row r="31967" spans="7:7">
      <c r="G31967" s="220"/>
    </row>
    <row r="31968" spans="7:7">
      <c r="G31968" s="220"/>
    </row>
    <row r="31969" spans="7:7">
      <c r="G31969" s="220"/>
    </row>
    <row r="31970" spans="7:7">
      <c r="G31970" s="220"/>
    </row>
    <row r="31971" spans="7:7">
      <c r="G31971" s="220"/>
    </row>
    <row r="31972" spans="7:7">
      <c r="G31972" s="220"/>
    </row>
    <row r="31973" spans="7:7">
      <c r="G31973" s="220"/>
    </row>
    <row r="31974" spans="7:7">
      <c r="G31974" s="220"/>
    </row>
    <row r="31975" spans="7:7">
      <c r="G31975" s="220"/>
    </row>
    <row r="31976" spans="7:7">
      <c r="G31976" s="220"/>
    </row>
    <row r="31977" spans="7:7">
      <c r="G31977" s="220"/>
    </row>
    <row r="31978" spans="7:7">
      <c r="G31978" s="220"/>
    </row>
    <row r="31979" spans="7:7">
      <c r="G31979" s="220"/>
    </row>
    <row r="31980" spans="7:7">
      <c r="G31980" s="220"/>
    </row>
    <row r="31981" spans="7:7">
      <c r="G31981" s="220"/>
    </row>
    <row r="31982" spans="7:7">
      <c r="G31982" s="220"/>
    </row>
    <row r="31983" spans="7:7">
      <c r="G31983" s="220"/>
    </row>
    <row r="31984" spans="7:7">
      <c r="G31984" s="220"/>
    </row>
    <row r="31985" spans="7:7">
      <c r="G31985" s="220"/>
    </row>
    <row r="31986" spans="7:7">
      <c r="G31986" s="220"/>
    </row>
    <row r="31987" spans="7:7">
      <c r="G31987" s="220"/>
    </row>
    <row r="31988" spans="7:7">
      <c r="G31988" s="220"/>
    </row>
    <row r="31989" spans="7:7">
      <c r="G31989" s="220"/>
    </row>
    <row r="31990" spans="7:7">
      <c r="G31990" s="220"/>
    </row>
    <row r="31991" spans="7:7">
      <c r="G31991" s="220"/>
    </row>
    <row r="31992" spans="7:7">
      <c r="G31992" s="220"/>
    </row>
    <row r="31993" spans="7:7">
      <c r="G31993" s="220"/>
    </row>
    <row r="31994" spans="7:7">
      <c r="G31994" s="220"/>
    </row>
    <row r="31995" spans="7:7">
      <c r="G31995" s="220"/>
    </row>
    <row r="31996" spans="7:7">
      <c r="G31996" s="220"/>
    </row>
    <row r="31997" spans="7:7">
      <c r="G31997" s="220"/>
    </row>
    <row r="31998" spans="7:7">
      <c r="G31998" s="220"/>
    </row>
    <row r="31999" spans="7:7">
      <c r="G31999" s="220"/>
    </row>
    <row r="32000" spans="7:7">
      <c r="G32000" s="220"/>
    </row>
    <row r="32001" spans="7:7">
      <c r="G32001" s="220"/>
    </row>
    <row r="32002" spans="7:7">
      <c r="G32002" s="220"/>
    </row>
    <row r="32003" spans="7:7">
      <c r="G32003" s="220"/>
    </row>
    <row r="32004" spans="7:7">
      <c r="G32004" s="220"/>
    </row>
    <row r="32005" spans="7:7">
      <c r="G32005" s="220"/>
    </row>
    <row r="32006" spans="7:7">
      <c r="G32006" s="220"/>
    </row>
    <row r="32007" spans="7:7">
      <c r="G32007" s="220"/>
    </row>
    <row r="32008" spans="7:7">
      <c r="G32008" s="220"/>
    </row>
    <row r="32009" spans="7:7">
      <c r="G32009" s="220"/>
    </row>
    <row r="32010" spans="7:7">
      <c r="G32010" s="220"/>
    </row>
    <row r="32011" spans="7:7">
      <c r="G32011" s="220"/>
    </row>
    <row r="32012" spans="7:7">
      <c r="G32012" s="220"/>
    </row>
    <row r="32013" spans="7:7">
      <c r="G32013" s="220"/>
    </row>
    <row r="32014" spans="7:7">
      <c r="G32014" s="220"/>
    </row>
    <row r="32015" spans="7:7">
      <c r="G32015" s="220"/>
    </row>
    <row r="32016" spans="7:7">
      <c r="G32016" s="220"/>
    </row>
    <row r="32017" spans="7:7">
      <c r="G32017" s="220"/>
    </row>
    <row r="32018" spans="7:7">
      <c r="G32018" s="220"/>
    </row>
    <row r="32019" spans="7:7">
      <c r="G32019" s="220"/>
    </row>
    <row r="32020" spans="7:7">
      <c r="G32020" s="220"/>
    </row>
    <row r="32021" spans="7:7">
      <c r="G32021" s="220"/>
    </row>
    <row r="32022" spans="7:7">
      <c r="G32022" s="220"/>
    </row>
    <row r="32023" spans="7:7">
      <c r="G32023" s="220"/>
    </row>
    <row r="32024" spans="7:7">
      <c r="G32024" s="220"/>
    </row>
    <row r="32025" spans="7:7">
      <c r="G32025" s="220"/>
    </row>
    <row r="32026" spans="7:7">
      <c r="G32026" s="220"/>
    </row>
    <row r="32027" spans="7:7">
      <c r="G32027" s="220"/>
    </row>
    <row r="32028" spans="7:7">
      <c r="G32028" s="220"/>
    </row>
    <row r="32029" spans="7:7">
      <c r="G32029" s="220"/>
    </row>
    <row r="32030" spans="7:7">
      <c r="G32030" s="220"/>
    </row>
    <row r="32031" spans="7:7">
      <c r="G32031" s="220"/>
    </row>
    <row r="32032" spans="7:7">
      <c r="G32032" s="220"/>
    </row>
    <row r="32033" spans="7:7">
      <c r="G32033" s="220"/>
    </row>
    <row r="32034" spans="7:7">
      <c r="G32034" s="220"/>
    </row>
    <row r="32035" spans="7:7">
      <c r="G32035" s="220"/>
    </row>
    <row r="32036" spans="7:7">
      <c r="G32036" s="220"/>
    </row>
    <row r="32037" spans="7:7">
      <c r="G32037" s="220"/>
    </row>
    <row r="32038" spans="7:7">
      <c r="G32038" s="220"/>
    </row>
    <row r="32039" spans="7:7">
      <c r="G32039" s="220"/>
    </row>
    <row r="32040" spans="7:7">
      <c r="G32040" s="220"/>
    </row>
    <row r="32041" spans="7:7">
      <c r="G32041" s="220"/>
    </row>
    <row r="32042" spans="7:7">
      <c r="G32042" s="220"/>
    </row>
    <row r="32043" spans="7:7">
      <c r="G32043" s="220"/>
    </row>
    <row r="32044" spans="7:7">
      <c r="G32044" s="220"/>
    </row>
    <row r="32045" spans="7:7">
      <c r="G32045" s="220"/>
    </row>
    <row r="32046" spans="7:7">
      <c r="G32046" s="220"/>
    </row>
    <row r="32047" spans="7:7">
      <c r="G32047" s="220"/>
    </row>
    <row r="32048" spans="7:7">
      <c r="G32048" s="220"/>
    </row>
    <row r="32049" spans="7:7">
      <c r="G32049" s="220"/>
    </row>
    <row r="32050" spans="7:7">
      <c r="G32050" s="220"/>
    </row>
    <row r="32051" spans="7:7">
      <c r="G32051" s="220"/>
    </row>
    <row r="32052" spans="7:7">
      <c r="G32052" s="220"/>
    </row>
    <row r="32053" spans="7:7">
      <c r="G32053" s="220"/>
    </row>
    <row r="32054" spans="7:7">
      <c r="G32054" s="220"/>
    </row>
    <row r="32055" spans="7:7">
      <c r="G32055" s="220"/>
    </row>
    <row r="32056" spans="7:7">
      <c r="G32056" s="220"/>
    </row>
    <row r="32057" spans="7:7">
      <c r="G32057" s="220"/>
    </row>
    <row r="32058" spans="7:7">
      <c r="G32058" s="220"/>
    </row>
    <row r="32059" spans="7:7">
      <c r="G32059" s="220"/>
    </row>
    <row r="32060" spans="7:7">
      <c r="G32060" s="220"/>
    </row>
    <row r="32061" spans="7:7">
      <c r="G32061" s="220"/>
    </row>
    <row r="32062" spans="7:7">
      <c r="G32062" s="220"/>
    </row>
    <row r="32063" spans="7:7">
      <c r="G32063" s="220"/>
    </row>
    <row r="32064" spans="7:7">
      <c r="G32064" s="220"/>
    </row>
    <row r="32065" spans="7:7">
      <c r="G32065" s="220"/>
    </row>
    <row r="32066" spans="7:7">
      <c r="G32066" s="220"/>
    </row>
    <row r="32067" spans="7:7">
      <c r="G32067" s="220"/>
    </row>
    <row r="32068" spans="7:7">
      <c r="G32068" s="220"/>
    </row>
    <row r="32069" spans="7:7">
      <c r="G32069" s="220"/>
    </row>
    <row r="32070" spans="7:7">
      <c r="G32070" s="220"/>
    </row>
    <row r="32071" spans="7:7">
      <c r="G32071" s="220"/>
    </row>
    <row r="32072" spans="7:7">
      <c r="G32072" s="220"/>
    </row>
    <row r="32073" spans="7:7">
      <c r="G32073" s="220"/>
    </row>
    <row r="32074" spans="7:7">
      <c r="G32074" s="220"/>
    </row>
    <row r="32075" spans="7:7">
      <c r="G32075" s="220"/>
    </row>
    <row r="32076" spans="7:7">
      <c r="G32076" s="220"/>
    </row>
    <row r="32077" spans="7:7">
      <c r="G32077" s="220"/>
    </row>
    <row r="32078" spans="7:7">
      <c r="G32078" s="220"/>
    </row>
    <row r="32079" spans="7:7">
      <c r="G32079" s="220"/>
    </row>
    <row r="32080" spans="7:7">
      <c r="G32080" s="220"/>
    </row>
    <row r="32081" spans="7:7">
      <c r="G32081" s="220"/>
    </row>
    <row r="32082" spans="7:7">
      <c r="G32082" s="220"/>
    </row>
    <row r="32083" spans="7:7">
      <c r="G32083" s="220"/>
    </row>
    <row r="32084" spans="7:7">
      <c r="G32084" s="220"/>
    </row>
    <row r="32085" spans="7:7">
      <c r="G32085" s="220"/>
    </row>
    <row r="32086" spans="7:7">
      <c r="G32086" s="220"/>
    </row>
    <row r="32087" spans="7:7">
      <c r="G32087" s="220"/>
    </row>
    <row r="32088" spans="7:7">
      <c r="G32088" s="220"/>
    </row>
    <row r="32089" spans="7:7">
      <c r="G32089" s="220"/>
    </row>
    <row r="32090" spans="7:7">
      <c r="G32090" s="220"/>
    </row>
    <row r="32091" spans="7:7">
      <c r="G32091" s="220"/>
    </row>
    <row r="32092" spans="7:7">
      <c r="G32092" s="220"/>
    </row>
    <row r="32093" spans="7:7">
      <c r="G32093" s="220"/>
    </row>
    <row r="32094" spans="7:7">
      <c r="G32094" s="220"/>
    </row>
    <row r="32095" spans="7:7">
      <c r="G32095" s="220"/>
    </row>
    <row r="32096" spans="7:7">
      <c r="G32096" s="220"/>
    </row>
    <row r="32097" spans="7:7">
      <c r="G32097" s="220"/>
    </row>
    <row r="32098" spans="7:7">
      <c r="G32098" s="220"/>
    </row>
    <row r="32099" spans="7:7">
      <c r="G32099" s="220"/>
    </row>
    <row r="32100" spans="7:7">
      <c r="G32100" s="220"/>
    </row>
    <row r="32101" spans="7:7">
      <c r="G32101" s="220"/>
    </row>
    <row r="32102" spans="7:7">
      <c r="G32102" s="220"/>
    </row>
    <row r="32103" spans="7:7">
      <c r="G32103" s="220"/>
    </row>
    <row r="32104" spans="7:7">
      <c r="G32104" s="220"/>
    </row>
    <row r="32105" spans="7:7">
      <c r="G32105" s="220"/>
    </row>
    <row r="32106" spans="7:7">
      <c r="G32106" s="220"/>
    </row>
    <row r="32107" spans="7:7">
      <c r="G32107" s="220"/>
    </row>
    <row r="32108" spans="7:7">
      <c r="G32108" s="220"/>
    </row>
    <row r="32109" spans="7:7">
      <c r="G32109" s="220"/>
    </row>
    <row r="32110" spans="7:7">
      <c r="G32110" s="220"/>
    </row>
    <row r="32111" spans="7:7">
      <c r="G32111" s="220"/>
    </row>
    <row r="32112" spans="7:7">
      <c r="G32112" s="220"/>
    </row>
    <row r="32113" spans="7:7">
      <c r="G32113" s="220"/>
    </row>
    <row r="32114" spans="7:7">
      <c r="G32114" s="220"/>
    </row>
    <row r="32115" spans="7:7">
      <c r="G32115" s="220"/>
    </row>
    <row r="32116" spans="7:7">
      <c r="G32116" s="220"/>
    </row>
    <row r="32117" spans="7:7">
      <c r="G32117" s="220"/>
    </row>
    <row r="32118" spans="7:7">
      <c r="G32118" s="220"/>
    </row>
    <row r="32119" spans="7:7">
      <c r="G32119" s="220"/>
    </row>
    <row r="32120" spans="7:7">
      <c r="G32120" s="220"/>
    </row>
    <row r="32121" spans="7:7">
      <c r="G32121" s="220"/>
    </row>
    <row r="32122" spans="7:7">
      <c r="G32122" s="220"/>
    </row>
    <row r="32123" spans="7:7">
      <c r="G32123" s="220"/>
    </row>
    <row r="32124" spans="7:7">
      <c r="G32124" s="220"/>
    </row>
    <row r="32125" spans="7:7">
      <c r="G32125" s="220"/>
    </row>
    <row r="32126" spans="7:7">
      <c r="G32126" s="220"/>
    </row>
    <row r="32127" spans="7:7">
      <c r="G32127" s="220"/>
    </row>
    <row r="32128" spans="7:7">
      <c r="G32128" s="220"/>
    </row>
    <row r="32129" spans="7:7">
      <c r="G32129" s="220"/>
    </row>
    <row r="32130" spans="7:7">
      <c r="G32130" s="220"/>
    </row>
    <row r="32131" spans="7:7">
      <c r="G32131" s="220"/>
    </row>
    <row r="32132" spans="7:7">
      <c r="G32132" s="220"/>
    </row>
    <row r="32133" spans="7:7">
      <c r="G32133" s="220"/>
    </row>
    <row r="32134" spans="7:7">
      <c r="G32134" s="220"/>
    </row>
    <row r="32135" spans="7:7">
      <c r="G32135" s="220"/>
    </row>
    <row r="32136" spans="7:7">
      <c r="G32136" s="220"/>
    </row>
    <row r="32137" spans="7:7">
      <c r="G32137" s="220"/>
    </row>
    <row r="32138" spans="7:7">
      <c r="G32138" s="220"/>
    </row>
    <row r="32139" spans="7:7">
      <c r="G32139" s="220"/>
    </row>
    <row r="32140" spans="7:7">
      <c r="G32140" s="220"/>
    </row>
    <row r="32141" spans="7:7">
      <c r="G32141" s="220"/>
    </row>
    <row r="32142" spans="7:7">
      <c r="G32142" s="220"/>
    </row>
    <row r="32143" spans="7:7">
      <c r="G32143" s="220"/>
    </row>
    <row r="32144" spans="7:7">
      <c r="G32144" s="220"/>
    </row>
    <row r="32145" spans="7:7">
      <c r="G32145" s="220"/>
    </row>
    <row r="32146" spans="7:7">
      <c r="G32146" s="220"/>
    </row>
    <row r="32147" spans="7:7">
      <c r="G32147" s="220"/>
    </row>
    <row r="32148" spans="7:7">
      <c r="G32148" s="220"/>
    </row>
    <row r="32149" spans="7:7">
      <c r="G32149" s="220"/>
    </row>
    <row r="32150" spans="7:7">
      <c r="G32150" s="220"/>
    </row>
    <row r="32151" spans="7:7">
      <c r="G32151" s="220"/>
    </row>
    <row r="32152" spans="7:7">
      <c r="G32152" s="220"/>
    </row>
    <row r="32153" spans="7:7">
      <c r="G32153" s="220"/>
    </row>
    <row r="32154" spans="7:7">
      <c r="G32154" s="220"/>
    </row>
    <row r="32155" spans="7:7">
      <c r="G32155" s="220"/>
    </row>
    <row r="32156" spans="7:7">
      <c r="G32156" s="220"/>
    </row>
    <row r="32157" spans="7:7">
      <c r="G32157" s="220"/>
    </row>
    <row r="32158" spans="7:7">
      <c r="G32158" s="220"/>
    </row>
    <row r="32159" spans="7:7">
      <c r="G32159" s="220"/>
    </row>
    <row r="32160" spans="7:7">
      <c r="G32160" s="220"/>
    </row>
    <row r="32161" spans="7:7">
      <c r="G32161" s="220"/>
    </row>
    <row r="32162" spans="7:7">
      <c r="G32162" s="220"/>
    </row>
    <row r="32163" spans="7:7">
      <c r="G32163" s="220"/>
    </row>
    <row r="32164" spans="7:7">
      <c r="G32164" s="220"/>
    </row>
    <row r="32165" spans="7:7">
      <c r="G32165" s="220"/>
    </row>
    <row r="32166" spans="7:7">
      <c r="G32166" s="220"/>
    </row>
    <row r="32167" spans="7:7">
      <c r="G32167" s="220"/>
    </row>
    <row r="32168" spans="7:7">
      <c r="G32168" s="220"/>
    </row>
    <row r="32169" spans="7:7">
      <c r="G32169" s="220"/>
    </row>
    <row r="32170" spans="7:7">
      <c r="G32170" s="220"/>
    </row>
    <row r="32171" spans="7:7">
      <c r="G32171" s="220"/>
    </row>
    <row r="32172" spans="7:7">
      <c r="G32172" s="220"/>
    </row>
    <row r="32173" spans="7:7">
      <c r="G32173" s="220"/>
    </row>
    <row r="32174" spans="7:7">
      <c r="G32174" s="220"/>
    </row>
    <row r="32175" spans="7:7">
      <c r="G32175" s="220"/>
    </row>
    <row r="32176" spans="7:7">
      <c r="G32176" s="220"/>
    </row>
    <row r="32177" spans="7:7">
      <c r="G32177" s="220"/>
    </row>
    <row r="32178" spans="7:7">
      <c r="G32178" s="220"/>
    </row>
    <row r="32179" spans="7:7">
      <c r="G32179" s="220"/>
    </row>
    <row r="32180" spans="7:7">
      <c r="G32180" s="220"/>
    </row>
    <row r="32181" spans="7:7">
      <c r="G32181" s="220"/>
    </row>
    <row r="32182" spans="7:7">
      <c r="G32182" s="220"/>
    </row>
    <row r="32183" spans="7:7">
      <c r="G32183" s="220"/>
    </row>
    <row r="32184" spans="7:7">
      <c r="G32184" s="220"/>
    </row>
    <row r="32185" spans="7:7">
      <c r="G32185" s="220"/>
    </row>
    <row r="32186" spans="7:7">
      <c r="G32186" s="220"/>
    </row>
    <row r="32187" spans="7:7">
      <c r="G32187" s="220"/>
    </row>
    <row r="32188" spans="7:7">
      <c r="G32188" s="220"/>
    </row>
    <row r="32189" spans="7:7">
      <c r="G32189" s="220"/>
    </row>
    <row r="32190" spans="7:7">
      <c r="G32190" s="220"/>
    </row>
    <row r="32191" spans="7:7">
      <c r="G32191" s="220"/>
    </row>
    <row r="32192" spans="7:7">
      <c r="G32192" s="220"/>
    </row>
    <row r="32193" spans="7:7">
      <c r="G32193" s="220"/>
    </row>
    <row r="32194" spans="7:7">
      <c r="G32194" s="220"/>
    </row>
    <row r="32195" spans="7:7">
      <c r="G32195" s="220"/>
    </row>
    <row r="32196" spans="7:7">
      <c r="G32196" s="220"/>
    </row>
    <row r="32197" spans="7:7">
      <c r="G32197" s="220"/>
    </row>
    <row r="32198" spans="7:7">
      <c r="G32198" s="220"/>
    </row>
    <row r="32199" spans="7:7">
      <c r="G32199" s="220"/>
    </row>
    <row r="32200" spans="7:7">
      <c r="G32200" s="220"/>
    </row>
    <row r="32201" spans="7:7">
      <c r="G32201" s="220"/>
    </row>
    <row r="32202" spans="7:7">
      <c r="G32202" s="220"/>
    </row>
    <row r="32203" spans="7:7">
      <c r="G32203" s="220"/>
    </row>
    <row r="32204" spans="7:7">
      <c r="G32204" s="220"/>
    </row>
    <row r="32205" spans="7:7">
      <c r="G32205" s="220"/>
    </row>
    <row r="32206" spans="7:7">
      <c r="G32206" s="220"/>
    </row>
    <row r="32207" spans="7:7">
      <c r="G32207" s="220"/>
    </row>
    <row r="32208" spans="7:7">
      <c r="G32208" s="220"/>
    </row>
    <row r="32209" spans="7:7">
      <c r="G32209" s="220"/>
    </row>
    <row r="32210" spans="7:7">
      <c r="G32210" s="220"/>
    </row>
    <row r="32211" spans="7:7">
      <c r="G32211" s="220"/>
    </row>
    <row r="32212" spans="7:7">
      <c r="G32212" s="220"/>
    </row>
    <row r="32213" spans="7:7">
      <c r="G32213" s="220"/>
    </row>
    <row r="32214" spans="7:7">
      <c r="G32214" s="220"/>
    </row>
    <row r="32215" spans="7:7">
      <c r="G32215" s="220"/>
    </row>
    <row r="32216" spans="7:7">
      <c r="G32216" s="220"/>
    </row>
    <row r="32217" spans="7:7">
      <c r="G32217" s="220"/>
    </row>
    <row r="32218" spans="7:7">
      <c r="G32218" s="220"/>
    </row>
    <row r="32219" spans="7:7">
      <c r="G32219" s="220"/>
    </row>
    <row r="32220" spans="7:7">
      <c r="G32220" s="220"/>
    </row>
    <row r="32221" spans="7:7">
      <c r="G32221" s="220"/>
    </row>
    <row r="32222" spans="7:7">
      <c r="G32222" s="220"/>
    </row>
    <row r="32223" spans="7:7">
      <c r="G32223" s="220"/>
    </row>
    <row r="32224" spans="7:7">
      <c r="G32224" s="220"/>
    </row>
    <row r="32225" spans="7:7">
      <c r="G32225" s="220"/>
    </row>
    <row r="32226" spans="7:7">
      <c r="G32226" s="220"/>
    </row>
    <row r="32227" spans="7:7">
      <c r="G32227" s="220"/>
    </row>
    <row r="32228" spans="7:7">
      <c r="G32228" s="220"/>
    </row>
    <row r="32229" spans="7:7">
      <c r="G32229" s="220"/>
    </row>
    <row r="32230" spans="7:7">
      <c r="G32230" s="220"/>
    </row>
    <row r="32231" spans="7:7">
      <c r="G32231" s="220"/>
    </row>
    <row r="32232" spans="7:7">
      <c r="G32232" s="220"/>
    </row>
    <row r="32233" spans="7:7">
      <c r="G32233" s="220"/>
    </row>
    <row r="32234" spans="7:7">
      <c r="G32234" s="220"/>
    </row>
    <row r="32235" spans="7:7">
      <c r="G32235" s="220"/>
    </row>
    <row r="32236" spans="7:7">
      <c r="G32236" s="220"/>
    </row>
    <row r="32237" spans="7:7">
      <c r="G32237" s="220"/>
    </row>
    <row r="32238" spans="7:7">
      <c r="G32238" s="220"/>
    </row>
    <row r="32239" spans="7:7">
      <c r="G32239" s="220"/>
    </row>
    <row r="32240" spans="7:7">
      <c r="G32240" s="220"/>
    </row>
    <row r="32241" spans="7:7">
      <c r="G32241" s="220"/>
    </row>
    <row r="32242" spans="7:7">
      <c r="G32242" s="220"/>
    </row>
    <row r="32243" spans="7:7">
      <c r="G32243" s="220"/>
    </row>
    <row r="32244" spans="7:7">
      <c r="G32244" s="220"/>
    </row>
    <row r="32245" spans="7:7">
      <c r="G32245" s="220"/>
    </row>
    <row r="32246" spans="7:7">
      <c r="G32246" s="220"/>
    </row>
    <row r="32247" spans="7:7">
      <c r="G32247" s="220"/>
    </row>
    <row r="32248" spans="7:7">
      <c r="G32248" s="220"/>
    </row>
    <row r="32249" spans="7:7">
      <c r="G32249" s="220"/>
    </row>
    <row r="32250" spans="7:7">
      <c r="G32250" s="220"/>
    </row>
    <row r="32251" spans="7:7">
      <c r="G32251" s="220"/>
    </row>
    <row r="32252" spans="7:7">
      <c r="G32252" s="220"/>
    </row>
    <row r="32253" spans="7:7">
      <c r="G32253" s="220"/>
    </row>
    <row r="32254" spans="7:7">
      <c r="G32254" s="220"/>
    </row>
    <row r="32255" spans="7:7">
      <c r="G32255" s="220"/>
    </row>
    <row r="32256" spans="7:7">
      <c r="G32256" s="220"/>
    </row>
    <row r="32257" spans="7:7">
      <c r="G32257" s="220"/>
    </row>
    <row r="32258" spans="7:7">
      <c r="G32258" s="220"/>
    </row>
    <row r="32259" spans="7:7">
      <c r="G32259" s="220"/>
    </row>
    <row r="32260" spans="7:7">
      <c r="G32260" s="220"/>
    </row>
    <row r="32261" spans="7:7">
      <c r="G32261" s="220"/>
    </row>
    <row r="32262" spans="7:7">
      <c r="G32262" s="220"/>
    </row>
    <row r="32263" spans="7:7">
      <c r="G32263" s="220"/>
    </row>
    <row r="32264" spans="7:7">
      <c r="G32264" s="220"/>
    </row>
    <row r="32265" spans="7:7">
      <c r="G32265" s="220"/>
    </row>
    <row r="32266" spans="7:7">
      <c r="G32266" s="220"/>
    </row>
    <row r="32267" spans="7:7">
      <c r="G32267" s="220"/>
    </row>
    <row r="32268" spans="7:7">
      <c r="G32268" s="220"/>
    </row>
    <row r="32269" spans="7:7">
      <c r="G32269" s="220"/>
    </row>
    <row r="32270" spans="7:7">
      <c r="G32270" s="220"/>
    </row>
    <row r="32271" spans="7:7">
      <c r="G32271" s="220"/>
    </row>
    <row r="32272" spans="7:7">
      <c r="G32272" s="220"/>
    </row>
    <row r="32273" spans="7:7">
      <c r="G32273" s="220"/>
    </row>
    <row r="32274" spans="7:7">
      <c r="G32274" s="220"/>
    </row>
    <row r="32275" spans="7:7">
      <c r="G32275" s="220"/>
    </row>
    <row r="32276" spans="7:7">
      <c r="G32276" s="220"/>
    </row>
    <row r="32277" spans="7:7">
      <c r="G32277" s="220"/>
    </row>
    <row r="32278" spans="7:7">
      <c r="G32278" s="220"/>
    </row>
    <row r="32279" spans="7:7">
      <c r="G32279" s="220"/>
    </row>
    <row r="32280" spans="7:7">
      <c r="G32280" s="220"/>
    </row>
    <row r="32281" spans="7:7">
      <c r="G32281" s="220"/>
    </row>
    <row r="32282" spans="7:7">
      <c r="G32282" s="220"/>
    </row>
    <row r="32283" spans="7:7">
      <c r="G32283" s="220"/>
    </row>
    <row r="32284" spans="7:7">
      <c r="G32284" s="220"/>
    </row>
    <row r="32285" spans="7:7">
      <c r="G32285" s="220"/>
    </row>
    <row r="32286" spans="7:7">
      <c r="G32286" s="220"/>
    </row>
    <row r="32287" spans="7:7">
      <c r="G32287" s="220"/>
    </row>
    <row r="32288" spans="7:7">
      <c r="G32288" s="220"/>
    </row>
    <row r="32289" spans="7:7">
      <c r="G32289" s="220"/>
    </row>
    <row r="32290" spans="7:7">
      <c r="G32290" s="220"/>
    </row>
    <row r="32291" spans="7:7">
      <c r="G32291" s="220"/>
    </row>
    <row r="32292" spans="7:7">
      <c r="G32292" s="220"/>
    </row>
    <row r="32293" spans="7:7">
      <c r="G32293" s="220"/>
    </row>
    <row r="32294" spans="7:7">
      <c r="G32294" s="220"/>
    </row>
    <row r="32295" spans="7:7">
      <c r="G32295" s="220"/>
    </row>
    <row r="32296" spans="7:7">
      <c r="G32296" s="220"/>
    </row>
    <row r="32297" spans="7:7">
      <c r="G32297" s="220"/>
    </row>
    <row r="32298" spans="7:7">
      <c r="G32298" s="220"/>
    </row>
    <row r="32299" spans="7:7">
      <c r="G32299" s="220"/>
    </row>
    <row r="32300" spans="7:7">
      <c r="G32300" s="220"/>
    </row>
    <row r="32301" spans="7:7">
      <c r="G32301" s="220"/>
    </row>
    <row r="32302" spans="7:7">
      <c r="G32302" s="220"/>
    </row>
    <row r="32303" spans="7:7">
      <c r="G32303" s="220"/>
    </row>
    <row r="32304" spans="7:7">
      <c r="G32304" s="220"/>
    </row>
    <row r="32305" spans="7:7">
      <c r="G32305" s="220"/>
    </row>
    <row r="32306" spans="7:7">
      <c r="G32306" s="220"/>
    </row>
    <row r="32307" spans="7:7">
      <c r="G32307" s="220"/>
    </row>
    <row r="32308" spans="7:7">
      <c r="G32308" s="220"/>
    </row>
    <row r="32309" spans="7:7">
      <c r="G32309" s="220"/>
    </row>
    <row r="32310" spans="7:7">
      <c r="G32310" s="220"/>
    </row>
    <row r="32311" spans="7:7">
      <c r="G32311" s="220"/>
    </row>
    <row r="32312" spans="7:7">
      <c r="G32312" s="220"/>
    </row>
    <row r="32313" spans="7:7">
      <c r="G32313" s="220"/>
    </row>
    <row r="32314" spans="7:7">
      <c r="G32314" s="220"/>
    </row>
    <row r="32315" spans="7:7">
      <c r="G32315" s="220"/>
    </row>
    <row r="32316" spans="7:7">
      <c r="G32316" s="220"/>
    </row>
    <row r="32317" spans="7:7">
      <c r="G32317" s="220"/>
    </row>
    <row r="32318" spans="7:7">
      <c r="G32318" s="220"/>
    </row>
    <row r="32319" spans="7:7">
      <c r="G32319" s="220"/>
    </row>
    <row r="32320" spans="7:7">
      <c r="G32320" s="220"/>
    </row>
    <row r="32321" spans="7:7">
      <c r="G32321" s="220"/>
    </row>
    <row r="32322" spans="7:7">
      <c r="G32322" s="220"/>
    </row>
    <row r="32323" spans="7:7">
      <c r="G32323" s="220"/>
    </row>
    <row r="32324" spans="7:7">
      <c r="G32324" s="220"/>
    </row>
    <row r="32325" spans="7:7">
      <c r="G32325" s="220"/>
    </row>
    <row r="32326" spans="7:7">
      <c r="G32326" s="220"/>
    </row>
    <row r="32327" spans="7:7">
      <c r="G32327" s="220"/>
    </row>
    <row r="32328" spans="7:7">
      <c r="G32328" s="220"/>
    </row>
    <row r="32329" spans="7:7">
      <c r="G32329" s="220"/>
    </row>
    <row r="32330" spans="7:7">
      <c r="G32330" s="220"/>
    </row>
    <row r="32331" spans="7:7">
      <c r="G32331" s="220"/>
    </row>
    <row r="32332" spans="7:7">
      <c r="G32332" s="220"/>
    </row>
    <row r="32333" spans="7:7">
      <c r="G32333" s="220"/>
    </row>
    <row r="32334" spans="7:7">
      <c r="G32334" s="220"/>
    </row>
    <row r="32335" spans="7:7">
      <c r="G32335" s="220"/>
    </row>
    <row r="32336" spans="7:7">
      <c r="G32336" s="220"/>
    </row>
    <row r="32337" spans="7:7">
      <c r="G32337" s="220"/>
    </row>
    <row r="32338" spans="7:7">
      <c r="G32338" s="220"/>
    </row>
    <row r="32339" spans="7:7">
      <c r="G32339" s="220"/>
    </row>
    <row r="32340" spans="7:7">
      <c r="G32340" s="220"/>
    </row>
    <row r="32341" spans="7:7">
      <c r="G32341" s="220"/>
    </row>
    <row r="32342" spans="7:7">
      <c r="G32342" s="220"/>
    </row>
    <row r="32343" spans="7:7">
      <c r="G32343" s="220"/>
    </row>
    <row r="32344" spans="7:7">
      <c r="G32344" s="220"/>
    </row>
    <row r="32345" spans="7:7">
      <c r="G32345" s="220"/>
    </row>
    <row r="32346" spans="7:7">
      <c r="G32346" s="220"/>
    </row>
    <row r="32347" spans="7:7">
      <c r="G32347" s="220"/>
    </row>
    <row r="32348" spans="7:7">
      <c r="G32348" s="220"/>
    </row>
    <row r="32349" spans="7:7">
      <c r="G32349" s="220"/>
    </row>
    <row r="32350" spans="7:7">
      <c r="G32350" s="220"/>
    </row>
    <row r="32351" spans="7:7">
      <c r="G32351" s="220"/>
    </row>
    <row r="32352" spans="7:7">
      <c r="G32352" s="220"/>
    </row>
    <row r="32353" spans="7:7">
      <c r="G32353" s="220"/>
    </row>
    <row r="32354" spans="7:7">
      <c r="G32354" s="220"/>
    </row>
    <row r="32355" spans="7:7">
      <c r="G32355" s="220"/>
    </row>
    <row r="32356" spans="7:7">
      <c r="G32356" s="220"/>
    </row>
    <row r="32357" spans="7:7">
      <c r="G32357" s="220"/>
    </row>
    <row r="32358" spans="7:7">
      <c r="G32358" s="220"/>
    </row>
    <row r="32359" spans="7:7">
      <c r="G32359" s="220"/>
    </row>
    <row r="32360" spans="7:7">
      <c r="G32360" s="220"/>
    </row>
    <row r="32361" spans="7:7">
      <c r="G32361" s="220"/>
    </row>
    <row r="32362" spans="7:7">
      <c r="G32362" s="220"/>
    </row>
    <row r="32363" spans="7:7">
      <c r="G32363" s="220"/>
    </row>
    <row r="32364" spans="7:7">
      <c r="G32364" s="220"/>
    </row>
    <row r="32365" spans="7:7">
      <c r="G32365" s="220"/>
    </row>
    <row r="32366" spans="7:7">
      <c r="G32366" s="220"/>
    </row>
    <row r="32367" spans="7:7">
      <c r="G32367" s="220"/>
    </row>
    <row r="32368" spans="7:7">
      <c r="G32368" s="220"/>
    </row>
    <row r="32369" spans="7:7">
      <c r="G32369" s="220"/>
    </row>
    <row r="32370" spans="7:7">
      <c r="G32370" s="220"/>
    </row>
    <row r="32371" spans="7:7">
      <c r="G32371" s="220"/>
    </row>
    <row r="32372" spans="7:7">
      <c r="G32372" s="220"/>
    </row>
    <row r="32373" spans="7:7">
      <c r="G32373" s="220"/>
    </row>
    <row r="32374" spans="7:7">
      <c r="G32374" s="220"/>
    </row>
    <row r="32375" spans="7:7">
      <c r="G32375" s="220"/>
    </row>
    <row r="32376" spans="7:7">
      <c r="G32376" s="220"/>
    </row>
    <row r="32377" spans="7:7">
      <c r="G32377" s="220"/>
    </row>
    <row r="32378" spans="7:7">
      <c r="G32378" s="220"/>
    </row>
    <row r="32379" spans="7:7">
      <c r="G32379" s="220"/>
    </row>
    <row r="32380" spans="7:7">
      <c r="G32380" s="220"/>
    </row>
    <row r="32381" spans="7:7">
      <c r="G32381" s="220"/>
    </row>
    <row r="32382" spans="7:7">
      <c r="G32382" s="220"/>
    </row>
    <row r="32383" spans="7:7">
      <c r="G32383" s="220"/>
    </row>
    <row r="32384" spans="7:7">
      <c r="G32384" s="220"/>
    </row>
    <row r="32385" spans="7:7">
      <c r="G32385" s="220"/>
    </row>
    <row r="32386" spans="7:7">
      <c r="G32386" s="220"/>
    </row>
    <row r="32387" spans="7:7">
      <c r="G32387" s="220"/>
    </row>
    <row r="32388" spans="7:7">
      <c r="G32388" s="220"/>
    </row>
    <row r="32389" spans="7:7">
      <c r="G32389" s="220"/>
    </row>
    <row r="32390" spans="7:7">
      <c r="G32390" s="220"/>
    </row>
    <row r="32391" spans="7:7">
      <c r="G32391" s="220"/>
    </row>
    <row r="32392" spans="7:7">
      <c r="G32392" s="220"/>
    </row>
    <row r="32393" spans="7:7">
      <c r="G32393" s="220"/>
    </row>
    <row r="32394" spans="7:7">
      <c r="G32394" s="220"/>
    </row>
    <row r="32395" spans="7:7">
      <c r="G32395" s="220"/>
    </row>
    <row r="32396" spans="7:7">
      <c r="G32396" s="220"/>
    </row>
    <row r="32397" spans="7:7">
      <c r="G32397" s="220"/>
    </row>
    <row r="32398" spans="7:7">
      <c r="G32398" s="220"/>
    </row>
    <row r="32399" spans="7:7">
      <c r="G32399" s="220"/>
    </row>
    <row r="32400" spans="7:7">
      <c r="G32400" s="220"/>
    </row>
    <row r="32401" spans="7:7">
      <c r="G32401" s="220"/>
    </row>
    <row r="32402" spans="7:7">
      <c r="G32402" s="220"/>
    </row>
    <row r="32403" spans="7:7">
      <c r="G32403" s="220"/>
    </row>
    <row r="32404" spans="7:7">
      <c r="G32404" s="220"/>
    </row>
    <row r="32405" spans="7:7">
      <c r="G32405" s="220"/>
    </row>
    <row r="32406" spans="7:7">
      <c r="G32406" s="220"/>
    </row>
    <row r="32407" spans="7:7">
      <c r="G32407" s="220"/>
    </row>
    <row r="32408" spans="7:7">
      <c r="G32408" s="220"/>
    </row>
    <row r="32409" spans="7:7">
      <c r="G32409" s="220"/>
    </row>
    <row r="32410" spans="7:7">
      <c r="G32410" s="220"/>
    </row>
    <row r="32411" spans="7:7">
      <c r="G32411" s="220"/>
    </row>
    <row r="32412" spans="7:7">
      <c r="G32412" s="220"/>
    </row>
    <row r="32413" spans="7:7">
      <c r="G32413" s="220"/>
    </row>
    <row r="32414" spans="7:7">
      <c r="G32414" s="220"/>
    </row>
    <row r="32415" spans="7:7">
      <c r="G32415" s="220"/>
    </row>
    <row r="32416" spans="7:7">
      <c r="G32416" s="220"/>
    </row>
    <row r="32417" spans="7:7">
      <c r="G32417" s="220"/>
    </row>
    <row r="32418" spans="7:7">
      <c r="G32418" s="220"/>
    </row>
    <row r="32419" spans="7:7">
      <c r="G32419" s="220"/>
    </row>
    <row r="32420" spans="7:7">
      <c r="G32420" s="220"/>
    </row>
    <row r="32421" spans="7:7">
      <c r="G32421" s="220"/>
    </row>
    <row r="32422" spans="7:7">
      <c r="G32422" s="220"/>
    </row>
    <row r="32423" spans="7:7">
      <c r="G32423" s="220"/>
    </row>
    <row r="32424" spans="7:7">
      <c r="G32424" s="220"/>
    </row>
    <row r="32425" spans="7:7">
      <c r="G32425" s="220"/>
    </row>
    <row r="32426" spans="7:7">
      <c r="G32426" s="220"/>
    </row>
    <row r="32427" spans="7:7">
      <c r="G32427" s="220"/>
    </row>
    <row r="32428" spans="7:7">
      <c r="G32428" s="220"/>
    </row>
    <row r="32429" spans="7:7">
      <c r="G32429" s="220"/>
    </row>
    <row r="32430" spans="7:7">
      <c r="G32430" s="220"/>
    </row>
    <row r="32431" spans="7:7">
      <c r="G32431" s="220"/>
    </row>
    <row r="32432" spans="7:7">
      <c r="G32432" s="220"/>
    </row>
    <row r="32433" spans="7:7">
      <c r="G32433" s="220"/>
    </row>
    <row r="32434" spans="7:7">
      <c r="G32434" s="220"/>
    </row>
    <row r="32435" spans="7:7">
      <c r="G32435" s="220"/>
    </row>
    <row r="32436" spans="7:7">
      <c r="G32436" s="220"/>
    </row>
    <row r="32437" spans="7:7">
      <c r="G32437" s="220"/>
    </row>
    <row r="32438" spans="7:7">
      <c r="G32438" s="220"/>
    </row>
    <row r="32439" spans="7:7">
      <c r="G32439" s="220"/>
    </row>
    <row r="32440" spans="7:7">
      <c r="G32440" s="220"/>
    </row>
    <row r="32441" spans="7:7">
      <c r="G32441" s="220"/>
    </row>
    <row r="32442" spans="7:7">
      <c r="G32442" s="220"/>
    </row>
    <row r="32443" spans="7:7">
      <c r="G32443" s="220"/>
    </row>
    <row r="32444" spans="7:7">
      <c r="G32444" s="220"/>
    </row>
    <row r="32445" spans="7:7">
      <c r="G32445" s="220"/>
    </row>
    <row r="32446" spans="7:7">
      <c r="G32446" s="220"/>
    </row>
    <row r="32447" spans="7:7">
      <c r="G32447" s="220"/>
    </row>
    <row r="32448" spans="7:7">
      <c r="G32448" s="220"/>
    </row>
    <row r="32449" spans="7:7">
      <c r="G32449" s="220"/>
    </row>
    <row r="32450" spans="7:7">
      <c r="G32450" s="220"/>
    </row>
    <row r="32451" spans="7:7">
      <c r="G32451" s="220"/>
    </row>
    <row r="32452" spans="7:7">
      <c r="G32452" s="220"/>
    </row>
    <row r="32453" spans="7:7">
      <c r="G32453" s="220"/>
    </row>
    <row r="32454" spans="7:7">
      <c r="G32454" s="220"/>
    </row>
    <row r="32455" spans="7:7">
      <c r="G32455" s="220"/>
    </row>
    <row r="32456" spans="7:7">
      <c r="G32456" s="220"/>
    </row>
    <row r="32457" spans="7:7">
      <c r="G32457" s="220"/>
    </row>
    <row r="32458" spans="7:7">
      <c r="G32458" s="220"/>
    </row>
    <row r="32459" spans="7:7">
      <c r="G32459" s="220"/>
    </row>
    <row r="32460" spans="7:7">
      <c r="G32460" s="220"/>
    </row>
    <row r="32461" spans="7:7">
      <c r="G32461" s="220"/>
    </row>
    <row r="32462" spans="7:7">
      <c r="G32462" s="220"/>
    </row>
    <row r="32463" spans="7:7">
      <c r="G32463" s="220"/>
    </row>
    <row r="32464" spans="7:7">
      <c r="G32464" s="220"/>
    </row>
    <row r="32465" spans="7:7">
      <c r="G32465" s="220"/>
    </row>
    <row r="32466" spans="7:7">
      <c r="G32466" s="220"/>
    </row>
    <row r="32467" spans="7:7">
      <c r="G32467" s="220"/>
    </row>
    <row r="32468" spans="7:7">
      <c r="G32468" s="220"/>
    </row>
    <row r="32469" spans="7:7">
      <c r="G32469" s="220"/>
    </row>
    <row r="32470" spans="7:7">
      <c r="G32470" s="220"/>
    </row>
    <row r="32471" spans="7:7">
      <c r="G32471" s="220"/>
    </row>
    <row r="32472" spans="7:7">
      <c r="G32472" s="220"/>
    </row>
    <row r="32473" spans="7:7">
      <c r="G32473" s="220"/>
    </row>
    <row r="32474" spans="7:7">
      <c r="G32474" s="220"/>
    </row>
    <row r="32475" spans="7:7">
      <c r="G32475" s="220"/>
    </row>
    <row r="32476" spans="7:7">
      <c r="G32476" s="220"/>
    </row>
    <row r="32477" spans="7:7">
      <c r="G32477" s="220"/>
    </row>
    <row r="32478" spans="7:7">
      <c r="G32478" s="220"/>
    </row>
    <row r="32479" spans="7:7">
      <c r="G32479" s="220"/>
    </row>
    <row r="32480" spans="7:7">
      <c r="G32480" s="220"/>
    </row>
    <row r="32481" spans="7:7">
      <c r="G32481" s="220"/>
    </row>
    <row r="32482" spans="7:7">
      <c r="G32482" s="220"/>
    </row>
    <row r="32483" spans="7:7">
      <c r="G32483" s="220"/>
    </row>
    <row r="32484" spans="7:7">
      <c r="G32484" s="220"/>
    </row>
    <row r="32485" spans="7:7">
      <c r="G32485" s="220"/>
    </row>
    <row r="32486" spans="7:7">
      <c r="G32486" s="220"/>
    </row>
    <row r="32487" spans="7:7">
      <c r="G32487" s="220"/>
    </row>
    <row r="32488" spans="7:7">
      <c r="G32488" s="220"/>
    </row>
    <row r="32489" spans="7:7">
      <c r="G32489" s="220"/>
    </row>
    <row r="32490" spans="7:7">
      <c r="G32490" s="220"/>
    </row>
    <row r="32491" spans="7:7">
      <c r="G32491" s="220"/>
    </row>
    <row r="32492" spans="7:7">
      <c r="G32492" s="220"/>
    </row>
    <row r="32493" spans="7:7">
      <c r="G32493" s="220"/>
    </row>
    <row r="32494" spans="7:7">
      <c r="G32494" s="220"/>
    </row>
    <row r="32495" spans="7:7">
      <c r="G32495" s="220"/>
    </row>
    <row r="32496" spans="7:7">
      <c r="G32496" s="220"/>
    </row>
    <row r="32497" spans="7:7">
      <c r="G32497" s="220"/>
    </row>
    <row r="32498" spans="7:7">
      <c r="G32498" s="220"/>
    </row>
    <row r="32499" spans="7:7">
      <c r="G32499" s="220"/>
    </row>
    <row r="32500" spans="7:7">
      <c r="G32500" s="220"/>
    </row>
    <row r="32501" spans="7:7">
      <c r="G32501" s="220"/>
    </row>
    <row r="32502" spans="7:7">
      <c r="G32502" s="220"/>
    </row>
    <row r="32503" spans="7:7">
      <c r="G32503" s="220"/>
    </row>
    <row r="32504" spans="7:7">
      <c r="G32504" s="220"/>
    </row>
    <row r="32505" spans="7:7">
      <c r="G32505" s="220"/>
    </row>
    <row r="32506" spans="7:7">
      <c r="G32506" s="220"/>
    </row>
    <row r="32507" spans="7:7">
      <c r="G32507" s="220"/>
    </row>
    <row r="32508" spans="7:7">
      <c r="G32508" s="220"/>
    </row>
    <row r="32509" spans="7:7">
      <c r="G32509" s="220"/>
    </row>
    <row r="32510" spans="7:7">
      <c r="G32510" s="220"/>
    </row>
    <row r="32511" spans="7:7">
      <c r="G32511" s="220"/>
    </row>
    <row r="32512" spans="7:7">
      <c r="G32512" s="220"/>
    </row>
    <row r="32513" spans="7:7">
      <c r="G32513" s="220"/>
    </row>
    <row r="32514" spans="7:7">
      <c r="G32514" s="220"/>
    </row>
    <row r="32515" spans="7:7">
      <c r="G32515" s="220"/>
    </row>
    <row r="32516" spans="7:7">
      <c r="G32516" s="220"/>
    </row>
    <row r="32517" spans="7:7">
      <c r="G32517" s="220"/>
    </row>
    <row r="32518" spans="7:7">
      <c r="G32518" s="220"/>
    </row>
    <row r="32519" spans="7:7">
      <c r="G32519" s="220"/>
    </row>
    <row r="32520" spans="7:7">
      <c r="G32520" s="220"/>
    </row>
    <row r="32521" spans="7:7">
      <c r="G32521" s="220"/>
    </row>
    <row r="32522" spans="7:7">
      <c r="G32522" s="220"/>
    </row>
    <row r="32523" spans="7:7">
      <c r="G32523" s="220"/>
    </row>
    <row r="32524" spans="7:7">
      <c r="G32524" s="220"/>
    </row>
    <row r="32525" spans="7:7">
      <c r="G32525" s="220"/>
    </row>
    <row r="32526" spans="7:7">
      <c r="G32526" s="220"/>
    </row>
    <row r="32527" spans="7:7">
      <c r="G32527" s="220"/>
    </row>
    <row r="32528" spans="7:7">
      <c r="G32528" s="220"/>
    </row>
    <row r="32529" spans="7:7">
      <c r="G32529" s="220"/>
    </row>
    <row r="32530" spans="7:7">
      <c r="G32530" s="220"/>
    </row>
    <row r="32531" spans="7:7">
      <c r="G32531" s="220"/>
    </row>
    <row r="32532" spans="7:7">
      <c r="G32532" s="220"/>
    </row>
    <row r="32533" spans="7:7">
      <c r="G32533" s="220"/>
    </row>
    <row r="32534" spans="7:7">
      <c r="G32534" s="220"/>
    </row>
    <row r="32535" spans="7:7">
      <c r="G32535" s="220"/>
    </row>
    <row r="32536" spans="7:7">
      <c r="G32536" s="220"/>
    </row>
    <row r="32537" spans="7:7">
      <c r="G32537" s="220"/>
    </row>
    <row r="32538" spans="7:7">
      <c r="G32538" s="220"/>
    </row>
    <row r="32539" spans="7:7">
      <c r="G32539" s="220"/>
    </row>
    <row r="32540" spans="7:7">
      <c r="G32540" s="220"/>
    </row>
    <row r="32541" spans="7:7">
      <c r="G32541" s="220"/>
    </row>
    <row r="32542" spans="7:7">
      <c r="G32542" s="220"/>
    </row>
    <row r="32543" spans="7:7">
      <c r="G32543" s="220"/>
    </row>
    <row r="32544" spans="7:7">
      <c r="G32544" s="220"/>
    </row>
    <row r="32545" spans="7:7">
      <c r="G32545" s="220"/>
    </row>
    <row r="32546" spans="7:7">
      <c r="G32546" s="220"/>
    </row>
    <row r="32547" spans="7:7">
      <c r="G32547" s="220"/>
    </row>
    <row r="32548" spans="7:7">
      <c r="G32548" s="220"/>
    </row>
    <row r="32549" spans="7:7">
      <c r="G32549" s="220"/>
    </row>
    <row r="32550" spans="7:7">
      <c r="G32550" s="220"/>
    </row>
    <row r="32551" spans="7:7">
      <c r="G32551" s="220"/>
    </row>
    <row r="32552" spans="7:7">
      <c r="G32552" s="220"/>
    </row>
    <row r="32553" spans="7:7">
      <c r="G32553" s="220"/>
    </row>
    <row r="32554" spans="7:7">
      <c r="G32554" s="220"/>
    </row>
    <row r="32555" spans="7:7">
      <c r="G32555" s="220"/>
    </row>
    <row r="32556" spans="7:7">
      <c r="G32556" s="220"/>
    </row>
    <row r="32557" spans="7:7">
      <c r="G32557" s="220"/>
    </row>
    <row r="32558" spans="7:7">
      <c r="G32558" s="220"/>
    </row>
    <row r="32559" spans="7:7">
      <c r="G32559" s="220"/>
    </row>
    <row r="32560" spans="7:7">
      <c r="G32560" s="220"/>
    </row>
    <row r="32561" spans="7:7">
      <c r="G32561" s="220"/>
    </row>
    <row r="32562" spans="7:7">
      <c r="G32562" s="220"/>
    </row>
    <row r="32563" spans="7:7">
      <c r="G32563" s="220"/>
    </row>
    <row r="32564" spans="7:7">
      <c r="G32564" s="220"/>
    </row>
    <row r="32565" spans="7:7">
      <c r="G32565" s="220"/>
    </row>
    <row r="32566" spans="7:7">
      <c r="G32566" s="220"/>
    </row>
    <row r="32567" spans="7:7">
      <c r="G32567" s="220"/>
    </row>
    <row r="32568" spans="7:7">
      <c r="G32568" s="220"/>
    </row>
    <row r="32569" spans="7:7">
      <c r="G32569" s="220"/>
    </row>
    <row r="32570" spans="7:7">
      <c r="G32570" s="220"/>
    </row>
    <row r="32571" spans="7:7">
      <c r="G32571" s="220"/>
    </row>
    <row r="32572" spans="7:7">
      <c r="G32572" s="220"/>
    </row>
    <row r="32573" spans="7:7">
      <c r="G32573" s="220"/>
    </row>
    <row r="32574" spans="7:7">
      <c r="G32574" s="220"/>
    </row>
    <row r="32575" spans="7:7">
      <c r="G32575" s="220"/>
    </row>
    <row r="32576" spans="7:7">
      <c r="G32576" s="220"/>
    </row>
    <row r="32577" spans="7:7">
      <c r="G32577" s="220"/>
    </row>
    <row r="32578" spans="7:7">
      <c r="G32578" s="220"/>
    </row>
    <row r="32579" spans="7:7">
      <c r="G32579" s="220"/>
    </row>
    <row r="32580" spans="7:7">
      <c r="G32580" s="220"/>
    </row>
    <row r="32581" spans="7:7">
      <c r="G32581" s="220"/>
    </row>
    <row r="32582" spans="7:7">
      <c r="G32582" s="220"/>
    </row>
    <row r="32583" spans="7:7">
      <c r="G32583" s="220"/>
    </row>
    <row r="32584" spans="7:7">
      <c r="G32584" s="220"/>
    </row>
    <row r="32585" spans="7:7">
      <c r="G32585" s="220"/>
    </row>
    <row r="32586" spans="7:7">
      <c r="G32586" s="220"/>
    </row>
    <row r="32587" spans="7:7">
      <c r="G32587" s="220"/>
    </row>
    <row r="32588" spans="7:7">
      <c r="G32588" s="220"/>
    </row>
    <row r="32589" spans="7:7">
      <c r="G32589" s="220"/>
    </row>
    <row r="32590" spans="7:7">
      <c r="G32590" s="220"/>
    </row>
    <row r="32591" spans="7:7">
      <c r="G32591" s="220"/>
    </row>
    <row r="32592" spans="7:7">
      <c r="G32592" s="220"/>
    </row>
    <row r="32593" spans="7:7">
      <c r="G32593" s="220"/>
    </row>
    <row r="32594" spans="7:7">
      <c r="G32594" s="220"/>
    </row>
    <row r="32595" spans="7:7">
      <c r="G32595" s="220"/>
    </row>
    <row r="32596" spans="7:7">
      <c r="G32596" s="220"/>
    </row>
    <row r="32597" spans="7:7">
      <c r="G32597" s="220"/>
    </row>
    <row r="32598" spans="7:7">
      <c r="G32598" s="220"/>
    </row>
    <row r="32599" spans="7:7">
      <c r="G32599" s="220"/>
    </row>
    <row r="32600" spans="7:7">
      <c r="G32600" s="220"/>
    </row>
    <row r="32601" spans="7:7">
      <c r="G32601" s="220"/>
    </row>
    <row r="32602" spans="7:7">
      <c r="G32602" s="220"/>
    </row>
    <row r="32603" spans="7:7">
      <c r="G32603" s="220"/>
    </row>
    <row r="32604" spans="7:7">
      <c r="G32604" s="220"/>
    </row>
    <row r="32605" spans="7:7">
      <c r="G32605" s="220"/>
    </row>
    <row r="32606" spans="7:7">
      <c r="G32606" s="220"/>
    </row>
    <row r="32607" spans="7:7">
      <c r="G32607" s="220"/>
    </row>
    <row r="32608" spans="7:7">
      <c r="G32608" s="220"/>
    </row>
    <row r="32609" spans="7:7">
      <c r="G32609" s="220"/>
    </row>
    <row r="32610" spans="7:7">
      <c r="G32610" s="220"/>
    </row>
    <row r="32611" spans="7:7">
      <c r="G32611" s="220"/>
    </row>
    <row r="32612" spans="7:7">
      <c r="G32612" s="220"/>
    </row>
    <row r="32613" spans="7:7">
      <c r="G32613" s="220"/>
    </row>
    <row r="32614" spans="7:7">
      <c r="G32614" s="220"/>
    </row>
    <row r="32615" spans="7:7">
      <c r="G32615" s="220"/>
    </row>
    <row r="32616" spans="7:7">
      <c r="G32616" s="220"/>
    </row>
    <row r="32617" spans="7:7">
      <c r="G32617" s="220"/>
    </row>
    <row r="32618" spans="7:7">
      <c r="G32618" s="220"/>
    </row>
    <row r="32619" spans="7:7">
      <c r="G32619" s="220"/>
    </row>
    <row r="32620" spans="7:7">
      <c r="G32620" s="220"/>
    </row>
    <row r="32621" spans="7:7">
      <c r="G32621" s="220"/>
    </row>
    <row r="32622" spans="7:7">
      <c r="G32622" s="220"/>
    </row>
    <row r="32623" spans="7:7">
      <c r="G32623" s="220"/>
    </row>
    <row r="32624" spans="7:7">
      <c r="G32624" s="220"/>
    </row>
    <row r="32625" spans="7:7">
      <c r="G32625" s="220"/>
    </row>
    <row r="32626" spans="7:7">
      <c r="G32626" s="220"/>
    </row>
    <row r="32627" spans="7:7">
      <c r="G32627" s="220"/>
    </row>
    <row r="32628" spans="7:7">
      <c r="G32628" s="220"/>
    </row>
    <row r="32629" spans="7:7">
      <c r="G32629" s="220"/>
    </row>
    <row r="32630" spans="7:7">
      <c r="G32630" s="220"/>
    </row>
    <row r="32631" spans="7:7">
      <c r="G32631" s="220"/>
    </row>
    <row r="32632" spans="7:7">
      <c r="G32632" s="220"/>
    </row>
    <row r="32633" spans="7:7">
      <c r="G32633" s="220"/>
    </row>
    <row r="32634" spans="7:7">
      <c r="G32634" s="220"/>
    </row>
    <row r="32635" spans="7:7">
      <c r="G32635" s="220"/>
    </row>
    <row r="32636" spans="7:7">
      <c r="G32636" s="220"/>
    </row>
    <row r="32637" spans="7:7">
      <c r="G32637" s="220"/>
    </row>
    <row r="32638" spans="7:7">
      <c r="G32638" s="220"/>
    </row>
    <row r="32639" spans="7:7">
      <c r="G32639" s="220"/>
    </row>
    <row r="32640" spans="7:7">
      <c r="G32640" s="220"/>
    </row>
    <row r="32641" spans="7:7">
      <c r="G32641" s="220"/>
    </row>
    <row r="32642" spans="7:7">
      <c r="G32642" s="220"/>
    </row>
    <row r="32643" spans="7:7">
      <c r="G32643" s="220"/>
    </row>
    <row r="32644" spans="7:7">
      <c r="G32644" s="220"/>
    </row>
    <row r="32645" spans="7:7">
      <c r="G32645" s="220"/>
    </row>
    <row r="32646" spans="7:7">
      <c r="G32646" s="220"/>
    </row>
    <row r="32647" spans="7:7">
      <c r="G32647" s="220"/>
    </row>
    <row r="32648" spans="7:7">
      <c r="G32648" s="220"/>
    </row>
    <row r="32649" spans="7:7">
      <c r="G32649" s="220"/>
    </row>
    <row r="32650" spans="7:7">
      <c r="G32650" s="220"/>
    </row>
    <row r="32651" spans="7:7">
      <c r="G32651" s="220"/>
    </row>
    <row r="32652" spans="7:7">
      <c r="G32652" s="220"/>
    </row>
    <row r="32653" spans="7:7">
      <c r="G32653" s="220"/>
    </row>
    <row r="32654" spans="7:7">
      <c r="G32654" s="220"/>
    </row>
    <row r="32655" spans="7:7">
      <c r="G32655" s="220"/>
    </row>
    <row r="32656" spans="7:7">
      <c r="G32656" s="220"/>
    </row>
    <row r="32657" spans="7:7">
      <c r="G32657" s="220"/>
    </row>
    <row r="32658" spans="7:7">
      <c r="G32658" s="220"/>
    </row>
    <row r="32659" spans="7:7">
      <c r="G32659" s="220"/>
    </row>
    <row r="32660" spans="7:7">
      <c r="G32660" s="220"/>
    </row>
    <row r="32661" spans="7:7">
      <c r="G32661" s="220"/>
    </row>
    <row r="32662" spans="7:7">
      <c r="G32662" s="220"/>
    </row>
    <row r="32663" spans="7:7">
      <c r="G32663" s="220"/>
    </row>
    <row r="32664" spans="7:7">
      <c r="G32664" s="220"/>
    </row>
    <row r="32665" spans="7:7">
      <c r="G32665" s="220"/>
    </row>
    <row r="32666" spans="7:7">
      <c r="G32666" s="220"/>
    </row>
    <row r="32667" spans="7:7">
      <c r="G32667" s="220"/>
    </row>
    <row r="32668" spans="7:7">
      <c r="G32668" s="220"/>
    </row>
    <row r="32669" spans="7:7">
      <c r="G32669" s="220"/>
    </row>
    <row r="32670" spans="7:7">
      <c r="G32670" s="220"/>
    </row>
    <row r="32671" spans="7:7">
      <c r="G32671" s="220"/>
    </row>
    <row r="32672" spans="7:7">
      <c r="G32672" s="220"/>
    </row>
    <row r="32673" spans="7:7">
      <c r="G32673" s="220"/>
    </row>
    <row r="32674" spans="7:7">
      <c r="G32674" s="220"/>
    </row>
    <row r="32675" spans="7:7">
      <c r="G32675" s="220"/>
    </row>
    <row r="32676" spans="7:7">
      <c r="G32676" s="220"/>
    </row>
    <row r="32677" spans="7:7">
      <c r="G32677" s="220"/>
    </row>
    <row r="32678" spans="7:7">
      <c r="G32678" s="220"/>
    </row>
    <row r="32679" spans="7:7">
      <c r="G32679" s="220"/>
    </row>
    <row r="32680" spans="7:7">
      <c r="G32680" s="220"/>
    </row>
    <row r="32681" spans="7:7">
      <c r="G32681" s="220"/>
    </row>
    <row r="32682" spans="7:7">
      <c r="G32682" s="220"/>
    </row>
    <row r="32683" spans="7:7">
      <c r="G32683" s="220"/>
    </row>
    <row r="32684" spans="7:7">
      <c r="G32684" s="220"/>
    </row>
    <row r="32685" spans="7:7">
      <c r="G32685" s="220"/>
    </row>
    <row r="32686" spans="7:7">
      <c r="G32686" s="220"/>
    </row>
    <row r="32687" spans="7:7">
      <c r="G32687" s="220"/>
    </row>
    <row r="32688" spans="7:7">
      <c r="G32688" s="220"/>
    </row>
    <row r="32689" spans="7:7">
      <c r="G32689" s="220"/>
    </row>
    <row r="32690" spans="7:7">
      <c r="G32690" s="220"/>
    </row>
    <row r="32691" spans="7:7">
      <c r="G32691" s="220"/>
    </row>
    <row r="32692" spans="7:7">
      <c r="G32692" s="220"/>
    </row>
    <row r="32693" spans="7:7">
      <c r="G32693" s="220"/>
    </row>
    <row r="32694" spans="7:7">
      <c r="G32694" s="220"/>
    </row>
    <row r="32695" spans="7:7">
      <c r="G32695" s="220"/>
    </row>
    <row r="32696" spans="7:7">
      <c r="G32696" s="220"/>
    </row>
    <row r="32697" spans="7:7">
      <c r="G32697" s="220"/>
    </row>
    <row r="32698" spans="7:7">
      <c r="G32698" s="220"/>
    </row>
    <row r="32699" spans="7:7">
      <c r="G32699" s="220"/>
    </row>
    <row r="32700" spans="7:7">
      <c r="G32700" s="220"/>
    </row>
    <row r="32701" spans="7:7">
      <c r="G32701" s="220"/>
    </row>
    <row r="32702" spans="7:7">
      <c r="G32702" s="220"/>
    </row>
    <row r="32703" spans="7:7">
      <c r="G32703" s="220"/>
    </row>
    <row r="32704" spans="7:7">
      <c r="G32704" s="220"/>
    </row>
    <row r="32705" spans="7:7">
      <c r="G32705" s="220"/>
    </row>
    <row r="32706" spans="7:7">
      <c r="G32706" s="220"/>
    </row>
    <row r="32707" spans="7:7">
      <c r="G32707" s="220"/>
    </row>
    <row r="32708" spans="7:7">
      <c r="G32708" s="220"/>
    </row>
    <row r="32709" spans="7:7">
      <c r="G32709" s="220"/>
    </row>
    <row r="32710" spans="7:7">
      <c r="G32710" s="220"/>
    </row>
    <row r="32711" spans="7:7">
      <c r="G32711" s="220"/>
    </row>
    <row r="32712" spans="7:7">
      <c r="G32712" s="220"/>
    </row>
    <row r="32713" spans="7:7">
      <c r="G32713" s="220"/>
    </row>
    <row r="32714" spans="7:7">
      <c r="G32714" s="220"/>
    </row>
    <row r="32715" spans="7:7">
      <c r="G32715" s="220"/>
    </row>
    <row r="32716" spans="7:7">
      <c r="G32716" s="220"/>
    </row>
    <row r="32717" spans="7:7">
      <c r="G32717" s="220"/>
    </row>
    <row r="32718" spans="7:7">
      <c r="G32718" s="220"/>
    </row>
    <row r="32719" spans="7:7">
      <c r="G32719" s="220"/>
    </row>
    <row r="32720" spans="7:7">
      <c r="G32720" s="220"/>
    </row>
    <row r="32721" spans="7:7">
      <c r="G32721" s="220"/>
    </row>
    <row r="32722" spans="7:7">
      <c r="G32722" s="220"/>
    </row>
    <row r="32723" spans="7:7">
      <c r="G32723" s="220"/>
    </row>
    <row r="32724" spans="7:7">
      <c r="G32724" s="220"/>
    </row>
    <row r="32725" spans="7:7">
      <c r="G32725" s="220"/>
    </row>
    <row r="32726" spans="7:7">
      <c r="G32726" s="220"/>
    </row>
    <row r="32727" spans="7:7">
      <c r="G32727" s="220"/>
    </row>
    <row r="32728" spans="7:7">
      <c r="G32728" s="220"/>
    </row>
    <row r="32729" spans="7:7">
      <c r="G32729" s="220"/>
    </row>
    <row r="32730" spans="7:7">
      <c r="G32730" s="220"/>
    </row>
    <row r="32731" spans="7:7">
      <c r="G32731" s="220"/>
    </row>
    <row r="32732" spans="7:7">
      <c r="G32732" s="220"/>
    </row>
    <row r="32733" spans="7:7">
      <c r="G32733" s="220"/>
    </row>
    <row r="32734" spans="7:7">
      <c r="G32734" s="220"/>
    </row>
    <row r="32735" spans="7:7">
      <c r="G32735" s="220"/>
    </row>
    <row r="32736" spans="7:7">
      <c r="G32736" s="220"/>
    </row>
    <row r="32737" spans="7:7">
      <c r="G32737" s="220"/>
    </row>
    <row r="32738" spans="7:7">
      <c r="G32738" s="220"/>
    </row>
    <row r="32739" spans="7:7">
      <c r="G32739" s="220"/>
    </row>
    <row r="32740" spans="7:7">
      <c r="G32740" s="220"/>
    </row>
    <row r="32741" spans="7:7">
      <c r="G32741" s="220"/>
    </row>
    <row r="32742" spans="7:7">
      <c r="G32742" s="220"/>
    </row>
    <row r="32743" spans="7:7">
      <c r="G32743" s="220"/>
    </row>
    <row r="32744" spans="7:7">
      <c r="G32744" s="220"/>
    </row>
    <row r="32745" spans="7:7">
      <c r="G32745" s="220"/>
    </row>
    <row r="32746" spans="7:7">
      <c r="G32746" s="220"/>
    </row>
    <row r="32747" spans="7:7">
      <c r="G32747" s="220"/>
    </row>
    <row r="32748" spans="7:7">
      <c r="G32748" s="220"/>
    </row>
    <row r="32749" spans="7:7">
      <c r="G32749" s="220"/>
    </row>
    <row r="32750" spans="7:7">
      <c r="G32750" s="220"/>
    </row>
    <row r="32751" spans="7:7">
      <c r="G32751" s="220"/>
    </row>
    <row r="32752" spans="7:7">
      <c r="G32752" s="220"/>
    </row>
    <row r="32753" spans="7:7">
      <c r="G32753" s="220"/>
    </row>
    <row r="32754" spans="7:7">
      <c r="G32754" s="220"/>
    </row>
    <row r="32755" spans="7:7">
      <c r="G32755" s="220"/>
    </row>
    <row r="32756" spans="7:7">
      <c r="G32756" s="220"/>
    </row>
    <row r="32757" spans="7:7">
      <c r="G32757" s="220"/>
    </row>
    <row r="32758" spans="7:7">
      <c r="G32758" s="220"/>
    </row>
    <row r="32759" spans="7:7">
      <c r="G32759" s="220"/>
    </row>
    <row r="32760" spans="7:7">
      <c r="G32760" s="220"/>
    </row>
    <row r="32761" spans="7:7">
      <c r="G32761" s="220"/>
    </row>
    <row r="32762" spans="7:7">
      <c r="G32762" s="220"/>
    </row>
    <row r="32763" spans="7:7">
      <c r="G32763" s="220"/>
    </row>
    <row r="32764" spans="7:7">
      <c r="G32764" s="220"/>
    </row>
    <row r="32765" spans="7:7">
      <c r="G32765" s="220"/>
    </row>
    <row r="32766" spans="7:7">
      <c r="G32766" s="220"/>
    </row>
    <row r="32767" spans="7:7">
      <c r="G32767" s="220"/>
    </row>
    <row r="32768" spans="7:7">
      <c r="G32768" s="220"/>
    </row>
    <row r="32769" spans="7:7">
      <c r="G32769" s="220"/>
    </row>
    <row r="32770" spans="7:7">
      <c r="G32770" s="220"/>
    </row>
    <row r="32771" spans="7:7">
      <c r="G32771" s="220"/>
    </row>
    <row r="32772" spans="7:7">
      <c r="G32772" s="220"/>
    </row>
    <row r="32773" spans="7:7">
      <c r="G32773" s="220"/>
    </row>
    <row r="32774" spans="7:7">
      <c r="G32774" s="220"/>
    </row>
    <row r="32775" spans="7:7">
      <c r="G32775" s="220"/>
    </row>
    <row r="32776" spans="7:7">
      <c r="G32776" s="220"/>
    </row>
    <row r="32777" spans="7:7">
      <c r="G32777" s="220"/>
    </row>
    <row r="32778" spans="7:7">
      <c r="G32778" s="220"/>
    </row>
    <row r="32779" spans="7:7">
      <c r="G32779" s="220"/>
    </row>
    <row r="32780" spans="7:7">
      <c r="G32780" s="220"/>
    </row>
    <row r="32781" spans="7:7">
      <c r="G32781" s="220"/>
    </row>
    <row r="32782" spans="7:7">
      <c r="G32782" s="220"/>
    </row>
    <row r="32783" spans="7:7">
      <c r="G32783" s="220"/>
    </row>
    <row r="32784" spans="7:7">
      <c r="G32784" s="220"/>
    </row>
    <row r="32785" spans="7:7">
      <c r="G32785" s="220"/>
    </row>
    <row r="32786" spans="7:7">
      <c r="G32786" s="220"/>
    </row>
    <row r="32787" spans="7:7">
      <c r="G32787" s="220"/>
    </row>
    <row r="32788" spans="7:7">
      <c r="G32788" s="220"/>
    </row>
    <row r="32789" spans="7:7">
      <c r="G32789" s="220"/>
    </row>
    <row r="32790" spans="7:7">
      <c r="G32790" s="220"/>
    </row>
    <row r="32791" spans="7:7">
      <c r="G32791" s="220"/>
    </row>
    <row r="32792" spans="7:7">
      <c r="G32792" s="220"/>
    </row>
    <row r="32793" spans="7:7">
      <c r="G32793" s="220"/>
    </row>
    <row r="32794" spans="7:7">
      <c r="G32794" s="220"/>
    </row>
    <row r="32795" spans="7:7">
      <c r="G32795" s="220"/>
    </row>
    <row r="32796" spans="7:7">
      <c r="G32796" s="220"/>
    </row>
    <row r="32797" spans="7:7">
      <c r="G32797" s="220"/>
    </row>
    <row r="32798" spans="7:7">
      <c r="G32798" s="220"/>
    </row>
    <row r="32799" spans="7:7">
      <c r="G32799" s="220"/>
    </row>
    <row r="32800" spans="7:7">
      <c r="G32800" s="220"/>
    </row>
    <row r="32801" spans="7:7">
      <c r="G32801" s="220"/>
    </row>
    <row r="32802" spans="7:7">
      <c r="G32802" s="220"/>
    </row>
    <row r="32803" spans="7:7">
      <c r="G32803" s="220"/>
    </row>
    <row r="32804" spans="7:7">
      <c r="G32804" s="220"/>
    </row>
    <row r="32805" spans="7:7">
      <c r="G32805" s="220"/>
    </row>
    <row r="32806" spans="7:7">
      <c r="G32806" s="220"/>
    </row>
    <row r="32807" spans="7:7">
      <c r="G32807" s="220"/>
    </row>
    <row r="32808" spans="7:7">
      <c r="G32808" s="220"/>
    </row>
    <row r="32809" spans="7:7">
      <c r="G32809" s="220"/>
    </row>
    <row r="32810" spans="7:7">
      <c r="G32810" s="220"/>
    </row>
    <row r="32811" spans="7:7">
      <c r="G32811" s="220"/>
    </row>
    <row r="32812" spans="7:7">
      <c r="G32812" s="220"/>
    </row>
    <row r="32813" spans="7:7">
      <c r="G32813" s="220"/>
    </row>
    <row r="32814" spans="7:7">
      <c r="G32814" s="220"/>
    </row>
    <row r="32815" spans="7:7">
      <c r="G32815" s="220"/>
    </row>
    <row r="32816" spans="7:7">
      <c r="G32816" s="220"/>
    </row>
    <row r="32817" spans="7:7">
      <c r="G32817" s="220"/>
    </row>
    <row r="32818" spans="7:7">
      <c r="G32818" s="220"/>
    </row>
    <row r="32819" spans="7:7">
      <c r="G32819" s="220"/>
    </row>
    <row r="32820" spans="7:7">
      <c r="G32820" s="220"/>
    </row>
    <row r="32821" spans="7:7">
      <c r="G32821" s="220"/>
    </row>
    <row r="32822" spans="7:7">
      <c r="G32822" s="220"/>
    </row>
    <row r="32823" spans="7:7">
      <c r="G32823" s="220"/>
    </row>
    <row r="32824" spans="7:7">
      <c r="G32824" s="220"/>
    </row>
    <row r="32825" spans="7:7">
      <c r="G32825" s="220"/>
    </row>
    <row r="32826" spans="7:7">
      <c r="G32826" s="220"/>
    </row>
    <row r="32827" spans="7:7">
      <c r="G32827" s="220"/>
    </row>
    <row r="32828" spans="7:7">
      <c r="G32828" s="220"/>
    </row>
    <row r="32829" spans="7:7">
      <c r="G32829" s="220"/>
    </row>
    <row r="32830" spans="7:7">
      <c r="G32830" s="220"/>
    </row>
    <row r="32831" spans="7:7">
      <c r="G32831" s="220"/>
    </row>
    <row r="32832" spans="7:7">
      <c r="G32832" s="220"/>
    </row>
    <row r="32833" spans="7:7">
      <c r="G32833" s="220"/>
    </row>
    <row r="32834" spans="7:7">
      <c r="G32834" s="220"/>
    </row>
    <row r="32835" spans="7:7">
      <c r="G32835" s="220"/>
    </row>
    <row r="32836" spans="7:7">
      <c r="G32836" s="220"/>
    </row>
    <row r="32837" spans="7:7">
      <c r="G32837" s="220"/>
    </row>
    <row r="32838" spans="7:7">
      <c r="G32838" s="220"/>
    </row>
    <row r="32839" spans="7:7">
      <c r="G32839" s="220"/>
    </row>
    <row r="32840" spans="7:7">
      <c r="G32840" s="220"/>
    </row>
    <row r="32841" spans="7:7">
      <c r="G32841" s="220"/>
    </row>
    <row r="32842" spans="7:7">
      <c r="G32842" s="220"/>
    </row>
    <row r="32843" spans="7:7">
      <c r="G32843" s="220"/>
    </row>
    <row r="32844" spans="7:7">
      <c r="G32844" s="220"/>
    </row>
    <row r="32845" spans="7:7">
      <c r="G32845" s="220"/>
    </row>
    <row r="32846" spans="7:7">
      <c r="G32846" s="220"/>
    </row>
    <row r="32847" spans="7:7">
      <c r="G32847" s="220"/>
    </row>
    <row r="32848" spans="7:7">
      <c r="G32848" s="220"/>
    </row>
    <row r="32849" spans="7:7">
      <c r="G32849" s="220"/>
    </row>
    <row r="32850" spans="7:7">
      <c r="G32850" s="220"/>
    </row>
    <row r="32851" spans="7:7">
      <c r="G32851" s="220"/>
    </row>
    <row r="32852" spans="7:7">
      <c r="G32852" s="220"/>
    </row>
    <row r="32853" spans="7:7">
      <c r="G32853" s="220"/>
    </row>
    <row r="32854" spans="7:7">
      <c r="G32854" s="220"/>
    </row>
    <row r="32855" spans="7:7">
      <c r="G32855" s="220"/>
    </row>
    <row r="32856" spans="7:7">
      <c r="G32856" s="220"/>
    </row>
    <row r="32857" spans="7:7">
      <c r="G32857" s="220"/>
    </row>
    <row r="32858" spans="7:7">
      <c r="G32858" s="220"/>
    </row>
    <row r="32859" spans="7:7">
      <c r="G32859" s="220"/>
    </row>
    <row r="32860" spans="7:7">
      <c r="G32860" s="220"/>
    </row>
    <row r="32861" spans="7:7">
      <c r="G32861" s="220"/>
    </row>
    <row r="32862" spans="7:7">
      <c r="G32862" s="220"/>
    </row>
    <row r="32863" spans="7:7">
      <c r="G32863" s="220"/>
    </row>
    <row r="32864" spans="7:7">
      <c r="G32864" s="220"/>
    </row>
    <row r="32865" spans="7:7">
      <c r="G32865" s="220"/>
    </row>
    <row r="32866" spans="7:7">
      <c r="G32866" s="220"/>
    </row>
    <row r="32867" spans="7:7">
      <c r="G32867" s="220"/>
    </row>
    <row r="32868" spans="7:7">
      <c r="G32868" s="220"/>
    </row>
    <row r="32869" spans="7:7">
      <c r="G32869" s="220"/>
    </row>
    <row r="32870" spans="7:7">
      <c r="G32870" s="220"/>
    </row>
    <row r="32871" spans="7:7">
      <c r="G32871" s="220"/>
    </row>
    <row r="32872" spans="7:7">
      <c r="G32872" s="220"/>
    </row>
    <row r="32873" spans="7:7">
      <c r="G32873" s="220"/>
    </row>
    <row r="32874" spans="7:7">
      <c r="G32874" s="220"/>
    </row>
    <row r="32875" spans="7:7">
      <c r="G32875" s="220"/>
    </row>
    <row r="32876" spans="7:7">
      <c r="G32876" s="220"/>
    </row>
    <row r="32877" spans="7:7">
      <c r="G32877" s="220"/>
    </row>
    <row r="32878" spans="7:7">
      <c r="G32878" s="220"/>
    </row>
    <row r="32879" spans="7:7">
      <c r="G32879" s="220"/>
    </row>
    <row r="32880" spans="7:7">
      <c r="G32880" s="220"/>
    </row>
    <row r="32881" spans="7:7">
      <c r="G32881" s="220"/>
    </row>
    <row r="32882" spans="7:7">
      <c r="G32882" s="220"/>
    </row>
    <row r="32883" spans="7:7">
      <c r="G32883" s="220"/>
    </row>
    <row r="32884" spans="7:7">
      <c r="G32884" s="220"/>
    </row>
    <row r="32885" spans="7:7">
      <c r="G32885" s="220"/>
    </row>
    <row r="32886" spans="7:7">
      <c r="G32886" s="220"/>
    </row>
    <row r="32887" spans="7:7">
      <c r="G32887" s="220"/>
    </row>
    <row r="32888" spans="7:7">
      <c r="G32888" s="220"/>
    </row>
    <row r="32889" spans="7:7">
      <c r="G32889" s="220"/>
    </row>
    <row r="32890" spans="7:7">
      <c r="G32890" s="220"/>
    </row>
    <row r="32891" spans="7:7">
      <c r="G32891" s="220"/>
    </row>
    <row r="32892" spans="7:7">
      <c r="G32892" s="220"/>
    </row>
    <row r="32893" spans="7:7">
      <c r="G32893" s="220"/>
    </row>
    <row r="32894" spans="7:7">
      <c r="G32894" s="220"/>
    </row>
    <row r="32895" spans="7:7">
      <c r="G32895" s="220"/>
    </row>
    <row r="32896" spans="7:7">
      <c r="G32896" s="220"/>
    </row>
    <row r="32897" spans="7:7">
      <c r="G32897" s="220"/>
    </row>
    <row r="32898" spans="7:7">
      <c r="G32898" s="220"/>
    </row>
    <row r="32899" spans="7:7">
      <c r="G32899" s="220"/>
    </row>
    <row r="32900" spans="7:7">
      <c r="G32900" s="220"/>
    </row>
    <row r="32901" spans="7:7">
      <c r="G32901" s="220"/>
    </row>
    <row r="32902" spans="7:7">
      <c r="G32902" s="220"/>
    </row>
    <row r="32903" spans="7:7">
      <c r="G32903" s="220"/>
    </row>
    <row r="32904" spans="7:7">
      <c r="G32904" s="220"/>
    </row>
    <row r="32905" spans="7:7">
      <c r="G32905" s="220"/>
    </row>
    <row r="32906" spans="7:7">
      <c r="G32906" s="220"/>
    </row>
    <row r="32907" spans="7:7">
      <c r="G32907" s="220"/>
    </row>
    <row r="32908" spans="7:7">
      <c r="G32908" s="220"/>
    </row>
    <row r="32909" spans="7:7">
      <c r="G32909" s="220"/>
    </row>
    <row r="32910" spans="7:7">
      <c r="G32910" s="220"/>
    </row>
    <row r="32911" spans="7:7">
      <c r="G32911" s="220"/>
    </row>
    <row r="32912" spans="7:7">
      <c r="G32912" s="220"/>
    </row>
    <row r="32913" spans="7:7">
      <c r="G32913" s="220"/>
    </row>
    <row r="32914" spans="7:7">
      <c r="G32914" s="220"/>
    </row>
    <row r="32915" spans="7:7">
      <c r="G32915" s="220"/>
    </row>
    <row r="32916" spans="7:7">
      <c r="G32916" s="220"/>
    </row>
    <row r="32917" spans="7:7">
      <c r="G32917" s="220"/>
    </row>
    <row r="32918" spans="7:7">
      <c r="G32918" s="220"/>
    </row>
    <row r="32919" spans="7:7">
      <c r="G32919" s="220"/>
    </row>
    <row r="32920" spans="7:7">
      <c r="G32920" s="220"/>
    </row>
    <row r="32921" spans="7:7">
      <c r="G32921" s="220"/>
    </row>
    <row r="32922" spans="7:7">
      <c r="G32922" s="220"/>
    </row>
    <row r="32923" spans="7:7">
      <c r="G32923" s="220"/>
    </row>
    <row r="32924" spans="7:7">
      <c r="G32924" s="220"/>
    </row>
    <row r="32925" spans="7:7">
      <c r="G32925" s="220"/>
    </row>
    <row r="32926" spans="7:7">
      <c r="G32926" s="220"/>
    </row>
    <row r="32927" spans="7:7">
      <c r="G32927" s="220"/>
    </row>
    <row r="32928" spans="7:7">
      <c r="G32928" s="220"/>
    </row>
    <row r="32929" spans="7:7">
      <c r="G32929" s="220"/>
    </row>
    <row r="32930" spans="7:7">
      <c r="G32930" s="220"/>
    </row>
    <row r="32931" spans="7:7">
      <c r="G32931" s="220"/>
    </row>
    <row r="32932" spans="7:7">
      <c r="G32932" s="220"/>
    </row>
    <row r="32933" spans="7:7">
      <c r="G32933" s="220"/>
    </row>
    <row r="32934" spans="7:7">
      <c r="G32934" s="220"/>
    </row>
    <row r="32935" spans="7:7">
      <c r="G32935" s="220"/>
    </row>
    <row r="32936" spans="7:7">
      <c r="G32936" s="220"/>
    </row>
    <row r="32937" spans="7:7">
      <c r="G32937" s="220"/>
    </row>
    <row r="32938" spans="7:7">
      <c r="G32938" s="220"/>
    </row>
    <row r="32939" spans="7:7">
      <c r="G32939" s="220"/>
    </row>
    <row r="32940" spans="7:7">
      <c r="G32940" s="220"/>
    </row>
    <row r="32941" spans="7:7">
      <c r="G32941" s="220"/>
    </row>
    <row r="32942" spans="7:7">
      <c r="G32942" s="220"/>
    </row>
    <row r="32943" spans="7:7">
      <c r="G32943" s="220"/>
    </row>
    <row r="32944" spans="7:7">
      <c r="G32944" s="220"/>
    </row>
    <row r="32945" spans="7:7">
      <c r="G32945" s="220"/>
    </row>
    <row r="32946" spans="7:7">
      <c r="G32946" s="220"/>
    </row>
    <row r="32947" spans="7:7">
      <c r="G32947" s="220"/>
    </row>
    <row r="32948" spans="7:7">
      <c r="G32948" s="220"/>
    </row>
    <row r="32949" spans="7:7">
      <c r="G32949" s="220"/>
    </row>
    <row r="32950" spans="7:7">
      <c r="G32950" s="220"/>
    </row>
    <row r="32951" spans="7:7">
      <c r="G32951" s="220"/>
    </row>
    <row r="32952" spans="7:7">
      <c r="G32952" s="220"/>
    </row>
    <row r="32953" spans="7:7">
      <c r="G32953" s="220"/>
    </row>
    <row r="32954" spans="7:7">
      <c r="G32954" s="220"/>
    </row>
    <row r="32955" spans="7:7">
      <c r="G32955" s="220"/>
    </row>
    <row r="32956" spans="7:7">
      <c r="G32956" s="220"/>
    </row>
    <row r="32957" spans="7:7">
      <c r="G32957" s="220"/>
    </row>
    <row r="32958" spans="7:7">
      <c r="G32958" s="220"/>
    </row>
    <row r="32959" spans="7:7">
      <c r="G32959" s="220"/>
    </row>
    <row r="32960" spans="7:7">
      <c r="G32960" s="220"/>
    </row>
    <row r="32961" spans="7:7">
      <c r="G32961" s="220"/>
    </row>
    <row r="32962" spans="7:7">
      <c r="G32962" s="220"/>
    </row>
    <row r="32963" spans="7:7">
      <c r="G32963" s="220"/>
    </row>
    <row r="32964" spans="7:7">
      <c r="G32964" s="220"/>
    </row>
    <row r="32965" spans="7:7">
      <c r="G32965" s="220"/>
    </row>
    <row r="32966" spans="7:7">
      <c r="G32966" s="220"/>
    </row>
    <row r="32967" spans="7:7">
      <c r="G32967" s="220"/>
    </row>
    <row r="32968" spans="7:7">
      <c r="G32968" s="220"/>
    </row>
    <row r="32969" spans="7:7">
      <c r="G32969" s="220"/>
    </row>
    <row r="32970" spans="7:7">
      <c r="G32970" s="220"/>
    </row>
    <row r="32971" spans="7:7">
      <c r="G32971" s="220"/>
    </row>
    <row r="32972" spans="7:7">
      <c r="G32972" s="220"/>
    </row>
    <row r="32973" spans="7:7">
      <c r="G32973" s="220"/>
    </row>
    <row r="32974" spans="7:7">
      <c r="G32974" s="220"/>
    </row>
    <row r="32975" spans="7:7">
      <c r="G32975" s="220"/>
    </row>
    <row r="32976" spans="7:7">
      <c r="G32976" s="220"/>
    </row>
    <row r="32977" spans="7:7">
      <c r="G32977" s="220"/>
    </row>
    <row r="32978" spans="7:7">
      <c r="G32978" s="220"/>
    </row>
    <row r="32979" spans="7:7">
      <c r="G32979" s="220"/>
    </row>
    <row r="32980" spans="7:7">
      <c r="G32980" s="220"/>
    </row>
    <row r="32981" spans="7:7">
      <c r="G32981" s="220"/>
    </row>
    <row r="32982" spans="7:7">
      <c r="G32982" s="220"/>
    </row>
    <row r="32983" spans="7:7">
      <c r="G32983" s="220"/>
    </row>
    <row r="32984" spans="7:7">
      <c r="G32984" s="220"/>
    </row>
    <row r="32985" spans="7:7">
      <c r="G32985" s="220"/>
    </row>
    <row r="32986" spans="7:7">
      <c r="G32986" s="220"/>
    </row>
    <row r="32987" spans="7:7">
      <c r="G32987" s="220"/>
    </row>
    <row r="32988" spans="7:7">
      <c r="G32988" s="220"/>
    </row>
    <row r="32989" spans="7:7">
      <c r="G32989" s="220"/>
    </row>
    <row r="32990" spans="7:7">
      <c r="G32990" s="220"/>
    </row>
    <row r="32991" spans="7:7">
      <c r="G32991" s="220"/>
    </row>
    <row r="32992" spans="7:7">
      <c r="G32992" s="220"/>
    </row>
    <row r="32993" spans="7:7">
      <c r="G32993" s="220"/>
    </row>
    <row r="32994" spans="7:7">
      <c r="G32994" s="220"/>
    </row>
    <row r="32995" spans="7:7">
      <c r="G32995" s="220"/>
    </row>
    <row r="32996" spans="7:7">
      <c r="G32996" s="220"/>
    </row>
    <row r="32997" spans="7:7">
      <c r="G32997" s="220"/>
    </row>
    <row r="32998" spans="7:7">
      <c r="G32998" s="220"/>
    </row>
    <row r="32999" spans="7:7">
      <c r="G32999" s="220"/>
    </row>
    <row r="33000" spans="7:7">
      <c r="G33000" s="220"/>
    </row>
    <row r="33001" spans="7:7">
      <c r="G33001" s="220"/>
    </row>
    <row r="33002" spans="7:7">
      <c r="G33002" s="220"/>
    </row>
    <row r="33003" spans="7:7">
      <c r="G33003" s="220"/>
    </row>
    <row r="33004" spans="7:7">
      <c r="G33004" s="220"/>
    </row>
    <row r="33005" spans="7:7">
      <c r="G33005" s="220"/>
    </row>
    <row r="33006" spans="7:7">
      <c r="G33006" s="220"/>
    </row>
    <row r="33007" spans="7:7">
      <c r="G33007" s="220"/>
    </row>
    <row r="33008" spans="7:7">
      <c r="G33008" s="220"/>
    </row>
    <row r="33009" spans="7:7">
      <c r="G33009" s="220"/>
    </row>
    <row r="33010" spans="7:7">
      <c r="G33010" s="220"/>
    </row>
    <row r="33011" spans="7:7">
      <c r="G33011" s="220"/>
    </row>
    <row r="33012" spans="7:7">
      <c r="G33012" s="220"/>
    </row>
    <row r="33013" spans="7:7">
      <c r="G33013" s="220"/>
    </row>
    <row r="33014" spans="7:7">
      <c r="G33014" s="220"/>
    </row>
    <row r="33015" spans="7:7">
      <c r="G33015" s="220"/>
    </row>
    <row r="33016" spans="7:7">
      <c r="G33016" s="220"/>
    </row>
    <row r="33017" spans="7:7">
      <c r="G33017" s="220"/>
    </row>
    <row r="33018" spans="7:7">
      <c r="G33018" s="220"/>
    </row>
    <row r="33019" spans="7:7">
      <c r="G33019" s="220"/>
    </row>
    <row r="33020" spans="7:7">
      <c r="G33020" s="220"/>
    </row>
    <row r="33021" spans="7:7">
      <c r="G33021" s="220"/>
    </row>
    <row r="33022" spans="7:7">
      <c r="G33022" s="220"/>
    </row>
    <row r="33023" spans="7:7">
      <c r="G33023" s="220"/>
    </row>
    <row r="33024" spans="7:7">
      <c r="G33024" s="220"/>
    </row>
    <row r="33025" spans="7:7">
      <c r="G33025" s="220"/>
    </row>
    <row r="33026" spans="7:7">
      <c r="G33026" s="220"/>
    </row>
    <row r="33027" spans="7:7">
      <c r="G33027" s="220"/>
    </row>
    <row r="33028" spans="7:7">
      <c r="G33028" s="220"/>
    </row>
    <row r="33029" spans="7:7">
      <c r="G33029" s="220"/>
    </row>
    <row r="33030" spans="7:7">
      <c r="G33030" s="220"/>
    </row>
    <row r="33031" spans="7:7">
      <c r="G33031" s="220"/>
    </row>
    <row r="33032" spans="7:7">
      <c r="G33032" s="220"/>
    </row>
    <row r="33033" spans="7:7">
      <c r="G33033" s="220"/>
    </row>
    <row r="33034" spans="7:7">
      <c r="G33034" s="220"/>
    </row>
    <row r="33035" spans="7:7">
      <c r="G33035" s="220"/>
    </row>
    <row r="33036" spans="7:7">
      <c r="G33036" s="220"/>
    </row>
    <row r="33037" spans="7:7">
      <c r="G33037" s="220"/>
    </row>
    <row r="33038" spans="7:7">
      <c r="G33038" s="220"/>
    </row>
    <row r="33039" spans="7:7">
      <c r="G33039" s="220"/>
    </row>
    <row r="33040" spans="7:7">
      <c r="G33040" s="220"/>
    </row>
    <row r="33041" spans="7:7">
      <c r="G33041" s="220"/>
    </row>
    <row r="33042" spans="7:7">
      <c r="G33042" s="220"/>
    </row>
    <row r="33043" spans="7:7">
      <c r="G33043" s="220"/>
    </row>
    <row r="33044" spans="7:7">
      <c r="G33044" s="220"/>
    </row>
    <row r="33045" spans="7:7">
      <c r="G33045" s="220"/>
    </row>
    <row r="33046" spans="7:7">
      <c r="G33046" s="220"/>
    </row>
    <row r="33047" spans="7:7">
      <c r="G33047" s="220"/>
    </row>
    <row r="33048" spans="7:7">
      <c r="G33048" s="220"/>
    </row>
    <row r="33049" spans="7:7">
      <c r="G33049" s="220"/>
    </row>
    <row r="33050" spans="7:7">
      <c r="G33050" s="220"/>
    </row>
    <row r="33051" spans="7:7">
      <c r="G33051" s="220"/>
    </row>
    <row r="33052" spans="7:7">
      <c r="G33052" s="220"/>
    </row>
    <row r="33053" spans="7:7">
      <c r="G33053" s="220"/>
    </row>
    <row r="33054" spans="7:7">
      <c r="G33054" s="220"/>
    </row>
    <row r="33055" spans="7:7">
      <c r="G33055" s="220"/>
    </row>
    <row r="33056" spans="7:7">
      <c r="G33056" s="220"/>
    </row>
    <row r="33057" spans="7:7">
      <c r="G33057" s="220"/>
    </row>
    <row r="33058" spans="7:7">
      <c r="G33058" s="220"/>
    </row>
    <row r="33059" spans="7:7">
      <c r="G33059" s="220"/>
    </row>
    <row r="33060" spans="7:7">
      <c r="G33060" s="220"/>
    </row>
    <row r="33061" spans="7:7">
      <c r="G33061" s="220"/>
    </row>
    <row r="33062" spans="7:7">
      <c r="G33062" s="220"/>
    </row>
    <row r="33063" spans="7:7">
      <c r="G33063" s="220"/>
    </row>
    <row r="33064" spans="7:7">
      <c r="G33064" s="220"/>
    </row>
    <row r="33065" spans="7:7">
      <c r="G33065" s="220"/>
    </row>
    <row r="33066" spans="7:7">
      <c r="G33066" s="220"/>
    </row>
    <row r="33067" spans="7:7">
      <c r="G33067" s="220"/>
    </row>
    <row r="33068" spans="7:7">
      <c r="G33068" s="220"/>
    </row>
    <row r="33069" spans="7:7">
      <c r="G33069" s="220"/>
    </row>
    <row r="33070" spans="7:7">
      <c r="G33070" s="220"/>
    </row>
    <row r="33071" spans="7:7">
      <c r="G33071" s="220"/>
    </row>
    <row r="33072" spans="7:7">
      <c r="G33072" s="220"/>
    </row>
    <row r="33073" spans="7:7">
      <c r="G33073" s="220"/>
    </row>
    <row r="33074" spans="7:7">
      <c r="G33074" s="220"/>
    </row>
    <row r="33075" spans="7:7">
      <c r="G33075" s="220"/>
    </row>
    <row r="33076" spans="7:7">
      <c r="G33076" s="220"/>
    </row>
    <row r="33077" spans="7:7">
      <c r="G33077" s="220"/>
    </row>
    <row r="33078" spans="7:7">
      <c r="G33078" s="220"/>
    </row>
    <row r="33079" spans="7:7">
      <c r="G33079" s="220"/>
    </row>
    <row r="33080" spans="7:7">
      <c r="G33080" s="220"/>
    </row>
    <row r="33081" spans="7:7">
      <c r="G33081" s="220"/>
    </row>
    <row r="33082" spans="7:7">
      <c r="G33082" s="220"/>
    </row>
    <row r="33083" spans="7:7">
      <c r="G33083" s="220"/>
    </row>
    <row r="33084" spans="7:7">
      <c r="G33084" s="220"/>
    </row>
    <row r="33085" spans="7:7">
      <c r="G33085" s="220"/>
    </row>
    <row r="33086" spans="7:7">
      <c r="G33086" s="220"/>
    </row>
    <row r="33087" spans="7:7">
      <c r="G33087" s="220"/>
    </row>
    <row r="33088" spans="7:7">
      <c r="G33088" s="220"/>
    </row>
    <row r="33089" spans="7:7">
      <c r="G33089" s="220"/>
    </row>
    <row r="33090" spans="7:7">
      <c r="G33090" s="220"/>
    </row>
    <row r="33091" spans="7:7">
      <c r="G33091" s="220"/>
    </row>
    <row r="33092" spans="7:7">
      <c r="G33092" s="220"/>
    </row>
    <row r="33093" spans="7:7">
      <c r="G33093" s="220"/>
    </row>
    <row r="33094" spans="7:7">
      <c r="G33094" s="220"/>
    </row>
    <row r="33095" spans="7:7">
      <c r="G33095" s="220"/>
    </row>
    <row r="33096" spans="7:7">
      <c r="G33096" s="220"/>
    </row>
    <row r="33097" spans="7:7">
      <c r="G33097" s="220"/>
    </row>
    <row r="33098" spans="7:7">
      <c r="G33098" s="220"/>
    </row>
    <row r="33099" spans="7:7">
      <c r="G33099" s="220"/>
    </row>
    <row r="33100" spans="7:7">
      <c r="G33100" s="220"/>
    </row>
    <row r="33101" spans="7:7">
      <c r="G33101" s="220"/>
    </row>
    <row r="33102" spans="7:7">
      <c r="G33102" s="220"/>
    </row>
    <row r="33103" spans="7:7">
      <c r="G33103" s="220"/>
    </row>
    <row r="33104" spans="7:7">
      <c r="G33104" s="220"/>
    </row>
    <row r="33105" spans="7:7">
      <c r="G33105" s="220"/>
    </row>
    <row r="33106" spans="7:7">
      <c r="G33106" s="220"/>
    </row>
    <row r="33107" spans="7:7">
      <c r="G33107" s="220"/>
    </row>
    <row r="33108" spans="7:7">
      <c r="G33108" s="220"/>
    </row>
    <row r="33109" spans="7:7">
      <c r="G33109" s="220"/>
    </row>
    <row r="33110" spans="7:7">
      <c r="G33110" s="220"/>
    </row>
    <row r="33111" spans="7:7">
      <c r="G33111" s="220"/>
    </row>
    <row r="33112" spans="7:7">
      <c r="G33112" s="220"/>
    </row>
    <row r="33113" spans="7:7">
      <c r="G33113" s="220"/>
    </row>
    <row r="33114" spans="7:7">
      <c r="G33114" s="220"/>
    </row>
    <row r="33115" spans="7:7">
      <c r="G33115" s="220"/>
    </row>
    <row r="33116" spans="7:7">
      <c r="G33116" s="220"/>
    </row>
    <row r="33117" spans="7:7">
      <c r="G33117" s="220"/>
    </row>
    <row r="33118" spans="7:7">
      <c r="G33118" s="220"/>
    </row>
    <row r="33119" spans="7:7">
      <c r="G33119" s="220"/>
    </row>
    <row r="33120" spans="7:7">
      <c r="G33120" s="220"/>
    </row>
    <row r="33121" spans="7:7">
      <c r="G33121" s="220"/>
    </row>
    <row r="33122" spans="7:7">
      <c r="G33122" s="220"/>
    </row>
    <row r="33123" spans="7:7">
      <c r="G33123" s="220"/>
    </row>
    <row r="33124" spans="7:7">
      <c r="G33124" s="220"/>
    </row>
    <row r="33125" spans="7:7">
      <c r="G33125" s="220"/>
    </row>
    <row r="33126" spans="7:7">
      <c r="G33126" s="220"/>
    </row>
    <row r="33127" spans="7:7">
      <c r="G33127" s="220"/>
    </row>
    <row r="33128" spans="7:7">
      <c r="G33128" s="220"/>
    </row>
    <row r="33129" spans="7:7">
      <c r="G33129" s="220"/>
    </row>
    <row r="33130" spans="7:7">
      <c r="G33130" s="220"/>
    </row>
    <row r="33131" spans="7:7">
      <c r="G33131" s="220"/>
    </row>
    <row r="33132" spans="7:7">
      <c r="G33132" s="220"/>
    </row>
    <row r="33133" spans="7:7">
      <c r="G33133" s="220"/>
    </row>
    <row r="33134" spans="7:7">
      <c r="G33134" s="220"/>
    </row>
    <row r="33135" spans="7:7">
      <c r="G33135" s="220"/>
    </row>
    <row r="33136" spans="7:7">
      <c r="G33136" s="220"/>
    </row>
    <row r="33137" spans="7:7">
      <c r="G33137" s="220"/>
    </row>
    <row r="33138" spans="7:7">
      <c r="G33138" s="220"/>
    </row>
    <row r="33139" spans="7:7">
      <c r="G33139" s="220"/>
    </row>
    <row r="33140" spans="7:7">
      <c r="G33140" s="220"/>
    </row>
    <row r="33141" spans="7:7">
      <c r="G33141" s="220"/>
    </row>
    <row r="33142" spans="7:7">
      <c r="G33142" s="220"/>
    </row>
    <row r="33143" spans="7:7">
      <c r="G33143" s="220"/>
    </row>
    <row r="33144" spans="7:7">
      <c r="G33144" s="220"/>
    </row>
    <row r="33145" spans="7:7">
      <c r="G33145" s="220"/>
    </row>
    <row r="33146" spans="7:7">
      <c r="G33146" s="220"/>
    </row>
    <row r="33147" spans="7:7">
      <c r="G33147" s="220"/>
    </row>
    <row r="33148" spans="7:7">
      <c r="G33148" s="220"/>
    </row>
    <row r="33149" spans="7:7">
      <c r="G33149" s="220"/>
    </row>
    <row r="33150" spans="7:7">
      <c r="G33150" s="220"/>
    </row>
    <row r="33151" spans="7:7">
      <c r="G33151" s="220"/>
    </row>
    <row r="33152" spans="7:7">
      <c r="G33152" s="220"/>
    </row>
    <row r="33153" spans="7:7">
      <c r="G33153" s="220"/>
    </row>
    <row r="33154" spans="7:7">
      <c r="G33154" s="220"/>
    </row>
    <row r="33155" spans="7:7">
      <c r="G33155" s="220"/>
    </row>
    <row r="33156" spans="7:7">
      <c r="G33156" s="220"/>
    </row>
    <row r="33157" spans="7:7">
      <c r="G33157" s="220"/>
    </row>
    <row r="33158" spans="7:7">
      <c r="G33158" s="220"/>
    </row>
    <row r="33159" spans="7:7">
      <c r="G33159" s="220"/>
    </row>
    <row r="33160" spans="7:7">
      <c r="G33160" s="220"/>
    </row>
    <row r="33161" spans="7:7">
      <c r="G33161" s="220"/>
    </row>
    <row r="33162" spans="7:7">
      <c r="G33162" s="220"/>
    </row>
    <row r="33163" spans="7:7">
      <c r="G33163" s="220"/>
    </row>
    <row r="33164" spans="7:7">
      <c r="G33164" s="220"/>
    </row>
    <row r="33165" spans="7:7">
      <c r="G33165" s="220"/>
    </row>
    <row r="33166" spans="7:7">
      <c r="G33166" s="220"/>
    </row>
    <row r="33167" spans="7:7">
      <c r="G33167" s="220"/>
    </row>
    <row r="33168" spans="7:7">
      <c r="G33168" s="220"/>
    </row>
    <row r="33169" spans="7:7">
      <c r="G33169" s="220"/>
    </row>
    <row r="33170" spans="7:7">
      <c r="G33170" s="220"/>
    </row>
    <row r="33171" spans="7:7">
      <c r="G33171" s="220"/>
    </row>
    <row r="33172" spans="7:7">
      <c r="G33172" s="220"/>
    </row>
    <row r="33173" spans="7:7">
      <c r="G33173" s="220"/>
    </row>
    <row r="33174" spans="7:7">
      <c r="G33174" s="220"/>
    </row>
    <row r="33175" spans="7:7">
      <c r="G33175" s="220"/>
    </row>
    <row r="33176" spans="7:7">
      <c r="G33176" s="220"/>
    </row>
    <row r="33177" spans="7:7">
      <c r="G33177" s="220"/>
    </row>
    <row r="33178" spans="7:7">
      <c r="G33178" s="220"/>
    </row>
    <row r="33179" spans="7:7">
      <c r="G33179" s="220"/>
    </row>
    <row r="33180" spans="7:7">
      <c r="G33180" s="220"/>
    </row>
    <row r="33181" spans="7:7">
      <c r="G33181" s="220"/>
    </row>
    <row r="33182" spans="7:7">
      <c r="G33182" s="220"/>
    </row>
    <row r="33183" spans="7:7">
      <c r="G33183" s="220"/>
    </row>
    <row r="33184" spans="7:7">
      <c r="G33184" s="220"/>
    </row>
    <row r="33185" spans="7:7">
      <c r="G33185" s="220"/>
    </row>
    <row r="33186" spans="7:7">
      <c r="G33186" s="220"/>
    </row>
    <row r="33187" spans="7:7">
      <c r="G33187" s="220"/>
    </row>
    <row r="33188" spans="7:7">
      <c r="G33188" s="220"/>
    </row>
    <row r="33189" spans="7:7">
      <c r="G33189" s="220"/>
    </row>
    <row r="33190" spans="7:7">
      <c r="G33190" s="220"/>
    </row>
    <row r="33191" spans="7:7">
      <c r="G33191" s="220"/>
    </row>
    <row r="33192" spans="7:7">
      <c r="G33192" s="220"/>
    </row>
    <row r="33193" spans="7:7">
      <c r="G33193" s="220"/>
    </row>
    <row r="33194" spans="7:7">
      <c r="G33194" s="220"/>
    </row>
    <row r="33195" spans="7:7">
      <c r="G33195" s="220"/>
    </row>
    <row r="33196" spans="7:7">
      <c r="G33196" s="220"/>
    </row>
    <row r="33197" spans="7:7">
      <c r="G33197" s="220"/>
    </row>
    <row r="33198" spans="7:7">
      <c r="G33198" s="220"/>
    </row>
    <row r="33199" spans="7:7">
      <c r="G33199" s="220"/>
    </row>
    <row r="33200" spans="7:7">
      <c r="G33200" s="220"/>
    </row>
    <row r="33201" spans="7:7">
      <c r="G33201" s="220"/>
    </row>
    <row r="33202" spans="7:7">
      <c r="G33202" s="220"/>
    </row>
    <row r="33203" spans="7:7">
      <c r="G33203" s="220"/>
    </row>
    <row r="33204" spans="7:7">
      <c r="G33204" s="220"/>
    </row>
    <row r="33205" spans="7:7">
      <c r="G33205" s="220"/>
    </row>
    <row r="33206" spans="7:7">
      <c r="G33206" s="220"/>
    </row>
    <row r="33207" spans="7:7">
      <c r="G33207" s="220"/>
    </row>
    <row r="33208" spans="7:7">
      <c r="G33208" s="220"/>
    </row>
    <row r="33209" spans="7:7">
      <c r="G33209" s="220"/>
    </row>
    <row r="33210" spans="7:7">
      <c r="G33210" s="220"/>
    </row>
    <row r="33211" spans="7:7">
      <c r="G33211" s="220"/>
    </row>
    <row r="33212" spans="7:7">
      <c r="G33212" s="220"/>
    </row>
    <row r="33213" spans="7:7">
      <c r="G33213" s="220"/>
    </row>
    <row r="33214" spans="7:7">
      <c r="G33214" s="220"/>
    </row>
    <row r="33215" spans="7:7">
      <c r="G33215" s="220"/>
    </row>
    <row r="33216" spans="7:7">
      <c r="G33216" s="220"/>
    </row>
    <row r="33217" spans="7:7">
      <c r="G33217" s="220"/>
    </row>
    <row r="33218" spans="7:7">
      <c r="G33218" s="220"/>
    </row>
    <row r="33219" spans="7:7">
      <c r="G33219" s="220"/>
    </row>
    <row r="33220" spans="7:7">
      <c r="G33220" s="220"/>
    </row>
    <row r="33221" spans="7:7">
      <c r="G33221" s="220"/>
    </row>
    <row r="33222" spans="7:7">
      <c r="G33222" s="220"/>
    </row>
    <row r="33223" spans="7:7">
      <c r="G33223" s="220"/>
    </row>
    <row r="33224" spans="7:7">
      <c r="G33224" s="220"/>
    </row>
    <row r="33225" spans="7:7">
      <c r="G33225" s="220"/>
    </row>
    <row r="33226" spans="7:7">
      <c r="G33226" s="220"/>
    </row>
    <row r="33227" spans="7:7">
      <c r="G33227" s="220"/>
    </row>
    <row r="33228" spans="7:7">
      <c r="G33228" s="220"/>
    </row>
    <row r="33229" spans="7:7">
      <c r="G33229" s="220"/>
    </row>
    <row r="33230" spans="7:7">
      <c r="G33230" s="220"/>
    </row>
    <row r="33231" spans="7:7">
      <c r="G33231" s="220"/>
    </row>
    <row r="33232" spans="7:7">
      <c r="G33232" s="220"/>
    </row>
    <row r="33233" spans="7:7">
      <c r="G33233" s="220"/>
    </row>
    <row r="33234" spans="7:7">
      <c r="G33234" s="220"/>
    </row>
    <row r="33235" spans="7:7">
      <c r="G33235" s="220"/>
    </row>
    <row r="33236" spans="7:7">
      <c r="G33236" s="220"/>
    </row>
    <row r="33237" spans="7:7">
      <c r="G33237" s="220"/>
    </row>
    <row r="33238" spans="7:7">
      <c r="G33238" s="220"/>
    </row>
    <row r="33239" spans="7:7">
      <c r="G33239" s="220"/>
    </row>
    <row r="33240" spans="7:7">
      <c r="G33240" s="220"/>
    </row>
    <row r="33241" spans="7:7">
      <c r="G33241" s="220"/>
    </row>
    <row r="33242" spans="7:7">
      <c r="G33242" s="220"/>
    </row>
    <row r="33243" spans="7:7">
      <c r="G33243" s="220"/>
    </row>
    <row r="33244" spans="7:7">
      <c r="G33244" s="220"/>
    </row>
    <row r="33245" spans="7:7">
      <c r="G33245" s="220"/>
    </row>
    <row r="33246" spans="7:7">
      <c r="G33246" s="220"/>
    </row>
    <row r="33247" spans="7:7">
      <c r="G33247" s="220"/>
    </row>
    <row r="33248" spans="7:7">
      <c r="G33248" s="220"/>
    </row>
    <row r="33249" spans="7:7">
      <c r="G33249" s="220"/>
    </row>
    <row r="33250" spans="7:7">
      <c r="G33250" s="220"/>
    </row>
    <row r="33251" spans="7:7">
      <c r="G33251" s="220"/>
    </row>
    <row r="33252" spans="7:7">
      <c r="G33252" s="220"/>
    </row>
    <row r="33253" spans="7:7">
      <c r="G33253" s="220"/>
    </row>
    <row r="33254" spans="7:7">
      <c r="G33254" s="220"/>
    </row>
    <row r="33255" spans="7:7">
      <c r="G33255" s="220"/>
    </row>
    <row r="33256" spans="7:7">
      <c r="G33256" s="220"/>
    </row>
    <row r="33257" spans="7:7">
      <c r="G33257" s="220"/>
    </row>
    <row r="33258" spans="7:7">
      <c r="G33258" s="220"/>
    </row>
    <row r="33259" spans="7:7">
      <c r="G33259" s="220"/>
    </row>
    <row r="33260" spans="7:7">
      <c r="G33260" s="220"/>
    </row>
    <row r="33261" spans="7:7">
      <c r="G33261" s="220"/>
    </row>
    <row r="33262" spans="7:7">
      <c r="G33262" s="220"/>
    </row>
    <row r="33263" spans="7:7">
      <c r="G33263" s="220"/>
    </row>
    <row r="33264" spans="7:7">
      <c r="G33264" s="220"/>
    </row>
    <row r="33265" spans="7:7">
      <c r="G33265" s="220"/>
    </row>
    <row r="33266" spans="7:7">
      <c r="G33266" s="220"/>
    </row>
    <row r="33267" spans="7:7">
      <c r="G33267" s="220"/>
    </row>
    <row r="33268" spans="7:7">
      <c r="G33268" s="220"/>
    </row>
    <row r="33269" spans="7:7">
      <c r="G33269" s="220"/>
    </row>
    <row r="33270" spans="7:7">
      <c r="G33270" s="220"/>
    </row>
    <row r="33271" spans="7:7">
      <c r="G33271" s="220"/>
    </row>
    <row r="33272" spans="7:7">
      <c r="G33272" s="220"/>
    </row>
    <row r="33273" spans="7:7">
      <c r="G33273" s="220"/>
    </row>
    <row r="33274" spans="7:7">
      <c r="G33274" s="220"/>
    </row>
    <row r="33275" spans="7:7">
      <c r="G33275" s="220"/>
    </row>
    <row r="33276" spans="7:7">
      <c r="G33276" s="220"/>
    </row>
    <row r="33277" spans="7:7">
      <c r="G33277" s="220"/>
    </row>
    <row r="33278" spans="7:7">
      <c r="G33278" s="220"/>
    </row>
    <row r="33279" spans="7:7">
      <c r="G33279" s="220"/>
    </row>
    <row r="33280" spans="7:7">
      <c r="G33280" s="220"/>
    </row>
    <row r="33281" spans="7:7">
      <c r="G33281" s="220"/>
    </row>
    <row r="33282" spans="7:7">
      <c r="G33282" s="220"/>
    </row>
    <row r="33283" spans="7:7">
      <c r="G33283" s="220"/>
    </row>
    <row r="33284" spans="7:7">
      <c r="G33284" s="220"/>
    </row>
    <row r="33285" spans="7:7">
      <c r="G33285" s="220"/>
    </row>
    <row r="33286" spans="7:7">
      <c r="G33286" s="220"/>
    </row>
    <row r="33287" spans="7:7">
      <c r="G33287" s="220"/>
    </row>
    <row r="33288" spans="7:7">
      <c r="G33288" s="220"/>
    </row>
    <row r="33289" spans="7:7">
      <c r="G33289" s="220"/>
    </row>
    <row r="33290" spans="7:7">
      <c r="G33290" s="220"/>
    </row>
    <row r="33291" spans="7:7">
      <c r="G33291" s="220"/>
    </row>
    <row r="33292" spans="7:7">
      <c r="G33292" s="220"/>
    </row>
    <row r="33293" spans="7:7">
      <c r="G33293" s="220"/>
    </row>
    <row r="33294" spans="7:7">
      <c r="G33294" s="220"/>
    </row>
    <row r="33295" spans="7:7">
      <c r="G33295" s="220"/>
    </row>
    <row r="33296" spans="7:7">
      <c r="G33296" s="220"/>
    </row>
    <row r="33297" spans="7:7">
      <c r="G33297" s="220"/>
    </row>
    <row r="33298" spans="7:7">
      <c r="G33298" s="220"/>
    </row>
    <row r="33299" spans="7:7">
      <c r="G33299" s="220"/>
    </row>
    <row r="33300" spans="7:7">
      <c r="G33300" s="220"/>
    </row>
    <row r="33301" spans="7:7">
      <c r="G33301" s="220"/>
    </row>
    <row r="33302" spans="7:7">
      <c r="G33302" s="220"/>
    </row>
    <row r="33303" spans="7:7">
      <c r="G33303" s="220"/>
    </row>
    <row r="33304" spans="7:7">
      <c r="G33304" s="220"/>
    </row>
    <row r="33305" spans="7:7">
      <c r="G33305" s="220"/>
    </row>
    <row r="33306" spans="7:7">
      <c r="G33306" s="220"/>
    </row>
    <row r="33307" spans="7:7">
      <c r="G33307" s="220"/>
    </row>
    <row r="33308" spans="7:7">
      <c r="G33308" s="220"/>
    </row>
    <row r="33309" spans="7:7">
      <c r="G33309" s="220"/>
    </row>
    <row r="33310" spans="7:7">
      <c r="G33310" s="220"/>
    </row>
    <row r="33311" spans="7:7">
      <c r="G33311" s="220"/>
    </row>
    <row r="33312" spans="7:7">
      <c r="G33312" s="220"/>
    </row>
    <row r="33313" spans="7:7">
      <c r="G33313" s="220"/>
    </row>
    <row r="33314" spans="7:7">
      <c r="G33314" s="220"/>
    </row>
    <row r="33315" spans="7:7">
      <c r="G33315" s="220"/>
    </row>
    <row r="33316" spans="7:7">
      <c r="G33316" s="220"/>
    </row>
    <row r="33317" spans="7:7">
      <c r="G33317" s="220"/>
    </row>
    <row r="33318" spans="7:7">
      <c r="G33318" s="220"/>
    </row>
    <row r="33319" spans="7:7">
      <c r="G33319" s="220"/>
    </row>
    <row r="33320" spans="7:7">
      <c r="G33320" s="220"/>
    </row>
    <row r="33321" spans="7:7">
      <c r="G33321" s="220"/>
    </row>
    <row r="33322" spans="7:7">
      <c r="G33322" s="220"/>
    </row>
    <row r="33323" spans="7:7">
      <c r="G33323" s="220"/>
    </row>
    <row r="33324" spans="7:7">
      <c r="G33324" s="220"/>
    </row>
    <row r="33325" spans="7:7">
      <c r="G33325" s="220"/>
    </row>
    <row r="33326" spans="7:7">
      <c r="G33326" s="220"/>
    </row>
    <row r="33327" spans="7:7">
      <c r="G33327" s="220"/>
    </row>
    <row r="33328" spans="7:7">
      <c r="G33328" s="220"/>
    </row>
    <row r="33329" spans="7:7">
      <c r="G33329" s="220"/>
    </row>
    <row r="33330" spans="7:7">
      <c r="G33330" s="220"/>
    </row>
    <row r="33331" spans="7:7">
      <c r="G33331" s="220"/>
    </row>
    <row r="33332" spans="7:7">
      <c r="G33332" s="220"/>
    </row>
    <row r="33333" spans="7:7">
      <c r="G33333" s="220"/>
    </row>
    <row r="33334" spans="7:7">
      <c r="G33334" s="220"/>
    </row>
    <row r="33335" spans="7:7">
      <c r="G33335" s="220"/>
    </row>
    <row r="33336" spans="7:7">
      <c r="G33336" s="220"/>
    </row>
    <row r="33337" spans="7:7">
      <c r="G33337" s="220"/>
    </row>
    <row r="33338" spans="7:7">
      <c r="G33338" s="220"/>
    </row>
    <row r="33339" spans="7:7">
      <c r="G33339" s="220"/>
    </row>
    <row r="33340" spans="7:7">
      <c r="G33340" s="220"/>
    </row>
    <row r="33341" spans="7:7">
      <c r="G33341" s="220"/>
    </row>
    <row r="33342" spans="7:7">
      <c r="G33342" s="220"/>
    </row>
    <row r="33343" spans="7:7">
      <c r="G33343" s="220"/>
    </row>
    <row r="33344" spans="7:7">
      <c r="G33344" s="220"/>
    </row>
    <row r="33345" spans="7:7">
      <c r="G33345" s="220"/>
    </row>
    <row r="33346" spans="7:7">
      <c r="G33346" s="220"/>
    </row>
    <row r="33347" spans="7:7">
      <c r="G33347" s="220"/>
    </row>
    <row r="33348" spans="7:7">
      <c r="G33348" s="220"/>
    </row>
    <row r="33349" spans="7:7">
      <c r="G33349" s="220"/>
    </row>
    <row r="33350" spans="7:7">
      <c r="G33350" s="220"/>
    </row>
    <row r="33351" spans="7:7">
      <c r="G33351" s="220"/>
    </row>
    <row r="33352" spans="7:7">
      <c r="G33352" s="220"/>
    </row>
    <row r="33353" spans="7:7">
      <c r="G33353" s="220"/>
    </row>
    <row r="33354" spans="7:7">
      <c r="G33354" s="220"/>
    </row>
    <row r="33355" spans="7:7">
      <c r="G33355" s="220"/>
    </row>
    <row r="33356" spans="7:7">
      <c r="G33356" s="220"/>
    </row>
    <row r="33357" spans="7:7">
      <c r="G33357" s="220"/>
    </row>
    <row r="33358" spans="7:7">
      <c r="G33358" s="220"/>
    </row>
    <row r="33359" spans="7:7">
      <c r="G33359" s="220"/>
    </row>
    <row r="33360" spans="7:7">
      <c r="G33360" s="220"/>
    </row>
    <row r="33361" spans="7:7">
      <c r="G33361" s="220"/>
    </row>
    <row r="33362" spans="7:7">
      <c r="G33362" s="220"/>
    </row>
    <row r="33363" spans="7:7">
      <c r="G33363" s="220"/>
    </row>
    <row r="33364" spans="7:7">
      <c r="G33364" s="220"/>
    </row>
    <row r="33365" spans="7:7">
      <c r="G33365" s="220"/>
    </row>
    <row r="33366" spans="7:7">
      <c r="G33366" s="220"/>
    </row>
    <row r="33367" spans="7:7">
      <c r="G33367" s="220"/>
    </row>
    <row r="33368" spans="7:7">
      <c r="G33368" s="220"/>
    </row>
    <row r="33369" spans="7:7">
      <c r="G33369" s="220"/>
    </row>
    <row r="33370" spans="7:7">
      <c r="G33370" s="220"/>
    </row>
    <row r="33371" spans="7:7">
      <c r="G33371" s="220"/>
    </row>
    <row r="33372" spans="7:7">
      <c r="G33372" s="220"/>
    </row>
    <row r="33373" spans="7:7">
      <c r="G33373" s="220"/>
    </row>
    <row r="33374" spans="7:7">
      <c r="G33374" s="220"/>
    </row>
    <row r="33375" spans="7:7">
      <c r="G33375" s="220"/>
    </row>
    <row r="33376" spans="7:7">
      <c r="G33376" s="220"/>
    </row>
    <row r="33377" spans="7:7">
      <c r="G33377" s="220"/>
    </row>
    <row r="33378" spans="7:7">
      <c r="G33378" s="220"/>
    </row>
    <row r="33379" spans="7:7">
      <c r="G33379" s="220"/>
    </row>
    <row r="33380" spans="7:7">
      <c r="G33380" s="220"/>
    </row>
    <row r="33381" spans="7:7">
      <c r="G33381" s="220"/>
    </row>
    <row r="33382" spans="7:7">
      <c r="G33382" s="220"/>
    </row>
    <row r="33383" spans="7:7">
      <c r="G33383" s="220"/>
    </row>
    <row r="33384" spans="7:7">
      <c r="G33384" s="220"/>
    </row>
    <row r="33385" spans="7:7">
      <c r="G33385" s="220"/>
    </row>
    <row r="33386" spans="7:7">
      <c r="G33386" s="220"/>
    </row>
    <row r="33387" spans="7:7">
      <c r="G33387" s="220"/>
    </row>
    <row r="33388" spans="7:7">
      <c r="G33388" s="220"/>
    </row>
    <row r="33389" spans="7:7">
      <c r="G33389" s="220"/>
    </row>
    <row r="33390" spans="7:7">
      <c r="G33390" s="220"/>
    </row>
    <row r="33391" spans="7:7">
      <c r="G33391" s="220"/>
    </row>
    <row r="33392" spans="7:7">
      <c r="G33392" s="220"/>
    </row>
    <row r="33393" spans="7:7">
      <c r="G33393" s="220"/>
    </row>
    <row r="33394" spans="7:7">
      <c r="G33394" s="220"/>
    </row>
    <row r="33395" spans="7:7">
      <c r="G33395" s="220"/>
    </row>
    <row r="33396" spans="7:7">
      <c r="G33396" s="220"/>
    </row>
    <row r="33397" spans="7:7">
      <c r="G33397" s="220"/>
    </row>
    <row r="33398" spans="7:7">
      <c r="G33398" s="220"/>
    </row>
    <row r="33399" spans="7:7">
      <c r="G33399" s="220"/>
    </row>
    <row r="33400" spans="7:7">
      <c r="G33400" s="220"/>
    </row>
    <row r="33401" spans="7:7">
      <c r="G33401" s="220"/>
    </row>
    <row r="33402" spans="7:7">
      <c r="G33402" s="220"/>
    </row>
    <row r="33403" spans="7:7">
      <c r="G33403" s="220"/>
    </row>
    <row r="33404" spans="7:7">
      <c r="G33404" s="220"/>
    </row>
    <row r="33405" spans="7:7">
      <c r="G33405" s="220"/>
    </row>
    <row r="33406" spans="7:7">
      <c r="G33406" s="220"/>
    </row>
    <row r="33407" spans="7:7">
      <c r="G33407" s="220"/>
    </row>
    <row r="33408" spans="7:7">
      <c r="G33408" s="220"/>
    </row>
    <row r="33409" spans="7:7">
      <c r="G33409" s="220"/>
    </row>
    <row r="33410" spans="7:7">
      <c r="G33410" s="220"/>
    </row>
    <row r="33411" spans="7:7">
      <c r="G33411" s="220"/>
    </row>
    <row r="33412" spans="7:7">
      <c r="G33412" s="220"/>
    </row>
    <row r="33413" spans="7:7">
      <c r="G33413" s="220"/>
    </row>
    <row r="33414" spans="7:7">
      <c r="G33414" s="220"/>
    </row>
    <row r="33415" spans="7:7">
      <c r="G33415" s="220"/>
    </row>
    <row r="33416" spans="7:7">
      <c r="G33416" s="220"/>
    </row>
    <row r="33417" spans="7:7">
      <c r="G33417" s="220"/>
    </row>
    <row r="33418" spans="7:7">
      <c r="G33418" s="220"/>
    </row>
    <row r="33419" spans="7:7">
      <c r="G33419" s="220"/>
    </row>
    <row r="33420" spans="7:7">
      <c r="G33420" s="220"/>
    </row>
    <row r="33421" spans="7:7">
      <c r="G33421" s="220"/>
    </row>
    <row r="33422" spans="7:7">
      <c r="G33422" s="220"/>
    </row>
    <row r="33423" spans="7:7">
      <c r="G33423" s="220"/>
    </row>
    <row r="33424" spans="7:7">
      <c r="G33424" s="220"/>
    </row>
    <row r="33425" spans="7:7">
      <c r="G33425" s="220"/>
    </row>
    <row r="33426" spans="7:7">
      <c r="G33426" s="220"/>
    </row>
    <row r="33427" spans="7:7">
      <c r="G33427" s="220"/>
    </row>
    <row r="33428" spans="7:7">
      <c r="G33428" s="220"/>
    </row>
    <row r="33429" spans="7:7">
      <c r="G33429" s="220"/>
    </row>
    <row r="33430" spans="7:7">
      <c r="G33430" s="220"/>
    </row>
    <row r="33431" spans="7:7">
      <c r="G33431" s="220"/>
    </row>
    <row r="33432" spans="7:7">
      <c r="G33432" s="220"/>
    </row>
    <row r="33433" spans="7:7">
      <c r="G33433" s="220"/>
    </row>
    <row r="33434" spans="7:7">
      <c r="G33434" s="220"/>
    </row>
    <row r="33435" spans="7:7">
      <c r="G33435" s="220"/>
    </row>
    <row r="33436" spans="7:7">
      <c r="G33436" s="220"/>
    </row>
    <row r="33437" spans="7:7">
      <c r="G33437" s="220"/>
    </row>
    <row r="33438" spans="7:7">
      <c r="G33438" s="220"/>
    </row>
    <row r="33439" spans="7:7">
      <c r="G33439" s="220"/>
    </row>
    <row r="33440" spans="7:7">
      <c r="G33440" s="220"/>
    </row>
    <row r="33441" spans="7:7">
      <c r="G33441" s="220"/>
    </row>
    <row r="33442" spans="7:7">
      <c r="G33442" s="220"/>
    </row>
    <row r="33443" spans="7:7">
      <c r="G33443" s="220"/>
    </row>
    <row r="33444" spans="7:7">
      <c r="G33444" s="220"/>
    </row>
    <row r="33445" spans="7:7">
      <c r="G33445" s="220"/>
    </row>
    <row r="33446" spans="7:7">
      <c r="G33446" s="220"/>
    </row>
    <row r="33447" spans="7:7">
      <c r="G33447" s="220"/>
    </row>
    <row r="33448" spans="7:7">
      <c r="G33448" s="220"/>
    </row>
    <row r="33449" spans="7:7">
      <c r="G33449" s="220"/>
    </row>
    <row r="33450" spans="7:7">
      <c r="G33450" s="220"/>
    </row>
    <row r="33451" spans="7:7">
      <c r="G33451" s="220"/>
    </row>
    <row r="33452" spans="7:7">
      <c r="G33452" s="220"/>
    </row>
    <row r="33453" spans="7:7">
      <c r="G33453" s="220"/>
    </row>
    <row r="33454" spans="7:7">
      <c r="G33454" s="220"/>
    </row>
    <row r="33455" spans="7:7">
      <c r="G33455" s="220"/>
    </row>
    <row r="33456" spans="7:7">
      <c r="G33456" s="220"/>
    </row>
    <row r="33457" spans="7:7">
      <c r="G33457" s="220"/>
    </row>
    <row r="33458" spans="7:7">
      <c r="G33458" s="220"/>
    </row>
    <row r="33459" spans="7:7">
      <c r="G33459" s="220"/>
    </row>
    <row r="33460" spans="7:7">
      <c r="G33460" s="220"/>
    </row>
    <row r="33461" spans="7:7">
      <c r="G33461" s="220"/>
    </row>
    <row r="33462" spans="7:7">
      <c r="G33462" s="220"/>
    </row>
    <row r="33463" spans="7:7">
      <c r="G33463" s="220"/>
    </row>
    <row r="33464" spans="7:7">
      <c r="G33464" s="220"/>
    </row>
    <row r="33465" spans="7:7">
      <c r="G33465" s="220"/>
    </row>
    <row r="33466" spans="7:7">
      <c r="G33466" s="220"/>
    </row>
    <row r="33467" spans="7:7">
      <c r="G33467" s="220"/>
    </row>
    <row r="33468" spans="7:7">
      <c r="G33468" s="220"/>
    </row>
    <row r="33469" spans="7:7">
      <c r="G33469" s="220"/>
    </row>
    <row r="33470" spans="7:7">
      <c r="G33470" s="220"/>
    </row>
    <row r="33471" spans="7:7">
      <c r="G33471" s="220"/>
    </row>
    <row r="33472" spans="7:7">
      <c r="G33472" s="220"/>
    </row>
    <row r="33473" spans="7:7">
      <c r="G33473" s="220"/>
    </row>
    <row r="33474" spans="7:7">
      <c r="G33474" s="220"/>
    </row>
    <row r="33475" spans="7:7">
      <c r="G33475" s="220"/>
    </row>
    <row r="33476" spans="7:7">
      <c r="G33476" s="220"/>
    </row>
    <row r="33477" spans="7:7">
      <c r="G33477" s="220"/>
    </row>
    <row r="33478" spans="7:7">
      <c r="G33478" s="220"/>
    </row>
    <row r="33479" spans="7:7">
      <c r="G33479" s="220"/>
    </row>
    <row r="33480" spans="7:7">
      <c r="G33480" s="220"/>
    </row>
    <row r="33481" spans="7:7">
      <c r="G33481" s="220"/>
    </row>
    <row r="33482" spans="7:7">
      <c r="G33482" s="220"/>
    </row>
    <row r="33483" spans="7:7">
      <c r="G33483" s="220"/>
    </row>
    <row r="33484" spans="7:7">
      <c r="G33484" s="220"/>
    </row>
    <row r="33485" spans="7:7">
      <c r="G33485" s="220"/>
    </row>
    <row r="33486" spans="7:7">
      <c r="G33486" s="220"/>
    </row>
    <row r="33487" spans="7:7">
      <c r="G33487" s="220"/>
    </row>
    <row r="33488" spans="7:7">
      <c r="G33488" s="220"/>
    </row>
    <row r="33489" spans="7:7">
      <c r="G33489" s="220"/>
    </row>
    <row r="33490" spans="7:7">
      <c r="G33490" s="220"/>
    </row>
    <row r="33491" spans="7:7">
      <c r="G33491" s="220"/>
    </row>
    <row r="33492" spans="7:7">
      <c r="G33492" s="220"/>
    </row>
    <row r="33493" spans="7:7">
      <c r="G33493" s="220"/>
    </row>
    <row r="33494" spans="7:7">
      <c r="G33494" s="220"/>
    </row>
    <row r="33495" spans="7:7">
      <c r="G33495" s="220"/>
    </row>
    <row r="33496" spans="7:7">
      <c r="G33496" s="220"/>
    </row>
    <row r="33497" spans="7:7">
      <c r="G33497" s="220"/>
    </row>
    <row r="33498" spans="7:7">
      <c r="G33498" s="220"/>
    </row>
    <row r="33499" spans="7:7">
      <c r="G33499" s="220"/>
    </row>
    <row r="33500" spans="7:7">
      <c r="G33500" s="220"/>
    </row>
    <row r="33501" spans="7:7">
      <c r="G33501" s="220"/>
    </row>
    <row r="33502" spans="7:7">
      <c r="G33502" s="220"/>
    </row>
    <row r="33503" spans="7:7">
      <c r="G33503" s="220"/>
    </row>
    <row r="33504" spans="7:7">
      <c r="G33504" s="220"/>
    </row>
    <row r="33505" spans="7:7">
      <c r="G33505" s="220"/>
    </row>
    <row r="33506" spans="7:7">
      <c r="G33506" s="220"/>
    </row>
    <row r="33507" spans="7:7">
      <c r="G33507" s="220"/>
    </row>
    <row r="33508" spans="7:7">
      <c r="G33508" s="220"/>
    </row>
    <row r="33509" spans="7:7">
      <c r="G33509" s="220"/>
    </row>
    <row r="33510" spans="7:7">
      <c r="G33510" s="220"/>
    </row>
    <row r="33511" spans="7:7">
      <c r="G33511" s="220"/>
    </row>
    <row r="33512" spans="7:7">
      <c r="G33512" s="220"/>
    </row>
    <row r="33513" spans="7:7">
      <c r="G33513" s="220"/>
    </row>
    <row r="33514" spans="7:7">
      <c r="G33514" s="220"/>
    </row>
    <row r="33515" spans="7:7">
      <c r="G33515" s="220"/>
    </row>
    <row r="33516" spans="7:7">
      <c r="G33516" s="220"/>
    </row>
    <row r="33517" spans="7:7">
      <c r="G33517" s="220"/>
    </row>
    <row r="33518" spans="7:7">
      <c r="G33518" s="220"/>
    </row>
    <row r="33519" spans="7:7">
      <c r="G33519" s="220"/>
    </row>
    <row r="33520" spans="7:7">
      <c r="G33520" s="220"/>
    </row>
    <row r="33521" spans="7:7">
      <c r="G33521" s="220"/>
    </row>
    <row r="33522" spans="7:7">
      <c r="G33522" s="220"/>
    </row>
    <row r="33523" spans="7:7">
      <c r="G33523" s="220"/>
    </row>
    <row r="33524" spans="7:7">
      <c r="G33524" s="220"/>
    </row>
    <row r="33525" spans="7:7">
      <c r="G33525" s="220"/>
    </row>
    <row r="33526" spans="7:7">
      <c r="G33526" s="220"/>
    </row>
    <row r="33527" spans="7:7">
      <c r="G33527" s="220"/>
    </row>
    <row r="33528" spans="7:7">
      <c r="G33528" s="220"/>
    </row>
    <row r="33529" spans="7:7">
      <c r="G33529" s="220"/>
    </row>
    <row r="33530" spans="7:7">
      <c r="G33530" s="220"/>
    </row>
    <row r="33531" spans="7:7">
      <c r="G33531" s="220"/>
    </row>
    <row r="33532" spans="7:7">
      <c r="G33532" s="220"/>
    </row>
    <row r="33533" spans="7:7">
      <c r="G33533" s="220"/>
    </row>
    <row r="33534" spans="7:7">
      <c r="G33534" s="220"/>
    </row>
    <row r="33535" spans="7:7">
      <c r="G33535" s="220"/>
    </row>
    <row r="33536" spans="7:7">
      <c r="G33536" s="220"/>
    </row>
    <row r="33537" spans="7:7">
      <c r="G33537" s="220"/>
    </row>
    <row r="33538" spans="7:7">
      <c r="G33538" s="220"/>
    </row>
    <row r="33539" spans="7:7">
      <c r="G33539" s="220"/>
    </row>
    <row r="33540" spans="7:7">
      <c r="G33540" s="220"/>
    </row>
    <row r="33541" spans="7:7">
      <c r="G33541" s="220"/>
    </row>
    <row r="33542" spans="7:7">
      <c r="G33542" s="220"/>
    </row>
    <row r="33543" spans="7:7">
      <c r="G33543" s="220"/>
    </row>
    <row r="33544" spans="7:7">
      <c r="G33544" s="220"/>
    </row>
    <row r="33545" spans="7:7">
      <c r="G33545" s="220"/>
    </row>
    <row r="33546" spans="7:7">
      <c r="G33546" s="220"/>
    </row>
    <row r="33547" spans="7:7">
      <c r="G33547" s="220"/>
    </row>
    <row r="33548" spans="7:7">
      <c r="G33548" s="220"/>
    </row>
    <row r="33549" spans="7:7">
      <c r="G33549" s="220"/>
    </row>
    <row r="33550" spans="7:7">
      <c r="G33550" s="220"/>
    </row>
    <row r="33551" spans="7:7">
      <c r="G33551" s="220"/>
    </row>
    <row r="33552" spans="7:7">
      <c r="G33552" s="220"/>
    </row>
    <row r="33553" spans="7:7">
      <c r="G33553" s="220"/>
    </row>
    <row r="33554" spans="7:7">
      <c r="G33554" s="220"/>
    </row>
    <row r="33555" spans="7:7">
      <c r="G33555" s="220"/>
    </row>
    <row r="33556" spans="7:7">
      <c r="G33556" s="220"/>
    </row>
    <row r="33557" spans="7:7">
      <c r="G33557" s="220"/>
    </row>
    <row r="33558" spans="7:7">
      <c r="G33558" s="220"/>
    </row>
    <row r="33559" spans="7:7">
      <c r="G33559" s="220"/>
    </row>
    <row r="33560" spans="7:7">
      <c r="G33560" s="220"/>
    </row>
    <row r="33561" spans="7:7">
      <c r="G33561" s="220"/>
    </row>
    <row r="33562" spans="7:7">
      <c r="G33562" s="220"/>
    </row>
    <row r="33563" spans="7:7">
      <c r="G33563" s="220"/>
    </row>
    <row r="33564" spans="7:7">
      <c r="G33564" s="220"/>
    </row>
    <row r="33565" spans="7:7">
      <c r="G33565" s="220"/>
    </row>
    <row r="33566" spans="7:7">
      <c r="G33566" s="220"/>
    </row>
    <row r="33567" spans="7:7">
      <c r="G33567" s="220"/>
    </row>
    <row r="33568" spans="7:7">
      <c r="G33568" s="220"/>
    </row>
    <row r="33569" spans="7:7">
      <c r="G33569" s="220"/>
    </row>
    <row r="33570" spans="7:7">
      <c r="G33570" s="220"/>
    </row>
    <row r="33571" spans="7:7">
      <c r="G33571" s="220"/>
    </row>
    <row r="33572" spans="7:7">
      <c r="G33572" s="220"/>
    </row>
    <row r="33573" spans="7:7">
      <c r="G33573" s="220"/>
    </row>
    <row r="33574" spans="7:7">
      <c r="G33574" s="220"/>
    </row>
    <row r="33575" spans="7:7">
      <c r="G33575" s="220"/>
    </row>
    <row r="33576" spans="7:7">
      <c r="G33576" s="220"/>
    </row>
    <row r="33577" spans="7:7">
      <c r="G33577" s="220"/>
    </row>
    <row r="33578" spans="7:7">
      <c r="G33578" s="220"/>
    </row>
    <row r="33579" spans="7:7">
      <c r="G33579" s="220"/>
    </row>
    <row r="33580" spans="7:7">
      <c r="G33580" s="220"/>
    </row>
    <row r="33581" spans="7:7">
      <c r="G33581" s="220"/>
    </row>
    <row r="33582" spans="7:7">
      <c r="G33582" s="220"/>
    </row>
    <row r="33583" spans="7:7">
      <c r="G33583" s="220"/>
    </row>
    <row r="33584" spans="7:7">
      <c r="G33584" s="220"/>
    </row>
    <row r="33585" spans="7:7">
      <c r="G33585" s="220"/>
    </row>
    <row r="33586" spans="7:7">
      <c r="G33586" s="220"/>
    </row>
    <row r="33587" spans="7:7">
      <c r="G33587" s="220"/>
    </row>
    <row r="33588" spans="7:7">
      <c r="G33588" s="220"/>
    </row>
    <row r="33589" spans="7:7">
      <c r="G33589" s="220"/>
    </row>
    <row r="33590" spans="7:7">
      <c r="G33590" s="220"/>
    </row>
    <row r="33591" spans="7:7">
      <c r="G33591" s="220"/>
    </row>
    <row r="33592" spans="7:7">
      <c r="G33592" s="220"/>
    </row>
    <row r="33593" spans="7:7">
      <c r="G33593" s="220"/>
    </row>
    <row r="33594" spans="7:7">
      <c r="G33594" s="220"/>
    </row>
    <row r="33595" spans="7:7">
      <c r="G33595" s="220"/>
    </row>
    <row r="33596" spans="7:7">
      <c r="G33596" s="220"/>
    </row>
    <row r="33597" spans="7:7">
      <c r="G33597" s="220"/>
    </row>
    <row r="33598" spans="7:7">
      <c r="G33598" s="220"/>
    </row>
    <row r="33599" spans="7:7">
      <c r="G33599" s="220"/>
    </row>
    <row r="33600" spans="7:7">
      <c r="G33600" s="220"/>
    </row>
    <row r="33601" spans="7:7">
      <c r="G33601" s="220"/>
    </row>
    <row r="33602" spans="7:7">
      <c r="G33602" s="220"/>
    </row>
    <row r="33603" spans="7:7">
      <c r="G33603" s="220"/>
    </row>
    <row r="33604" spans="7:7">
      <c r="G33604" s="220"/>
    </row>
    <row r="33605" spans="7:7">
      <c r="G33605" s="220"/>
    </row>
    <row r="33606" spans="7:7">
      <c r="G33606" s="220"/>
    </row>
    <row r="33607" spans="7:7">
      <c r="G33607" s="220"/>
    </row>
    <row r="33608" spans="7:7">
      <c r="G33608" s="220"/>
    </row>
    <row r="33609" spans="7:7">
      <c r="G33609" s="220"/>
    </row>
    <row r="33610" spans="7:7">
      <c r="G33610" s="220"/>
    </row>
    <row r="33611" spans="7:7">
      <c r="G33611" s="220"/>
    </row>
    <row r="33612" spans="7:7">
      <c r="G33612" s="220"/>
    </row>
    <row r="33613" spans="7:7">
      <c r="G33613" s="220"/>
    </row>
    <row r="33614" spans="7:7">
      <c r="G33614" s="220"/>
    </row>
    <row r="33615" spans="7:7">
      <c r="G33615" s="220"/>
    </row>
    <row r="33616" spans="7:7">
      <c r="G33616" s="220"/>
    </row>
    <row r="33617" spans="7:7">
      <c r="G33617" s="220"/>
    </row>
    <row r="33618" spans="7:7">
      <c r="G33618" s="220"/>
    </row>
    <row r="33619" spans="7:7">
      <c r="G33619" s="220"/>
    </row>
    <row r="33620" spans="7:7">
      <c r="G33620" s="220"/>
    </row>
    <row r="33621" spans="7:7">
      <c r="G33621" s="220"/>
    </row>
    <row r="33622" spans="7:7">
      <c r="G33622" s="220"/>
    </row>
    <row r="33623" spans="7:7">
      <c r="G33623" s="220"/>
    </row>
    <row r="33624" spans="7:7">
      <c r="G33624" s="220"/>
    </row>
    <row r="33625" spans="7:7">
      <c r="G33625" s="220"/>
    </row>
    <row r="33626" spans="7:7">
      <c r="G33626" s="220"/>
    </row>
    <row r="33627" spans="7:7">
      <c r="G33627" s="220"/>
    </row>
    <row r="33628" spans="7:7">
      <c r="G33628" s="220"/>
    </row>
    <row r="33629" spans="7:7">
      <c r="G33629" s="220"/>
    </row>
    <row r="33630" spans="7:7">
      <c r="G33630" s="220"/>
    </row>
    <row r="33631" spans="7:7">
      <c r="G33631" s="220"/>
    </row>
    <row r="33632" spans="7:7">
      <c r="G33632" s="220"/>
    </row>
    <row r="33633" spans="7:7">
      <c r="G33633" s="220"/>
    </row>
    <row r="33634" spans="7:7">
      <c r="G33634" s="220"/>
    </row>
    <row r="33635" spans="7:7">
      <c r="G33635" s="220"/>
    </row>
    <row r="33636" spans="7:7">
      <c r="G33636" s="220"/>
    </row>
    <row r="33637" spans="7:7">
      <c r="G33637" s="220"/>
    </row>
    <row r="33638" spans="7:7">
      <c r="G33638" s="220"/>
    </row>
    <row r="33639" spans="7:7">
      <c r="G33639" s="220"/>
    </row>
    <row r="33640" spans="7:7">
      <c r="G33640" s="220"/>
    </row>
    <row r="33641" spans="7:7">
      <c r="G33641" s="220"/>
    </row>
    <row r="33642" spans="7:7">
      <c r="G33642" s="220"/>
    </row>
    <row r="33643" spans="7:7">
      <c r="G33643" s="220"/>
    </row>
    <row r="33644" spans="7:7">
      <c r="G33644" s="220"/>
    </row>
    <row r="33645" spans="7:7">
      <c r="G33645" s="220"/>
    </row>
    <row r="33646" spans="7:7">
      <c r="G33646" s="220"/>
    </row>
    <row r="33647" spans="7:7">
      <c r="G33647" s="220"/>
    </row>
    <row r="33648" spans="7:7">
      <c r="G33648" s="220"/>
    </row>
    <row r="33649" spans="7:7">
      <c r="G33649" s="220"/>
    </row>
    <row r="33650" spans="7:7">
      <c r="G33650" s="220"/>
    </row>
    <row r="33651" spans="7:7">
      <c r="G33651" s="220"/>
    </row>
    <row r="33652" spans="7:7">
      <c r="G33652" s="220"/>
    </row>
    <row r="33653" spans="7:7">
      <c r="G33653" s="220"/>
    </row>
    <row r="33654" spans="7:7">
      <c r="G33654" s="220"/>
    </row>
    <row r="33655" spans="7:7">
      <c r="G33655" s="220"/>
    </row>
    <row r="33656" spans="7:7">
      <c r="G33656" s="220"/>
    </row>
    <row r="33657" spans="7:7">
      <c r="G33657" s="220"/>
    </row>
    <row r="33658" spans="7:7">
      <c r="G33658" s="220"/>
    </row>
    <row r="33659" spans="7:7">
      <c r="G33659" s="220"/>
    </row>
    <row r="33660" spans="7:7">
      <c r="G33660" s="220"/>
    </row>
    <row r="33661" spans="7:7">
      <c r="G33661" s="220"/>
    </row>
    <row r="33662" spans="7:7">
      <c r="G33662" s="220"/>
    </row>
    <row r="33663" spans="7:7">
      <c r="G33663" s="220"/>
    </row>
    <row r="33664" spans="7:7">
      <c r="G33664" s="220"/>
    </row>
    <row r="33665" spans="7:7">
      <c r="G33665" s="220"/>
    </row>
    <row r="33666" spans="7:7">
      <c r="G33666" s="220"/>
    </row>
    <row r="33667" spans="7:7">
      <c r="G33667" s="220"/>
    </row>
    <row r="33668" spans="7:7">
      <c r="G33668" s="220"/>
    </row>
    <row r="33669" spans="7:7">
      <c r="G33669" s="220"/>
    </row>
    <row r="33670" spans="7:7">
      <c r="G33670" s="220"/>
    </row>
    <row r="33671" spans="7:7">
      <c r="G33671" s="220"/>
    </row>
    <row r="33672" spans="7:7">
      <c r="G33672" s="220"/>
    </row>
    <row r="33673" spans="7:7">
      <c r="G33673" s="220"/>
    </row>
    <row r="33674" spans="7:7">
      <c r="G33674" s="220"/>
    </row>
    <row r="33675" spans="7:7">
      <c r="G33675" s="220"/>
    </row>
    <row r="33676" spans="7:7">
      <c r="G33676" s="220"/>
    </row>
    <row r="33677" spans="7:7">
      <c r="G33677" s="220"/>
    </row>
    <row r="33678" spans="7:7">
      <c r="G33678" s="220"/>
    </row>
    <row r="33679" spans="7:7">
      <c r="G33679" s="220"/>
    </row>
    <row r="33680" spans="7:7">
      <c r="G33680" s="220"/>
    </row>
    <row r="33681" spans="7:7">
      <c r="G33681" s="220"/>
    </row>
    <row r="33682" spans="7:7">
      <c r="G33682" s="220"/>
    </row>
    <row r="33683" spans="7:7">
      <c r="G33683" s="220"/>
    </row>
    <row r="33684" spans="7:7">
      <c r="G33684" s="220"/>
    </row>
    <row r="33685" spans="7:7">
      <c r="G33685" s="220"/>
    </row>
    <row r="33686" spans="7:7">
      <c r="G33686" s="220"/>
    </row>
    <row r="33687" spans="7:7">
      <c r="G33687" s="220"/>
    </row>
    <row r="33688" spans="7:7">
      <c r="G33688" s="220"/>
    </row>
    <row r="33689" spans="7:7">
      <c r="G33689" s="220"/>
    </row>
    <row r="33690" spans="7:7">
      <c r="G33690" s="220"/>
    </row>
    <row r="33691" spans="7:7">
      <c r="G33691" s="220"/>
    </row>
    <row r="33692" spans="7:7">
      <c r="G33692" s="220"/>
    </row>
    <row r="33693" spans="7:7">
      <c r="G33693" s="220"/>
    </row>
    <row r="33694" spans="7:7">
      <c r="G33694" s="220"/>
    </row>
    <row r="33695" spans="7:7">
      <c r="G33695" s="220"/>
    </row>
    <row r="33696" spans="7:7">
      <c r="G33696" s="220"/>
    </row>
    <row r="33697" spans="7:7">
      <c r="G33697" s="220"/>
    </row>
    <row r="33698" spans="7:7">
      <c r="G33698" s="220"/>
    </row>
    <row r="33699" spans="7:7">
      <c r="G33699" s="220"/>
    </row>
    <row r="33700" spans="7:7">
      <c r="G33700" s="220"/>
    </row>
    <row r="33701" spans="7:7">
      <c r="G33701" s="220"/>
    </row>
    <row r="33702" spans="7:7">
      <c r="G33702" s="220"/>
    </row>
    <row r="33703" spans="7:7">
      <c r="G33703" s="220"/>
    </row>
    <row r="33704" spans="7:7">
      <c r="G33704" s="220"/>
    </row>
    <row r="33705" spans="7:7">
      <c r="G33705" s="220"/>
    </row>
    <row r="33706" spans="7:7">
      <c r="G33706" s="220"/>
    </row>
    <row r="33707" spans="7:7">
      <c r="G33707" s="220"/>
    </row>
    <row r="33708" spans="7:7">
      <c r="G33708" s="220"/>
    </row>
    <row r="33709" spans="7:7">
      <c r="G33709" s="220"/>
    </row>
    <row r="33710" spans="7:7">
      <c r="G33710" s="220"/>
    </row>
    <row r="33711" spans="7:7">
      <c r="G33711" s="220"/>
    </row>
    <row r="33712" spans="7:7">
      <c r="G33712" s="220"/>
    </row>
    <row r="33713" spans="7:7">
      <c r="G33713" s="220"/>
    </row>
    <row r="33714" spans="7:7">
      <c r="G33714" s="220"/>
    </row>
    <row r="33715" spans="7:7">
      <c r="G33715" s="220"/>
    </row>
    <row r="33716" spans="7:7">
      <c r="G33716" s="220"/>
    </row>
    <row r="33717" spans="7:7">
      <c r="G33717" s="220"/>
    </row>
    <row r="33718" spans="7:7">
      <c r="G33718" s="220"/>
    </row>
    <row r="33719" spans="7:7">
      <c r="G33719" s="220"/>
    </row>
    <row r="33720" spans="7:7">
      <c r="G33720" s="220"/>
    </row>
    <row r="33721" spans="7:7">
      <c r="G33721" s="220"/>
    </row>
    <row r="33722" spans="7:7">
      <c r="G33722" s="220"/>
    </row>
    <row r="33723" spans="7:7">
      <c r="G33723" s="220"/>
    </row>
    <row r="33724" spans="7:7">
      <c r="G33724" s="220"/>
    </row>
    <row r="33725" spans="7:7">
      <c r="G33725" s="220"/>
    </row>
    <row r="33726" spans="7:7">
      <c r="G33726" s="220"/>
    </row>
    <row r="33727" spans="7:7">
      <c r="G33727" s="220"/>
    </row>
    <row r="33728" spans="7:7">
      <c r="G33728" s="220"/>
    </row>
    <row r="33729" spans="7:7">
      <c r="G33729" s="220"/>
    </row>
    <row r="33730" spans="7:7">
      <c r="G33730" s="220"/>
    </row>
    <row r="33731" spans="7:7">
      <c r="G33731" s="220"/>
    </row>
    <row r="33732" spans="7:7">
      <c r="G33732" s="220"/>
    </row>
    <row r="33733" spans="7:7">
      <c r="G33733" s="220"/>
    </row>
    <row r="33734" spans="7:7">
      <c r="G33734" s="220"/>
    </row>
    <row r="33735" spans="7:7">
      <c r="G33735" s="220"/>
    </row>
    <row r="33736" spans="7:7">
      <c r="G33736" s="220"/>
    </row>
    <row r="33737" spans="7:7">
      <c r="G33737" s="220"/>
    </row>
    <row r="33738" spans="7:7">
      <c r="G33738" s="220"/>
    </row>
    <row r="33739" spans="7:7">
      <c r="G33739" s="220"/>
    </row>
    <row r="33740" spans="7:7">
      <c r="G33740" s="220"/>
    </row>
    <row r="33741" spans="7:7">
      <c r="G33741" s="220"/>
    </row>
    <row r="33742" spans="7:7">
      <c r="G33742" s="220"/>
    </row>
    <row r="33743" spans="7:7">
      <c r="G33743" s="220"/>
    </row>
    <row r="33744" spans="7:7">
      <c r="G33744" s="220"/>
    </row>
    <row r="33745" spans="7:7">
      <c r="G33745" s="220"/>
    </row>
    <row r="33746" spans="7:7">
      <c r="G33746" s="220"/>
    </row>
    <row r="33747" spans="7:7">
      <c r="G33747" s="220"/>
    </row>
    <row r="33748" spans="7:7">
      <c r="G33748" s="220"/>
    </row>
    <row r="33749" spans="7:7">
      <c r="G33749" s="220"/>
    </row>
    <row r="33750" spans="7:7">
      <c r="G33750" s="220"/>
    </row>
    <row r="33751" spans="7:7">
      <c r="G33751" s="220"/>
    </row>
    <row r="33752" spans="7:7">
      <c r="G33752" s="220"/>
    </row>
    <row r="33753" spans="7:7">
      <c r="G33753" s="220"/>
    </row>
    <row r="33754" spans="7:7">
      <c r="G33754" s="220"/>
    </row>
    <row r="33755" spans="7:7">
      <c r="G33755" s="220"/>
    </row>
    <row r="33756" spans="7:7">
      <c r="G33756" s="220"/>
    </row>
    <row r="33757" spans="7:7">
      <c r="G33757" s="220"/>
    </row>
    <row r="33758" spans="7:7">
      <c r="G33758" s="220"/>
    </row>
    <row r="33759" spans="7:7">
      <c r="G33759" s="220"/>
    </row>
    <row r="33760" spans="7:7">
      <c r="G33760" s="220"/>
    </row>
    <row r="33761" spans="7:7">
      <c r="G33761" s="220"/>
    </row>
    <row r="33762" spans="7:7">
      <c r="G33762" s="220"/>
    </row>
    <row r="33763" spans="7:7">
      <c r="G33763" s="220"/>
    </row>
    <row r="33764" spans="7:7">
      <c r="G33764" s="220"/>
    </row>
    <row r="33765" spans="7:7">
      <c r="G33765" s="220"/>
    </row>
    <row r="33766" spans="7:7">
      <c r="G33766" s="220"/>
    </row>
    <row r="33767" spans="7:7">
      <c r="G33767" s="220"/>
    </row>
    <row r="33768" spans="7:7">
      <c r="G33768" s="220"/>
    </row>
    <row r="33769" spans="7:7">
      <c r="G33769" s="220"/>
    </row>
    <row r="33770" spans="7:7">
      <c r="G33770" s="220"/>
    </row>
    <row r="33771" spans="7:7">
      <c r="G33771" s="220"/>
    </row>
    <row r="33772" spans="7:7">
      <c r="G33772" s="220"/>
    </row>
    <row r="33773" spans="7:7">
      <c r="G33773" s="220"/>
    </row>
    <row r="33774" spans="7:7">
      <c r="G33774" s="220"/>
    </row>
    <row r="33775" spans="7:7">
      <c r="G33775" s="220"/>
    </row>
    <row r="33776" spans="7:7">
      <c r="G33776" s="220"/>
    </row>
    <row r="33777" spans="7:7">
      <c r="G33777" s="220"/>
    </row>
    <row r="33778" spans="7:7">
      <c r="G33778" s="220"/>
    </row>
    <row r="33779" spans="7:7">
      <c r="G33779" s="220"/>
    </row>
    <row r="33780" spans="7:7">
      <c r="G33780" s="220"/>
    </row>
    <row r="33781" spans="7:7">
      <c r="G33781" s="220"/>
    </row>
    <row r="33782" spans="7:7">
      <c r="G33782" s="220"/>
    </row>
    <row r="33783" spans="7:7">
      <c r="G33783" s="220"/>
    </row>
    <row r="33784" spans="7:7">
      <c r="G33784" s="220"/>
    </row>
    <row r="33785" spans="7:7">
      <c r="G33785" s="220"/>
    </row>
    <row r="33786" spans="7:7">
      <c r="G33786" s="220"/>
    </row>
    <row r="33787" spans="7:7">
      <c r="G33787" s="220"/>
    </row>
    <row r="33788" spans="7:7">
      <c r="G33788" s="220"/>
    </row>
    <row r="33789" spans="7:7">
      <c r="G33789" s="220"/>
    </row>
    <row r="33790" spans="7:7">
      <c r="G33790" s="220"/>
    </row>
    <row r="33791" spans="7:7">
      <c r="G33791" s="220"/>
    </row>
    <row r="33792" spans="7:7">
      <c r="G33792" s="220"/>
    </row>
    <row r="33793" spans="7:7">
      <c r="G33793" s="220"/>
    </row>
    <row r="33794" spans="7:7">
      <c r="G33794" s="220"/>
    </row>
    <row r="33795" spans="7:7">
      <c r="G33795" s="220"/>
    </row>
    <row r="33796" spans="7:7">
      <c r="G33796" s="220"/>
    </row>
    <row r="33797" spans="7:7">
      <c r="G33797" s="220"/>
    </row>
    <row r="33798" spans="7:7">
      <c r="G33798" s="220"/>
    </row>
    <row r="33799" spans="7:7">
      <c r="G33799" s="220"/>
    </row>
    <row r="33800" spans="7:7">
      <c r="G33800" s="220"/>
    </row>
    <row r="33801" spans="7:7">
      <c r="G33801" s="220"/>
    </row>
    <row r="33802" spans="7:7">
      <c r="G33802" s="220"/>
    </row>
    <row r="33803" spans="7:7">
      <c r="G33803" s="220"/>
    </row>
    <row r="33804" spans="7:7">
      <c r="G33804" s="220"/>
    </row>
    <row r="33805" spans="7:7">
      <c r="G33805" s="220"/>
    </row>
    <row r="33806" spans="7:7">
      <c r="G33806" s="220"/>
    </row>
    <row r="33807" spans="7:7">
      <c r="G33807" s="220"/>
    </row>
    <row r="33808" spans="7:7">
      <c r="G33808" s="220"/>
    </row>
    <row r="33809" spans="7:7">
      <c r="G33809" s="220"/>
    </row>
    <row r="33810" spans="7:7">
      <c r="G33810" s="220"/>
    </row>
    <row r="33811" spans="7:7">
      <c r="G33811" s="220"/>
    </row>
    <row r="33812" spans="7:7">
      <c r="G33812" s="220"/>
    </row>
    <row r="33813" spans="7:7">
      <c r="G33813" s="220"/>
    </row>
    <row r="33814" spans="7:7">
      <c r="G33814" s="220"/>
    </row>
    <row r="33815" spans="7:7">
      <c r="G33815" s="220"/>
    </row>
    <row r="33816" spans="7:7">
      <c r="G33816" s="220"/>
    </row>
    <row r="33817" spans="7:7">
      <c r="G33817" s="220"/>
    </row>
    <row r="33818" spans="7:7">
      <c r="G33818" s="220"/>
    </row>
    <row r="33819" spans="7:7">
      <c r="G33819" s="220"/>
    </row>
    <row r="33820" spans="7:7">
      <c r="G33820" s="220"/>
    </row>
    <row r="33821" spans="7:7">
      <c r="G33821" s="220"/>
    </row>
    <row r="33822" spans="7:7">
      <c r="G33822" s="220"/>
    </row>
    <row r="33823" spans="7:7">
      <c r="G33823" s="220"/>
    </row>
    <row r="33824" spans="7:7">
      <c r="G33824" s="220"/>
    </row>
    <row r="33825" spans="7:7">
      <c r="G33825" s="220"/>
    </row>
    <row r="33826" spans="7:7">
      <c r="G33826" s="220"/>
    </row>
    <row r="33827" spans="7:7">
      <c r="G33827" s="220"/>
    </row>
    <row r="33828" spans="7:7">
      <c r="G33828" s="220"/>
    </row>
    <row r="33829" spans="7:7">
      <c r="G33829" s="220"/>
    </row>
    <row r="33830" spans="7:7">
      <c r="G33830" s="220"/>
    </row>
    <row r="33831" spans="7:7">
      <c r="G33831" s="220"/>
    </row>
    <row r="33832" spans="7:7">
      <c r="G33832" s="220"/>
    </row>
    <row r="33833" spans="7:7">
      <c r="G33833" s="220"/>
    </row>
    <row r="33834" spans="7:7">
      <c r="G33834" s="220"/>
    </row>
    <row r="33835" spans="7:7">
      <c r="G33835" s="220"/>
    </row>
    <row r="33836" spans="7:7">
      <c r="G33836" s="220"/>
    </row>
    <row r="33837" spans="7:7">
      <c r="G33837" s="220"/>
    </row>
    <row r="33838" spans="7:7">
      <c r="G33838" s="220"/>
    </row>
    <row r="33839" spans="7:7">
      <c r="G33839" s="220"/>
    </row>
    <row r="33840" spans="7:7">
      <c r="G33840" s="220"/>
    </row>
    <row r="33841" spans="7:7">
      <c r="G33841" s="220"/>
    </row>
    <row r="33842" spans="7:7">
      <c r="G33842" s="220"/>
    </row>
    <row r="33843" spans="7:7">
      <c r="G33843" s="220"/>
    </row>
    <row r="33844" spans="7:7">
      <c r="G33844" s="220"/>
    </row>
    <row r="33845" spans="7:7">
      <c r="G33845" s="220"/>
    </row>
    <row r="33846" spans="7:7">
      <c r="G33846" s="220"/>
    </row>
    <row r="33847" spans="7:7">
      <c r="G33847" s="220"/>
    </row>
    <row r="33848" spans="7:7">
      <c r="G33848" s="220"/>
    </row>
    <row r="33849" spans="7:7">
      <c r="G33849" s="220"/>
    </row>
    <row r="33850" spans="7:7">
      <c r="G33850" s="220"/>
    </row>
    <row r="33851" spans="7:7">
      <c r="G33851" s="220"/>
    </row>
    <row r="33852" spans="7:7">
      <c r="G33852" s="220"/>
    </row>
    <row r="33853" spans="7:7">
      <c r="G33853" s="220"/>
    </row>
    <row r="33854" spans="7:7">
      <c r="G33854" s="220"/>
    </row>
    <row r="33855" spans="7:7">
      <c r="G33855" s="220"/>
    </row>
    <row r="33856" spans="7:7">
      <c r="G33856" s="220"/>
    </row>
    <row r="33857" spans="7:7">
      <c r="G33857" s="220"/>
    </row>
    <row r="33858" spans="7:7">
      <c r="G33858" s="220"/>
    </row>
    <row r="33859" spans="7:7">
      <c r="G33859" s="220"/>
    </row>
    <row r="33860" spans="7:7">
      <c r="G33860" s="220"/>
    </row>
    <row r="33861" spans="7:7">
      <c r="G33861" s="220"/>
    </row>
    <row r="33862" spans="7:7">
      <c r="G33862" s="220"/>
    </row>
    <row r="33863" spans="7:7">
      <c r="G33863" s="220"/>
    </row>
    <row r="33864" spans="7:7">
      <c r="G33864" s="220"/>
    </row>
    <row r="33865" spans="7:7">
      <c r="G33865" s="220"/>
    </row>
    <row r="33866" spans="7:7">
      <c r="G33866" s="220"/>
    </row>
    <row r="33867" spans="7:7">
      <c r="G33867" s="220"/>
    </row>
    <row r="33868" spans="7:7">
      <c r="G33868" s="220"/>
    </row>
    <row r="33869" spans="7:7">
      <c r="G33869" s="220"/>
    </row>
    <row r="33870" spans="7:7">
      <c r="G33870" s="220"/>
    </row>
    <row r="33871" spans="7:7">
      <c r="G33871" s="220"/>
    </row>
    <row r="33872" spans="7:7">
      <c r="G33872" s="220"/>
    </row>
    <row r="33873" spans="7:7">
      <c r="G33873" s="220"/>
    </row>
    <row r="33874" spans="7:7">
      <c r="G33874" s="220"/>
    </row>
    <row r="33875" spans="7:7">
      <c r="G33875" s="220"/>
    </row>
    <row r="33876" spans="7:7">
      <c r="G33876" s="220"/>
    </row>
    <row r="33877" spans="7:7">
      <c r="G33877" s="220"/>
    </row>
    <row r="33878" spans="7:7">
      <c r="G33878" s="220"/>
    </row>
    <row r="33879" spans="7:7">
      <c r="G33879" s="220"/>
    </row>
    <row r="33880" spans="7:7">
      <c r="G33880" s="220"/>
    </row>
    <row r="33881" spans="7:7">
      <c r="G33881" s="220"/>
    </row>
    <row r="33882" spans="7:7">
      <c r="G33882" s="220"/>
    </row>
    <row r="33883" spans="7:7">
      <c r="G33883" s="220"/>
    </row>
    <row r="33884" spans="7:7">
      <c r="G33884" s="220"/>
    </row>
    <row r="33885" spans="7:7">
      <c r="G33885" s="220"/>
    </row>
    <row r="33886" spans="7:7">
      <c r="G33886" s="220"/>
    </row>
    <row r="33887" spans="7:7">
      <c r="G33887" s="220"/>
    </row>
    <row r="33888" spans="7:7">
      <c r="G33888" s="220"/>
    </row>
    <row r="33889" spans="7:7">
      <c r="G33889" s="220"/>
    </row>
    <row r="33890" spans="7:7">
      <c r="G33890" s="220"/>
    </row>
    <row r="33891" spans="7:7">
      <c r="G33891" s="220"/>
    </row>
    <row r="33892" spans="7:7">
      <c r="G33892" s="220"/>
    </row>
    <row r="33893" spans="7:7">
      <c r="G33893" s="220"/>
    </row>
    <row r="33894" spans="7:7">
      <c r="G33894" s="220"/>
    </row>
    <row r="33895" spans="7:7">
      <c r="G33895" s="220"/>
    </row>
    <row r="33896" spans="7:7">
      <c r="G33896" s="220"/>
    </row>
    <row r="33897" spans="7:7">
      <c r="G33897" s="220"/>
    </row>
    <row r="33898" spans="7:7">
      <c r="G33898" s="220"/>
    </row>
    <row r="33899" spans="7:7">
      <c r="G33899" s="220"/>
    </row>
    <row r="33900" spans="7:7">
      <c r="G33900" s="220"/>
    </row>
    <row r="33901" spans="7:7">
      <c r="G33901" s="220"/>
    </row>
    <row r="33902" spans="7:7">
      <c r="G33902" s="220"/>
    </row>
    <row r="33903" spans="7:7">
      <c r="G33903" s="220"/>
    </row>
    <row r="33904" spans="7:7">
      <c r="G33904" s="220"/>
    </row>
    <row r="33905" spans="7:7">
      <c r="G33905" s="220"/>
    </row>
    <row r="33906" spans="7:7">
      <c r="G33906" s="220"/>
    </row>
    <row r="33907" spans="7:7">
      <c r="G33907" s="220"/>
    </row>
    <row r="33908" spans="7:7">
      <c r="G33908" s="220"/>
    </row>
    <row r="33909" spans="7:7">
      <c r="G33909" s="220"/>
    </row>
    <row r="33910" spans="7:7">
      <c r="G33910" s="220"/>
    </row>
    <row r="33911" spans="7:7">
      <c r="G33911" s="220"/>
    </row>
    <row r="33912" spans="7:7">
      <c r="G33912" s="220"/>
    </row>
    <row r="33913" spans="7:7">
      <c r="G33913" s="220"/>
    </row>
    <row r="33914" spans="7:7">
      <c r="G33914" s="220"/>
    </row>
    <row r="33915" spans="7:7">
      <c r="G33915" s="220"/>
    </row>
    <row r="33916" spans="7:7">
      <c r="G33916" s="220"/>
    </row>
    <row r="33917" spans="7:7">
      <c r="G33917" s="220"/>
    </row>
    <row r="33918" spans="7:7">
      <c r="G33918" s="220"/>
    </row>
    <row r="33919" spans="7:7">
      <c r="G33919" s="220"/>
    </row>
    <row r="33920" spans="7:7">
      <c r="G33920" s="220"/>
    </row>
    <row r="33921" spans="7:7">
      <c r="G33921" s="220"/>
    </row>
    <row r="33922" spans="7:7">
      <c r="G33922" s="220"/>
    </row>
    <row r="33923" spans="7:7">
      <c r="G33923" s="220"/>
    </row>
    <row r="33924" spans="7:7">
      <c r="G33924" s="220"/>
    </row>
    <row r="33925" spans="7:7">
      <c r="G33925" s="220"/>
    </row>
    <row r="33926" spans="7:7">
      <c r="G33926" s="220"/>
    </row>
    <row r="33927" spans="7:7">
      <c r="G33927" s="220"/>
    </row>
    <row r="33928" spans="7:7">
      <c r="G33928" s="220"/>
    </row>
    <row r="33929" spans="7:7">
      <c r="G33929" s="220"/>
    </row>
    <row r="33930" spans="7:7">
      <c r="G33930" s="220"/>
    </row>
    <row r="33931" spans="7:7">
      <c r="G33931" s="220"/>
    </row>
    <row r="33932" spans="7:7">
      <c r="G33932" s="220"/>
    </row>
    <row r="33933" spans="7:7">
      <c r="G33933" s="220"/>
    </row>
    <row r="33934" spans="7:7">
      <c r="G33934" s="220"/>
    </row>
    <row r="33935" spans="7:7">
      <c r="G33935" s="220"/>
    </row>
    <row r="33936" spans="7:7">
      <c r="G33936" s="220"/>
    </row>
    <row r="33937" spans="7:7">
      <c r="G33937" s="220"/>
    </row>
    <row r="33938" spans="7:7">
      <c r="G33938" s="220"/>
    </row>
    <row r="33939" spans="7:7">
      <c r="G33939" s="220"/>
    </row>
    <row r="33940" spans="7:7">
      <c r="G33940" s="220"/>
    </row>
    <row r="33941" spans="7:7">
      <c r="G33941" s="220"/>
    </row>
    <row r="33942" spans="7:7">
      <c r="G33942" s="220"/>
    </row>
    <row r="33943" spans="7:7">
      <c r="G33943" s="220"/>
    </row>
    <row r="33944" spans="7:7">
      <c r="G33944" s="220"/>
    </row>
    <row r="33945" spans="7:7">
      <c r="G33945" s="220"/>
    </row>
    <row r="33946" spans="7:7">
      <c r="G33946" s="220"/>
    </row>
    <row r="33947" spans="7:7">
      <c r="G33947" s="220"/>
    </row>
    <row r="33948" spans="7:7">
      <c r="G33948" s="220"/>
    </row>
    <row r="33949" spans="7:7">
      <c r="G33949" s="220"/>
    </row>
    <row r="33950" spans="7:7">
      <c r="G33950" s="220"/>
    </row>
    <row r="33951" spans="7:7">
      <c r="G33951" s="220"/>
    </row>
    <row r="33952" spans="7:7">
      <c r="G33952" s="220"/>
    </row>
    <row r="33953" spans="7:7">
      <c r="G33953" s="220"/>
    </row>
    <row r="33954" spans="7:7">
      <c r="G33954" s="220"/>
    </row>
    <row r="33955" spans="7:7">
      <c r="G33955" s="220"/>
    </row>
    <row r="33956" spans="7:7">
      <c r="G33956" s="220"/>
    </row>
    <row r="33957" spans="7:7">
      <c r="G33957" s="220"/>
    </row>
    <row r="33958" spans="7:7">
      <c r="G33958" s="220"/>
    </row>
    <row r="33959" spans="7:7">
      <c r="G33959" s="220"/>
    </row>
    <row r="33960" spans="7:7">
      <c r="G33960" s="220"/>
    </row>
    <row r="33961" spans="7:7">
      <c r="G33961" s="220"/>
    </row>
    <row r="33962" spans="7:7">
      <c r="G33962" s="220"/>
    </row>
    <row r="33963" spans="7:7">
      <c r="G33963" s="220"/>
    </row>
    <row r="33964" spans="7:7">
      <c r="G33964" s="220"/>
    </row>
    <row r="33965" spans="7:7">
      <c r="G33965" s="220"/>
    </row>
    <row r="33966" spans="7:7">
      <c r="G33966" s="220"/>
    </row>
    <row r="33967" spans="7:7">
      <c r="G33967" s="220"/>
    </row>
    <row r="33968" spans="7:7">
      <c r="G33968" s="220"/>
    </row>
    <row r="33969" spans="7:7">
      <c r="G33969" s="220"/>
    </row>
    <row r="33970" spans="7:7">
      <c r="G33970" s="220"/>
    </row>
    <row r="33971" spans="7:7">
      <c r="G33971" s="220"/>
    </row>
    <row r="33972" spans="7:7">
      <c r="G33972" s="220"/>
    </row>
    <row r="33973" spans="7:7">
      <c r="G33973" s="220"/>
    </row>
    <row r="33974" spans="7:7">
      <c r="G33974" s="220"/>
    </row>
    <row r="33975" spans="7:7">
      <c r="G33975" s="220"/>
    </row>
    <row r="33976" spans="7:7">
      <c r="G33976" s="220"/>
    </row>
    <row r="33977" spans="7:7">
      <c r="G33977" s="220"/>
    </row>
    <row r="33978" spans="7:7">
      <c r="G33978" s="220"/>
    </row>
    <row r="33979" spans="7:7">
      <c r="G33979" s="220"/>
    </row>
    <row r="33980" spans="7:7">
      <c r="G33980" s="220"/>
    </row>
    <row r="33981" spans="7:7">
      <c r="G33981" s="220"/>
    </row>
    <row r="33982" spans="7:7">
      <c r="G33982" s="220"/>
    </row>
    <row r="33983" spans="7:7">
      <c r="G33983" s="220"/>
    </row>
    <row r="33984" spans="7:7">
      <c r="G33984" s="220"/>
    </row>
    <row r="33985" spans="7:7">
      <c r="G33985" s="220"/>
    </row>
    <row r="33986" spans="7:7">
      <c r="G33986" s="220"/>
    </row>
    <row r="33987" spans="7:7">
      <c r="G33987" s="220"/>
    </row>
    <row r="33988" spans="7:7">
      <c r="G33988" s="220"/>
    </row>
    <row r="33989" spans="7:7">
      <c r="G33989" s="220"/>
    </row>
    <row r="33990" spans="7:7">
      <c r="G33990" s="220"/>
    </row>
    <row r="33991" spans="7:7">
      <c r="G33991" s="220"/>
    </row>
    <row r="33992" spans="7:7">
      <c r="G33992" s="220"/>
    </row>
    <row r="33993" spans="7:7">
      <c r="G33993" s="220"/>
    </row>
    <row r="33994" spans="7:7">
      <c r="G33994" s="220"/>
    </row>
    <row r="33995" spans="7:7">
      <c r="G33995" s="220"/>
    </row>
    <row r="33996" spans="7:7">
      <c r="G33996" s="220"/>
    </row>
    <row r="33997" spans="7:7">
      <c r="G33997" s="220"/>
    </row>
    <row r="33998" spans="7:7">
      <c r="G33998" s="220"/>
    </row>
    <row r="33999" spans="7:7">
      <c r="G33999" s="220"/>
    </row>
    <row r="34000" spans="7:7">
      <c r="G34000" s="220"/>
    </row>
    <row r="34001" spans="7:7">
      <c r="G34001" s="220"/>
    </row>
    <row r="34002" spans="7:7">
      <c r="G34002" s="220"/>
    </row>
    <row r="34003" spans="7:7">
      <c r="G34003" s="220"/>
    </row>
    <row r="34004" spans="7:7">
      <c r="G34004" s="220"/>
    </row>
    <row r="34005" spans="7:7">
      <c r="G34005" s="220"/>
    </row>
    <row r="34006" spans="7:7">
      <c r="G34006" s="220"/>
    </row>
    <row r="34007" spans="7:7">
      <c r="G34007" s="220"/>
    </row>
    <row r="34008" spans="7:7">
      <c r="G34008" s="220"/>
    </row>
    <row r="34009" spans="7:7">
      <c r="G34009" s="220"/>
    </row>
    <row r="34010" spans="7:7">
      <c r="G34010" s="220"/>
    </row>
    <row r="34011" spans="7:7">
      <c r="G34011" s="220"/>
    </row>
    <row r="34012" spans="7:7">
      <c r="G34012" s="220"/>
    </row>
    <row r="34013" spans="7:7">
      <c r="G34013" s="220"/>
    </row>
    <row r="34014" spans="7:7">
      <c r="G34014" s="220"/>
    </row>
    <row r="34015" spans="7:7">
      <c r="G34015" s="220"/>
    </row>
    <row r="34016" spans="7:7">
      <c r="G34016" s="220"/>
    </row>
    <row r="34017" spans="7:7">
      <c r="G34017" s="220"/>
    </row>
    <row r="34018" spans="7:7">
      <c r="G34018" s="220"/>
    </row>
    <row r="34019" spans="7:7">
      <c r="G34019" s="220"/>
    </row>
    <row r="34020" spans="7:7">
      <c r="G34020" s="220"/>
    </row>
    <row r="34021" spans="7:7">
      <c r="G34021" s="220"/>
    </row>
    <row r="34022" spans="7:7">
      <c r="G34022" s="220"/>
    </row>
    <row r="34023" spans="7:7">
      <c r="G34023" s="220"/>
    </row>
    <row r="34024" spans="7:7">
      <c r="G34024" s="220"/>
    </row>
    <row r="34025" spans="7:7">
      <c r="G34025" s="220"/>
    </row>
    <row r="34026" spans="7:7">
      <c r="G34026" s="220"/>
    </row>
    <row r="34027" spans="7:7">
      <c r="G34027" s="220"/>
    </row>
    <row r="34028" spans="7:7">
      <c r="G34028" s="220"/>
    </row>
    <row r="34029" spans="7:7">
      <c r="G34029" s="220"/>
    </row>
    <row r="34030" spans="7:7">
      <c r="G34030" s="220"/>
    </row>
    <row r="34031" spans="7:7">
      <c r="G34031" s="220"/>
    </row>
    <row r="34032" spans="7:7">
      <c r="G34032" s="220"/>
    </row>
    <row r="34033" spans="7:7">
      <c r="G34033" s="220"/>
    </row>
    <row r="34034" spans="7:7">
      <c r="G34034" s="220"/>
    </row>
    <row r="34035" spans="7:7">
      <c r="G34035" s="220"/>
    </row>
    <row r="34036" spans="7:7">
      <c r="G34036" s="220"/>
    </row>
    <row r="34037" spans="7:7">
      <c r="G34037" s="220"/>
    </row>
    <row r="34038" spans="7:7">
      <c r="G34038" s="220"/>
    </row>
    <row r="34039" spans="7:7">
      <c r="G34039" s="220"/>
    </row>
    <row r="34040" spans="7:7">
      <c r="G34040" s="220"/>
    </row>
    <row r="34041" spans="7:7">
      <c r="G34041" s="220"/>
    </row>
    <row r="34042" spans="7:7">
      <c r="G34042" s="220"/>
    </row>
    <row r="34043" spans="7:7">
      <c r="G34043" s="220"/>
    </row>
    <row r="34044" spans="7:7">
      <c r="G34044" s="220"/>
    </row>
    <row r="34045" spans="7:7">
      <c r="G34045" s="220"/>
    </row>
    <row r="34046" spans="7:7">
      <c r="G34046" s="220"/>
    </row>
    <row r="34047" spans="7:7">
      <c r="G34047" s="220"/>
    </row>
    <row r="34048" spans="7:7">
      <c r="G34048" s="220"/>
    </row>
    <row r="34049" spans="7:7">
      <c r="G34049" s="220"/>
    </row>
    <row r="34050" spans="7:7">
      <c r="G34050" s="220"/>
    </row>
    <row r="34051" spans="7:7">
      <c r="G34051" s="220"/>
    </row>
    <row r="34052" spans="7:7">
      <c r="G34052" s="220"/>
    </row>
    <row r="34053" spans="7:7">
      <c r="G34053" s="220"/>
    </row>
    <row r="34054" spans="7:7">
      <c r="G34054" s="220"/>
    </row>
    <row r="34055" spans="7:7">
      <c r="G34055" s="220"/>
    </row>
    <row r="34056" spans="7:7">
      <c r="G34056" s="220"/>
    </row>
    <row r="34057" spans="7:7">
      <c r="G34057" s="220"/>
    </row>
    <row r="34058" spans="7:7">
      <c r="G34058" s="220"/>
    </row>
    <row r="34059" spans="7:7">
      <c r="G34059" s="220"/>
    </row>
    <row r="34060" spans="7:7">
      <c r="G34060" s="220"/>
    </row>
    <row r="34061" spans="7:7">
      <c r="G34061" s="220"/>
    </row>
    <row r="34062" spans="7:7">
      <c r="G34062" s="220"/>
    </row>
    <row r="34063" spans="7:7">
      <c r="G34063" s="220"/>
    </row>
    <row r="34064" spans="7:7">
      <c r="G34064" s="220"/>
    </row>
    <row r="34065" spans="7:7">
      <c r="G34065" s="220"/>
    </row>
    <row r="34066" spans="7:7">
      <c r="G34066" s="220"/>
    </row>
    <row r="34067" spans="7:7">
      <c r="G34067" s="220"/>
    </row>
    <row r="34068" spans="7:7">
      <c r="G34068" s="220"/>
    </row>
    <row r="34069" spans="7:7">
      <c r="G34069" s="220"/>
    </row>
    <row r="34070" spans="7:7">
      <c r="G34070" s="220"/>
    </row>
    <row r="34071" spans="7:7">
      <c r="G34071" s="220"/>
    </row>
    <row r="34072" spans="7:7">
      <c r="G34072" s="220"/>
    </row>
    <row r="34073" spans="7:7">
      <c r="G34073" s="220"/>
    </row>
    <row r="34074" spans="7:7">
      <c r="G34074" s="220"/>
    </row>
    <row r="34075" spans="7:7">
      <c r="G34075" s="220"/>
    </row>
    <row r="34076" spans="7:7">
      <c r="G34076" s="220"/>
    </row>
    <row r="34077" spans="7:7">
      <c r="G34077" s="220"/>
    </row>
    <row r="34078" spans="7:7">
      <c r="G34078" s="220"/>
    </row>
    <row r="34079" spans="7:7">
      <c r="G34079" s="220"/>
    </row>
    <row r="34080" spans="7:7">
      <c r="G34080" s="220"/>
    </row>
    <row r="34081" spans="7:7">
      <c r="G34081" s="220"/>
    </row>
    <row r="34082" spans="7:7">
      <c r="G34082" s="220"/>
    </row>
    <row r="34083" spans="7:7">
      <c r="G34083" s="220"/>
    </row>
    <row r="34084" spans="7:7">
      <c r="G34084" s="220"/>
    </row>
    <row r="34085" spans="7:7">
      <c r="G34085" s="220"/>
    </row>
    <row r="34086" spans="7:7">
      <c r="G34086" s="220"/>
    </row>
    <row r="34087" spans="7:7">
      <c r="G34087" s="220"/>
    </row>
    <row r="34088" spans="7:7">
      <c r="G34088" s="220"/>
    </row>
    <row r="34089" spans="7:7">
      <c r="G34089" s="220"/>
    </row>
    <row r="34090" spans="7:7">
      <c r="G34090" s="220"/>
    </row>
    <row r="34091" spans="7:7">
      <c r="G34091" s="220"/>
    </row>
    <row r="34092" spans="7:7">
      <c r="G34092" s="220"/>
    </row>
    <row r="34093" spans="7:7">
      <c r="G34093" s="220"/>
    </row>
    <row r="34094" spans="7:7">
      <c r="G34094" s="220"/>
    </row>
    <row r="34095" spans="7:7">
      <c r="G34095" s="220"/>
    </row>
    <row r="34096" spans="7:7">
      <c r="G34096" s="220"/>
    </row>
    <row r="34097" spans="7:7">
      <c r="G34097" s="220"/>
    </row>
    <row r="34098" spans="7:7">
      <c r="G34098" s="220"/>
    </row>
    <row r="34099" spans="7:7">
      <c r="G34099" s="220"/>
    </row>
    <row r="34100" spans="7:7">
      <c r="G34100" s="220"/>
    </row>
    <row r="34101" spans="7:7">
      <c r="G34101" s="220"/>
    </row>
    <row r="34102" spans="7:7">
      <c r="G34102" s="220"/>
    </row>
    <row r="34103" spans="7:7">
      <c r="G34103" s="220"/>
    </row>
    <row r="34104" spans="7:7">
      <c r="G34104" s="220"/>
    </row>
    <row r="34105" spans="7:7">
      <c r="G34105" s="220"/>
    </row>
    <row r="34106" spans="7:7">
      <c r="G34106" s="220"/>
    </row>
    <row r="34107" spans="7:7">
      <c r="G34107" s="220"/>
    </row>
    <row r="34108" spans="7:7">
      <c r="G34108" s="220"/>
    </row>
    <row r="34109" spans="7:7">
      <c r="G34109" s="220"/>
    </row>
    <row r="34110" spans="7:7">
      <c r="G34110" s="220"/>
    </row>
    <row r="34111" spans="7:7">
      <c r="G34111" s="220"/>
    </row>
    <row r="34112" spans="7:7">
      <c r="G34112" s="220"/>
    </row>
    <row r="34113" spans="7:7">
      <c r="G34113" s="220"/>
    </row>
    <row r="34114" spans="7:7">
      <c r="G34114" s="220"/>
    </row>
    <row r="34115" spans="7:7">
      <c r="G34115" s="220"/>
    </row>
    <row r="34116" spans="7:7">
      <c r="G34116" s="220"/>
    </row>
    <row r="34117" spans="7:7">
      <c r="G34117" s="220"/>
    </row>
    <row r="34118" spans="7:7">
      <c r="G34118" s="220"/>
    </row>
    <row r="34119" spans="7:7">
      <c r="G34119" s="220"/>
    </row>
    <row r="34120" spans="7:7">
      <c r="G34120" s="220"/>
    </row>
    <row r="34121" spans="7:7">
      <c r="G34121" s="220"/>
    </row>
    <row r="34122" spans="7:7">
      <c r="G34122" s="220"/>
    </row>
    <row r="34123" spans="7:7">
      <c r="G34123" s="220"/>
    </row>
    <row r="34124" spans="7:7">
      <c r="G34124" s="220"/>
    </row>
    <row r="34125" spans="7:7">
      <c r="G34125" s="220"/>
    </row>
    <row r="34126" spans="7:7">
      <c r="G34126" s="220"/>
    </row>
    <row r="34127" spans="7:7">
      <c r="G34127" s="220"/>
    </row>
    <row r="34128" spans="7:7">
      <c r="G34128" s="220"/>
    </row>
    <row r="34129" spans="7:7">
      <c r="G34129" s="220"/>
    </row>
    <row r="34130" spans="7:7">
      <c r="G34130" s="220"/>
    </row>
    <row r="34131" spans="7:7">
      <c r="G34131" s="220"/>
    </row>
    <row r="34132" spans="7:7">
      <c r="G34132" s="220"/>
    </row>
    <row r="34133" spans="7:7">
      <c r="G34133" s="220"/>
    </row>
    <row r="34134" spans="7:7">
      <c r="G34134" s="220"/>
    </row>
    <row r="34135" spans="7:7">
      <c r="G34135" s="220"/>
    </row>
    <row r="34136" spans="7:7">
      <c r="G34136" s="220"/>
    </row>
    <row r="34137" spans="7:7">
      <c r="G34137" s="220"/>
    </row>
    <row r="34138" spans="7:7">
      <c r="G34138" s="220"/>
    </row>
    <row r="34139" spans="7:7">
      <c r="G34139" s="220"/>
    </row>
    <row r="34140" spans="7:7">
      <c r="G34140" s="220"/>
    </row>
    <row r="34141" spans="7:7">
      <c r="G34141" s="220"/>
    </row>
    <row r="34142" spans="7:7">
      <c r="G34142" s="220"/>
    </row>
    <row r="34143" spans="7:7">
      <c r="G34143" s="220"/>
    </row>
    <row r="34144" spans="7:7">
      <c r="G34144" s="220"/>
    </row>
    <row r="34145" spans="7:7">
      <c r="G34145" s="220"/>
    </row>
    <row r="34146" spans="7:7">
      <c r="G34146" s="220"/>
    </row>
    <row r="34147" spans="7:7">
      <c r="G34147" s="220"/>
    </row>
    <row r="34148" spans="7:7">
      <c r="G34148" s="220"/>
    </row>
    <row r="34149" spans="7:7">
      <c r="G34149" s="220"/>
    </row>
    <row r="34150" spans="7:7">
      <c r="G34150" s="220"/>
    </row>
    <row r="34151" spans="7:7">
      <c r="G34151" s="220"/>
    </row>
    <row r="34152" spans="7:7">
      <c r="G34152" s="220"/>
    </row>
    <row r="34153" spans="7:7">
      <c r="G34153" s="220"/>
    </row>
    <row r="34154" spans="7:7">
      <c r="G34154" s="220"/>
    </row>
    <row r="34155" spans="7:7">
      <c r="G34155" s="220"/>
    </row>
    <row r="34156" spans="7:7">
      <c r="G34156" s="220"/>
    </row>
    <row r="34157" spans="7:7">
      <c r="G34157" s="220"/>
    </row>
    <row r="34158" spans="7:7">
      <c r="G34158" s="220"/>
    </row>
    <row r="34159" spans="7:7">
      <c r="G34159" s="220"/>
    </row>
    <row r="34160" spans="7:7">
      <c r="G34160" s="220"/>
    </row>
    <row r="34161" spans="7:7">
      <c r="G34161" s="220"/>
    </row>
    <row r="34162" spans="7:7">
      <c r="G34162" s="220"/>
    </row>
    <row r="34163" spans="7:7">
      <c r="G34163" s="220"/>
    </row>
    <row r="34164" spans="7:7">
      <c r="G34164" s="220"/>
    </row>
    <row r="34165" spans="7:7">
      <c r="G34165" s="220"/>
    </row>
    <row r="34166" spans="7:7">
      <c r="G34166" s="220"/>
    </row>
    <row r="34167" spans="7:7">
      <c r="G34167" s="220"/>
    </row>
    <row r="34168" spans="7:7">
      <c r="G34168" s="220"/>
    </row>
    <row r="34169" spans="7:7">
      <c r="G34169" s="220"/>
    </row>
    <row r="34170" spans="7:7">
      <c r="G34170" s="220"/>
    </row>
    <row r="34171" spans="7:7">
      <c r="G34171" s="220"/>
    </row>
    <row r="34172" spans="7:7">
      <c r="G34172" s="220"/>
    </row>
    <row r="34173" spans="7:7">
      <c r="G34173" s="220"/>
    </row>
    <row r="34174" spans="7:7">
      <c r="G34174" s="220"/>
    </row>
    <row r="34175" spans="7:7">
      <c r="G34175" s="220"/>
    </row>
    <row r="34176" spans="7:7">
      <c r="G34176" s="220"/>
    </row>
    <row r="34177" spans="7:7">
      <c r="G34177" s="220"/>
    </row>
    <row r="34178" spans="7:7">
      <c r="G34178" s="220"/>
    </row>
    <row r="34179" spans="7:7">
      <c r="G34179" s="220"/>
    </row>
    <row r="34180" spans="7:7">
      <c r="G34180" s="220"/>
    </row>
    <row r="34181" spans="7:7">
      <c r="G34181" s="220"/>
    </row>
    <row r="34182" spans="7:7">
      <c r="G34182" s="220"/>
    </row>
    <row r="34183" spans="7:7">
      <c r="G34183" s="220"/>
    </row>
    <row r="34184" spans="7:7">
      <c r="G34184" s="220"/>
    </row>
    <row r="34185" spans="7:7">
      <c r="G34185" s="220"/>
    </row>
    <row r="34186" spans="7:7">
      <c r="G34186" s="220"/>
    </row>
    <row r="34187" spans="7:7">
      <c r="G34187" s="220"/>
    </row>
    <row r="34188" spans="7:7">
      <c r="G34188" s="220"/>
    </row>
    <row r="34189" spans="7:7">
      <c r="G34189" s="220"/>
    </row>
    <row r="34190" spans="7:7">
      <c r="G34190" s="220"/>
    </row>
    <row r="34191" spans="7:7">
      <c r="G34191" s="220"/>
    </row>
    <row r="34192" spans="7:7">
      <c r="G34192" s="220"/>
    </row>
    <row r="34193" spans="7:7">
      <c r="G34193" s="220"/>
    </row>
    <row r="34194" spans="7:7">
      <c r="G34194" s="220"/>
    </row>
    <row r="34195" spans="7:7">
      <c r="G34195" s="220"/>
    </row>
    <row r="34196" spans="7:7">
      <c r="G34196" s="220"/>
    </row>
    <row r="34197" spans="7:7">
      <c r="G34197" s="220"/>
    </row>
    <row r="34198" spans="7:7">
      <c r="G34198" s="220"/>
    </row>
    <row r="34199" spans="7:7">
      <c r="G34199" s="220"/>
    </row>
    <row r="34200" spans="7:7">
      <c r="G34200" s="220"/>
    </row>
    <row r="34201" spans="7:7">
      <c r="G34201" s="220"/>
    </row>
    <row r="34202" spans="7:7">
      <c r="G34202" s="220"/>
    </row>
    <row r="34203" spans="7:7">
      <c r="G34203" s="220"/>
    </row>
    <row r="34204" spans="7:7">
      <c r="G34204" s="220"/>
    </row>
    <row r="34205" spans="7:7">
      <c r="G34205" s="220"/>
    </row>
    <row r="34206" spans="7:7">
      <c r="G34206" s="220"/>
    </row>
    <row r="34207" spans="7:7">
      <c r="G34207" s="220"/>
    </row>
    <row r="34208" spans="7:7">
      <c r="G34208" s="220"/>
    </row>
    <row r="34209" spans="7:7">
      <c r="G34209" s="220"/>
    </row>
    <row r="34210" spans="7:7">
      <c r="G34210" s="220"/>
    </row>
    <row r="34211" spans="7:7">
      <c r="G34211" s="220"/>
    </row>
    <row r="34212" spans="7:7">
      <c r="G34212" s="220"/>
    </row>
    <row r="34213" spans="7:7">
      <c r="G34213" s="220"/>
    </row>
    <row r="34214" spans="7:7">
      <c r="G34214" s="220"/>
    </row>
    <row r="34215" spans="7:7">
      <c r="G34215" s="220"/>
    </row>
    <row r="34216" spans="7:7">
      <c r="G34216" s="220"/>
    </row>
    <row r="34217" spans="7:7">
      <c r="G34217" s="220"/>
    </row>
    <row r="34218" spans="7:7">
      <c r="G34218" s="220"/>
    </row>
    <row r="34219" spans="7:7">
      <c r="G34219" s="220"/>
    </row>
    <row r="34220" spans="7:7">
      <c r="G34220" s="220"/>
    </row>
    <row r="34221" spans="7:7">
      <c r="G34221" s="220"/>
    </row>
    <row r="34222" spans="7:7">
      <c r="G34222" s="220"/>
    </row>
    <row r="34223" spans="7:7">
      <c r="G34223" s="220"/>
    </row>
    <row r="34224" spans="7:7">
      <c r="G34224" s="220"/>
    </row>
    <row r="34225" spans="7:7">
      <c r="G34225" s="220"/>
    </row>
    <row r="34226" spans="7:7">
      <c r="G34226" s="220"/>
    </row>
    <row r="34227" spans="7:7">
      <c r="G34227" s="220"/>
    </row>
    <row r="34228" spans="7:7">
      <c r="G34228" s="220"/>
    </row>
    <row r="34229" spans="7:7">
      <c r="G34229" s="220"/>
    </row>
    <row r="34230" spans="7:7">
      <c r="G34230" s="220"/>
    </row>
    <row r="34231" spans="7:7">
      <c r="G34231" s="220"/>
    </row>
    <row r="34232" spans="7:7">
      <c r="G34232" s="220"/>
    </row>
    <row r="34233" spans="7:7">
      <c r="G34233" s="220"/>
    </row>
    <row r="34234" spans="7:7">
      <c r="G34234" s="220"/>
    </row>
    <row r="34235" spans="7:7">
      <c r="G34235" s="220"/>
    </row>
    <row r="34236" spans="7:7">
      <c r="G34236" s="220"/>
    </row>
    <row r="34237" spans="7:7">
      <c r="G34237" s="220"/>
    </row>
    <row r="34238" spans="7:7">
      <c r="G34238" s="220"/>
    </row>
    <row r="34239" spans="7:7">
      <c r="G34239" s="220"/>
    </row>
    <row r="34240" spans="7:7">
      <c r="G34240" s="220"/>
    </row>
    <row r="34241" spans="7:7">
      <c r="G34241" s="220"/>
    </row>
    <row r="34242" spans="7:7">
      <c r="G34242" s="220"/>
    </row>
    <row r="34243" spans="7:7">
      <c r="G34243" s="220"/>
    </row>
    <row r="34244" spans="7:7">
      <c r="G34244" s="220"/>
    </row>
    <row r="34245" spans="7:7">
      <c r="G34245" s="220"/>
    </row>
    <row r="34246" spans="7:7">
      <c r="G34246" s="220"/>
    </row>
    <row r="34247" spans="7:7">
      <c r="G34247" s="220"/>
    </row>
    <row r="34248" spans="7:7">
      <c r="G34248" s="220"/>
    </row>
    <row r="34249" spans="7:7">
      <c r="G34249" s="220"/>
    </row>
    <row r="34250" spans="7:7">
      <c r="G34250" s="220"/>
    </row>
    <row r="34251" spans="7:7">
      <c r="G34251" s="220"/>
    </row>
    <row r="34252" spans="7:7">
      <c r="G34252" s="220"/>
    </row>
    <row r="34253" spans="7:7">
      <c r="G34253" s="220"/>
    </row>
    <row r="34254" spans="7:7">
      <c r="G34254" s="220"/>
    </row>
    <row r="34255" spans="7:7">
      <c r="G34255" s="220"/>
    </row>
    <row r="34256" spans="7:7">
      <c r="G34256" s="220"/>
    </row>
    <row r="34257" spans="7:7">
      <c r="G34257" s="220"/>
    </row>
    <row r="34258" spans="7:7">
      <c r="G34258" s="220"/>
    </row>
    <row r="34259" spans="7:7">
      <c r="G34259" s="220"/>
    </row>
    <row r="34260" spans="7:7">
      <c r="G34260" s="220"/>
    </row>
    <row r="34261" spans="7:7">
      <c r="G34261" s="220"/>
    </row>
    <row r="34262" spans="7:7">
      <c r="G34262" s="220"/>
    </row>
    <row r="34263" spans="7:7">
      <c r="G34263" s="220"/>
    </row>
    <row r="34264" spans="7:7">
      <c r="G34264" s="220"/>
    </row>
    <row r="34265" spans="7:7">
      <c r="G34265" s="220"/>
    </row>
    <row r="34266" spans="7:7">
      <c r="G34266" s="220"/>
    </row>
    <row r="34267" spans="7:7">
      <c r="G34267" s="220"/>
    </row>
    <row r="34268" spans="7:7">
      <c r="G34268" s="220"/>
    </row>
    <row r="34269" spans="7:7">
      <c r="G34269" s="220"/>
    </row>
    <row r="34270" spans="7:7">
      <c r="G34270" s="220"/>
    </row>
    <row r="34271" spans="7:7">
      <c r="G34271" s="220"/>
    </row>
    <row r="34272" spans="7:7">
      <c r="G34272" s="220"/>
    </row>
    <row r="34273" spans="7:7">
      <c r="G34273" s="220"/>
    </row>
    <row r="34274" spans="7:7">
      <c r="G34274" s="220"/>
    </row>
    <row r="34275" spans="7:7">
      <c r="G34275" s="220"/>
    </row>
    <row r="34276" spans="7:7">
      <c r="G34276" s="220"/>
    </row>
    <row r="34277" spans="7:7">
      <c r="G34277" s="220"/>
    </row>
    <row r="34278" spans="7:7">
      <c r="G34278" s="220"/>
    </row>
    <row r="34279" spans="7:7">
      <c r="G34279" s="220"/>
    </row>
    <row r="34280" spans="7:7">
      <c r="G34280" s="220"/>
    </row>
    <row r="34281" spans="7:7">
      <c r="G34281" s="220"/>
    </row>
    <row r="34282" spans="7:7">
      <c r="G34282" s="220"/>
    </row>
    <row r="34283" spans="7:7">
      <c r="G34283" s="220"/>
    </row>
    <row r="34284" spans="7:7">
      <c r="G34284" s="220"/>
    </row>
    <row r="34285" spans="7:7">
      <c r="G34285" s="220"/>
    </row>
    <row r="34286" spans="7:7">
      <c r="G34286" s="220"/>
    </row>
    <row r="34287" spans="7:7">
      <c r="G34287" s="220"/>
    </row>
    <row r="34288" spans="7:7">
      <c r="G34288" s="220"/>
    </row>
    <row r="34289" spans="7:7">
      <c r="G34289" s="220"/>
    </row>
    <row r="34290" spans="7:7">
      <c r="G34290" s="220"/>
    </row>
    <row r="34291" spans="7:7">
      <c r="G34291" s="220"/>
    </row>
    <row r="34292" spans="7:7">
      <c r="G34292" s="220"/>
    </row>
    <row r="34293" spans="7:7">
      <c r="G34293" s="220"/>
    </row>
    <row r="34294" spans="7:7">
      <c r="G34294" s="220"/>
    </row>
    <row r="34295" spans="7:7">
      <c r="G34295" s="220"/>
    </row>
    <row r="34296" spans="7:7">
      <c r="G34296" s="220"/>
    </row>
    <row r="34297" spans="7:7">
      <c r="G34297" s="220"/>
    </row>
    <row r="34298" spans="7:7">
      <c r="G34298" s="220"/>
    </row>
    <row r="34299" spans="7:7">
      <c r="G34299" s="220"/>
    </row>
    <row r="34300" spans="7:7">
      <c r="G34300" s="220"/>
    </row>
    <row r="34301" spans="7:7">
      <c r="G34301" s="220"/>
    </row>
    <row r="34302" spans="7:7">
      <c r="G34302" s="220"/>
    </row>
    <row r="34303" spans="7:7">
      <c r="G34303" s="220"/>
    </row>
    <row r="34304" spans="7:7">
      <c r="G34304" s="220"/>
    </row>
    <row r="34305" spans="7:7">
      <c r="G34305" s="220"/>
    </row>
    <row r="34306" spans="7:7">
      <c r="G34306" s="220"/>
    </row>
    <row r="34307" spans="7:7">
      <c r="G34307" s="220"/>
    </row>
    <row r="34308" spans="7:7">
      <c r="G34308" s="220"/>
    </row>
    <row r="34309" spans="7:7">
      <c r="G34309" s="220"/>
    </row>
    <row r="34310" spans="7:7">
      <c r="G34310" s="220"/>
    </row>
    <row r="34311" spans="7:7">
      <c r="G34311" s="220"/>
    </row>
    <row r="34312" spans="7:7">
      <c r="G34312" s="220"/>
    </row>
    <row r="34313" spans="7:7">
      <c r="G34313" s="220"/>
    </row>
    <row r="34314" spans="7:7">
      <c r="G34314" s="220"/>
    </row>
    <row r="34315" spans="7:7">
      <c r="G34315" s="220"/>
    </row>
    <row r="34316" spans="7:7">
      <c r="G34316" s="220"/>
    </row>
    <row r="34317" spans="7:7">
      <c r="G34317" s="220"/>
    </row>
    <row r="34318" spans="7:7">
      <c r="G34318" s="220"/>
    </row>
    <row r="34319" spans="7:7">
      <c r="G34319" s="220"/>
    </row>
    <row r="34320" spans="7:7">
      <c r="G34320" s="220"/>
    </row>
    <row r="34321" spans="7:7">
      <c r="G34321" s="220"/>
    </row>
    <row r="34322" spans="7:7">
      <c r="G34322" s="220"/>
    </row>
    <row r="34323" spans="7:7">
      <c r="G34323" s="220"/>
    </row>
    <row r="34324" spans="7:7">
      <c r="G34324" s="220"/>
    </row>
    <row r="34325" spans="7:7">
      <c r="G34325" s="220"/>
    </row>
    <row r="34326" spans="7:7">
      <c r="G34326" s="220"/>
    </row>
    <row r="34327" spans="7:7">
      <c r="G34327" s="220"/>
    </row>
    <row r="34328" spans="7:7">
      <c r="G34328" s="220"/>
    </row>
    <row r="34329" spans="7:7">
      <c r="G34329" s="220"/>
    </row>
    <row r="34330" spans="7:7">
      <c r="G34330" s="220"/>
    </row>
    <row r="34331" spans="7:7">
      <c r="G34331" s="220"/>
    </row>
    <row r="34332" spans="7:7">
      <c r="G34332" s="220"/>
    </row>
    <row r="34333" spans="7:7">
      <c r="G34333" s="220"/>
    </row>
    <row r="34334" spans="7:7">
      <c r="G34334" s="220"/>
    </row>
    <row r="34335" spans="7:7">
      <c r="G34335" s="220"/>
    </row>
    <row r="34336" spans="7:7">
      <c r="G34336" s="220"/>
    </row>
    <row r="34337" spans="7:7">
      <c r="G34337" s="220"/>
    </row>
    <row r="34338" spans="7:7">
      <c r="G34338" s="220"/>
    </row>
    <row r="34339" spans="7:7">
      <c r="G34339" s="220"/>
    </row>
    <row r="34340" spans="7:7">
      <c r="G34340" s="220"/>
    </row>
    <row r="34341" spans="7:7">
      <c r="G34341" s="220"/>
    </row>
    <row r="34342" spans="7:7">
      <c r="G34342" s="220"/>
    </row>
    <row r="34343" spans="7:7">
      <c r="G34343" s="220"/>
    </row>
    <row r="34344" spans="7:7">
      <c r="G34344" s="220"/>
    </row>
    <row r="34345" spans="7:7">
      <c r="G34345" s="220"/>
    </row>
    <row r="34346" spans="7:7">
      <c r="G34346" s="220"/>
    </row>
    <row r="34347" spans="7:7">
      <c r="G34347" s="220"/>
    </row>
    <row r="34348" spans="7:7">
      <c r="G34348" s="220"/>
    </row>
    <row r="34349" spans="7:7">
      <c r="G34349" s="220"/>
    </row>
    <row r="34350" spans="7:7">
      <c r="G34350" s="220"/>
    </row>
    <row r="34351" spans="7:7">
      <c r="G34351" s="220"/>
    </row>
    <row r="34352" spans="7:7">
      <c r="G34352" s="220"/>
    </row>
    <row r="34353" spans="7:7">
      <c r="G34353" s="220"/>
    </row>
    <row r="34354" spans="7:7">
      <c r="G34354" s="220"/>
    </row>
    <row r="34355" spans="7:7">
      <c r="G34355" s="220"/>
    </row>
    <row r="34356" spans="7:7">
      <c r="G34356" s="220"/>
    </row>
    <row r="34357" spans="7:7">
      <c r="G34357" s="220"/>
    </row>
    <row r="34358" spans="7:7">
      <c r="G34358" s="220"/>
    </row>
    <row r="34359" spans="7:7">
      <c r="G34359" s="220"/>
    </row>
    <row r="34360" spans="7:7">
      <c r="G34360" s="220"/>
    </row>
    <row r="34361" spans="7:7">
      <c r="G34361" s="220"/>
    </row>
    <row r="34362" spans="7:7">
      <c r="G34362" s="220"/>
    </row>
    <row r="34363" spans="7:7">
      <c r="G34363" s="220"/>
    </row>
    <row r="34364" spans="7:7">
      <c r="G34364" s="220"/>
    </row>
    <row r="34365" spans="7:7">
      <c r="G34365" s="220"/>
    </row>
    <row r="34366" spans="7:7">
      <c r="G34366" s="220"/>
    </row>
    <row r="34367" spans="7:7">
      <c r="G34367" s="220"/>
    </row>
    <row r="34368" spans="7:7">
      <c r="G34368" s="220"/>
    </row>
    <row r="34369" spans="7:7">
      <c r="G34369" s="220"/>
    </row>
    <row r="34370" spans="7:7">
      <c r="G34370" s="220"/>
    </row>
    <row r="34371" spans="7:7">
      <c r="G34371" s="220"/>
    </row>
    <row r="34372" spans="7:7">
      <c r="G34372" s="220"/>
    </row>
    <row r="34373" spans="7:7">
      <c r="G34373" s="220"/>
    </row>
    <row r="34374" spans="7:7">
      <c r="G34374" s="220"/>
    </row>
    <row r="34375" spans="7:7">
      <c r="G34375" s="220"/>
    </row>
    <row r="34376" spans="7:7">
      <c r="G34376" s="220"/>
    </row>
    <row r="34377" spans="7:7">
      <c r="G34377" s="220"/>
    </row>
    <row r="34378" spans="7:7">
      <c r="G34378" s="220"/>
    </row>
    <row r="34379" spans="7:7">
      <c r="G34379" s="220"/>
    </row>
    <row r="34380" spans="7:7">
      <c r="G34380" s="220"/>
    </row>
    <row r="34381" spans="7:7">
      <c r="G34381" s="220"/>
    </row>
    <row r="34382" spans="7:7">
      <c r="G34382" s="220"/>
    </row>
    <row r="34383" spans="7:7">
      <c r="G34383" s="220"/>
    </row>
    <row r="34384" spans="7:7">
      <c r="G34384" s="220"/>
    </row>
    <row r="34385" spans="7:7">
      <c r="G34385" s="220"/>
    </row>
    <row r="34386" spans="7:7">
      <c r="G34386" s="220"/>
    </row>
    <row r="34387" spans="7:7">
      <c r="G34387" s="220"/>
    </row>
    <row r="34388" spans="7:7">
      <c r="G34388" s="220"/>
    </row>
    <row r="34389" spans="7:7">
      <c r="G34389" s="220"/>
    </row>
    <row r="34390" spans="7:7">
      <c r="G34390" s="220"/>
    </row>
    <row r="34391" spans="7:7">
      <c r="G34391" s="220"/>
    </row>
    <row r="34392" spans="7:7">
      <c r="G34392" s="220"/>
    </row>
    <row r="34393" spans="7:7">
      <c r="G34393" s="220"/>
    </row>
    <row r="34394" spans="7:7">
      <c r="G34394" s="220"/>
    </row>
    <row r="34395" spans="7:7">
      <c r="G34395" s="220"/>
    </row>
    <row r="34396" spans="7:7">
      <c r="G34396" s="220"/>
    </row>
    <row r="34397" spans="7:7">
      <c r="G34397" s="220"/>
    </row>
    <row r="34398" spans="7:7">
      <c r="G34398" s="220"/>
    </row>
    <row r="34399" spans="7:7">
      <c r="G34399" s="220"/>
    </row>
    <row r="34400" spans="7:7">
      <c r="G34400" s="220"/>
    </row>
    <row r="34401" spans="7:7">
      <c r="G34401" s="220"/>
    </row>
    <row r="34402" spans="7:7">
      <c r="G34402" s="220"/>
    </row>
    <row r="34403" spans="7:7">
      <c r="G34403" s="220"/>
    </row>
    <row r="34404" spans="7:7">
      <c r="G34404" s="220"/>
    </row>
    <row r="34405" spans="7:7">
      <c r="G34405" s="220"/>
    </row>
    <row r="34406" spans="7:7">
      <c r="G34406" s="220"/>
    </row>
    <row r="34407" spans="7:7">
      <c r="G34407" s="220"/>
    </row>
    <row r="34408" spans="7:7">
      <c r="G34408" s="220"/>
    </row>
    <row r="34409" spans="7:7">
      <c r="G34409" s="220"/>
    </row>
    <row r="34410" spans="7:7">
      <c r="G34410" s="220"/>
    </row>
    <row r="34411" spans="7:7">
      <c r="G34411" s="220"/>
    </row>
    <row r="34412" spans="7:7">
      <c r="G34412" s="220"/>
    </row>
    <row r="34413" spans="7:7">
      <c r="G34413" s="220"/>
    </row>
    <row r="34414" spans="7:7">
      <c r="G34414" s="220"/>
    </row>
    <row r="34415" spans="7:7">
      <c r="G34415" s="220"/>
    </row>
    <row r="34416" spans="7:7">
      <c r="G34416" s="220"/>
    </row>
    <row r="34417" spans="7:7">
      <c r="G34417" s="220"/>
    </row>
    <row r="34418" spans="7:7">
      <c r="G34418" s="220"/>
    </row>
    <row r="34419" spans="7:7">
      <c r="G34419" s="220"/>
    </row>
    <row r="34420" spans="7:7">
      <c r="G34420" s="220"/>
    </row>
    <row r="34421" spans="7:7">
      <c r="G34421" s="220"/>
    </row>
    <row r="34422" spans="7:7">
      <c r="G34422" s="220"/>
    </row>
    <row r="34423" spans="7:7">
      <c r="G34423" s="220"/>
    </row>
    <row r="34424" spans="7:7">
      <c r="G34424" s="220"/>
    </row>
    <row r="34425" spans="7:7">
      <c r="G34425" s="220"/>
    </row>
    <row r="34426" spans="7:7">
      <c r="G34426" s="220"/>
    </row>
    <row r="34427" spans="7:7">
      <c r="G34427" s="220"/>
    </row>
    <row r="34428" spans="7:7">
      <c r="G34428" s="220"/>
    </row>
    <row r="34429" spans="7:7">
      <c r="G34429" s="220"/>
    </row>
    <row r="34430" spans="7:7">
      <c r="G34430" s="220"/>
    </row>
    <row r="34431" spans="7:7">
      <c r="G34431" s="220"/>
    </row>
    <row r="34432" spans="7:7">
      <c r="G34432" s="220"/>
    </row>
    <row r="34433" spans="7:7">
      <c r="G34433" s="220"/>
    </row>
    <row r="34434" spans="7:7">
      <c r="G34434" s="220"/>
    </row>
    <row r="34435" spans="7:7">
      <c r="G34435" s="220"/>
    </row>
    <row r="34436" spans="7:7">
      <c r="G34436" s="220"/>
    </row>
    <row r="34437" spans="7:7">
      <c r="G34437" s="220"/>
    </row>
    <row r="34438" spans="7:7">
      <c r="G34438" s="220"/>
    </row>
    <row r="34439" spans="7:7">
      <c r="G34439" s="220"/>
    </row>
    <row r="34440" spans="7:7">
      <c r="G34440" s="220"/>
    </row>
    <row r="34441" spans="7:7">
      <c r="G34441" s="220"/>
    </row>
    <row r="34442" spans="7:7">
      <c r="G34442" s="220"/>
    </row>
    <row r="34443" spans="7:7">
      <c r="G34443" s="220"/>
    </row>
    <row r="34444" spans="7:7">
      <c r="G34444" s="220"/>
    </row>
    <row r="34445" spans="7:7">
      <c r="G34445" s="220"/>
    </row>
    <row r="34446" spans="7:7">
      <c r="G34446" s="220"/>
    </row>
    <row r="34447" spans="7:7">
      <c r="G34447" s="220"/>
    </row>
    <row r="34448" spans="7:7">
      <c r="G34448" s="220"/>
    </row>
    <row r="34449" spans="7:7">
      <c r="G34449" s="220"/>
    </row>
    <row r="34450" spans="7:7">
      <c r="G34450" s="220"/>
    </row>
    <row r="34451" spans="7:7">
      <c r="G34451" s="220"/>
    </row>
    <row r="34452" spans="7:7">
      <c r="G34452" s="220"/>
    </row>
    <row r="34453" spans="7:7">
      <c r="G34453" s="220"/>
    </row>
    <row r="34454" spans="7:7">
      <c r="G34454" s="220"/>
    </row>
    <row r="34455" spans="7:7">
      <c r="G34455" s="220"/>
    </row>
    <row r="34456" spans="7:7">
      <c r="G34456" s="220"/>
    </row>
    <row r="34457" spans="7:7">
      <c r="G34457" s="220"/>
    </row>
    <row r="34458" spans="7:7">
      <c r="G34458" s="220"/>
    </row>
    <row r="34459" spans="7:7">
      <c r="G34459" s="220"/>
    </row>
    <row r="34460" spans="7:7">
      <c r="G34460" s="220"/>
    </row>
    <row r="34461" spans="7:7">
      <c r="G34461" s="220"/>
    </row>
    <row r="34462" spans="7:7">
      <c r="G34462" s="220"/>
    </row>
    <row r="34463" spans="7:7">
      <c r="G34463" s="220"/>
    </row>
    <row r="34464" spans="7:7">
      <c r="G34464" s="220"/>
    </row>
    <row r="34465" spans="7:7">
      <c r="G34465" s="220"/>
    </row>
    <row r="34466" spans="7:7">
      <c r="G34466" s="220"/>
    </row>
    <row r="34467" spans="7:7">
      <c r="G34467" s="220"/>
    </row>
    <row r="34468" spans="7:7">
      <c r="G34468" s="220"/>
    </row>
    <row r="34469" spans="7:7">
      <c r="G34469" s="220"/>
    </row>
    <row r="34470" spans="7:7">
      <c r="G34470" s="220"/>
    </row>
    <row r="34471" spans="7:7">
      <c r="G34471" s="220"/>
    </row>
    <row r="34472" spans="7:7">
      <c r="G34472" s="220"/>
    </row>
    <row r="34473" spans="7:7">
      <c r="G34473" s="220"/>
    </row>
    <row r="34474" spans="7:7">
      <c r="G34474" s="220"/>
    </row>
    <row r="34475" spans="7:7">
      <c r="G34475" s="220"/>
    </row>
    <row r="34476" spans="7:7">
      <c r="G34476" s="220"/>
    </row>
    <row r="34477" spans="7:7">
      <c r="G34477" s="220"/>
    </row>
    <row r="34478" spans="7:7">
      <c r="G34478" s="220"/>
    </row>
    <row r="34479" spans="7:7">
      <c r="G34479" s="220"/>
    </row>
    <row r="34480" spans="7:7">
      <c r="G34480" s="220"/>
    </row>
    <row r="34481" spans="7:7">
      <c r="G34481" s="220"/>
    </row>
    <row r="34482" spans="7:7">
      <c r="G34482" s="220"/>
    </row>
    <row r="34483" spans="7:7">
      <c r="G34483" s="220"/>
    </row>
    <row r="34484" spans="7:7">
      <c r="G34484" s="220"/>
    </row>
    <row r="34485" spans="7:7">
      <c r="G34485" s="220"/>
    </row>
    <row r="34486" spans="7:7">
      <c r="G34486" s="220"/>
    </row>
    <row r="34487" spans="7:7">
      <c r="G34487" s="220"/>
    </row>
    <row r="34488" spans="7:7">
      <c r="G34488" s="220"/>
    </row>
    <row r="34489" spans="7:7">
      <c r="G34489" s="220"/>
    </row>
    <row r="34490" spans="7:7">
      <c r="G34490" s="220"/>
    </row>
    <row r="34491" spans="7:7">
      <c r="G34491" s="220"/>
    </row>
    <row r="34492" spans="7:7">
      <c r="G34492" s="220"/>
    </row>
    <row r="34493" spans="7:7">
      <c r="G34493" s="220"/>
    </row>
    <row r="34494" spans="7:7">
      <c r="G34494" s="220"/>
    </row>
    <row r="34495" spans="7:7">
      <c r="G34495" s="220"/>
    </row>
    <row r="34496" spans="7:7">
      <c r="G34496" s="220"/>
    </row>
    <row r="34497" spans="7:7">
      <c r="G34497" s="220"/>
    </row>
    <row r="34498" spans="7:7">
      <c r="G34498" s="220"/>
    </row>
    <row r="34499" spans="7:7">
      <c r="G34499" s="220"/>
    </row>
    <row r="34500" spans="7:7">
      <c r="G34500" s="220"/>
    </row>
    <row r="34501" spans="7:7">
      <c r="G34501" s="220"/>
    </row>
    <row r="34502" spans="7:7">
      <c r="G34502" s="220"/>
    </row>
    <row r="34503" spans="7:7">
      <c r="G34503" s="220"/>
    </row>
    <row r="34504" spans="7:7">
      <c r="G34504" s="220"/>
    </row>
    <row r="34505" spans="7:7">
      <c r="G34505" s="220"/>
    </row>
    <row r="34506" spans="7:7">
      <c r="G34506" s="220"/>
    </row>
    <row r="34507" spans="7:7">
      <c r="G34507" s="220"/>
    </row>
    <row r="34508" spans="7:7">
      <c r="G34508" s="220"/>
    </row>
    <row r="34509" spans="7:7">
      <c r="G34509" s="220"/>
    </row>
    <row r="34510" spans="7:7">
      <c r="G34510" s="220"/>
    </row>
    <row r="34511" spans="7:7">
      <c r="G34511" s="220"/>
    </row>
    <row r="34512" spans="7:7">
      <c r="G34512" s="220"/>
    </row>
    <row r="34513" spans="7:7">
      <c r="G34513" s="220"/>
    </row>
    <row r="34514" spans="7:7">
      <c r="G34514" s="220"/>
    </row>
    <row r="34515" spans="7:7">
      <c r="G34515" s="220"/>
    </row>
    <row r="34516" spans="7:7">
      <c r="G34516" s="220"/>
    </row>
    <row r="34517" spans="7:7">
      <c r="G34517" s="220"/>
    </row>
    <row r="34518" spans="7:7">
      <c r="G34518" s="220"/>
    </row>
    <row r="34519" spans="7:7">
      <c r="G34519" s="220"/>
    </row>
    <row r="34520" spans="7:7">
      <c r="G34520" s="220"/>
    </row>
    <row r="34521" spans="7:7">
      <c r="G34521" s="220"/>
    </row>
    <row r="34522" spans="7:7">
      <c r="G34522" s="220"/>
    </row>
    <row r="34523" spans="7:7">
      <c r="G34523" s="220"/>
    </row>
    <row r="34524" spans="7:7">
      <c r="G34524" s="220"/>
    </row>
    <row r="34525" spans="7:7">
      <c r="G34525" s="220"/>
    </row>
    <row r="34526" spans="7:7">
      <c r="G34526" s="220"/>
    </row>
    <row r="34527" spans="7:7">
      <c r="G34527" s="220"/>
    </row>
    <row r="34528" spans="7:7">
      <c r="G34528" s="220"/>
    </row>
    <row r="34529" spans="7:7">
      <c r="G34529" s="220"/>
    </row>
    <row r="34530" spans="7:7">
      <c r="G34530" s="220"/>
    </row>
    <row r="34531" spans="7:7">
      <c r="G34531" s="220"/>
    </row>
    <row r="34532" spans="7:7">
      <c r="G34532" s="220"/>
    </row>
    <row r="34533" spans="7:7">
      <c r="G34533" s="220"/>
    </row>
    <row r="34534" spans="7:7">
      <c r="G34534" s="220"/>
    </row>
    <row r="34535" spans="7:7">
      <c r="G34535" s="220"/>
    </row>
    <row r="34536" spans="7:7">
      <c r="G34536" s="220"/>
    </row>
    <row r="34537" spans="7:7">
      <c r="G34537" s="220"/>
    </row>
    <row r="34538" spans="7:7">
      <c r="G34538" s="220"/>
    </row>
    <row r="34539" spans="7:7">
      <c r="G34539" s="220"/>
    </row>
    <row r="34540" spans="7:7">
      <c r="G34540" s="220"/>
    </row>
    <row r="34541" spans="7:7">
      <c r="G34541" s="220"/>
    </row>
    <row r="34542" spans="7:7">
      <c r="G34542" s="220"/>
    </row>
    <row r="34543" spans="7:7">
      <c r="G34543" s="220"/>
    </row>
    <row r="34544" spans="7:7">
      <c r="G34544" s="220"/>
    </row>
    <row r="34545" spans="7:7">
      <c r="G34545" s="220"/>
    </row>
    <row r="34546" spans="7:7">
      <c r="G34546" s="220"/>
    </row>
    <row r="34547" spans="7:7">
      <c r="G34547" s="220"/>
    </row>
    <row r="34548" spans="7:7">
      <c r="G34548" s="220"/>
    </row>
    <row r="34549" spans="7:7">
      <c r="G34549" s="220"/>
    </row>
    <row r="34550" spans="7:7">
      <c r="G34550" s="220"/>
    </row>
    <row r="34551" spans="7:7">
      <c r="G34551" s="220"/>
    </row>
    <row r="34552" spans="7:7">
      <c r="G34552" s="220"/>
    </row>
    <row r="34553" spans="7:7">
      <c r="G34553" s="220"/>
    </row>
    <row r="34554" spans="7:7">
      <c r="G34554" s="220"/>
    </row>
    <row r="34555" spans="7:7">
      <c r="G34555" s="220"/>
    </row>
    <row r="34556" spans="7:7">
      <c r="G34556" s="220"/>
    </row>
    <row r="34557" spans="7:7">
      <c r="G34557" s="220"/>
    </row>
    <row r="34558" spans="7:7">
      <c r="G34558" s="220"/>
    </row>
    <row r="34559" spans="7:7">
      <c r="G34559" s="220"/>
    </row>
    <row r="34560" spans="7:7">
      <c r="G34560" s="220"/>
    </row>
    <row r="34561" spans="7:7">
      <c r="G34561" s="220"/>
    </row>
    <row r="34562" spans="7:7">
      <c r="G34562" s="220"/>
    </row>
    <row r="34563" spans="7:7">
      <c r="G34563" s="220"/>
    </row>
    <row r="34564" spans="7:7">
      <c r="G34564" s="220"/>
    </row>
    <row r="34565" spans="7:7">
      <c r="G34565" s="220"/>
    </row>
    <row r="34566" spans="7:7">
      <c r="G34566" s="220"/>
    </row>
    <row r="34567" spans="7:7">
      <c r="G34567" s="220"/>
    </row>
    <row r="34568" spans="7:7">
      <c r="G34568" s="220"/>
    </row>
    <row r="34569" spans="7:7">
      <c r="G34569" s="220"/>
    </row>
    <row r="34570" spans="7:7">
      <c r="G34570" s="220"/>
    </row>
    <row r="34571" spans="7:7">
      <c r="G34571" s="220"/>
    </row>
    <row r="34572" spans="7:7">
      <c r="G34572" s="220"/>
    </row>
    <row r="34573" spans="7:7">
      <c r="G34573" s="220"/>
    </row>
    <row r="34574" spans="7:7">
      <c r="G34574" s="220"/>
    </row>
    <row r="34575" spans="7:7">
      <c r="G34575" s="220"/>
    </row>
    <row r="34576" spans="7:7">
      <c r="G34576" s="220"/>
    </row>
    <row r="34577" spans="7:7">
      <c r="G34577" s="220"/>
    </row>
    <row r="34578" spans="7:7">
      <c r="G34578" s="220"/>
    </row>
    <row r="34579" spans="7:7">
      <c r="G34579" s="220"/>
    </row>
    <row r="34580" spans="7:7">
      <c r="G34580" s="220"/>
    </row>
    <row r="34581" spans="7:7">
      <c r="G34581" s="220"/>
    </row>
    <row r="34582" spans="7:7">
      <c r="G34582" s="220"/>
    </row>
    <row r="34583" spans="7:7">
      <c r="G34583" s="220"/>
    </row>
    <row r="34584" spans="7:7">
      <c r="G34584" s="220"/>
    </row>
    <row r="34585" spans="7:7">
      <c r="G34585" s="220"/>
    </row>
    <row r="34586" spans="7:7">
      <c r="G34586" s="220"/>
    </row>
    <row r="34587" spans="7:7">
      <c r="G34587" s="220"/>
    </row>
    <row r="34588" spans="7:7">
      <c r="G34588" s="220"/>
    </row>
    <row r="34589" spans="7:7">
      <c r="G34589" s="220"/>
    </row>
    <row r="34590" spans="7:7">
      <c r="G34590" s="220"/>
    </row>
    <row r="34591" spans="7:7">
      <c r="G34591" s="220"/>
    </row>
    <row r="34592" spans="7:7">
      <c r="G34592" s="220"/>
    </row>
    <row r="34593" spans="7:7">
      <c r="G34593" s="220"/>
    </row>
    <row r="34594" spans="7:7">
      <c r="G34594" s="220"/>
    </row>
    <row r="34595" spans="7:7">
      <c r="G34595" s="220"/>
    </row>
    <row r="34596" spans="7:7">
      <c r="G34596" s="220"/>
    </row>
    <row r="34597" spans="7:7">
      <c r="G34597" s="220"/>
    </row>
    <row r="34598" spans="7:7">
      <c r="G34598" s="220"/>
    </row>
    <row r="34599" spans="7:7">
      <c r="G34599" s="220"/>
    </row>
    <row r="34600" spans="7:7">
      <c r="G34600" s="220"/>
    </row>
    <row r="34601" spans="7:7">
      <c r="G34601" s="220"/>
    </row>
    <row r="34602" spans="7:7">
      <c r="G34602" s="220"/>
    </row>
    <row r="34603" spans="7:7">
      <c r="G34603" s="220"/>
    </row>
    <row r="34604" spans="7:7">
      <c r="G34604" s="220"/>
    </row>
    <row r="34605" spans="7:7">
      <c r="G34605" s="220"/>
    </row>
    <row r="34606" spans="7:7">
      <c r="G34606" s="220"/>
    </row>
    <row r="34607" spans="7:7">
      <c r="G34607" s="220"/>
    </row>
    <row r="34608" spans="7:7">
      <c r="G34608" s="220"/>
    </row>
    <row r="34609" spans="7:7">
      <c r="G34609" s="220"/>
    </row>
    <row r="34610" spans="7:7">
      <c r="G34610" s="220"/>
    </row>
    <row r="34611" spans="7:7">
      <c r="G34611" s="220"/>
    </row>
    <row r="34612" spans="7:7">
      <c r="G34612" s="220"/>
    </row>
    <row r="34613" spans="7:7">
      <c r="G34613" s="220"/>
    </row>
    <row r="34614" spans="7:7">
      <c r="G34614" s="220"/>
    </row>
    <row r="34615" spans="7:7">
      <c r="G34615" s="220"/>
    </row>
    <row r="34616" spans="7:7">
      <c r="G34616" s="220"/>
    </row>
    <row r="34617" spans="7:7">
      <c r="G34617" s="220"/>
    </row>
    <row r="34618" spans="7:7">
      <c r="G34618" s="220"/>
    </row>
    <row r="34619" spans="7:7">
      <c r="G34619" s="220"/>
    </row>
    <row r="34620" spans="7:7">
      <c r="G34620" s="220"/>
    </row>
    <row r="34621" spans="7:7">
      <c r="G34621" s="220"/>
    </row>
    <row r="34622" spans="7:7">
      <c r="G34622" s="220"/>
    </row>
    <row r="34623" spans="7:7">
      <c r="G34623" s="220"/>
    </row>
    <row r="34624" spans="7:7">
      <c r="G34624" s="220"/>
    </row>
    <row r="34625" spans="7:7">
      <c r="G34625" s="220"/>
    </row>
    <row r="34626" spans="7:7">
      <c r="G34626" s="220"/>
    </row>
    <row r="34627" spans="7:7">
      <c r="G34627" s="220"/>
    </row>
    <row r="34628" spans="7:7">
      <c r="G34628" s="220"/>
    </row>
    <row r="34629" spans="7:7">
      <c r="G34629" s="220"/>
    </row>
    <row r="34630" spans="7:7">
      <c r="G34630" s="220"/>
    </row>
    <row r="34631" spans="7:7">
      <c r="G34631" s="220"/>
    </row>
    <row r="34632" spans="7:7">
      <c r="G34632" s="220"/>
    </row>
    <row r="34633" spans="7:7">
      <c r="G34633" s="220"/>
    </row>
    <row r="34634" spans="7:7">
      <c r="G34634" s="220"/>
    </row>
    <row r="34635" spans="7:7">
      <c r="G34635" s="220"/>
    </row>
    <row r="34636" spans="7:7">
      <c r="G34636" s="220"/>
    </row>
    <row r="34637" spans="7:7">
      <c r="G34637" s="220"/>
    </row>
    <row r="34638" spans="7:7">
      <c r="G34638" s="220"/>
    </row>
    <row r="34639" spans="7:7">
      <c r="G34639" s="220"/>
    </row>
    <row r="34640" spans="7:7">
      <c r="G34640" s="220"/>
    </row>
    <row r="34641" spans="7:7">
      <c r="G34641" s="220"/>
    </row>
    <row r="34642" spans="7:7">
      <c r="G34642" s="220"/>
    </row>
    <row r="34643" spans="7:7">
      <c r="G34643" s="220"/>
    </row>
    <row r="34644" spans="7:7">
      <c r="G34644" s="220"/>
    </row>
    <row r="34645" spans="7:7">
      <c r="G34645" s="220"/>
    </row>
    <row r="34646" spans="7:7">
      <c r="G34646" s="220"/>
    </row>
    <row r="34647" spans="7:7">
      <c r="G34647" s="220"/>
    </row>
    <row r="34648" spans="7:7">
      <c r="G34648" s="220"/>
    </row>
    <row r="34649" spans="7:7">
      <c r="G34649" s="220"/>
    </row>
    <row r="34650" spans="7:7">
      <c r="G34650" s="220"/>
    </row>
    <row r="34651" spans="7:7">
      <c r="G34651" s="220"/>
    </row>
    <row r="34652" spans="7:7">
      <c r="G34652" s="220"/>
    </row>
    <row r="34653" spans="7:7">
      <c r="G34653" s="220"/>
    </row>
    <row r="34654" spans="7:7">
      <c r="G34654" s="220"/>
    </row>
    <row r="34655" spans="7:7">
      <c r="G34655" s="220"/>
    </row>
    <row r="34656" spans="7:7">
      <c r="G34656" s="220"/>
    </row>
    <row r="34657" spans="7:7">
      <c r="G34657" s="220"/>
    </row>
    <row r="34658" spans="7:7">
      <c r="G34658" s="220"/>
    </row>
    <row r="34659" spans="7:7">
      <c r="G34659" s="220"/>
    </row>
    <row r="34660" spans="7:7">
      <c r="G34660" s="220"/>
    </row>
    <row r="34661" spans="7:7">
      <c r="G34661" s="220"/>
    </row>
    <row r="34662" spans="7:7">
      <c r="G34662" s="220"/>
    </row>
    <row r="34663" spans="7:7">
      <c r="G34663" s="220"/>
    </row>
    <row r="34664" spans="7:7">
      <c r="G34664" s="220"/>
    </row>
    <row r="34665" spans="7:7">
      <c r="G34665" s="220"/>
    </row>
    <row r="34666" spans="7:7">
      <c r="G34666" s="220"/>
    </row>
    <row r="34667" spans="7:7">
      <c r="G34667" s="220"/>
    </row>
    <row r="34668" spans="7:7">
      <c r="G34668" s="220"/>
    </row>
    <row r="34669" spans="7:7">
      <c r="G34669" s="220"/>
    </row>
    <row r="34670" spans="7:7">
      <c r="G34670" s="220"/>
    </row>
    <row r="34671" spans="7:7">
      <c r="G34671" s="220"/>
    </row>
    <row r="34672" spans="7:7">
      <c r="G34672" s="220"/>
    </row>
    <row r="34673" spans="7:7">
      <c r="G34673" s="220"/>
    </row>
    <row r="34674" spans="7:7">
      <c r="G34674" s="220"/>
    </row>
    <row r="34675" spans="7:7">
      <c r="G34675" s="220"/>
    </row>
    <row r="34676" spans="7:7">
      <c r="G34676" s="220"/>
    </row>
    <row r="34677" spans="7:7">
      <c r="G34677" s="220"/>
    </row>
    <row r="34678" spans="7:7">
      <c r="G34678" s="220"/>
    </row>
    <row r="34679" spans="7:7">
      <c r="G34679" s="220"/>
    </row>
    <row r="34680" spans="7:7">
      <c r="G34680" s="220"/>
    </row>
    <row r="34681" spans="7:7">
      <c r="G34681" s="220"/>
    </row>
    <row r="34682" spans="7:7">
      <c r="G34682" s="220"/>
    </row>
    <row r="34683" spans="7:7">
      <c r="G34683" s="220"/>
    </row>
    <row r="34684" spans="7:7">
      <c r="G34684" s="220"/>
    </row>
    <row r="34685" spans="7:7">
      <c r="G34685" s="220"/>
    </row>
    <row r="34686" spans="7:7">
      <c r="G34686" s="220"/>
    </row>
    <row r="34687" spans="7:7">
      <c r="G34687" s="220"/>
    </row>
    <row r="34688" spans="7:7">
      <c r="G34688" s="220"/>
    </row>
    <row r="34689" spans="7:7">
      <c r="G34689" s="220"/>
    </row>
    <row r="34690" spans="7:7">
      <c r="G34690" s="220"/>
    </row>
    <row r="34691" spans="7:7">
      <c r="G34691" s="220"/>
    </row>
    <row r="34692" spans="7:7">
      <c r="G34692" s="220"/>
    </row>
    <row r="34693" spans="7:7">
      <c r="G34693" s="220"/>
    </row>
    <row r="34694" spans="7:7">
      <c r="G34694" s="220"/>
    </row>
    <row r="34695" spans="7:7">
      <c r="G34695" s="220"/>
    </row>
    <row r="34696" spans="7:7">
      <c r="G34696" s="220"/>
    </row>
    <row r="34697" spans="7:7">
      <c r="G34697" s="220"/>
    </row>
    <row r="34698" spans="7:7">
      <c r="G34698" s="220"/>
    </row>
    <row r="34699" spans="7:7">
      <c r="G34699" s="220"/>
    </row>
    <row r="34700" spans="7:7">
      <c r="G34700" s="220"/>
    </row>
    <row r="34701" spans="7:7">
      <c r="G34701" s="220"/>
    </row>
    <row r="34702" spans="7:7">
      <c r="G34702" s="220"/>
    </row>
    <row r="34703" spans="7:7">
      <c r="G34703" s="220"/>
    </row>
    <row r="34704" spans="7:7">
      <c r="G34704" s="220"/>
    </row>
    <row r="34705" spans="7:7">
      <c r="G34705" s="220"/>
    </row>
    <row r="34706" spans="7:7">
      <c r="G34706" s="220"/>
    </row>
    <row r="34707" spans="7:7">
      <c r="G34707" s="220"/>
    </row>
    <row r="34708" spans="7:7">
      <c r="G34708" s="220"/>
    </row>
    <row r="34709" spans="7:7">
      <c r="G34709" s="220"/>
    </row>
    <row r="34710" spans="7:7">
      <c r="G34710" s="220"/>
    </row>
    <row r="34711" spans="7:7">
      <c r="G34711" s="220"/>
    </row>
    <row r="34712" spans="7:7">
      <c r="G34712" s="220"/>
    </row>
    <row r="34713" spans="7:7">
      <c r="G34713" s="220"/>
    </row>
    <row r="34714" spans="7:7">
      <c r="G34714" s="220"/>
    </row>
    <row r="34715" spans="7:7">
      <c r="G34715" s="220"/>
    </row>
    <row r="34716" spans="7:7">
      <c r="G34716" s="220"/>
    </row>
    <row r="34717" spans="7:7">
      <c r="G34717" s="220"/>
    </row>
    <row r="34718" spans="7:7">
      <c r="G34718" s="220"/>
    </row>
    <row r="34719" spans="7:7">
      <c r="G34719" s="220"/>
    </row>
    <row r="34720" spans="7:7">
      <c r="G34720" s="220"/>
    </row>
    <row r="34721" spans="7:7">
      <c r="G34721" s="220"/>
    </row>
    <row r="34722" spans="7:7">
      <c r="G34722" s="220"/>
    </row>
    <row r="34723" spans="7:7">
      <c r="G34723" s="220"/>
    </row>
    <row r="34724" spans="7:7">
      <c r="G34724" s="220"/>
    </row>
    <row r="34725" spans="7:7">
      <c r="G34725" s="220"/>
    </row>
    <row r="34726" spans="7:7">
      <c r="G34726" s="220"/>
    </row>
    <row r="34727" spans="7:7">
      <c r="G34727" s="220"/>
    </row>
    <row r="34728" spans="7:7">
      <c r="G34728" s="220"/>
    </row>
    <row r="34729" spans="7:7">
      <c r="G34729" s="220"/>
    </row>
    <row r="34730" spans="7:7">
      <c r="G34730" s="220"/>
    </row>
    <row r="34731" spans="7:7">
      <c r="G34731" s="220"/>
    </row>
    <row r="34732" spans="7:7">
      <c r="G34732" s="220"/>
    </row>
    <row r="34733" spans="7:7">
      <c r="G34733" s="220"/>
    </row>
    <row r="34734" spans="7:7">
      <c r="G34734" s="220"/>
    </row>
    <row r="34735" spans="7:7">
      <c r="G34735" s="220"/>
    </row>
    <row r="34736" spans="7:7">
      <c r="G34736" s="220"/>
    </row>
    <row r="34737" spans="7:7">
      <c r="G34737" s="220"/>
    </row>
    <row r="34738" spans="7:7">
      <c r="G34738" s="220"/>
    </row>
    <row r="34739" spans="7:7">
      <c r="G34739" s="220"/>
    </row>
    <row r="34740" spans="7:7">
      <c r="G34740" s="220"/>
    </row>
    <row r="34741" spans="7:7">
      <c r="G34741" s="220"/>
    </row>
    <row r="34742" spans="7:7">
      <c r="G34742" s="220"/>
    </row>
    <row r="34743" spans="7:7">
      <c r="G34743" s="220"/>
    </row>
    <row r="34744" spans="7:7">
      <c r="G34744" s="220"/>
    </row>
    <row r="34745" spans="7:7">
      <c r="G34745" s="220"/>
    </row>
    <row r="34746" spans="7:7">
      <c r="G34746" s="220"/>
    </row>
    <row r="34747" spans="7:7">
      <c r="G34747" s="220"/>
    </row>
    <row r="34748" spans="7:7">
      <c r="G34748" s="220"/>
    </row>
    <row r="34749" spans="7:7">
      <c r="G34749" s="220"/>
    </row>
    <row r="34750" spans="7:7">
      <c r="G34750" s="220"/>
    </row>
    <row r="34751" spans="7:7">
      <c r="G34751" s="220"/>
    </row>
    <row r="34752" spans="7:7">
      <c r="G34752" s="220"/>
    </row>
    <row r="34753" spans="7:7">
      <c r="G34753" s="220"/>
    </row>
    <row r="34754" spans="7:7">
      <c r="G34754" s="220"/>
    </row>
    <row r="34755" spans="7:7">
      <c r="G34755" s="220"/>
    </row>
    <row r="34756" spans="7:7">
      <c r="G34756" s="220"/>
    </row>
    <row r="34757" spans="7:7">
      <c r="G34757" s="220"/>
    </row>
    <row r="34758" spans="7:7">
      <c r="G34758" s="220"/>
    </row>
    <row r="34759" spans="7:7">
      <c r="G34759" s="220"/>
    </row>
    <row r="34760" spans="7:7">
      <c r="G34760" s="220"/>
    </row>
    <row r="34761" spans="7:7">
      <c r="G34761" s="220"/>
    </row>
    <row r="34762" spans="7:7">
      <c r="G34762" s="220"/>
    </row>
    <row r="34763" spans="7:7">
      <c r="G34763" s="220"/>
    </row>
    <row r="34764" spans="7:7">
      <c r="G34764" s="220"/>
    </row>
    <row r="34765" spans="7:7">
      <c r="G34765" s="220"/>
    </row>
    <row r="34766" spans="7:7">
      <c r="G34766" s="220"/>
    </row>
    <row r="34767" spans="7:7">
      <c r="G34767" s="220"/>
    </row>
    <row r="34768" spans="7:7">
      <c r="G34768" s="220"/>
    </row>
    <row r="34769" spans="7:7">
      <c r="G34769" s="220"/>
    </row>
    <row r="34770" spans="7:7">
      <c r="G34770" s="220"/>
    </row>
    <row r="34771" spans="7:7">
      <c r="G34771" s="220"/>
    </row>
    <row r="34772" spans="7:7">
      <c r="G34772" s="220"/>
    </row>
    <row r="34773" spans="7:7">
      <c r="G34773" s="220"/>
    </row>
    <row r="34774" spans="7:7">
      <c r="G34774" s="220"/>
    </row>
    <row r="34775" spans="7:7">
      <c r="G34775" s="220"/>
    </row>
    <row r="34776" spans="7:7">
      <c r="G34776" s="220"/>
    </row>
    <row r="34777" spans="7:7">
      <c r="G34777" s="220"/>
    </row>
    <row r="34778" spans="7:7">
      <c r="G34778" s="220"/>
    </row>
    <row r="34779" spans="7:7">
      <c r="G34779" s="220"/>
    </row>
    <row r="34780" spans="7:7">
      <c r="G34780" s="220"/>
    </row>
    <row r="34781" spans="7:7">
      <c r="G34781" s="220"/>
    </row>
    <row r="34782" spans="7:7">
      <c r="G34782" s="220"/>
    </row>
    <row r="34783" spans="7:7">
      <c r="G34783" s="220"/>
    </row>
    <row r="34784" spans="7:7">
      <c r="G34784" s="220"/>
    </row>
    <row r="34785" spans="7:7">
      <c r="G34785" s="220"/>
    </row>
    <row r="34786" spans="7:7">
      <c r="G34786" s="220"/>
    </row>
    <row r="34787" spans="7:7">
      <c r="G34787" s="220"/>
    </row>
    <row r="34788" spans="7:7">
      <c r="G34788" s="220"/>
    </row>
    <row r="34789" spans="7:7">
      <c r="G34789" s="220"/>
    </row>
    <row r="34790" spans="7:7">
      <c r="G34790" s="220"/>
    </row>
    <row r="34791" spans="7:7">
      <c r="G34791" s="220"/>
    </row>
    <row r="34792" spans="7:7">
      <c r="G34792" s="220"/>
    </row>
    <row r="34793" spans="7:7">
      <c r="G34793" s="220"/>
    </row>
    <row r="34794" spans="7:7">
      <c r="G34794" s="220"/>
    </row>
    <row r="34795" spans="7:7">
      <c r="G34795" s="220"/>
    </row>
    <row r="34796" spans="7:7">
      <c r="G34796" s="220"/>
    </row>
    <row r="34797" spans="7:7">
      <c r="G34797" s="220"/>
    </row>
    <row r="34798" spans="7:7">
      <c r="G34798" s="220"/>
    </row>
    <row r="34799" spans="7:7">
      <c r="G34799" s="220"/>
    </row>
    <row r="34800" spans="7:7">
      <c r="G34800" s="220"/>
    </row>
    <row r="34801" spans="7:7">
      <c r="G34801" s="220"/>
    </row>
    <row r="34802" spans="7:7">
      <c r="G34802" s="220"/>
    </row>
    <row r="34803" spans="7:7">
      <c r="G34803" s="220"/>
    </row>
    <row r="34804" spans="7:7">
      <c r="G34804" s="220"/>
    </row>
    <row r="34805" spans="7:7">
      <c r="G34805" s="220"/>
    </row>
    <row r="34806" spans="7:7">
      <c r="G34806" s="220"/>
    </row>
    <row r="34807" spans="7:7">
      <c r="G34807" s="220"/>
    </row>
    <row r="34808" spans="7:7">
      <c r="G34808" s="220"/>
    </row>
    <row r="34809" spans="7:7">
      <c r="G34809" s="220"/>
    </row>
    <row r="34810" spans="7:7">
      <c r="G34810" s="220"/>
    </row>
    <row r="34811" spans="7:7">
      <c r="G34811" s="220"/>
    </row>
    <row r="34812" spans="7:7">
      <c r="G34812" s="220"/>
    </row>
    <row r="34813" spans="7:7">
      <c r="G34813" s="220"/>
    </row>
    <row r="34814" spans="7:7">
      <c r="G34814" s="220"/>
    </row>
    <row r="34815" spans="7:7">
      <c r="G34815" s="220"/>
    </row>
    <row r="34816" spans="7:7">
      <c r="G34816" s="220"/>
    </row>
    <row r="34817" spans="7:7">
      <c r="G34817" s="220"/>
    </row>
    <row r="34818" spans="7:7">
      <c r="G34818" s="220"/>
    </row>
    <row r="34819" spans="7:7">
      <c r="G34819" s="220"/>
    </row>
    <row r="34820" spans="7:7">
      <c r="G34820" s="220"/>
    </row>
    <row r="34821" spans="7:7">
      <c r="G34821" s="220"/>
    </row>
    <row r="34822" spans="7:7">
      <c r="G34822" s="220"/>
    </row>
    <row r="34823" spans="7:7">
      <c r="G34823" s="220"/>
    </row>
    <row r="34824" spans="7:7">
      <c r="G34824" s="220"/>
    </row>
    <row r="34825" spans="7:7">
      <c r="G34825" s="220"/>
    </row>
    <row r="34826" spans="7:7">
      <c r="G34826" s="220"/>
    </row>
    <row r="34827" spans="7:7">
      <c r="G34827" s="220"/>
    </row>
    <row r="34828" spans="7:7">
      <c r="G34828" s="220"/>
    </row>
    <row r="34829" spans="7:7">
      <c r="G34829" s="220"/>
    </row>
    <row r="34830" spans="7:7">
      <c r="G34830" s="220"/>
    </row>
    <row r="34831" spans="7:7">
      <c r="G34831" s="220"/>
    </row>
    <row r="34832" spans="7:7">
      <c r="G34832" s="220"/>
    </row>
    <row r="34833" spans="7:7">
      <c r="G34833" s="220"/>
    </row>
    <row r="34834" spans="7:7">
      <c r="G34834" s="220"/>
    </row>
    <row r="34835" spans="7:7">
      <c r="G34835" s="220"/>
    </row>
    <row r="34836" spans="7:7">
      <c r="G34836" s="220"/>
    </row>
    <row r="34837" spans="7:7">
      <c r="G34837" s="220"/>
    </row>
    <row r="34838" spans="7:7">
      <c r="G34838" s="220"/>
    </row>
    <row r="34839" spans="7:7">
      <c r="G34839" s="220"/>
    </row>
    <row r="34840" spans="7:7">
      <c r="G34840" s="220"/>
    </row>
    <row r="34841" spans="7:7">
      <c r="G34841" s="220"/>
    </row>
    <row r="34842" spans="7:7">
      <c r="G34842" s="220"/>
    </row>
    <row r="34843" spans="7:7">
      <c r="G34843" s="220"/>
    </row>
    <row r="34844" spans="7:7">
      <c r="G34844" s="220"/>
    </row>
    <row r="34845" spans="7:7">
      <c r="G34845" s="220"/>
    </row>
    <row r="34846" spans="7:7">
      <c r="G34846" s="220"/>
    </row>
    <row r="34847" spans="7:7">
      <c r="G34847" s="220"/>
    </row>
    <row r="34848" spans="7:7">
      <c r="G34848" s="220"/>
    </row>
    <row r="34849" spans="7:7">
      <c r="G34849" s="220"/>
    </row>
    <row r="34850" spans="7:7">
      <c r="G34850" s="220"/>
    </row>
    <row r="34851" spans="7:7">
      <c r="G34851" s="220"/>
    </row>
    <row r="34852" spans="7:7">
      <c r="G34852" s="220"/>
    </row>
    <row r="34853" spans="7:7">
      <c r="G34853" s="220"/>
    </row>
    <row r="34854" spans="7:7">
      <c r="G34854" s="220"/>
    </row>
    <row r="34855" spans="7:7">
      <c r="G34855" s="220"/>
    </row>
    <row r="34856" spans="7:7">
      <c r="G34856" s="220"/>
    </row>
    <row r="34857" spans="7:7">
      <c r="G34857" s="220"/>
    </row>
    <row r="34858" spans="7:7">
      <c r="G34858" s="220"/>
    </row>
    <row r="34859" spans="7:7">
      <c r="G34859" s="220"/>
    </row>
    <row r="34860" spans="7:7">
      <c r="G34860" s="220"/>
    </row>
    <row r="34861" spans="7:7">
      <c r="G34861" s="220"/>
    </row>
    <row r="34862" spans="7:7">
      <c r="G34862" s="220"/>
    </row>
    <row r="34863" spans="7:7">
      <c r="G34863" s="220"/>
    </row>
    <row r="34864" spans="7:7">
      <c r="G34864" s="220"/>
    </row>
    <row r="34865" spans="7:7">
      <c r="G34865" s="220"/>
    </row>
    <row r="34866" spans="7:7">
      <c r="G34866" s="220"/>
    </row>
    <row r="34867" spans="7:7">
      <c r="G34867" s="220"/>
    </row>
    <row r="34868" spans="7:7">
      <c r="G34868" s="220"/>
    </row>
    <row r="34869" spans="7:7">
      <c r="G34869" s="220"/>
    </row>
    <row r="34870" spans="7:7">
      <c r="G34870" s="220"/>
    </row>
    <row r="34871" spans="7:7">
      <c r="G34871" s="220"/>
    </row>
    <row r="34872" spans="7:7">
      <c r="G34872" s="220"/>
    </row>
    <row r="34873" spans="7:7">
      <c r="G34873" s="220"/>
    </row>
    <row r="34874" spans="7:7">
      <c r="G34874" s="220"/>
    </row>
    <row r="34875" spans="7:7">
      <c r="G34875" s="220"/>
    </row>
    <row r="34876" spans="7:7">
      <c r="G34876" s="220"/>
    </row>
    <row r="34877" spans="7:7">
      <c r="G34877" s="220"/>
    </row>
    <row r="34878" spans="7:7">
      <c r="G34878" s="220"/>
    </row>
    <row r="34879" spans="7:7">
      <c r="G34879" s="220"/>
    </row>
    <row r="34880" spans="7:7">
      <c r="G34880" s="220"/>
    </row>
    <row r="34881" spans="7:7">
      <c r="G34881" s="220"/>
    </row>
    <row r="34882" spans="7:7">
      <c r="G34882" s="220"/>
    </row>
    <row r="34883" spans="7:7">
      <c r="G34883" s="220"/>
    </row>
    <row r="34884" spans="7:7">
      <c r="G34884" s="220"/>
    </row>
    <row r="34885" spans="7:7">
      <c r="G34885" s="220"/>
    </row>
    <row r="34886" spans="7:7">
      <c r="G34886" s="220"/>
    </row>
    <row r="34887" spans="7:7">
      <c r="G34887" s="220"/>
    </row>
    <row r="34888" spans="7:7">
      <c r="G34888" s="220"/>
    </row>
    <row r="34889" spans="7:7">
      <c r="G34889" s="220"/>
    </row>
    <row r="34890" spans="7:7">
      <c r="G34890" s="220"/>
    </row>
    <row r="34891" spans="7:7">
      <c r="G34891" s="220"/>
    </row>
    <row r="34892" spans="7:7">
      <c r="G34892" s="220"/>
    </row>
    <row r="34893" spans="7:7">
      <c r="G34893" s="220"/>
    </row>
    <row r="34894" spans="7:7">
      <c r="G34894" s="220"/>
    </row>
    <row r="34895" spans="7:7">
      <c r="G34895" s="220"/>
    </row>
    <row r="34896" spans="7:7">
      <c r="G34896" s="220"/>
    </row>
    <row r="34897" spans="7:7">
      <c r="G34897" s="220"/>
    </row>
    <row r="34898" spans="7:7">
      <c r="G34898" s="220"/>
    </row>
    <row r="34899" spans="7:7">
      <c r="G34899" s="220"/>
    </row>
    <row r="34900" spans="7:7">
      <c r="G34900" s="220"/>
    </row>
    <row r="34901" spans="7:7">
      <c r="G34901" s="220"/>
    </row>
    <row r="34902" spans="7:7">
      <c r="G34902" s="220"/>
    </row>
    <row r="34903" spans="7:7">
      <c r="G34903" s="220"/>
    </row>
    <row r="34904" spans="7:7">
      <c r="G34904" s="220"/>
    </row>
    <row r="34905" spans="7:7">
      <c r="G34905" s="220"/>
    </row>
    <row r="34906" spans="7:7">
      <c r="G34906" s="220"/>
    </row>
    <row r="34907" spans="7:7">
      <c r="G34907" s="220"/>
    </row>
    <row r="34908" spans="7:7">
      <c r="G34908" s="220"/>
    </row>
    <row r="34909" spans="7:7">
      <c r="G34909" s="220"/>
    </row>
    <row r="34910" spans="7:7">
      <c r="G34910" s="220"/>
    </row>
    <row r="34911" spans="7:7">
      <c r="G34911" s="220"/>
    </row>
    <row r="34912" spans="7:7">
      <c r="G34912" s="220"/>
    </row>
    <row r="34913" spans="7:7">
      <c r="G34913" s="220"/>
    </row>
    <row r="34914" spans="7:7">
      <c r="G34914" s="220"/>
    </row>
    <row r="34915" spans="7:7">
      <c r="G34915" s="220"/>
    </row>
    <row r="34916" spans="7:7">
      <c r="G34916" s="220"/>
    </row>
    <row r="34917" spans="7:7">
      <c r="G34917" s="220"/>
    </row>
    <row r="34918" spans="7:7">
      <c r="G34918" s="220"/>
    </row>
    <row r="34919" spans="7:7">
      <c r="G34919" s="220"/>
    </row>
    <row r="34920" spans="7:7">
      <c r="G34920" s="220"/>
    </row>
    <row r="34921" spans="7:7">
      <c r="G34921" s="220"/>
    </row>
    <row r="34922" spans="7:7">
      <c r="G34922" s="220"/>
    </row>
    <row r="34923" spans="7:7">
      <c r="G34923" s="220"/>
    </row>
    <row r="34924" spans="7:7">
      <c r="G34924" s="220"/>
    </row>
    <row r="34925" spans="7:7">
      <c r="G34925" s="220"/>
    </row>
    <row r="34926" spans="7:7">
      <c r="G34926" s="220"/>
    </row>
    <row r="34927" spans="7:7">
      <c r="G34927" s="220"/>
    </row>
    <row r="34928" spans="7:7">
      <c r="G34928" s="220"/>
    </row>
    <row r="34929" spans="7:7">
      <c r="G34929" s="220"/>
    </row>
    <row r="34930" spans="7:7">
      <c r="G34930" s="220"/>
    </row>
    <row r="34931" spans="7:7">
      <c r="G34931" s="220"/>
    </row>
    <row r="34932" spans="7:7">
      <c r="G34932" s="220"/>
    </row>
    <row r="34933" spans="7:7">
      <c r="G34933" s="220"/>
    </row>
    <row r="34934" spans="7:7">
      <c r="G34934" s="220"/>
    </row>
    <row r="34935" spans="7:7">
      <c r="G34935" s="220"/>
    </row>
    <row r="34936" spans="7:7">
      <c r="G34936" s="220"/>
    </row>
    <row r="34937" spans="7:7">
      <c r="G34937" s="220"/>
    </row>
    <row r="34938" spans="7:7">
      <c r="G34938" s="220"/>
    </row>
    <row r="34939" spans="7:7">
      <c r="G34939" s="220"/>
    </row>
    <row r="34940" spans="7:7">
      <c r="G34940" s="220"/>
    </row>
    <row r="34941" spans="7:7">
      <c r="G34941" s="220"/>
    </row>
    <row r="34942" spans="7:7">
      <c r="G34942" s="220"/>
    </row>
    <row r="34943" spans="7:7">
      <c r="G34943" s="220"/>
    </row>
    <row r="34944" spans="7:7">
      <c r="G34944" s="220"/>
    </row>
    <row r="34945" spans="7:7">
      <c r="G34945" s="220"/>
    </row>
    <row r="34946" spans="7:7">
      <c r="G34946" s="220"/>
    </row>
    <row r="34947" spans="7:7">
      <c r="G34947" s="220"/>
    </row>
    <row r="34948" spans="7:7">
      <c r="G34948" s="220"/>
    </row>
    <row r="34949" spans="7:7">
      <c r="G34949" s="220"/>
    </row>
    <row r="34950" spans="7:7">
      <c r="G34950" s="220"/>
    </row>
    <row r="34951" spans="7:7">
      <c r="G34951" s="220"/>
    </row>
    <row r="34952" spans="7:7">
      <c r="G34952" s="220"/>
    </row>
    <row r="34953" spans="7:7">
      <c r="G34953" s="220"/>
    </row>
    <row r="34954" spans="7:7">
      <c r="G34954" s="220"/>
    </row>
    <row r="34955" spans="7:7">
      <c r="G34955" s="220"/>
    </row>
    <row r="34956" spans="7:7">
      <c r="G34956" s="220"/>
    </row>
    <row r="34957" spans="7:7">
      <c r="G34957" s="220"/>
    </row>
    <row r="34958" spans="7:7">
      <c r="G34958" s="220"/>
    </row>
    <row r="34959" spans="7:7">
      <c r="G34959" s="220"/>
    </row>
    <row r="34960" spans="7:7">
      <c r="G34960" s="220"/>
    </row>
    <row r="34961" spans="7:7">
      <c r="G34961" s="220"/>
    </row>
    <row r="34962" spans="7:7">
      <c r="G34962" s="220"/>
    </row>
    <row r="34963" spans="7:7">
      <c r="G34963" s="220"/>
    </row>
    <row r="34964" spans="7:7">
      <c r="G34964" s="220"/>
    </row>
    <row r="34965" spans="7:7">
      <c r="G34965" s="220"/>
    </row>
    <row r="34966" spans="7:7">
      <c r="G34966" s="220"/>
    </row>
    <row r="34967" spans="7:7">
      <c r="G34967" s="220"/>
    </row>
    <row r="34968" spans="7:7">
      <c r="G34968" s="220"/>
    </row>
    <row r="34969" spans="7:7">
      <c r="G34969" s="220"/>
    </row>
    <row r="34970" spans="7:7">
      <c r="G34970" s="220"/>
    </row>
    <row r="34971" spans="7:7">
      <c r="G34971" s="220"/>
    </row>
    <row r="34972" spans="7:7">
      <c r="G34972" s="220"/>
    </row>
    <row r="34973" spans="7:7">
      <c r="G34973" s="220"/>
    </row>
    <row r="34974" spans="7:7">
      <c r="G34974" s="220"/>
    </row>
    <row r="34975" spans="7:7">
      <c r="G34975" s="220"/>
    </row>
    <row r="34976" spans="7:7">
      <c r="G34976" s="220"/>
    </row>
    <row r="34977" spans="7:7">
      <c r="G34977" s="220"/>
    </row>
    <row r="34978" spans="7:7">
      <c r="G34978" s="220"/>
    </row>
    <row r="34979" spans="7:7">
      <c r="G34979" s="220"/>
    </row>
    <row r="34980" spans="7:7">
      <c r="G34980" s="220"/>
    </row>
    <row r="34981" spans="7:7">
      <c r="G34981" s="220"/>
    </row>
    <row r="34982" spans="7:7">
      <c r="G34982" s="220"/>
    </row>
    <row r="34983" spans="7:7">
      <c r="G34983" s="220"/>
    </row>
    <row r="34984" spans="7:7">
      <c r="G34984" s="220"/>
    </row>
    <row r="34985" spans="7:7">
      <c r="G34985" s="220"/>
    </row>
    <row r="34986" spans="7:7">
      <c r="G34986" s="220"/>
    </row>
    <row r="34987" spans="7:7">
      <c r="G34987" s="220"/>
    </row>
    <row r="34988" spans="7:7">
      <c r="G34988" s="220"/>
    </row>
    <row r="34989" spans="7:7">
      <c r="G34989" s="220"/>
    </row>
    <row r="34990" spans="7:7">
      <c r="G34990" s="220"/>
    </row>
    <row r="34991" spans="7:7">
      <c r="G34991" s="220"/>
    </row>
    <row r="34992" spans="7:7">
      <c r="G34992" s="220"/>
    </row>
    <row r="34993" spans="7:7">
      <c r="G34993" s="220"/>
    </row>
    <row r="34994" spans="7:7">
      <c r="G34994" s="220"/>
    </row>
    <row r="34995" spans="7:7">
      <c r="G34995" s="220"/>
    </row>
    <row r="34996" spans="7:7">
      <c r="G34996" s="220"/>
    </row>
    <row r="34997" spans="7:7">
      <c r="G34997" s="220"/>
    </row>
    <row r="34998" spans="7:7">
      <c r="G34998" s="220"/>
    </row>
    <row r="34999" spans="7:7">
      <c r="G34999" s="220"/>
    </row>
    <row r="35000" spans="7:7">
      <c r="G35000" s="220"/>
    </row>
    <row r="35001" spans="7:7">
      <c r="G35001" s="220"/>
    </row>
    <row r="35002" spans="7:7">
      <c r="G35002" s="220"/>
    </row>
    <row r="35003" spans="7:7">
      <c r="G35003" s="220"/>
    </row>
    <row r="35004" spans="7:7">
      <c r="G35004" s="220"/>
    </row>
    <row r="35005" spans="7:7">
      <c r="G35005" s="220"/>
    </row>
    <row r="35006" spans="7:7">
      <c r="G35006" s="220"/>
    </row>
    <row r="35007" spans="7:7">
      <c r="G35007" s="220"/>
    </row>
    <row r="35008" spans="7:7">
      <c r="G35008" s="220"/>
    </row>
    <row r="35009" spans="7:7">
      <c r="G35009" s="220"/>
    </row>
    <row r="35010" spans="7:7">
      <c r="G35010" s="220"/>
    </row>
    <row r="35011" spans="7:7">
      <c r="G35011" s="220"/>
    </row>
    <row r="35012" spans="7:7">
      <c r="G35012" s="220"/>
    </row>
    <row r="35013" spans="7:7">
      <c r="G35013" s="220"/>
    </row>
    <row r="35014" spans="7:7">
      <c r="G35014" s="220"/>
    </row>
    <row r="35015" spans="7:7">
      <c r="G35015" s="220"/>
    </row>
    <row r="35016" spans="7:7">
      <c r="G35016" s="220"/>
    </row>
    <row r="35017" spans="7:7">
      <c r="G35017" s="220"/>
    </row>
    <row r="35018" spans="7:7">
      <c r="G35018" s="220"/>
    </row>
    <row r="35019" spans="7:7">
      <c r="G35019" s="220"/>
    </row>
    <row r="35020" spans="7:7">
      <c r="G35020" s="220"/>
    </row>
    <row r="35021" spans="7:7">
      <c r="G35021" s="220"/>
    </row>
    <row r="35022" spans="7:7">
      <c r="G35022" s="220"/>
    </row>
    <row r="35023" spans="7:7">
      <c r="G35023" s="220"/>
    </row>
    <row r="35024" spans="7:7">
      <c r="G35024" s="220"/>
    </row>
    <row r="35025" spans="7:7">
      <c r="G35025" s="220"/>
    </row>
    <row r="35026" spans="7:7">
      <c r="G35026" s="220"/>
    </row>
    <row r="35027" spans="7:7">
      <c r="G35027" s="220"/>
    </row>
    <row r="35028" spans="7:7">
      <c r="G35028" s="220"/>
    </row>
    <row r="35029" spans="7:7">
      <c r="G35029" s="220"/>
    </row>
    <row r="35030" spans="7:7">
      <c r="G35030" s="220"/>
    </row>
    <row r="35031" spans="7:7">
      <c r="G35031" s="220"/>
    </row>
    <row r="35032" spans="7:7">
      <c r="G35032" s="220"/>
    </row>
    <row r="35033" spans="7:7">
      <c r="G35033" s="220"/>
    </row>
    <row r="35034" spans="7:7">
      <c r="G35034" s="220"/>
    </row>
    <row r="35035" spans="7:7">
      <c r="G35035" s="220"/>
    </row>
    <row r="35036" spans="7:7">
      <c r="G35036" s="220"/>
    </row>
    <row r="35037" spans="7:7">
      <c r="G35037" s="220"/>
    </row>
    <row r="35038" spans="7:7">
      <c r="G35038" s="220"/>
    </row>
    <row r="35039" spans="7:7">
      <c r="G35039" s="220"/>
    </row>
    <row r="35040" spans="7:7">
      <c r="G35040" s="220"/>
    </row>
    <row r="35041" spans="7:7">
      <c r="G35041" s="220"/>
    </row>
    <row r="35042" spans="7:7">
      <c r="G35042" s="220"/>
    </row>
    <row r="35043" spans="7:7">
      <c r="G35043" s="220"/>
    </row>
    <row r="35044" spans="7:7">
      <c r="G35044" s="220"/>
    </row>
    <row r="35045" spans="7:7">
      <c r="G35045" s="220"/>
    </row>
    <row r="35046" spans="7:7">
      <c r="G35046" s="220"/>
    </row>
    <row r="35047" spans="7:7">
      <c r="G35047" s="220"/>
    </row>
    <row r="35048" spans="7:7">
      <c r="G35048" s="220"/>
    </row>
    <row r="35049" spans="7:7">
      <c r="G35049" s="220"/>
    </row>
    <row r="35050" spans="7:7">
      <c r="G35050" s="220"/>
    </row>
    <row r="35051" spans="7:7">
      <c r="G35051" s="220"/>
    </row>
    <row r="35052" spans="7:7">
      <c r="G35052" s="220"/>
    </row>
    <row r="35053" spans="7:7">
      <c r="G35053" s="220"/>
    </row>
    <row r="35054" spans="7:7">
      <c r="G35054" s="220"/>
    </row>
    <row r="35055" spans="7:7">
      <c r="G35055" s="220"/>
    </row>
    <row r="35056" spans="7:7">
      <c r="G35056" s="220"/>
    </row>
    <row r="35057" spans="7:7">
      <c r="G35057" s="220"/>
    </row>
    <row r="35058" spans="7:7">
      <c r="G35058" s="220"/>
    </row>
    <row r="35059" spans="7:7">
      <c r="G35059" s="220"/>
    </row>
    <row r="35060" spans="7:7">
      <c r="G35060" s="220"/>
    </row>
    <row r="35061" spans="7:7">
      <c r="G35061" s="220"/>
    </row>
    <row r="35062" spans="7:7">
      <c r="G35062" s="220"/>
    </row>
    <row r="35063" spans="7:7">
      <c r="G35063" s="220"/>
    </row>
    <row r="35064" spans="7:7">
      <c r="G35064" s="220"/>
    </row>
    <row r="35065" spans="7:7">
      <c r="G35065" s="220"/>
    </row>
    <row r="35066" spans="7:7">
      <c r="G35066" s="220"/>
    </row>
    <row r="35067" spans="7:7">
      <c r="G35067" s="220"/>
    </row>
    <row r="35068" spans="7:7">
      <c r="G35068" s="220"/>
    </row>
    <row r="35069" spans="7:7">
      <c r="G35069" s="220"/>
    </row>
    <row r="35070" spans="7:7">
      <c r="G35070" s="220"/>
    </row>
    <row r="35071" spans="7:7">
      <c r="G35071" s="220"/>
    </row>
    <row r="35072" spans="7:7">
      <c r="G35072" s="220"/>
    </row>
    <row r="35073" spans="7:7">
      <c r="G35073" s="220"/>
    </row>
    <row r="35074" spans="7:7">
      <c r="G35074" s="220"/>
    </row>
    <row r="35075" spans="7:7">
      <c r="G35075" s="220"/>
    </row>
    <row r="35076" spans="7:7">
      <c r="G35076" s="220"/>
    </row>
    <row r="35077" spans="7:7">
      <c r="G35077" s="220"/>
    </row>
    <row r="35078" spans="7:7">
      <c r="G35078" s="220"/>
    </row>
    <row r="35079" spans="7:7">
      <c r="G35079" s="220"/>
    </row>
    <row r="35080" spans="7:7">
      <c r="G35080" s="220"/>
    </row>
    <row r="35081" spans="7:7">
      <c r="G35081" s="220"/>
    </row>
    <row r="35082" spans="7:7">
      <c r="G35082" s="220"/>
    </row>
    <row r="35083" spans="7:7">
      <c r="G35083" s="220"/>
    </row>
    <row r="35084" spans="7:7">
      <c r="G35084" s="220"/>
    </row>
    <row r="35085" spans="7:7">
      <c r="G35085" s="220"/>
    </row>
    <row r="35086" spans="7:7">
      <c r="G35086" s="220"/>
    </row>
    <row r="35087" spans="7:7">
      <c r="G35087" s="220"/>
    </row>
    <row r="35088" spans="7:7">
      <c r="G35088" s="220"/>
    </row>
    <row r="35089" spans="7:7">
      <c r="G35089" s="220"/>
    </row>
    <row r="35090" spans="7:7">
      <c r="G35090" s="220"/>
    </row>
    <row r="35091" spans="7:7">
      <c r="G35091" s="220"/>
    </row>
    <row r="35092" spans="7:7">
      <c r="G35092" s="220"/>
    </row>
    <row r="35093" spans="7:7">
      <c r="G35093" s="220"/>
    </row>
    <row r="35094" spans="7:7">
      <c r="G35094" s="220"/>
    </row>
    <row r="35095" spans="7:7">
      <c r="G35095" s="220"/>
    </row>
    <row r="35096" spans="7:7">
      <c r="G35096" s="220"/>
    </row>
    <row r="35097" spans="7:7">
      <c r="G35097" s="220"/>
    </row>
    <row r="35098" spans="7:7">
      <c r="G35098" s="220"/>
    </row>
    <row r="35099" spans="7:7">
      <c r="G35099" s="220"/>
    </row>
    <row r="35100" spans="7:7">
      <c r="G35100" s="220"/>
    </row>
    <row r="35101" spans="7:7">
      <c r="G35101" s="220"/>
    </row>
    <row r="35102" spans="7:7">
      <c r="G35102" s="220"/>
    </row>
    <row r="35103" spans="7:7">
      <c r="G35103" s="220"/>
    </row>
    <row r="35104" spans="7:7">
      <c r="G35104" s="220"/>
    </row>
    <row r="35105" spans="7:7">
      <c r="G35105" s="220"/>
    </row>
    <row r="35106" spans="7:7">
      <c r="G35106" s="220"/>
    </row>
    <row r="35107" spans="7:7">
      <c r="G35107" s="220"/>
    </row>
    <row r="35108" spans="7:7">
      <c r="G35108" s="220"/>
    </row>
    <row r="35109" spans="7:7">
      <c r="G35109" s="220"/>
    </row>
    <row r="35110" spans="7:7">
      <c r="G35110" s="220"/>
    </row>
    <row r="35111" spans="7:7">
      <c r="G35111" s="220"/>
    </row>
    <row r="35112" spans="7:7">
      <c r="G35112" s="220"/>
    </row>
    <row r="35113" spans="7:7">
      <c r="G35113" s="220"/>
    </row>
    <row r="35114" spans="7:7">
      <c r="G35114" s="220"/>
    </row>
    <row r="35115" spans="7:7">
      <c r="G35115" s="220"/>
    </row>
    <row r="35116" spans="7:7">
      <c r="G35116" s="220"/>
    </row>
    <row r="35117" spans="7:7">
      <c r="G35117" s="220"/>
    </row>
    <row r="35118" spans="7:7">
      <c r="G35118" s="220"/>
    </row>
    <row r="35119" spans="7:7">
      <c r="G35119" s="220"/>
    </row>
    <row r="35120" spans="7:7">
      <c r="G35120" s="220"/>
    </row>
    <row r="35121" spans="7:7">
      <c r="G35121" s="220"/>
    </row>
    <row r="35122" spans="7:7">
      <c r="G35122" s="220"/>
    </row>
    <row r="35123" spans="7:7">
      <c r="G35123" s="220"/>
    </row>
    <row r="35124" spans="7:7">
      <c r="G35124" s="220"/>
    </row>
    <row r="35125" spans="7:7">
      <c r="G35125" s="220"/>
    </row>
    <row r="35126" spans="7:7">
      <c r="G35126" s="220"/>
    </row>
    <row r="35127" spans="7:7">
      <c r="G35127" s="220"/>
    </row>
    <row r="35128" spans="7:7">
      <c r="G35128" s="220"/>
    </row>
    <row r="35129" spans="7:7">
      <c r="G35129" s="220"/>
    </row>
    <row r="35130" spans="7:7">
      <c r="G35130" s="220"/>
    </row>
    <row r="35131" spans="7:7">
      <c r="G35131" s="220"/>
    </row>
    <row r="35132" spans="7:7">
      <c r="G35132" s="220"/>
    </row>
    <row r="35133" spans="7:7">
      <c r="G35133" s="220"/>
    </row>
    <row r="35134" spans="7:7">
      <c r="G35134" s="220"/>
    </row>
    <row r="35135" spans="7:7">
      <c r="G35135" s="220"/>
    </row>
    <row r="35136" spans="7:7">
      <c r="G35136" s="220"/>
    </row>
    <row r="35137" spans="7:7">
      <c r="G35137" s="220"/>
    </row>
    <row r="35138" spans="7:7">
      <c r="G35138" s="220"/>
    </row>
    <row r="35139" spans="7:7">
      <c r="G35139" s="220"/>
    </row>
    <row r="35140" spans="7:7">
      <c r="G35140" s="220"/>
    </row>
    <row r="35141" spans="7:7">
      <c r="G35141" s="220"/>
    </row>
    <row r="35142" spans="7:7">
      <c r="G35142" s="220"/>
    </row>
    <row r="35143" spans="7:7">
      <c r="G35143" s="220"/>
    </row>
    <row r="35144" spans="7:7">
      <c r="G35144" s="220"/>
    </row>
    <row r="35145" spans="7:7">
      <c r="G35145" s="220"/>
    </row>
    <row r="35146" spans="7:7">
      <c r="G35146" s="220"/>
    </row>
    <row r="35147" spans="7:7">
      <c r="G35147" s="220"/>
    </row>
    <row r="35148" spans="7:7">
      <c r="G35148" s="220"/>
    </row>
    <row r="35149" spans="7:7">
      <c r="G35149" s="220"/>
    </row>
    <row r="35150" spans="7:7">
      <c r="G35150" s="220"/>
    </row>
    <row r="35151" spans="7:7">
      <c r="G35151" s="220"/>
    </row>
    <row r="35152" spans="7:7">
      <c r="G35152" s="220"/>
    </row>
    <row r="35153" spans="7:7">
      <c r="G35153" s="220"/>
    </row>
    <row r="35154" spans="7:7">
      <c r="G35154" s="220"/>
    </row>
    <row r="35155" spans="7:7">
      <c r="G35155" s="220"/>
    </row>
    <row r="35156" spans="7:7">
      <c r="G35156" s="220"/>
    </row>
    <row r="35157" spans="7:7">
      <c r="G35157" s="220"/>
    </row>
    <row r="35158" spans="7:7">
      <c r="G35158" s="220"/>
    </row>
    <row r="35159" spans="7:7">
      <c r="G35159" s="220"/>
    </row>
    <row r="35160" spans="7:7">
      <c r="G35160" s="220"/>
    </row>
    <row r="35161" spans="7:7">
      <c r="G35161" s="220"/>
    </row>
    <row r="35162" spans="7:7">
      <c r="G35162" s="220"/>
    </row>
    <row r="35163" spans="7:7">
      <c r="G35163" s="220"/>
    </row>
    <row r="35164" spans="7:7">
      <c r="G35164" s="220"/>
    </row>
    <row r="35165" spans="7:7">
      <c r="G35165" s="220"/>
    </row>
    <row r="35166" spans="7:7">
      <c r="G35166" s="220"/>
    </row>
    <row r="35167" spans="7:7">
      <c r="G35167" s="220"/>
    </row>
    <row r="35168" spans="7:7">
      <c r="G35168" s="220"/>
    </row>
    <row r="35169" spans="7:7">
      <c r="G35169" s="220"/>
    </row>
    <row r="35170" spans="7:7">
      <c r="G35170" s="220"/>
    </row>
    <row r="35171" spans="7:7">
      <c r="G35171" s="220"/>
    </row>
    <row r="35172" spans="7:7">
      <c r="G35172" s="220"/>
    </row>
    <row r="35173" spans="7:7">
      <c r="G35173" s="220"/>
    </row>
    <row r="35174" spans="7:7">
      <c r="G35174" s="220"/>
    </row>
    <row r="35175" spans="7:7">
      <c r="G35175" s="220"/>
    </row>
    <row r="35176" spans="7:7">
      <c r="G35176" s="220"/>
    </row>
    <row r="35177" spans="7:7">
      <c r="G35177" s="220"/>
    </row>
    <row r="35178" spans="7:7">
      <c r="G35178" s="220"/>
    </row>
    <row r="35179" spans="7:7">
      <c r="G35179" s="220"/>
    </row>
    <row r="35180" spans="7:7">
      <c r="G35180" s="220"/>
    </row>
    <row r="35181" spans="7:7">
      <c r="G35181" s="220"/>
    </row>
    <row r="35182" spans="7:7">
      <c r="G35182" s="220"/>
    </row>
    <row r="35183" spans="7:7">
      <c r="G35183" s="220"/>
    </row>
    <row r="35184" spans="7:7">
      <c r="G35184" s="220"/>
    </row>
    <row r="35185" spans="7:7">
      <c r="G35185" s="220"/>
    </row>
    <row r="35186" spans="7:7">
      <c r="G35186" s="220"/>
    </row>
    <row r="35187" spans="7:7">
      <c r="G35187" s="220"/>
    </row>
    <row r="35188" spans="7:7">
      <c r="G35188" s="220"/>
    </row>
    <row r="35189" spans="7:7">
      <c r="G35189" s="220"/>
    </row>
    <row r="35190" spans="7:7">
      <c r="G35190" s="220"/>
    </row>
    <row r="35191" spans="7:7">
      <c r="G35191" s="220"/>
    </row>
    <row r="35192" spans="7:7">
      <c r="G35192" s="220"/>
    </row>
    <row r="35193" spans="7:7">
      <c r="G35193" s="220"/>
    </row>
    <row r="35194" spans="7:7">
      <c r="G35194" s="220"/>
    </row>
    <row r="35195" spans="7:7">
      <c r="G35195" s="220"/>
    </row>
    <row r="35196" spans="7:7">
      <c r="G35196" s="220"/>
    </row>
    <row r="35197" spans="7:7">
      <c r="G35197" s="220"/>
    </row>
    <row r="35198" spans="7:7">
      <c r="G35198" s="220"/>
    </row>
    <row r="35199" spans="7:7">
      <c r="G35199" s="220"/>
    </row>
    <row r="35200" spans="7:7">
      <c r="G35200" s="220"/>
    </row>
    <row r="35201" spans="7:7">
      <c r="G35201" s="220"/>
    </row>
    <row r="35202" spans="7:7">
      <c r="G35202" s="220"/>
    </row>
    <row r="35203" spans="7:7">
      <c r="G35203" s="220"/>
    </row>
    <row r="35204" spans="7:7">
      <c r="G35204" s="220"/>
    </row>
    <row r="35205" spans="7:7">
      <c r="G35205" s="220"/>
    </row>
    <row r="35206" spans="7:7">
      <c r="G35206" s="220"/>
    </row>
    <row r="35207" spans="7:7">
      <c r="G35207" s="220"/>
    </row>
    <row r="35208" spans="7:7">
      <c r="G35208" s="220"/>
    </row>
    <row r="35209" spans="7:7">
      <c r="G35209" s="220"/>
    </row>
    <row r="35210" spans="7:7">
      <c r="G35210" s="220"/>
    </row>
    <row r="35211" spans="7:7">
      <c r="G35211" s="220"/>
    </row>
    <row r="35212" spans="7:7">
      <c r="G35212" s="220"/>
    </row>
    <row r="35213" spans="7:7">
      <c r="G35213" s="220"/>
    </row>
    <row r="35214" spans="7:7">
      <c r="G35214" s="220"/>
    </row>
    <row r="35215" spans="7:7">
      <c r="G35215" s="220"/>
    </row>
    <row r="35216" spans="7:7">
      <c r="G35216" s="220"/>
    </row>
    <row r="35217" spans="7:7">
      <c r="G35217" s="220"/>
    </row>
    <row r="35218" spans="7:7">
      <c r="G35218" s="220"/>
    </row>
    <row r="35219" spans="7:7">
      <c r="G35219" s="220"/>
    </row>
    <row r="35220" spans="7:7">
      <c r="G35220" s="220"/>
    </row>
    <row r="35221" spans="7:7">
      <c r="G35221" s="220"/>
    </row>
    <row r="35222" spans="7:7">
      <c r="G35222" s="220"/>
    </row>
    <row r="35223" spans="7:7">
      <c r="G35223" s="220"/>
    </row>
    <row r="35224" spans="7:7">
      <c r="G35224" s="220"/>
    </row>
    <row r="35225" spans="7:7">
      <c r="G35225" s="220"/>
    </row>
    <row r="35226" spans="7:7">
      <c r="G35226" s="220"/>
    </row>
    <row r="35227" spans="7:7">
      <c r="G35227" s="220"/>
    </row>
    <row r="35228" spans="7:7">
      <c r="G35228" s="220"/>
    </row>
    <row r="35229" spans="7:7">
      <c r="G35229" s="220"/>
    </row>
    <row r="35230" spans="7:7">
      <c r="G35230" s="220"/>
    </row>
    <row r="35231" spans="7:7">
      <c r="G35231" s="220"/>
    </row>
    <row r="35232" spans="7:7">
      <c r="G35232" s="220"/>
    </row>
    <row r="35233" spans="7:7">
      <c r="G35233" s="220"/>
    </row>
    <row r="35234" spans="7:7">
      <c r="G35234" s="220"/>
    </row>
    <row r="35235" spans="7:7">
      <c r="G35235" s="220"/>
    </row>
    <row r="35236" spans="7:7">
      <c r="G35236" s="220"/>
    </row>
    <row r="35237" spans="7:7">
      <c r="G35237" s="220"/>
    </row>
    <row r="35238" spans="7:7">
      <c r="G35238" s="220"/>
    </row>
    <row r="35239" spans="7:7">
      <c r="G35239" s="220"/>
    </row>
    <row r="35240" spans="7:7">
      <c r="G35240" s="220"/>
    </row>
    <row r="35241" spans="7:7">
      <c r="G35241" s="220"/>
    </row>
    <row r="35242" spans="7:7">
      <c r="G35242" s="220"/>
    </row>
    <row r="35243" spans="7:7">
      <c r="G35243" s="220"/>
    </row>
    <row r="35244" spans="7:7">
      <c r="G35244" s="220"/>
    </row>
    <row r="35245" spans="7:7">
      <c r="G35245" s="220"/>
    </row>
    <row r="35246" spans="7:7">
      <c r="G35246" s="220"/>
    </row>
    <row r="35247" spans="7:7">
      <c r="G35247" s="220"/>
    </row>
    <row r="35248" spans="7:7">
      <c r="G35248" s="220"/>
    </row>
    <row r="35249" spans="7:7">
      <c r="G35249" s="220"/>
    </row>
    <row r="35250" spans="7:7">
      <c r="G35250" s="220"/>
    </row>
    <row r="35251" spans="7:7">
      <c r="G35251" s="220"/>
    </row>
    <row r="35252" spans="7:7">
      <c r="G35252" s="220"/>
    </row>
    <row r="35253" spans="7:7">
      <c r="G35253" s="220"/>
    </row>
    <row r="35254" spans="7:7">
      <c r="G35254" s="220"/>
    </row>
    <row r="35255" spans="7:7">
      <c r="G35255" s="220"/>
    </row>
    <row r="35256" spans="7:7">
      <c r="G35256" s="220"/>
    </row>
    <row r="35257" spans="7:7">
      <c r="G35257" s="220"/>
    </row>
    <row r="35258" spans="7:7">
      <c r="G35258" s="220"/>
    </row>
    <row r="35259" spans="7:7">
      <c r="G35259" s="220"/>
    </row>
    <row r="35260" spans="7:7">
      <c r="G35260" s="220"/>
    </row>
    <row r="35261" spans="7:7">
      <c r="G35261" s="220"/>
    </row>
    <row r="35262" spans="7:7">
      <c r="G35262" s="220"/>
    </row>
    <row r="35263" spans="7:7">
      <c r="G35263" s="220"/>
    </row>
    <row r="35264" spans="7:7">
      <c r="G35264" s="220"/>
    </row>
    <row r="35265" spans="7:7">
      <c r="G35265" s="220"/>
    </row>
    <row r="35266" spans="7:7">
      <c r="G35266" s="220"/>
    </row>
    <row r="35267" spans="7:7">
      <c r="G35267" s="220"/>
    </row>
    <row r="35268" spans="7:7">
      <c r="G35268" s="220"/>
    </row>
    <row r="35269" spans="7:7">
      <c r="G35269" s="220"/>
    </row>
    <row r="35270" spans="7:7">
      <c r="G35270" s="220"/>
    </row>
    <row r="35271" spans="7:7">
      <c r="G35271" s="220"/>
    </row>
    <row r="35272" spans="7:7">
      <c r="G35272" s="220"/>
    </row>
    <row r="35273" spans="7:7">
      <c r="G35273" s="220"/>
    </row>
    <row r="35274" spans="7:7">
      <c r="G35274" s="220"/>
    </row>
    <row r="35275" spans="7:7">
      <c r="G35275" s="220"/>
    </row>
    <row r="35276" spans="7:7">
      <c r="G35276" s="220"/>
    </row>
    <row r="35277" spans="7:7">
      <c r="G35277" s="220"/>
    </row>
    <row r="35278" spans="7:7">
      <c r="G35278" s="220"/>
    </row>
    <row r="35279" spans="7:7">
      <c r="G35279" s="220"/>
    </row>
    <row r="35280" spans="7:7">
      <c r="G35280" s="220"/>
    </row>
    <row r="35281" spans="7:7">
      <c r="G35281" s="220"/>
    </row>
    <row r="35282" spans="7:7">
      <c r="G35282" s="220"/>
    </row>
    <row r="35283" spans="7:7">
      <c r="G35283" s="220"/>
    </row>
    <row r="35284" spans="7:7">
      <c r="G35284" s="220"/>
    </row>
    <row r="35285" spans="7:7">
      <c r="G35285" s="220"/>
    </row>
    <row r="35286" spans="7:7">
      <c r="G35286" s="220"/>
    </row>
    <row r="35287" spans="7:7">
      <c r="G35287" s="220"/>
    </row>
    <row r="35288" spans="7:7">
      <c r="G35288" s="220"/>
    </row>
    <row r="35289" spans="7:7">
      <c r="G35289" s="220"/>
    </row>
    <row r="35290" spans="7:7">
      <c r="G35290" s="220"/>
    </row>
    <row r="35291" spans="7:7">
      <c r="G35291" s="220"/>
    </row>
    <row r="35292" spans="7:7">
      <c r="G35292" s="220"/>
    </row>
    <row r="35293" spans="7:7">
      <c r="G35293" s="220"/>
    </row>
    <row r="35294" spans="7:7">
      <c r="G35294" s="220"/>
    </row>
    <row r="35295" spans="7:7">
      <c r="G35295" s="220"/>
    </row>
    <row r="35296" spans="7:7">
      <c r="G35296" s="220"/>
    </row>
    <row r="35297" spans="7:7">
      <c r="G35297" s="220"/>
    </row>
    <row r="35298" spans="7:7">
      <c r="G35298" s="220"/>
    </row>
    <row r="35299" spans="7:7">
      <c r="G35299" s="220"/>
    </row>
    <row r="35300" spans="7:7">
      <c r="G35300" s="220"/>
    </row>
    <row r="35301" spans="7:7">
      <c r="G35301" s="220"/>
    </row>
    <row r="35302" spans="7:7">
      <c r="G35302" s="220"/>
    </row>
    <row r="35303" spans="7:7">
      <c r="G35303" s="220"/>
    </row>
    <row r="35304" spans="7:7">
      <c r="G35304" s="220"/>
    </row>
    <row r="35305" spans="7:7">
      <c r="G35305" s="220"/>
    </row>
    <row r="35306" spans="7:7">
      <c r="G35306" s="220"/>
    </row>
    <row r="35307" spans="7:7">
      <c r="G35307" s="220"/>
    </row>
    <row r="35308" spans="7:7">
      <c r="G35308" s="220"/>
    </row>
    <row r="35309" spans="7:7">
      <c r="G35309" s="220"/>
    </row>
    <row r="35310" spans="7:7">
      <c r="G35310" s="220"/>
    </row>
    <row r="35311" spans="7:7">
      <c r="G35311" s="220"/>
    </row>
    <row r="35312" spans="7:7">
      <c r="G35312" s="220"/>
    </row>
    <row r="35313" spans="7:7">
      <c r="G35313" s="220"/>
    </row>
    <row r="35314" spans="7:7">
      <c r="G35314" s="220"/>
    </row>
    <row r="35315" spans="7:7">
      <c r="G35315" s="220"/>
    </row>
    <row r="35316" spans="7:7">
      <c r="G35316" s="220"/>
    </row>
    <row r="35317" spans="7:7">
      <c r="G35317" s="220"/>
    </row>
    <row r="35318" spans="7:7">
      <c r="G35318" s="220"/>
    </row>
    <row r="35319" spans="7:7">
      <c r="G35319" s="220"/>
    </row>
    <row r="35320" spans="7:7">
      <c r="G35320" s="220"/>
    </row>
    <row r="35321" spans="7:7">
      <c r="G35321" s="220"/>
    </row>
    <row r="35322" spans="7:7">
      <c r="G35322" s="220"/>
    </row>
    <row r="35323" spans="7:7">
      <c r="G35323" s="220"/>
    </row>
    <row r="35324" spans="7:7">
      <c r="G35324" s="220"/>
    </row>
    <row r="35325" spans="7:7">
      <c r="G35325" s="220"/>
    </row>
    <row r="35326" spans="7:7">
      <c r="G35326" s="220"/>
    </row>
    <row r="35327" spans="7:7">
      <c r="G35327" s="220"/>
    </row>
    <row r="35328" spans="7:7">
      <c r="G35328" s="220"/>
    </row>
    <row r="35329" spans="7:7">
      <c r="G35329" s="220"/>
    </row>
    <row r="35330" spans="7:7">
      <c r="G35330" s="220"/>
    </row>
    <row r="35331" spans="7:7">
      <c r="G35331" s="220"/>
    </row>
    <row r="35332" spans="7:7">
      <c r="G35332" s="220"/>
    </row>
    <row r="35333" spans="7:7">
      <c r="G35333" s="220"/>
    </row>
    <row r="35334" spans="7:7">
      <c r="G35334" s="220"/>
    </row>
    <row r="35335" spans="7:7">
      <c r="G35335" s="220"/>
    </row>
    <row r="35336" spans="7:7">
      <c r="G35336" s="220"/>
    </row>
    <row r="35337" spans="7:7">
      <c r="G35337" s="220"/>
    </row>
    <row r="35338" spans="7:7">
      <c r="G35338" s="220"/>
    </row>
    <row r="35339" spans="7:7">
      <c r="G35339" s="220"/>
    </row>
    <row r="35340" spans="7:7">
      <c r="G35340" s="220"/>
    </row>
    <row r="35341" spans="7:7">
      <c r="G35341" s="220"/>
    </row>
    <row r="35342" spans="7:7">
      <c r="G35342" s="220"/>
    </row>
    <row r="35343" spans="7:7">
      <c r="G35343" s="220"/>
    </row>
    <row r="35344" spans="7:7">
      <c r="G35344" s="220"/>
    </row>
    <row r="35345" spans="7:7">
      <c r="G35345" s="220"/>
    </row>
    <row r="35346" spans="7:7">
      <c r="G35346" s="220"/>
    </row>
    <row r="35347" spans="7:7">
      <c r="G35347" s="220"/>
    </row>
    <row r="35348" spans="7:7">
      <c r="G35348" s="220"/>
    </row>
    <row r="35349" spans="7:7">
      <c r="G35349" s="220"/>
    </row>
    <row r="35350" spans="7:7">
      <c r="G35350" s="220"/>
    </row>
    <row r="35351" spans="7:7">
      <c r="G35351" s="220"/>
    </row>
    <row r="35352" spans="7:7">
      <c r="G35352" s="220"/>
    </row>
    <row r="35353" spans="7:7">
      <c r="G35353" s="220"/>
    </row>
    <row r="35354" spans="7:7">
      <c r="G35354" s="220"/>
    </row>
    <row r="35355" spans="7:7">
      <c r="G35355" s="220"/>
    </row>
    <row r="35356" spans="7:7">
      <c r="G35356" s="220"/>
    </row>
    <row r="35357" spans="7:7">
      <c r="G35357" s="220"/>
    </row>
    <row r="35358" spans="7:7">
      <c r="G35358" s="220"/>
    </row>
    <row r="35359" spans="7:7">
      <c r="G35359" s="220"/>
    </row>
    <row r="35360" spans="7:7">
      <c r="G35360" s="220"/>
    </row>
    <row r="35361" spans="7:7">
      <c r="G35361" s="220"/>
    </row>
    <row r="35362" spans="7:7">
      <c r="G35362" s="220"/>
    </row>
    <row r="35363" spans="7:7">
      <c r="G35363" s="220"/>
    </row>
    <row r="35364" spans="7:7">
      <c r="G35364" s="220"/>
    </row>
    <row r="35365" spans="7:7">
      <c r="G35365" s="220"/>
    </row>
    <row r="35366" spans="7:7">
      <c r="G35366" s="220"/>
    </row>
    <row r="35367" spans="7:7">
      <c r="G35367" s="220"/>
    </row>
    <row r="35368" spans="7:7">
      <c r="G35368" s="220"/>
    </row>
    <row r="35369" spans="7:7">
      <c r="G35369" s="220"/>
    </row>
    <row r="35370" spans="7:7">
      <c r="G35370" s="220"/>
    </row>
    <row r="35371" spans="7:7">
      <c r="G35371" s="220"/>
    </row>
    <row r="35372" spans="7:7">
      <c r="G35372" s="220"/>
    </row>
    <row r="35373" spans="7:7">
      <c r="G35373" s="220"/>
    </row>
    <row r="35374" spans="7:7">
      <c r="G35374" s="220"/>
    </row>
    <row r="35375" spans="7:7">
      <c r="G35375" s="220"/>
    </row>
    <row r="35376" spans="7:7">
      <c r="G35376" s="220"/>
    </row>
    <row r="35377" spans="7:7">
      <c r="G35377" s="220"/>
    </row>
    <row r="35378" spans="7:7">
      <c r="G35378" s="220"/>
    </row>
    <row r="35379" spans="7:7">
      <c r="G35379" s="220"/>
    </row>
    <row r="35380" spans="7:7">
      <c r="G35380" s="220"/>
    </row>
    <row r="35381" spans="7:7">
      <c r="G35381" s="220"/>
    </row>
    <row r="35382" spans="7:7">
      <c r="G35382" s="220"/>
    </row>
    <row r="35383" spans="7:7">
      <c r="G35383" s="220"/>
    </row>
    <row r="35384" spans="7:7">
      <c r="G35384" s="220"/>
    </row>
    <row r="35385" spans="7:7">
      <c r="G35385" s="220"/>
    </row>
    <row r="35386" spans="7:7">
      <c r="G35386" s="220"/>
    </row>
    <row r="35387" spans="7:7">
      <c r="G35387" s="220"/>
    </row>
    <row r="35388" spans="7:7">
      <c r="G35388" s="220"/>
    </row>
    <row r="35389" spans="7:7">
      <c r="G35389" s="220"/>
    </row>
    <row r="35390" spans="7:7">
      <c r="G35390" s="220"/>
    </row>
    <row r="35391" spans="7:7">
      <c r="G35391" s="220"/>
    </row>
    <row r="35392" spans="7:7">
      <c r="G35392" s="220"/>
    </row>
    <row r="35393" spans="7:7">
      <c r="G35393" s="220"/>
    </row>
    <row r="35394" spans="7:7">
      <c r="G35394" s="220"/>
    </row>
    <row r="35395" spans="7:7">
      <c r="G35395" s="220"/>
    </row>
    <row r="35396" spans="7:7">
      <c r="G35396" s="220"/>
    </row>
    <row r="35397" spans="7:7">
      <c r="G35397" s="220"/>
    </row>
    <row r="35398" spans="7:7">
      <c r="G35398" s="220"/>
    </row>
    <row r="35399" spans="7:7">
      <c r="G35399" s="220"/>
    </row>
    <row r="35400" spans="7:7">
      <c r="G35400" s="220"/>
    </row>
    <row r="35401" spans="7:7">
      <c r="G35401" s="220"/>
    </row>
    <row r="35402" spans="7:7">
      <c r="G35402" s="220"/>
    </row>
    <row r="35403" spans="7:7">
      <c r="G35403" s="220"/>
    </row>
    <row r="35404" spans="7:7">
      <c r="G35404" s="220"/>
    </row>
    <row r="35405" spans="7:7">
      <c r="G35405" s="220"/>
    </row>
    <row r="35406" spans="7:7">
      <c r="G35406" s="220"/>
    </row>
    <row r="35407" spans="7:7">
      <c r="G35407" s="220"/>
    </row>
    <row r="35408" spans="7:7">
      <c r="G35408" s="220"/>
    </row>
    <row r="35409" spans="7:7">
      <c r="G35409" s="220"/>
    </row>
    <row r="35410" spans="7:7">
      <c r="G35410" s="220"/>
    </row>
    <row r="35411" spans="7:7">
      <c r="G35411" s="220"/>
    </row>
    <row r="35412" spans="7:7">
      <c r="G35412" s="220"/>
    </row>
    <row r="35413" spans="7:7">
      <c r="G35413" s="220"/>
    </row>
    <row r="35414" spans="7:7">
      <c r="G35414" s="220"/>
    </row>
    <row r="35415" spans="7:7">
      <c r="G35415" s="220"/>
    </row>
    <row r="35416" spans="7:7">
      <c r="G35416" s="220"/>
    </row>
    <row r="35417" spans="7:7">
      <c r="G35417" s="220"/>
    </row>
    <row r="35418" spans="7:7">
      <c r="G35418" s="220"/>
    </row>
    <row r="35419" spans="7:7">
      <c r="G35419" s="220"/>
    </row>
    <row r="35420" spans="7:7">
      <c r="G35420" s="220"/>
    </row>
    <row r="35421" spans="7:7">
      <c r="G35421" s="220"/>
    </row>
    <row r="35422" spans="7:7">
      <c r="G35422" s="220"/>
    </row>
    <row r="35423" spans="7:7">
      <c r="G35423" s="220"/>
    </row>
    <row r="35424" spans="7:7">
      <c r="G35424" s="220"/>
    </row>
    <row r="35425" spans="7:7">
      <c r="G35425" s="220"/>
    </row>
    <row r="35426" spans="7:7">
      <c r="G35426" s="220"/>
    </row>
    <row r="35427" spans="7:7">
      <c r="G35427" s="220"/>
    </row>
    <row r="35428" spans="7:7">
      <c r="G35428" s="220"/>
    </row>
    <row r="35429" spans="7:7">
      <c r="G35429" s="220"/>
    </row>
    <row r="35430" spans="7:7">
      <c r="G35430" s="220"/>
    </row>
    <row r="35431" spans="7:7">
      <c r="G35431" s="220"/>
    </row>
    <row r="35432" spans="7:7">
      <c r="G35432" s="220"/>
    </row>
    <row r="35433" spans="7:7">
      <c r="G35433" s="220"/>
    </row>
    <row r="35434" spans="7:7">
      <c r="G35434" s="220"/>
    </row>
    <row r="35435" spans="7:7">
      <c r="G35435" s="220"/>
    </row>
    <row r="35436" spans="7:7">
      <c r="G35436" s="220"/>
    </row>
    <row r="35437" spans="7:7">
      <c r="G35437" s="220"/>
    </row>
    <row r="35438" spans="7:7">
      <c r="G35438" s="220"/>
    </row>
    <row r="35439" spans="7:7">
      <c r="G35439" s="220"/>
    </row>
    <row r="35440" spans="7:7">
      <c r="G35440" s="220"/>
    </row>
    <row r="35441" spans="7:7">
      <c r="G35441" s="220"/>
    </row>
    <row r="35442" spans="7:7">
      <c r="G35442" s="220"/>
    </row>
    <row r="35443" spans="7:7">
      <c r="G35443" s="220"/>
    </row>
    <row r="35444" spans="7:7">
      <c r="G35444" s="220"/>
    </row>
    <row r="35445" spans="7:7">
      <c r="G35445" s="220"/>
    </row>
    <row r="35446" spans="7:7">
      <c r="G35446" s="220"/>
    </row>
    <row r="35447" spans="7:7">
      <c r="G35447" s="220"/>
    </row>
    <row r="35448" spans="7:7">
      <c r="G35448" s="220"/>
    </row>
    <row r="35449" spans="7:7">
      <c r="G35449" s="220"/>
    </row>
    <row r="35450" spans="7:7">
      <c r="G35450" s="220"/>
    </row>
    <row r="35451" spans="7:7">
      <c r="G35451" s="220"/>
    </row>
    <row r="35452" spans="7:7">
      <c r="G35452" s="220"/>
    </row>
    <row r="35453" spans="7:7">
      <c r="G35453" s="220"/>
    </row>
    <row r="35454" spans="7:7">
      <c r="G35454" s="220"/>
    </row>
    <row r="35455" spans="7:7">
      <c r="G35455" s="220"/>
    </row>
    <row r="35456" spans="7:7">
      <c r="G35456" s="220"/>
    </row>
    <row r="35457" spans="7:7">
      <c r="G35457" s="220"/>
    </row>
    <row r="35458" spans="7:7">
      <c r="G35458" s="220"/>
    </row>
    <row r="35459" spans="7:7">
      <c r="G35459" s="220"/>
    </row>
    <row r="35460" spans="7:7">
      <c r="G35460" s="220"/>
    </row>
    <row r="35461" spans="7:7">
      <c r="G35461" s="220"/>
    </row>
    <row r="35462" spans="7:7">
      <c r="G35462" s="220"/>
    </row>
    <row r="35463" spans="7:7">
      <c r="G35463" s="220"/>
    </row>
    <row r="35464" spans="7:7">
      <c r="G35464" s="220"/>
    </row>
    <row r="35465" spans="7:7">
      <c r="G35465" s="220"/>
    </row>
    <row r="35466" spans="7:7">
      <c r="G35466" s="220"/>
    </row>
    <row r="35467" spans="7:7">
      <c r="G35467" s="220"/>
    </row>
    <row r="35468" spans="7:7">
      <c r="G35468" s="220"/>
    </row>
    <row r="35469" spans="7:7">
      <c r="G35469" s="220"/>
    </row>
    <row r="35470" spans="7:7">
      <c r="G35470" s="220"/>
    </row>
    <row r="35471" spans="7:7">
      <c r="G35471" s="220"/>
    </row>
    <row r="35472" spans="7:7">
      <c r="G35472" s="220"/>
    </row>
    <row r="35473" spans="7:7">
      <c r="G35473" s="220"/>
    </row>
    <row r="35474" spans="7:7">
      <c r="G35474" s="220"/>
    </row>
    <row r="35475" spans="7:7">
      <c r="G35475" s="220"/>
    </row>
    <row r="35476" spans="7:7">
      <c r="G35476" s="220"/>
    </row>
    <row r="35477" spans="7:7">
      <c r="G35477" s="220"/>
    </row>
    <row r="35478" spans="7:7">
      <c r="G35478" s="220"/>
    </row>
    <row r="35479" spans="7:7">
      <c r="G35479" s="220"/>
    </row>
    <row r="35480" spans="7:7">
      <c r="G35480" s="220"/>
    </row>
    <row r="35481" spans="7:7">
      <c r="G35481" s="220"/>
    </row>
    <row r="35482" spans="7:7">
      <c r="G35482" s="220"/>
    </row>
    <row r="35483" spans="7:7">
      <c r="G35483" s="220"/>
    </row>
    <row r="35484" spans="7:7">
      <c r="G35484" s="220"/>
    </row>
    <row r="35485" spans="7:7">
      <c r="G35485" s="220"/>
    </row>
    <row r="35486" spans="7:7">
      <c r="G35486" s="220"/>
    </row>
    <row r="35487" spans="7:7">
      <c r="G35487" s="220"/>
    </row>
    <row r="35488" spans="7:7">
      <c r="G35488" s="220"/>
    </row>
    <row r="35489" spans="7:7">
      <c r="G35489" s="220"/>
    </row>
    <row r="35490" spans="7:7">
      <c r="G35490" s="220"/>
    </row>
    <row r="35491" spans="7:7">
      <c r="G35491" s="220"/>
    </row>
    <row r="35492" spans="7:7">
      <c r="G35492" s="220"/>
    </row>
    <row r="35493" spans="7:7">
      <c r="G35493" s="220"/>
    </row>
    <row r="35494" spans="7:7">
      <c r="G35494" s="220"/>
    </row>
    <row r="35495" spans="7:7">
      <c r="G35495" s="220"/>
    </row>
    <row r="35496" spans="7:7">
      <c r="G35496" s="220"/>
    </row>
    <row r="35497" spans="7:7">
      <c r="G35497" s="220"/>
    </row>
    <row r="35498" spans="7:7">
      <c r="G35498" s="220"/>
    </row>
    <row r="35499" spans="7:7">
      <c r="G35499" s="220"/>
    </row>
    <row r="35500" spans="7:7">
      <c r="G35500" s="220"/>
    </row>
    <row r="35501" spans="7:7">
      <c r="G35501" s="220"/>
    </row>
    <row r="35502" spans="7:7">
      <c r="G35502" s="220"/>
    </row>
    <row r="35503" spans="7:7">
      <c r="G35503" s="220"/>
    </row>
    <row r="35504" spans="7:7">
      <c r="G35504" s="220"/>
    </row>
    <row r="35505" spans="7:7">
      <c r="G35505" s="220"/>
    </row>
    <row r="35506" spans="7:7">
      <c r="G35506" s="220"/>
    </row>
    <row r="35507" spans="7:7">
      <c r="G35507" s="220"/>
    </row>
    <row r="35508" spans="7:7">
      <c r="G35508" s="220"/>
    </row>
    <row r="35509" spans="7:7">
      <c r="G35509" s="220"/>
    </row>
    <row r="35510" spans="7:7">
      <c r="G35510" s="220"/>
    </row>
    <row r="35511" spans="7:7">
      <c r="G35511" s="220"/>
    </row>
    <row r="35512" spans="7:7">
      <c r="G35512" s="220"/>
    </row>
    <row r="35513" spans="7:7">
      <c r="G35513" s="220"/>
    </row>
    <row r="35514" spans="7:7">
      <c r="G35514" s="220"/>
    </row>
    <row r="35515" spans="7:7">
      <c r="G35515" s="220"/>
    </row>
    <row r="35516" spans="7:7">
      <c r="G35516" s="220"/>
    </row>
    <row r="35517" spans="7:7">
      <c r="G35517" s="220"/>
    </row>
    <row r="35518" spans="7:7">
      <c r="G35518" s="220"/>
    </row>
    <row r="35519" spans="7:7">
      <c r="G35519" s="220"/>
    </row>
    <row r="35520" spans="7:7">
      <c r="G35520" s="220"/>
    </row>
    <row r="35521" spans="7:7">
      <c r="G35521" s="220"/>
    </row>
    <row r="35522" spans="7:7">
      <c r="G35522" s="220"/>
    </row>
    <row r="35523" spans="7:7">
      <c r="G35523" s="220"/>
    </row>
    <row r="35524" spans="7:7">
      <c r="G35524" s="220"/>
    </row>
    <row r="35525" spans="7:7">
      <c r="G35525" s="220"/>
    </row>
    <row r="35526" spans="7:7">
      <c r="G35526" s="220"/>
    </row>
    <row r="35527" spans="7:7">
      <c r="G35527" s="220"/>
    </row>
    <row r="35528" spans="7:7">
      <c r="G35528" s="220"/>
    </row>
    <row r="35529" spans="7:7">
      <c r="G35529" s="220"/>
    </row>
    <row r="35530" spans="7:7">
      <c r="G35530" s="220"/>
    </row>
    <row r="35531" spans="7:7">
      <c r="G35531" s="220"/>
    </row>
    <row r="35532" spans="7:7">
      <c r="G35532" s="220"/>
    </row>
    <row r="35533" spans="7:7">
      <c r="G35533" s="220"/>
    </row>
    <row r="35534" spans="7:7">
      <c r="G35534" s="220"/>
    </row>
    <row r="35535" spans="7:7">
      <c r="G35535" s="220"/>
    </row>
    <row r="35536" spans="7:7">
      <c r="G35536" s="220"/>
    </row>
    <row r="35537" spans="7:7">
      <c r="G35537" s="220"/>
    </row>
    <row r="35538" spans="7:7">
      <c r="G35538" s="220"/>
    </row>
    <row r="35539" spans="7:7">
      <c r="G35539" s="220"/>
    </row>
    <row r="35540" spans="7:7">
      <c r="G35540" s="220"/>
    </row>
    <row r="35541" spans="7:7">
      <c r="G35541" s="220"/>
    </row>
    <row r="35542" spans="7:7">
      <c r="G35542" s="220"/>
    </row>
    <row r="35543" spans="7:7">
      <c r="G35543" s="220"/>
    </row>
    <row r="35544" spans="7:7">
      <c r="G35544" s="220"/>
    </row>
    <row r="35545" spans="7:7">
      <c r="G35545" s="220"/>
    </row>
    <row r="35546" spans="7:7">
      <c r="G35546" s="220"/>
    </row>
    <row r="35547" spans="7:7">
      <c r="G35547" s="220"/>
    </row>
    <row r="35548" spans="7:7">
      <c r="G35548" s="220"/>
    </row>
    <row r="35549" spans="7:7">
      <c r="G35549" s="220"/>
    </row>
    <row r="35550" spans="7:7">
      <c r="G35550" s="220"/>
    </row>
    <row r="35551" spans="7:7">
      <c r="G35551" s="220"/>
    </row>
    <row r="35552" spans="7:7">
      <c r="G35552" s="220"/>
    </row>
    <row r="35553" spans="7:7">
      <c r="G35553" s="220"/>
    </row>
    <row r="35554" spans="7:7">
      <c r="G35554" s="220"/>
    </row>
    <row r="35555" spans="7:7">
      <c r="G35555" s="220"/>
    </row>
    <row r="35556" spans="7:7">
      <c r="G35556" s="220"/>
    </row>
    <row r="35557" spans="7:7">
      <c r="G35557" s="220"/>
    </row>
    <row r="35558" spans="7:7">
      <c r="G35558" s="220"/>
    </row>
    <row r="35559" spans="7:7">
      <c r="G35559" s="220"/>
    </row>
    <row r="35560" spans="7:7">
      <c r="G35560" s="220"/>
    </row>
    <row r="35561" spans="7:7">
      <c r="G35561" s="220"/>
    </row>
    <row r="35562" spans="7:7">
      <c r="G35562" s="220"/>
    </row>
    <row r="35563" spans="7:7">
      <c r="G35563" s="220"/>
    </row>
    <row r="35564" spans="7:7">
      <c r="G35564" s="220"/>
    </row>
    <row r="35565" spans="7:7">
      <c r="G35565" s="220"/>
    </row>
    <row r="35566" spans="7:7">
      <c r="G35566" s="220"/>
    </row>
    <row r="35567" spans="7:7">
      <c r="G35567" s="220"/>
    </row>
    <row r="35568" spans="7:7">
      <c r="G35568" s="220"/>
    </row>
    <row r="35569" spans="7:7">
      <c r="G35569" s="220"/>
    </row>
    <row r="35570" spans="7:7">
      <c r="G35570" s="220"/>
    </row>
    <row r="35571" spans="7:7">
      <c r="G35571" s="220"/>
    </row>
    <row r="35572" spans="7:7">
      <c r="G35572" s="220"/>
    </row>
    <row r="35573" spans="7:7">
      <c r="G35573" s="220"/>
    </row>
    <row r="35574" spans="7:7">
      <c r="G35574" s="220"/>
    </row>
    <row r="35575" spans="7:7">
      <c r="G35575" s="220"/>
    </row>
    <row r="35576" spans="7:7">
      <c r="G35576" s="220"/>
    </row>
    <row r="35577" spans="7:7">
      <c r="G35577" s="220"/>
    </row>
    <row r="35578" spans="7:7">
      <c r="G35578" s="220"/>
    </row>
    <row r="35579" spans="7:7">
      <c r="G35579" s="220"/>
    </row>
    <row r="35580" spans="7:7">
      <c r="G35580" s="220"/>
    </row>
    <row r="35581" spans="7:7">
      <c r="G35581" s="220"/>
    </row>
    <row r="35582" spans="7:7">
      <c r="G35582" s="220"/>
    </row>
    <row r="35583" spans="7:7">
      <c r="G35583" s="220"/>
    </row>
    <row r="35584" spans="7:7">
      <c r="G35584" s="220"/>
    </row>
    <row r="35585" spans="7:7">
      <c r="G35585" s="220"/>
    </row>
    <row r="35586" spans="7:7">
      <c r="G35586" s="220"/>
    </row>
    <row r="35587" spans="7:7">
      <c r="G35587" s="220"/>
    </row>
    <row r="35588" spans="7:7">
      <c r="G35588" s="220"/>
    </row>
    <row r="35589" spans="7:7">
      <c r="G35589" s="220"/>
    </row>
    <row r="35590" spans="7:7">
      <c r="G35590" s="220"/>
    </row>
    <row r="35591" spans="7:7">
      <c r="G35591" s="220"/>
    </row>
    <row r="35592" spans="7:7">
      <c r="G35592" s="220"/>
    </row>
    <row r="35593" spans="7:7">
      <c r="G35593" s="220"/>
    </row>
    <row r="35594" spans="7:7">
      <c r="G35594" s="220"/>
    </row>
    <row r="35595" spans="7:7">
      <c r="G35595" s="220"/>
    </row>
    <row r="35596" spans="7:7">
      <c r="G35596" s="220"/>
    </row>
    <row r="35597" spans="7:7">
      <c r="G35597" s="220"/>
    </row>
    <row r="35598" spans="7:7">
      <c r="G35598" s="220"/>
    </row>
    <row r="35599" spans="7:7">
      <c r="G35599" s="220"/>
    </row>
    <row r="35600" spans="7:7">
      <c r="G35600" s="220"/>
    </row>
    <row r="35601" spans="7:7">
      <c r="G35601" s="220"/>
    </row>
    <row r="35602" spans="7:7">
      <c r="G35602" s="220"/>
    </row>
    <row r="35603" spans="7:7">
      <c r="G35603" s="220"/>
    </row>
    <row r="35604" spans="7:7">
      <c r="G35604" s="220"/>
    </row>
    <row r="35605" spans="7:7">
      <c r="G35605" s="220"/>
    </row>
    <row r="35606" spans="7:7">
      <c r="G35606" s="220"/>
    </row>
    <row r="35607" spans="7:7">
      <c r="G35607" s="220"/>
    </row>
    <row r="35608" spans="7:7">
      <c r="G35608" s="220"/>
    </row>
    <row r="35609" spans="7:7">
      <c r="G35609" s="220"/>
    </row>
    <row r="35610" spans="7:7">
      <c r="G35610" s="220"/>
    </row>
    <row r="35611" spans="7:7">
      <c r="G35611" s="220"/>
    </row>
    <row r="35612" spans="7:7">
      <c r="G35612" s="220"/>
    </row>
    <row r="35613" spans="7:7">
      <c r="G35613" s="220"/>
    </row>
    <row r="35614" spans="7:7">
      <c r="G35614" s="220"/>
    </row>
    <row r="35615" spans="7:7">
      <c r="G35615" s="220"/>
    </row>
    <row r="35616" spans="7:7">
      <c r="G35616" s="220"/>
    </row>
    <row r="35617" spans="7:7">
      <c r="G35617" s="220"/>
    </row>
    <row r="35618" spans="7:7">
      <c r="G35618" s="220"/>
    </row>
    <row r="35619" spans="7:7">
      <c r="G35619" s="220"/>
    </row>
    <row r="35620" spans="7:7">
      <c r="G35620" s="220"/>
    </row>
    <row r="35621" spans="7:7">
      <c r="G35621" s="220"/>
    </row>
    <row r="35622" spans="7:7">
      <c r="G35622" s="220"/>
    </row>
    <row r="35623" spans="7:7">
      <c r="G35623" s="220"/>
    </row>
    <row r="35624" spans="7:7">
      <c r="G35624" s="220"/>
    </row>
    <row r="35625" spans="7:7">
      <c r="G35625" s="220"/>
    </row>
    <row r="35626" spans="7:7">
      <c r="G35626" s="220"/>
    </row>
    <row r="35627" spans="7:7">
      <c r="G35627" s="220"/>
    </row>
    <row r="35628" spans="7:7">
      <c r="G35628" s="220"/>
    </row>
    <row r="35629" spans="7:7">
      <c r="G35629" s="220"/>
    </row>
    <row r="35630" spans="7:7">
      <c r="G35630" s="220"/>
    </row>
    <row r="35631" spans="7:7">
      <c r="G35631" s="220"/>
    </row>
    <row r="35632" spans="7:7">
      <c r="G35632" s="220"/>
    </row>
    <row r="35633" spans="7:7">
      <c r="G35633" s="220"/>
    </row>
    <row r="35634" spans="7:7">
      <c r="G35634" s="220"/>
    </row>
    <row r="35635" spans="7:7">
      <c r="G35635" s="220"/>
    </row>
    <row r="35636" spans="7:7">
      <c r="G35636" s="220"/>
    </row>
    <row r="35637" spans="7:7">
      <c r="G35637" s="220"/>
    </row>
    <row r="35638" spans="7:7">
      <c r="G35638" s="220"/>
    </row>
    <row r="35639" spans="7:7">
      <c r="G35639" s="220"/>
    </row>
    <row r="35640" spans="7:7">
      <c r="G35640" s="220"/>
    </row>
    <row r="35641" spans="7:7">
      <c r="G35641" s="220"/>
    </row>
    <row r="35642" spans="7:7">
      <c r="G35642" s="220"/>
    </row>
    <row r="35643" spans="7:7">
      <c r="G35643" s="220"/>
    </row>
    <row r="35644" spans="7:7">
      <c r="G35644" s="220"/>
    </row>
    <row r="35645" spans="7:7">
      <c r="G35645" s="220"/>
    </row>
    <row r="35646" spans="7:7">
      <c r="G35646" s="220"/>
    </row>
    <row r="35647" spans="7:7">
      <c r="G35647" s="220"/>
    </row>
    <row r="35648" spans="7:7">
      <c r="G35648" s="220"/>
    </row>
    <row r="35649" spans="7:7">
      <c r="G35649" s="220"/>
    </row>
    <row r="35650" spans="7:7">
      <c r="G35650" s="220"/>
    </row>
    <row r="35651" spans="7:7">
      <c r="G35651" s="220"/>
    </row>
    <row r="35652" spans="7:7">
      <c r="G35652" s="220"/>
    </row>
    <row r="35653" spans="7:7">
      <c r="G35653" s="220"/>
    </row>
    <row r="35654" spans="7:7">
      <c r="G35654" s="220"/>
    </row>
    <row r="35655" spans="7:7">
      <c r="G35655" s="220"/>
    </row>
    <row r="35656" spans="7:7">
      <c r="G35656" s="220"/>
    </row>
    <row r="35657" spans="7:7">
      <c r="G35657" s="220"/>
    </row>
    <row r="35658" spans="7:7">
      <c r="G35658" s="220"/>
    </row>
    <row r="35659" spans="7:7">
      <c r="G35659" s="220"/>
    </row>
    <row r="35660" spans="7:7">
      <c r="G35660" s="220"/>
    </row>
    <row r="35661" spans="7:7">
      <c r="G35661" s="220"/>
    </row>
    <row r="35662" spans="7:7">
      <c r="G35662" s="220"/>
    </row>
    <row r="35663" spans="7:7">
      <c r="G35663" s="220"/>
    </row>
    <row r="35664" spans="7:7">
      <c r="G35664" s="220"/>
    </row>
    <row r="35665" spans="7:7">
      <c r="G35665" s="220"/>
    </row>
    <row r="35666" spans="7:7">
      <c r="G35666" s="220"/>
    </row>
    <row r="35667" spans="7:7">
      <c r="G35667" s="220"/>
    </row>
    <row r="35668" spans="7:7">
      <c r="G35668" s="220"/>
    </row>
    <row r="35669" spans="7:7">
      <c r="G35669" s="220"/>
    </row>
    <row r="35670" spans="7:7">
      <c r="G35670" s="220"/>
    </row>
    <row r="35671" spans="7:7">
      <c r="G35671" s="220"/>
    </row>
    <row r="35672" spans="7:7">
      <c r="G35672" s="220"/>
    </row>
    <row r="35673" spans="7:7">
      <c r="G35673" s="220"/>
    </row>
    <row r="35674" spans="7:7">
      <c r="G35674" s="220"/>
    </row>
    <row r="35675" spans="7:7">
      <c r="G35675" s="220"/>
    </row>
    <row r="35676" spans="7:7">
      <c r="G35676" s="220"/>
    </row>
    <row r="35677" spans="7:7">
      <c r="G35677" s="220"/>
    </row>
    <row r="35678" spans="7:7">
      <c r="G35678" s="220"/>
    </row>
    <row r="35679" spans="7:7">
      <c r="G35679" s="220"/>
    </row>
    <row r="35680" spans="7:7">
      <c r="G35680" s="220"/>
    </row>
    <row r="35681" spans="7:7">
      <c r="G35681" s="220"/>
    </row>
    <row r="35682" spans="7:7">
      <c r="G35682" s="220"/>
    </row>
    <row r="35683" spans="7:7">
      <c r="G35683" s="220"/>
    </row>
    <row r="35684" spans="7:7">
      <c r="G35684" s="220"/>
    </row>
    <row r="35685" spans="7:7">
      <c r="G35685" s="220"/>
    </row>
    <row r="35686" spans="7:7">
      <c r="G35686" s="220"/>
    </row>
    <row r="35687" spans="7:7">
      <c r="G35687" s="220"/>
    </row>
    <row r="35688" spans="7:7">
      <c r="G35688" s="220"/>
    </row>
    <row r="35689" spans="7:7">
      <c r="G35689" s="220"/>
    </row>
    <row r="35690" spans="7:7">
      <c r="G35690" s="220"/>
    </row>
    <row r="35691" spans="7:7">
      <c r="G35691" s="220"/>
    </row>
    <row r="35692" spans="7:7">
      <c r="G35692" s="220"/>
    </row>
    <row r="35693" spans="7:7">
      <c r="G35693" s="220"/>
    </row>
    <row r="35694" spans="7:7">
      <c r="G35694" s="220"/>
    </row>
    <row r="35695" spans="7:7">
      <c r="G35695" s="220"/>
    </row>
    <row r="35696" spans="7:7">
      <c r="G35696" s="220"/>
    </row>
    <row r="35697" spans="7:7">
      <c r="G35697" s="220"/>
    </row>
    <row r="35698" spans="7:7">
      <c r="G35698" s="220"/>
    </row>
    <row r="35699" spans="7:7">
      <c r="G35699" s="220"/>
    </row>
    <row r="35700" spans="7:7">
      <c r="G35700" s="220"/>
    </row>
    <row r="35701" spans="7:7">
      <c r="G35701" s="220"/>
    </row>
    <row r="35702" spans="7:7">
      <c r="G35702" s="220"/>
    </row>
    <row r="35703" spans="7:7">
      <c r="G35703" s="220"/>
    </row>
    <row r="35704" spans="7:7">
      <c r="G35704" s="220"/>
    </row>
    <row r="35705" spans="7:7">
      <c r="G35705" s="220"/>
    </row>
    <row r="35706" spans="7:7">
      <c r="G35706" s="220"/>
    </row>
    <row r="35707" spans="7:7">
      <c r="G35707" s="220"/>
    </row>
    <row r="35708" spans="7:7">
      <c r="G35708" s="220"/>
    </row>
    <row r="35709" spans="7:7">
      <c r="G35709" s="220"/>
    </row>
    <row r="35710" spans="7:7">
      <c r="G35710" s="220"/>
    </row>
    <row r="35711" spans="7:7">
      <c r="G35711" s="220"/>
    </row>
    <row r="35712" spans="7:7">
      <c r="G35712" s="220"/>
    </row>
    <row r="35713" spans="7:7">
      <c r="G35713" s="220"/>
    </row>
    <row r="35714" spans="7:7">
      <c r="G35714" s="220"/>
    </row>
    <row r="35715" spans="7:7">
      <c r="G35715" s="220"/>
    </row>
    <row r="35716" spans="7:7">
      <c r="G35716" s="220"/>
    </row>
    <row r="35717" spans="7:7">
      <c r="G35717" s="220"/>
    </row>
    <row r="35718" spans="7:7">
      <c r="G35718" s="220"/>
    </row>
    <row r="35719" spans="7:7">
      <c r="G35719" s="220"/>
    </row>
    <row r="35720" spans="7:7">
      <c r="G35720" s="220"/>
    </row>
    <row r="35721" spans="7:7">
      <c r="G35721" s="220"/>
    </row>
    <row r="35722" spans="7:7">
      <c r="G35722" s="220"/>
    </row>
    <row r="35723" spans="7:7">
      <c r="G35723" s="220"/>
    </row>
    <row r="35724" spans="7:7">
      <c r="G35724" s="220"/>
    </row>
    <row r="35725" spans="7:7">
      <c r="G35725" s="220"/>
    </row>
    <row r="35726" spans="7:7">
      <c r="G35726" s="220"/>
    </row>
    <row r="35727" spans="7:7">
      <c r="G35727" s="220"/>
    </row>
    <row r="35728" spans="7:7">
      <c r="G35728" s="220"/>
    </row>
    <row r="35729" spans="7:7">
      <c r="G35729" s="220"/>
    </row>
    <row r="35730" spans="7:7">
      <c r="G35730" s="220"/>
    </row>
    <row r="35731" spans="7:7">
      <c r="G35731" s="220"/>
    </row>
    <row r="35732" spans="7:7">
      <c r="G35732" s="220"/>
    </row>
    <row r="35733" spans="7:7">
      <c r="G35733" s="220"/>
    </row>
    <row r="35734" spans="7:7">
      <c r="G35734" s="220"/>
    </row>
    <row r="35735" spans="7:7">
      <c r="G35735" s="220"/>
    </row>
    <row r="35736" spans="7:7">
      <c r="G35736" s="220"/>
    </row>
    <row r="35737" spans="7:7">
      <c r="G35737" s="220"/>
    </row>
    <row r="35738" spans="7:7">
      <c r="G35738" s="220"/>
    </row>
    <row r="35739" spans="7:7">
      <c r="G35739" s="220"/>
    </row>
    <row r="35740" spans="7:7">
      <c r="G35740" s="220"/>
    </row>
    <row r="35741" spans="7:7">
      <c r="G35741" s="220"/>
    </row>
    <row r="35742" spans="7:7">
      <c r="G35742" s="220"/>
    </row>
    <row r="35743" spans="7:7">
      <c r="G35743" s="220"/>
    </row>
    <row r="35744" spans="7:7">
      <c r="G35744" s="220"/>
    </row>
    <row r="35745" spans="7:7">
      <c r="G35745" s="220"/>
    </row>
    <row r="35746" spans="7:7">
      <c r="G35746" s="220"/>
    </row>
    <row r="35747" spans="7:7">
      <c r="G35747" s="220"/>
    </row>
    <row r="35748" spans="7:7">
      <c r="G35748" s="220"/>
    </row>
    <row r="35749" spans="7:7">
      <c r="G35749" s="220"/>
    </row>
    <row r="35750" spans="7:7">
      <c r="G35750" s="220"/>
    </row>
    <row r="35751" spans="7:7">
      <c r="G35751" s="220"/>
    </row>
    <row r="35752" spans="7:7">
      <c r="G35752" s="220"/>
    </row>
    <row r="35753" spans="7:7">
      <c r="G35753" s="220"/>
    </row>
    <row r="35754" spans="7:7">
      <c r="G35754" s="220"/>
    </row>
    <row r="35755" spans="7:7">
      <c r="G35755" s="220"/>
    </row>
    <row r="35756" spans="7:7">
      <c r="G35756" s="220"/>
    </row>
    <row r="35757" spans="7:7">
      <c r="G35757" s="220"/>
    </row>
    <row r="35758" spans="7:7">
      <c r="G35758" s="220"/>
    </row>
    <row r="35759" spans="7:7">
      <c r="G35759" s="220"/>
    </row>
    <row r="35760" spans="7:7">
      <c r="G35760" s="220"/>
    </row>
    <row r="35761" spans="7:7">
      <c r="G35761" s="220"/>
    </row>
    <row r="35762" spans="7:7">
      <c r="G35762" s="220"/>
    </row>
    <row r="35763" spans="7:7">
      <c r="G35763" s="220"/>
    </row>
    <row r="35764" spans="7:7">
      <c r="G35764" s="220"/>
    </row>
    <row r="35765" spans="7:7">
      <c r="G35765" s="220"/>
    </row>
    <row r="35766" spans="7:7">
      <c r="G35766" s="220"/>
    </row>
    <row r="35767" spans="7:7">
      <c r="G35767" s="220"/>
    </row>
    <row r="35768" spans="7:7">
      <c r="G35768" s="220"/>
    </row>
    <row r="35769" spans="7:7">
      <c r="G35769" s="220"/>
    </row>
    <row r="35770" spans="7:7">
      <c r="G35770" s="220"/>
    </row>
    <row r="35771" spans="7:7">
      <c r="G35771" s="220"/>
    </row>
    <row r="35772" spans="7:7">
      <c r="G35772" s="220"/>
    </row>
    <row r="35773" spans="7:7">
      <c r="G35773" s="220"/>
    </row>
    <row r="35774" spans="7:7">
      <c r="G35774" s="220"/>
    </row>
    <row r="35775" spans="7:7">
      <c r="G35775" s="220"/>
    </row>
    <row r="35776" spans="7:7">
      <c r="G35776" s="220"/>
    </row>
    <row r="35777" spans="7:7">
      <c r="G35777" s="220"/>
    </row>
    <row r="35778" spans="7:7">
      <c r="G35778" s="220"/>
    </row>
    <row r="35779" spans="7:7">
      <c r="G35779" s="220"/>
    </row>
    <row r="35780" spans="7:7">
      <c r="G35780" s="220"/>
    </row>
    <row r="35781" spans="7:7">
      <c r="G35781" s="220"/>
    </row>
    <row r="35782" spans="7:7">
      <c r="G35782" s="220"/>
    </row>
    <row r="35783" spans="7:7">
      <c r="G35783" s="220"/>
    </row>
    <row r="35784" spans="7:7">
      <c r="G35784" s="220"/>
    </row>
    <row r="35785" spans="7:7">
      <c r="G35785" s="220"/>
    </row>
    <row r="35786" spans="7:7">
      <c r="G35786" s="220"/>
    </row>
    <row r="35787" spans="7:7">
      <c r="G35787" s="220"/>
    </row>
    <row r="35788" spans="7:7">
      <c r="G35788" s="220"/>
    </row>
    <row r="35789" spans="7:7">
      <c r="G35789" s="220"/>
    </row>
    <row r="35790" spans="7:7">
      <c r="G35790" s="220"/>
    </row>
    <row r="35791" spans="7:7">
      <c r="G35791" s="220"/>
    </row>
    <row r="35792" spans="7:7">
      <c r="G35792" s="220"/>
    </row>
    <row r="35793" spans="7:7">
      <c r="G35793" s="220"/>
    </row>
    <row r="35794" spans="7:7">
      <c r="G35794" s="220"/>
    </row>
    <row r="35795" spans="7:7">
      <c r="G35795" s="220"/>
    </row>
    <row r="35796" spans="7:7">
      <c r="G35796" s="220"/>
    </row>
    <row r="35797" spans="7:7">
      <c r="G35797" s="220"/>
    </row>
    <row r="35798" spans="7:7">
      <c r="G35798" s="220"/>
    </row>
    <row r="35799" spans="7:7">
      <c r="G35799" s="220"/>
    </row>
    <row r="35800" spans="7:7">
      <c r="G35800" s="220"/>
    </row>
    <row r="35801" spans="7:7">
      <c r="G35801" s="220"/>
    </row>
    <row r="35802" spans="7:7">
      <c r="G35802" s="220"/>
    </row>
    <row r="35803" spans="7:7">
      <c r="G35803" s="220"/>
    </row>
    <row r="35804" spans="7:7">
      <c r="G35804" s="220"/>
    </row>
    <row r="35805" spans="7:7">
      <c r="G35805" s="220"/>
    </row>
    <row r="35806" spans="7:7">
      <c r="G35806" s="220"/>
    </row>
    <row r="35807" spans="7:7">
      <c r="G35807" s="220"/>
    </row>
    <row r="35808" spans="7:7">
      <c r="G35808" s="220"/>
    </row>
    <row r="35809" spans="7:7">
      <c r="G35809" s="220"/>
    </row>
    <row r="35810" spans="7:7">
      <c r="G35810" s="220"/>
    </row>
    <row r="35811" spans="7:7">
      <c r="G35811" s="220"/>
    </row>
    <row r="35812" spans="7:7">
      <c r="G35812" s="220"/>
    </row>
    <row r="35813" spans="7:7">
      <c r="G35813" s="220"/>
    </row>
    <row r="35814" spans="7:7">
      <c r="G35814" s="220"/>
    </row>
    <row r="35815" spans="7:7">
      <c r="G35815" s="220"/>
    </row>
    <row r="35816" spans="7:7">
      <c r="G35816" s="220"/>
    </row>
    <row r="35817" spans="7:7">
      <c r="G35817" s="220"/>
    </row>
    <row r="35818" spans="7:7">
      <c r="G35818" s="220"/>
    </row>
    <row r="35819" spans="7:7">
      <c r="G35819" s="220"/>
    </row>
    <row r="35820" spans="7:7">
      <c r="G35820" s="220"/>
    </row>
    <row r="35821" spans="7:7">
      <c r="G35821" s="220"/>
    </row>
    <row r="35822" spans="7:7">
      <c r="G35822" s="220"/>
    </row>
    <row r="35823" spans="7:7">
      <c r="G35823" s="220"/>
    </row>
    <row r="35824" spans="7:7">
      <c r="G35824" s="220"/>
    </row>
    <row r="35825" spans="7:7">
      <c r="G35825" s="220"/>
    </row>
    <row r="35826" spans="7:7">
      <c r="G35826" s="220"/>
    </row>
    <row r="35827" spans="7:7">
      <c r="G35827" s="220"/>
    </row>
    <row r="35828" spans="7:7">
      <c r="G35828" s="220"/>
    </row>
    <row r="35829" spans="7:7">
      <c r="G35829" s="220"/>
    </row>
    <row r="35830" spans="7:7">
      <c r="G35830" s="220"/>
    </row>
    <row r="35831" spans="7:7">
      <c r="G35831" s="220"/>
    </row>
    <row r="35832" spans="7:7">
      <c r="G35832" s="220"/>
    </row>
    <row r="35833" spans="7:7">
      <c r="G35833" s="220"/>
    </row>
    <row r="35834" spans="7:7">
      <c r="G35834" s="220"/>
    </row>
    <row r="35835" spans="7:7">
      <c r="G35835" s="220"/>
    </row>
    <row r="35836" spans="7:7">
      <c r="G35836" s="220"/>
    </row>
    <row r="35837" spans="7:7">
      <c r="G35837" s="220"/>
    </row>
    <row r="35838" spans="7:7">
      <c r="G35838" s="220"/>
    </row>
    <row r="35839" spans="7:7">
      <c r="G35839" s="220"/>
    </row>
    <row r="35840" spans="7:7">
      <c r="G35840" s="220"/>
    </row>
    <row r="35841" spans="7:7">
      <c r="G35841" s="220"/>
    </row>
    <row r="35842" spans="7:7">
      <c r="G35842" s="220"/>
    </row>
    <row r="35843" spans="7:7">
      <c r="G35843" s="220"/>
    </row>
    <row r="35844" spans="7:7">
      <c r="G35844" s="220"/>
    </row>
    <row r="35845" spans="7:7">
      <c r="G35845" s="220"/>
    </row>
    <row r="35846" spans="7:7">
      <c r="G35846" s="220"/>
    </row>
    <row r="35847" spans="7:7">
      <c r="G35847" s="220"/>
    </row>
    <row r="35848" spans="7:7">
      <c r="G35848" s="220"/>
    </row>
    <row r="35849" spans="7:7">
      <c r="G35849" s="220"/>
    </row>
    <row r="35850" spans="7:7">
      <c r="G35850" s="220"/>
    </row>
    <row r="35851" spans="7:7">
      <c r="G35851" s="220"/>
    </row>
    <row r="35852" spans="7:7">
      <c r="G35852" s="220"/>
    </row>
    <row r="35853" spans="7:7">
      <c r="G35853" s="220"/>
    </row>
    <row r="35854" spans="7:7">
      <c r="G35854" s="220"/>
    </row>
    <row r="35855" spans="7:7">
      <c r="G35855" s="220"/>
    </row>
    <row r="35856" spans="7:7">
      <c r="G35856" s="220"/>
    </row>
    <row r="35857" spans="7:7">
      <c r="G35857" s="220"/>
    </row>
    <row r="35858" spans="7:7">
      <c r="G35858" s="220"/>
    </row>
    <row r="35859" spans="7:7">
      <c r="G35859" s="220"/>
    </row>
    <row r="35860" spans="7:7">
      <c r="G35860" s="220"/>
    </row>
    <row r="35861" spans="7:7">
      <c r="G35861" s="220"/>
    </row>
    <row r="35862" spans="7:7">
      <c r="G35862" s="220"/>
    </row>
    <row r="35863" spans="7:7">
      <c r="G35863" s="220"/>
    </row>
    <row r="35864" spans="7:7">
      <c r="G35864" s="220"/>
    </row>
    <row r="35865" spans="7:7">
      <c r="G35865" s="220"/>
    </row>
    <row r="35866" spans="7:7">
      <c r="G35866" s="220"/>
    </row>
    <row r="35867" spans="7:7">
      <c r="G35867" s="220"/>
    </row>
    <row r="35868" spans="7:7">
      <c r="G35868" s="220"/>
    </row>
    <row r="35869" spans="7:7">
      <c r="G35869" s="220"/>
    </row>
    <row r="35870" spans="7:7">
      <c r="G35870" s="220"/>
    </row>
    <row r="35871" spans="7:7">
      <c r="G35871" s="220"/>
    </row>
    <row r="35872" spans="7:7">
      <c r="G35872" s="220"/>
    </row>
    <row r="35873" spans="7:7">
      <c r="G35873" s="220"/>
    </row>
    <row r="35874" spans="7:7">
      <c r="G35874" s="220"/>
    </row>
    <row r="35875" spans="7:7">
      <c r="G35875" s="220"/>
    </row>
    <row r="35876" spans="7:7">
      <c r="G35876" s="220"/>
    </row>
    <row r="35877" spans="7:7">
      <c r="G35877" s="220"/>
    </row>
    <row r="35878" spans="7:7">
      <c r="G35878" s="220"/>
    </row>
    <row r="35879" spans="7:7">
      <c r="G35879" s="220"/>
    </row>
    <row r="35880" spans="7:7">
      <c r="G35880" s="220"/>
    </row>
    <row r="35881" spans="7:7">
      <c r="G35881" s="220"/>
    </row>
    <row r="35882" spans="7:7">
      <c r="G35882" s="220"/>
    </row>
    <row r="35883" spans="7:7">
      <c r="G35883" s="220"/>
    </row>
    <row r="35884" spans="7:7">
      <c r="G35884" s="220"/>
    </row>
    <row r="35885" spans="7:7">
      <c r="G35885" s="220"/>
    </row>
    <row r="35886" spans="7:7">
      <c r="G35886" s="220"/>
    </row>
    <row r="35887" spans="7:7">
      <c r="G35887" s="220"/>
    </row>
    <row r="35888" spans="7:7">
      <c r="G35888" s="220"/>
    </row>
    <row r="35889" spans="7:7">
      <c r="G35889" s="220"/>
    </row>
    <row r="35890" spans="7:7">
      <c r="G35890" s="220"/>
    </row>
    <row r="35891" spans="7:7">
      <c r="G35891" s="220"/>
    </row>
    <row r="35892" spans="7:7">
      <c r="G35892" s="220"/>
    </row>
    <row r="35893" spans="7:7">
      <c r="G35893" s="220"/>
    </row>
    <row r="35894" spans="7:7">
      <c r="G35894" s="220"/>
    </row>
    <row r="35895" spans="7:7">
      <c r="G35895" s="220"/>
    </row>
    <row r="35896" spans="7:7">
      <c r="G35896" s="220"/>
    </row>
    <row r="35897" spans="7:7">
      <c r="G35897" s="220"/>
    </row>
    <row r="35898" spans="7:7">
      <c r="G35898" s="220"/>
    </row>
    <row r="35899" spans="7:7">
      <c r="G35899" s="220"/>
    </row>
    <row r="35900" spans="7:7">
      <c r="G35900" s="220"/>
    </row>
    <row r="35901" spans="7:7">
      <c r="G35901" s="220"/>
    </row>
    <row r="35902" spans="7:7">
      <c r="G35902" s="220"/>
    </row>
    <row r="35903" spans="7:7">
      <c r="G35903" s="220"/>
    </row>
    <row r="35904" spans="7:7">
      <c r="G35904" s="220"/>
    </row>
    <row r="35905" spans="7:7">
      <c r="G35905" s="220"/>
    </row>
    <row r="35906" spans="7:7">
      <c r="G35906" s="220"/>
    </row>
    <row r="35907" spans="7:7">
      <c r="G35907" s="220"/>
    </row>
    <row r="35908" spans="7:7">
      <c r="G35908" s="220"/>
    </row>
    <row r="35909" spans="7:7">
      <c r="G35909" s="220"/>
    </row>
    <row r="35910" spans="7:7">
      <c r="G35910" s="220"/>
    </row>
    <row r="35911" spans="7:7">
      <c r="G35911" s="220"/>
    </row>
    <row r="35912" spans="7:7">
      <c r="G35912" s="220"/>
    </row>
    <row r="35913" spans="7:7">
      <c r="G35913" s="220"/>
    </row>
    <row r="35914" spans="7:7">
      <c r="G35914" s="220"/>
    </row>
    <row r="35915" spans="7:7">
      <c r="G35915" s="220"/>
    </row>
    <row r="35916" spans="7:7">
      <c r="G35916" s="220"/>
    </row>
    <row r="35917" spans="7:7">
      <c r="G35917" s="220"/>
    </row>
    <row r="35918" spans="7:7">
      <c r="G35918" s="220"/>
    </row>
    <row r="35919" spans="7:7">
      <c r="G35919" s="220"/>
    </row>
    <row r="35920" spans="7:7">
      <c r="G35920" s="220"/>
    </row>
    <row r="35921" spans="7:7">
      <c r="G35921" s="220"/>
    </row>
    <row r="35922" spans="7:7">
      <c r="G35922" s="220"/>
    </row>
    <row r="35923" spans="7:7">
      <c r="G35923" s="220"/>
    </row>
    <row r="35924" spans="7:7">
      <c r="G35924" s="220"/>
    </row>
    <row r="35925" spans="7:7">
      <c r="G35925" s="220"/>
    </row>
    <row r="35926" spans="7:7">
      <c r="G35926" s="220"/>
    </row>
    <row r="35927" spans="7:7">
      <c r="G35927" s="220"/>
    </row>
    <row r="35928" spans="7:7">
      <c r="G35928" s="220"/>
    </row>
    <row r="35929" spans="7:7">
      <c r="G35929" s="220"/>
    </row>
    <row r="35930" spans="7:7">
      <c r="G35930" s="220"/>
    </row>
    <row r="35931" spans="7:7">
      <c r="G35931" s="220"/>
    </row>
    <row r="35932" spans="7:7">
      <c r="G35932" s="220"/>
    </row>
    <row r="35933" spans="7:7">
      <c r="G35933" s="220"/>
    </row>
    <row r="35934" spans="7:7">
      <c r="G35934" s="220"/>
    </row>
    <row r="35935" spans="7:7">
      <c r="G35935" s="220"/>
    </row>
    <row r="35936" spans="7:7">
      <c r="G35936" s="220"/>
    </row>
    <row r="35937" spans="7:7">
      <c r="G35937" s="220"/>
    </row>
    <row r="35938" spans="7:7">
      <c r="G35938" s="220"/>
    </row>
    <row r="35939" spans="7:7">
      <c r="G35939" s="220"/>
    </row>
    <row r="35940" spans="7:7">
      <c r="G35940" s="220"/>
    </row>
    <row r="35941" spans="7:7">
      <c r="G35941" s="220"/>
    </row>
    <row r="35942" spans="7:7">
      <c r="G35942" s="220"/>
    </row>
    <row r="35943" spans="7:7">
      <c r="G35943" s="220"/>
    </row>
    <row r="35944" spans="7:7">
      <c r="G35944" s="220"/>
    </row>
    <row r="35945" spans="7:7">
      <c r="G35945" s="220"/>
    </row>
    <row r="35946" spans="7:7">
      <c r="G35946" s="220"/>
    </row>
    <row r="35947" spans="7:7">
      <c r="G35947" s="220"/>
    </row>
    <row r="35948" spans="7:7">
      <c r="G35948" s="220"/>
    </row>
    <row r="35949" spans="7:7">
      <c r="G35949" s="220"/>
    </row>
    <row r="35950" spans="7:7">
      <c r="G35950" s="220"/>
    </row>
    <row r="35951" spans="7:7">
      <c r="G35951" s="220"/>
    </row>
    <row r="35952" spans="7:7">
      <c r="G35952" s="220"/>
    </row>
    <row r="35953" spans="7:7">
      <c r="G35953" s="220"/>
    </row>
    <row r="35954" spans="7:7">
      <c r="G35954" s="220"/>
    </row>
    <row r="35955" spans="7:7">
      <c r="G35955" s="220"/>
    </row>
    <row r="35956" spans="7:7">
      <c r="G35956" s="220"/>
    </row>
    <row r="35957" spans="7:7">
      <c r="G35957" s="220"/>
    </row>
    <row r="35958" spans="7:7">
      <c r="G35958" s="220"/>
    </row>
    <row r="35959" spans="7:7">
      <c r="G35959" s="220"/>
    </row>
    <row r="35960" spans="7:7">
      <c r="G35960" s="220"/>
    </row>
    <row r="35961" spans="7:7">
      <c r="G35961" s="220"/>
    </row>
    <row r="35962" spans="7:7">
      <c r="G35962" s="220"/>
    </row>
    <row r="35963" spans="7:7">
      <c r="G35963" s="220"/>
    </row>
    <row r="35964" spans="7:7">
      <c r="G35964" s="220"/>
    </row>
    <row r="35965" spans="7:7">
      <c r="G35965" s="220"/>
    </row>
    <row r="35966" spans="7:7">
      <c r="G35966" s="220"/>
    </row>
    <row r="35967" spans="7:7">
      <c r="G35967" s="220"/>
    </row>
    <row r="35968" spans="7:7">
      <c r="G35968" s="220"/>
    </row>
    <row r="35969" spans="7:7">
      <c r="G35969" s="220"/>
    </row>
    <row r="35970" spans="7:7">
      <c r="G35970" s="220"/>
    </row>
    <row r="35971" spans="7:7">
      <c r="G35971" s="220"/>
    </row>
    <row r="35972" spans="7:7">
      <c r="G35972" s="220"/>
    </row>
    <row r="35973" spans="7:7">
      <c r="G35973" s="220"/>
    </row>
    <row r="35974" spans="7:7">
      <c r="G35974" s="220"/>
    </row>
    <row r="35975" spans="7:7">
      <c r="G35975" s="220"/>
    </row>
    <row r="35976" spans="7:7">
      <c r="G35976" s="220"/>
    </row>
    <row r="35977" spans="7:7">
      <c r="G35977" s="220"/>
    </row>
    <row r="35978" spans="7:7">
      <c r="G35978" s="220"/>
    </row>
    <row r="35979" spans="7:7">
      <c r="G35979" s="220"/>
    </row>
    <row r="35980" spans="7:7">
      <c r="G35980" s="220"/>
    </row>
    <row r="35981" spans="7:7">
      <c r="G35981" s="220"/>
    </row>
    <row r="35982" spans="7:7">
      <c r="G35982" s="220"/>
    </row>
    <row r="35983" spans="7:7">
      <c r="G35983" s="220"/>
    </row>
    <row r="35984" spans="7:7">
      <c r="G35984" s="220"/>
    </row>
    <row r="35985" spans="7:7">
      <c r="G35985" s="220"/>
    </row>
    <row r="35986" spans="7:7">
      <c r="G35986" s="220"/>
    </row>
    <row r="35987" spans="7:7">
      <c r="G35987" s="220"/>
    </row>
    <row r="35988" spans="7:7">
      <c r="G35988" s="220"/>
    </row>
    <row r="35989" spans="7:7">
      <c r="G35989" s="220"/>
    </row>
    <row r="35990" spans="7:7">
      <c r="G35990" s="220"/>
    </row>
    <row r="35991" spans="7:7">
      <c r="G35991" s="220"/>
    </row>
    <row r="35992" spans="7:7">
      <c r="G35992" s="220"/>
    </row>
    <row r="35993" spans="7:7">
      <c r="G35993" s="220"/>
    </row>
    <row r="35994" spans="7:7">
      <c r="G35994" s="220"/>
    </row>
    <row r="35995" spans="7:7">
      <c r="G35995" s="220"/>
    </row>
    <row r="35996" spans="7:7">
      <c r="G35996" s="220"/>
    </row>
    <row r="35997" spans="7:7">
      <c r="G35997" s="220"/>
    </row>
    <row r="35998" spans="7:7">
      <c r="G35998" s="220"/>
    </row>
    <row r="35999" spans="7:7">
      <c r="G35999" s="220"/>
    </row>
    <row r="36000" spans="7:7">
      <c r="G36000" s="220"/>
    </row>
    <row r="36001" spans="7:7">
      <c r="G36001" s="220"/>
    </row>
    <row r="36002" spans="7:7">
      <c r="G36002" s="220"/>
    </row>
    <row r="36003" spans="7:7">
      <c r="G36003" s="220"/>
    </row>
    <row r="36004" spans="7:7">
      <c r="G36004" s="220"/>
    </row>
    <row r="36005" spans="7:7">
      <c r="G36005" s="220"/>
    </row>
    <row r="36006" spans="7:7">
      <c r="G36006" s="220"/>
    </row>
    <row r="36007" spans="7:7">
      <c r="G36007" s="220"/>
    </row>
    <row r="36008" spans="7:7">
      <c r="G36008" s="220"/>
    </row>
    <row r="36009" spans="7:7">
      <c r="G36009" s="220"/>
    </row>
    <row r="36010" spans="7:7">
      <c r="G36010" s="220"/>
    </row>
    <row r="36011" spans="7:7">
      <c r="G36011" s="220"/>
    </row>
    <row r="36012" spans="7:7">
      <c r="G36012" s="220"/>
    </row>
    <row r="36013" spans="7:7">
      <c r="G36013" s="220"/>
    </row>
    <row r="36014" spans="7:7">
      <c r="G36014" s="220"/>
    </row>
    <row r="36015" spans="7:7">
      <c r="G36015" s="220"/>
    </row>
    <row r="36016" spans="7:7">
      <c r="G36016" s="220"/>
    </row>
    <row r="36017" spans="7:7">
      <c r="G36017" s="220"/>
    </row>
    <row r="36018" spans="7:7">
      <c r="G36018" s="220"/>
    </row>
    <row r="36019" spans="7:7">
      <c r="G36019" s="220"/>
    </row>
    <row r="36020" spans="7:7">
      <c r="G36020" s="220"/>
    </row>
    <row r="36021" spans="7:7">
      <c r="G36021" s="220"/>
    </row>
    <row r="36022" spans="7:7">
      <c r="G36022" s="220"/>
    </row>
    <row r="36023" spans="7:7">
      <c r="G36023" s="220"/>
    </row>
    <row r="36024" spans="7:7">
      <c r="G36024" s="220"/>
    </row>
    <row r="36025" spans="7:7">
      <c r="G36025" s="220"/>
    </row>
    <row r="36026" spans="7:7">
      <c r="G36026" s="220"/>
    </row>
    <row r="36027" spans="7:7">
      <c r="G36027" s="220"/>
    </row>
    <row r="36028" spans="7:7">
      <c r="G36028" s="220"/>
    </row>
    <row r="36029" spans="7:7">
      <c r="G36029" s="220"/>
    </row>
    <row r="36030" spans="7:7">
      <c r="G36030" s="220"/>
    </row>
    <row r="36031" spans="7:7">
      <c r="G36031" s="220"/>
    </row>
    <row r="36032" spans="7:7">
      <c r="G36032" s="220"/>
    </row>
    <row r="36033" spans="7:7">
      <c r="G36033" s="220"/>
    </row>
    <row r="36034" spans="7:7">
      <c r="G36034" s="220"/>
    </row>
    <row r="36035" spans="7:7">
      <c r="G36035" s="220"/>
    </row>
    <row r="36036" spans="7:7">
      <c r="G36036" s="220"/>
    </row>
    <row r="36037" spans="7:7">
      <c r="G36037" s="220"/>
    </row>
    <row r="36038" spans="7:7">
      <c r="G36038" s="220"/>
    </row>
    <row r="36039" spans="7:7">
      <c r="G36039" s="220"/>
    </row>
    <row r="36040" spans="7:7">
      <c r="G36040" s="220"/>
    </row>
    <row r="36041" spans="7:7">
      <c r="G36041" s="220"/>
    </row>
    <row r="36042" spans="7:7">
      <c r="G36042" s="220"/>
    </row>
    <row r="36043" spans="7:7">
      <c r="G36043" s="220"/>
    </row>
    <row r="36044" spans="7:7">
      <c r="G36044" s="220"/>
    </row>
    <row r="36045" spans="7:7">
      <c r="G36045" s="220"/>
    </row>
    <row r="36046" spans="7:7">
      <c r="G36046" s="220"/>
    </row>
    <row r="36047" spans="7:7">
      <c r="G36047" s="220"/>
    </row>
    <row r="36048" spans="7:7">
      <c r="G36048" s="220"/>
    </row>
    <row r="36049" spans="7:7">
      <c r="G36049" s="220"/>
    </row>
    <row r="36050" spans="7:7">
      <c r="G36050" s="220"/>
    </row>
    <row r="36051" spans="7:7">
      <c r="G36051" s="220"/>
    </row>
    <row r="36052" spans="7:7">
      <c r="G36052" s="220"/>
    </row>
    <row r="36053" spans="7:7">
      <c r="G36053" s="220"/>
    </row>
    <row r="36054" spans="7:7">
      <c r="G36054" s="220"/>
    </row>
    <row r="36055" spans="7:7">
      <c r="G36055" s="220"/>
    </row>
    <row r="36056" spans="7:7">
      <c r="G36056" s="220"/>
    </row>
    <row r="36057" spans="7:7">
      <c r="G36057" s="220"/>
    </row>
    <row r="36058" spans="7:7">
      <c r="G36058" s="220"/>
    </row>
    <row r="36059" spans="7:7">
      <c r="G36059" s="220"/>
    </row>
    <row r="36060" spans="7:7">
      <c r="G36060" s="220"/>
    </row>
    <row r="36061" spans="7:7">
      <c r="G36061" s="220"/>
    </row>
    <row r="36062" spans="7:7">
      <c r="G36062" s="220"/>
    </row>
    <row r="36063" spans="7:7">
      <c r="G36063" s="220"/>
    </row>
    <row r="36064" spans="7:7">
      <c r="G36064" s="220"/>
    </row>
    <row r="36065" spans="7:7">
      <c r="G36065" s="220"/>
    </row>
    <row r="36066" spans="7:7">
      <c r="G36066" s="220"/>
    </row>
    <row r="36067" spans="7:7">
      <c r="G36067" s="220"/>
    </row>
    <row r="36068" spans="7:7">
      <c r="G36068" s="220"/>
    </row>
    <row r="36069" spans="7:7">
      <c r="G36069" s="220"/>
    </row>
    <row r="36070" spans="7:7">
      <c r="G36070" s="220"/>
    </row>
    <row r="36071" spans="7:7">
      <c r="G36071" s="220"/>
    </row>
    <row r="36072" spans="7:7">
      <c r="G36072" s="220"/>
    </row>
    <row r="36073" spans="7:7">
      <c r="G36073" s="220"/>
    </row>
    <row r="36074" spans="7:7">
      <c r="G36074" s="220"/>
    </row>
    <row r="36075" spans="7:7">
      <c r="G36075" s="220"/>
    </row>
    <row r="36076" spans="7:7">
      <c r="G36076" s="220"/>
    </row>
    <row r="36077" spans="7:7">
      <c r="G36077" s="220"/>
    </row>
    <row r="36078" spans="7:7">
      <c r="G36078" s="220"/>
    </row>
    <row r="36079" spans="7:7">
      <c r="G36079" s="220"/>
    </row>
    <row r="36080" spans="7:7">
      <c r="G36080" s="220"/>
    </row>
    <row r="36081" spans="7:7">
      <c r="G36081" s="220"/>
    </row>
    <row r="36082" spans="7:7">
      <c r="G36082" s="220"/>
    </row>
    <row r="36083" spans="7:7">
      <c r="G36083" s="220"/>
    </row>
    <row r="36084" spans="7:7">
      <c r="G36084" s="220"/>
    </row>
    <row r="36085" spans="7:7">
      <c r="G36085" s="220"/>
    </row>
    <row r="36086" spans="7:7">
      <c r="G36086" s="220"/>
    </row>
    <row r="36087" spans="7:7">
      <c r="G36087" s="220"/>
    </row>
    <row r="36088" spans="7:7">
      <c r="G36088" s="220"/>
    </row>
    <row r="36089" spans="7:7">
      <c r="G36089" s="220"/>
    </row>
    <row r="36090" spans="7:7">
      <c r="G36090" s="220"/>
    </row>
    <row r="36091" spans="7:7">
      <c r="G36091" s="220"/>
    </row>
    <row r="36092" spans="7:7">
      <c r="G36092" s="220"/>
    </row>
    <row r="36093" spans="7:7">
      <c r="G36093" s="220"/>
    </row>
    <row r="36094" spans="7:7">
      <c r="G36094" s="220"/>
    </row>
    <row r="36095" spans="7:7">
      <c r="G36095" s="220"/>
    </row>
    <row r="36096" spans="7:7">
      <c r="G36096" s="220"/>
    </row>
    <row r="36097" spans="7:7">
      <c r="G36097" s="220"/>
    </row>
    <row r="36098" spans="7:7">
      <c r="G36098" s="220"/>
    </row>
    <row r="36099" spans="7:7">
      <c r="G36099" s="220"/>
    </row>
    <row r="36100" spans="7:7">
      <c r="G36100" s="220"/>
    </row>
    <row r="36101" spans="7:7">
      <c r="G36101" s="220"/>
    </row>
    <row r="36102" spans="7:7">
      <c r="G36102" s="220"/>
    </row>
    <row r="36103" spans="7:7">
      <c r="G36103" s="220"/>
    </row>
    <row r="36104" spans="7:7">
      <c r="G36104" s="220"/>
    </row>
    <row r="36105" spans="7:7">
      <c r="G36105" s="220"/>
    </row>
    <row r="36106" spans="7:7">
      <c r="G36106" s="220"/>
    </row>
    <row r="36107" spans="7:7">
      <c r="G36107" s="220"/>
    </row>
    <row r="36108" spans="7:7">
      <c r="G36108" s="220"/>
    </row>
    <row r="36109" spans="7:7">
      <c r="G36109" s="220"/>
    </row>
    <row r="36110" spans="7:7">
      <c r="G36110" s="220"/>
    </row>
    <row r="36111" spans="7:7">
      <c r="G36111" s="220"/>
    </row>
    <row r="36112" spans="7:7">
      <c r="G36112" s="220"/>
    </row>
    <row r="36113" spans="7:7">
      <c r="G36113" s="220"/>
    </row>
    <row r="36114" spans="7:7">
      <c r="G36114" s="220"/>
    </row>
    <row r="36115" spans="7:7">
      <c r="G36115" s="220"/>
    </row>
    <row r="36116" spans="7:7">
      <c r="G36116" s="220"/>
    </row>
    <row r="36117" spans="7:7">
      <c r="G36117" s="220"/>
    </row>
    <row r="36118" spans="7:7">
      <c r="G36118" s="220"/>
    </row>
    <row r="36119" spans="7:7">
      <c r="G36119" s="220"/>
    </row>
    <row r="36120" spans="7:7">
      <c r="G36120" s="220"/>
    </row>
    <row r="36121" spans="7:7">
      <c r="G36121" s="220"/>
    </row>
    <row r="36122" spans="7:7">
      <c r="G36122" s="220"/>
    </row>
    <row r="36123" spans="7:7">
      <c r="G36123" s="220"/>
    </row>
    <row r="36124" spans="7:7">
      <c r="G36124" s="220"/>
    </row>
    <row r="36125" spans="7:7">
      <c r="G36125" s="220"/>
    </row>
    <row r="36126" spans="7:7">
      <c r="G36126" s="220"/>
    </row>
    <row r="36127" spans="7:7">
      <c r="G36127" s="220"/>
    </row>
    <row r="36128" spans="7:7">
      <c r="G36128" s="220"/>
    </row>
    <row r="36129" spans="7:7">
      <c r="G36129" s="220"/>
    </row>
    <row r="36130" spans="7:7">
      <c r="G36130" s="220"/>
    </row>
    <row r="36131" spans="7:7">
      <c r="G36131" s="220"/>
    </row>
    <row r="36132" spans="7:7">
      <c r="G36132" s="220"/>
    </row>
    <row r="36133" spans="7:7">
      <c r="G36133" s="220"/>
    </row>
    <row r="36134" spans="7:7">
      <c r="G36134" s="220"/>
    </row>
    <row r="36135" spans="7:7">
      <c r="G36135" s="220"/>
    </row>
    <row r="36136" spans="7:7">
      <c r="G36136" s="220"/>
    </row>
    <row r="36137" spans="7:7">
      <c r="G36137" s="220"/>
    </row>
    <row r="36138" spans="7:7">
      <c r="G36138" s="220"/>
    </row>
    <row r="36139" spans="7:7">
      <c r="G36139" s="220"/>
    </row>
    <row r="36140" spans="7:7">
      <c r="G36140" s="220"/>
    </row>
    <row r="36141" spans="7:7">
      <c r="G36141" s="220"/>
    </row>
    <row r="36142" spans="7:7">
      <c r="G36142" s="220"/>
    </row>
    <row r="36143" spans="7:7">
      <c r="G36143" s="220"/>
    </row>
    <row r="36144" spans="7:7">
      <c r="G36144" s="220"/>
    </row>
    <row r="36145" spans="7:7">
      <c r="G36145" s="220"/>
    </row>
    <row r="36146" spans="7:7">
      <c r="G36146" s="220"/>
    </row>
    <row r="36147" spans="7:7">
      <c r="G36147" s="220"/>
    </row>
    <row r="36148" spans="7:7">
      <c r="G36148" s="220"/>
    </row>
    <row r="36149" spans="7:7">
      <c r="G36149" s="220"/>
    </row>
    <row r="36150" spans="7:7">
      <c r="G36150" s="220"/>
    </row>
    <row r="36151" spans="7:7">
      <c r="G36151" s="220"/>
    </row>
    <row r="36152" spans="7:7">
      <c r="G36152" s="220"/>
    </row>
    <row r="36153" spans="7:7">
      <c r="G36153" s="220"/>
    </row>
    <row r="36154" spans="7:7">
      <c r="G36154" s="220"/>
    </row>
    <row r="36155" spans="7:7">
      <c r="G36155" s="220"/>
    </row>
    <row r="36156" spans="7:7">
      <c r="G36156" s="220"/>
    </row>
    <row r="36157" spans="7:7">
      <c r="G36157" s="220"/>
    </row>
    <row r="36158" spans="7:7">
      <c r="G36158" s="220"/>
    </row>
    <row r="36159" spans="7:7">
      <c r="G36159" s="220"/>
    </row>
    <row r="36160" spans="7:7">
      <c r="G36160" s="220"/>
    </row>
    <row r="36161" spans="7:7">
      <c r="G36161" s="220"/>
    </row>
    <row r="36162" spans="7:7">
      <c r="G36162" s="220"/>
    </row>
    <row r="36163" spans="7:7">
      <c r="G36163" s="220"/>
    </row>
    <row r="36164" spans="7:7">
      <c r="G36164" s="220"/>
    </row>
    <row r="36165" spans="7:7">
      <c r="G36165" s="220"/>
    </row>
    <row r="36166" spans="7:7">
      <c r="G36166" s="220"/>
    </row>
    <row r="36167" spans="7:7">
      <c r="G36167" s="220"/>
    </row>
    <row r="36168" spans="7:7">
      <c r="G36168" s="220"/>
    </row>
    <row r="36169" spans="7:7">
      <c r="G36169" s="220"/>
    </row>
    <row r="36170" spans="7:7">
      <c r="G36170" s="220"/>
    </row>
    <row r="36171" spans="7:7">
      <c r="G36171" s="220"/>
    </row>
    <row r="36172" spans="7:7">
      <c r="G36172" s="220"/>
    </row>
    <row r="36173" spans="7:7">
      <c r="G36173" s="220"/>
    </row>
    <row r="36174" spans="7:7">
      <c r="G36174" s="220"/>
    </row>
    <row r="36175" spans="7:7">
      <c r="G36175" s="220"/>
    </row>
    <row r="36176" spans="7:7">
      <c r="G36176" s="220"/>
    </row>
    <row r="36177" spans="7:7">
      <c r="G36177" s="220"/>
    </row>
    <row r="36178" spans="7:7">
      <c r="G36178" s="220"/>
    </row>
    <row r="36179" spans="7:7">
      <c r="G36179" s="220"/>
    </row>
    <row r="36180" spans="7:7">
      <c r="G36180" s="220"/>
    </row>
    <row r="36181" spans="7:7">
      <c r="G36181" s="220"/>
    </row>
    <row r="36182" spans="7:7">
      <c r="G36182" s="220"/>
    </row>
    <row r="36183" spans="7:7">
      <c r="G36183" s="220"/>
    </row>
    <row r="36184" spans="7:7">
      <c r="G36184" s="220"/>
    </row>
    <row r="36185" spans="7:7">
      <c r="G36185" s="220"/>
    </row>
    <row r="36186" spans="7:7">
      <c r="G36186" s="220"/>
    </row>
    <row r="36187" spans="7:7">
      <c r="G36187" s="220"/>
    </row>
    <row r="36188" spans="7:7">
      <c r="G36188" s="220"/>
    </row>
    <row r="36189" spans="7:7">
      <c r="G36189" s="220"/>
    </row>
    <row r="36190" spans="7:7">
      <c r="G36190" s="220"/>
    </row>
    <row r="36191" spans="7:7">
      <c r="G36191" s="220"/>
    </row>
    <row r="36192" spans="7:7">
      <c r="G36192" s="220"/>
    </row>
    <row r="36193" spans="7:7">
      <c r="G36193" s="220"/>
    </row>
    <row r="36194" spans="7:7">
      <c r="G36194" s="220"/>
    </row>
    <row r="36195" spans="7:7">
      <c r="G36195" s="220"/>
    </row>
    <row r="36196" spans="7:7">
      <c r="G36196" s="220"/>
    </row>
    <row r="36197" spans="7:7">
      <c r="G36197" s="220"/>
    </row>
    <row r="36198" spans="7:7">
      <c r="G36198" s="220"/>
    </row>
    <row r="36199" spans="7:7">
      <c r="G36199" s="220"/>
    </row>
    <row r="36200" spans="7:7">
      <c r="G36200" s="220"/>
    </row>
    <row r="36201" spans="7:7">
      <c r="G36201" s="220"/>
    </row>
    <row r="36202" spans="7:7">
      <c r="G36202" s="220"/>
    </row>
    <row r="36203" spans="7:7">
      <c r="G36203" s="220"/>
    </row>
    <row r="36204" spans="7:7">
      <c r="G36204" s="220"/>
    </row>
    <row r="36205" spans="7:7">
      <c r="G36205" s="220"/>
    </row>
    <row r="36206" spans="7:7">
      <c r="G36206" s="220"/>
    </row>
    <row r="36207" spans="7:7">
      <c r="G36207" s="220"/>
    </row>
    <row r="36208" spans="7:7">
      <c r="G36208" s="220"/>
    </row>
    <row r="36209" spans="7:7">
      <c r="G36209" s="220"/>
    </row>
    <row r="36210" spans="7:7">
      <c r="G36210" s="220"/>
    </row>
    <row r="36211" spans="7:7">
      <c r="G36211" s="220"/>
    </row>
    <row r="36212" spans="7:7">
      <c r="G36212" s="220"/>
    </row>
    <row r="36213" spans="7:7">
      <c r="G36213" s="220"/>
    </row>
    <row r="36214" spans="7:7">
      <c r="G36214" s="220"/>
    </row>
    <row r="36215" spans="7:7">
      <c r="G36215" s="220"/>
    </row>
    <row r="36216" spans="7:7">
      <c r="G36216" s="220"/>
    </row>
    <row r="36217" spans="7:7">
      <c r="G36217" s="220"/>
    </row>
    <row r="36218" spans="7:7">
      <c r="G36218" s="220"/>
    </row>
    <row r="36219" spans="7:7">
      <c r="G36219" s="220"/>
    </row>
    <row r="36220" spans="7:7">
      <c r="G36220" s="220"/>
    </row>
    <row r="36221" spans="7:7">
      <c r="G36221" s="220"/>
    </row>
    <row r="36222" spans="7:7">
      <c r="G36222" s="220"/>
    </row>
    <row r="36223" spans="7:7">
      <c r="G36223" s="220"/>
    </row>
    <row r="36224" spans="7:7">
      <c r="G36224" s="220"/>
    </row>
    <row r="36225" spans="7:7">
      <c r="G36225" s="220"/>
    </row>
    <row r="36226" spans="7:7">
      <c r="G36226" s="220"/>
    </row>
    <row r="36227" spans="7:7">
      <c r="G36227" s="220"/>
    </row>
    <row r="36228" spans="7:7">
      <c r="G36228" s="220"/>
    </row>
    <row r="36229" spans="7:7">
      <c r="G36229" s="220"/>
    </row>
    <row r="36230" spans="7:7">
      <c r="G36230" s="220"/>
    </row>
    <row r="36231" spans="7:7">
      <c r="G36231" s="220"/>
    </row>
    <row r="36232" spans="7:7">
      <c r="G36232" s="220"/>
    </row>
    <row r="36233" spans="7:7">
      <c r="G36233" s="220"/>
    </row>
    <row r="36234" spans="7:7">
      <c r="G36234" s="220"/>
    </row>
    <row r="36235" spans="7:7">
      <c r="G36235" s="220"/>
    </row>
    <row r="36236" spans="7:7">
      <c r="G36236" s="220"/>
    </row>
    <row r="36237" spans="7:7">
      <c r="G36237" s="220"/>
    </row>
    <row r="36238" spans="7:7">
      <c r="G36238" s="220"/>
    </row>
    <row r="36239" spans="7:7">
      <c r="G36239" s="220"/>
    </row>
    <row r="36240" spans="7:7">
      <c r="G36240" s="220"/>
    </row>
    <row r="36241" spans="7:7">
      <c r="G36241" s="220"/>
    </row>
    <row r="36242" spans="7:7">
      <c r="G36242" s="220"/>
    </row>
    <row r="36243" spans="7:7">
      <c r="G36243" s="220"/>
    </row>
    <row r="36244" spans="7:7">
      <c r="G36244" s="220"/>
    </row>
    <row r="36245" spans="7:7">
      <c r="G36245" s="220"/>
    </row>
    <row r="36246" spans="7:7">
      <c r="G36246" s="220"/>
    </row>
    <row r="36247" spans="7:7">
      <c r="G36247" s="220"/>
    </row>
    <row r="36248" spans="7:7">
      <c r="G36248" s="220"/>
    </row>
    <row r="36249" spans="7:7">
      <c r="G36249" s="220"/>
    </row>
    <row r="36250" spans="7:7">
      <c r="G36250" s="220"/>
    </row>
    <row r="36251" spans="7:7">
      <c r="G36251" s="220"/>
    </row>
    <row r="36252" spans="7:7">
      <c r="G36252" s="220"/>
    </row>
    <row r="36253" spans="7:7">
      <c r="G36253" s="220"/>
    </row>
    <row r="36254" spans="7:7">
      <c r="G36254" s="220"/>
    </row>
    <row r="36255" spans="7:7">
      <c r="G36255" s="220"/>
    </row>
    <row r="36256" spans="7:7">
      <c r="G36256" s="220"/>
    </row>
    <row r="36257" spans="7:7">
      <c r="G36257" s="220"/>
    </row>
    <row r="36258" spans="7:7">
      <c r="G36258" s="220"/>
    </row>
    <row r="36259" spans="7:7">
      <c r="G36259" s="220"/>
    </row>
    <row r="36260" spans="7:7">
      <c r="G36260" s="220"/>
    </row>
    <row r="36261" spans="7:7">
      <c r="G36261" s="220"/>
    </row>
    <row r="36262" spans="7:7">
      <c r="G36262" s="220"/>
    </row>
    <row r="36263" spans="7:7">
      <c r="G36263" s="220"/>
    </row>
    <row r="36264" spans="7:7">
      <c r="G36264" s="220"/>
    </row>
    <row r="36265" spans="7:7">
      <c r="G36265" s="220"/>
    </row>
    <row r="36266" spans="7:7">
      <c r="G36266" s="220"/>
    </row>
    <row r="36267" spans="7:7">
      <c r="G36267" s="220"/>
    </row>
    <row r="36268" spans="7:7">
      <c r="G36268" s="220"/>
    </row>
    <row r="36269" spans="7:7">
      <c r="G36269" s="220"/>
    </row>
    <row r="36270" spans="7:7">
      <c r="G36270" s="220"/>
    </row>
    <row r="36271" spans="7:7">
      <c r="G36271" s="220"/>
    </row>
    <row r="36272" spans="7:7">
      <c r="G36272" s="220"/>
    </row>
    <row r="36273" spans="7:7">
      <c r="G36273" s="220"/>
    </row>
    <row r="36274" spans="7:7">
      <c r="G36274" s="220"/>
    </row>
    <row r="36275" spans="7:7">
      <c r="G36275" s="220"/>
    </row>
    <row r="36276" spans="7:7">
      <c r="G36276" s="220"/>
    </row>
    <row r="36277" spans="7:7">
      <c r="G36277" s="220"/>
    </row>
    <row r="36278" spans="7:7">
      <c r="G36278" s="220"/>
    </row>
    <row r="36279" spans="7:7">
      <c r="G36279" s="220"/>
    </row>
    <row r="36280" spans="7:7">
      <c r="G36280" s="220"/>
    </row>
    <row r="36281" spans="7:7">
      <c r="G36281" s="220"/>
    </row>
    <row r="36282" spans="7:7">
      <c r="G36282" s="220"/>
    </row>
    <row r="36283" spans="7:7">
      <c r="G36283" s="220"/>
    </row>
    <row r="36284" spans="7:7">
      <c r="G36284" s="220"/>
    </row>
    <row r="36285" spans="7:7">
      <c r="G36285" s="220"/>
    </row>
    <row r="36286" spans="7:7">
      <c r="G36286" s="220"/>
    </row>
    <row r="36287" spans="7:7">
      <c r="G36287" s="220"/>
    </row>
    <row r="36288" spans="7:7">
      <c r="G36288" s="220"/>
    </row>
    <row r="36289" spans="7:7">
      <c r="G36289" s="220"/>
    </row>
    <row r="36290" spans="7:7">
      <c r="G36290" s="220"/>
    </row>
    <row r="36291" spans="7:7">
      <c r="G36291" s="220"/>
    </row>
    <row r="36292" spans="7:7">
      <c r="G36292" s="220"/>
    </row>
    <row r="36293" spans="7:7">
      <c r="G36293" s="220"/>
    </row>
    <row r="36294" spans="7:7">
      <c r="G36294" s="220"/>
    </row>
    <row r="36295" spans="7:7">
      <c r="G36295" s="220"/>
    </row>
    <row r="36296" spans="7:7">
      <c r="G36296" s="220"/>
    </row>
    <row r="36297" spans="7:7">
      <c r="G36297" s="220"/>
    </row>
    <row r="36298" spans="7:7">
      <c r="G36298" s="220"/>
    </row>
    <row r="36299" spans="7:7">
      <c r="G36299" s="220"/>
    </row>
    <row r="36300" spans="7:7">
      <c r="G36300" s="220"/>
    </row>
    <row r="36301" spans="7:7">
      <c r="G36301" s="220"/>
    </row>
    <row r="36302" spans="7:7">
      <c r="G36302" s="220"/>
    </row>
    <row r="36303" spans="7:7">
      <c r="G36303" s="220"/>
    </row>
    <row r="36304" spans="7:7">
      <c r="G36304" s="220"/>
    </row>
    <row r="36305" spans="7:7">
      <c r="G36305" s="220"/>
    </row>
    <row r="36306" spans="7:7">
      <c r="G36306" s="220"/>
    </row>
    <row r="36307" spans="7:7">
      <c r="G36307" s="220"/>
    </row>
    <row r="36308" spans="7:7">
      <c r="G36308" s="220"/>
    </row>
    <row r="36309" spans="7:7">
      <c r="G36309" s="220"/>
    </row>
    <row r="36310" spans="7:7">
      <c r="G36310" s="220"/>
    </row>
    <row r="36311" spans="7:7">
      <c r="G36311" s="220"/>
    </row>
    <row r="36312" spans="7:7">
      <c r="G36312" s="220"/>
    </row>
    <row r="36313" spans="7:7">
      <c r="G36313" s="220"/>
    </row>
    <row r="36314" spans="7:7">
      <c r="G36314" s="220"/>
    </row>
    <row r="36315" spans="7:7">
      <c r="G36315" s="220"/>
    </row>
    <row r="36316" spans="7:7">
      <c r="G36316" s="220"/>
    </row>
    <row r="36317" spans="7:7">
      <c r="G36317" s="220"/>
    </row>
    <row r="36318" spans="7:7">
      <c r="G36318" s="220"/>
    </row>
    <row r="36319" spans="7:7">
      <c r="G36319" s="220"/>
    </row>
    <row r="36320" spans="7:7">
      <c r="G36320" s="220"/>
    </row>
    <row r="36321" spans="7:7">
      <c r="G36321" s="220"/>
    </row>
    <row r="36322" spans="7:7">
      <c r="G36322" s="220"/>
    </row>
    <row r="36323" spans="7:7">
      <c r="G36323" s="220"/>
    </row>
    <row r="36324" spans="7:7">
      <c r="G36324" s="220"/>
    </row>
    <row r="36325" spans="7:7">
      <c r="G36325" s="220"/>
    </row>
    <row r="36326" spans="7:7">
      <c r="G36326" s="220"/>
    </row>
    <row r="36327" spans="7:7">
      <c r="G36327" s="220"/>
    </row>
    <row r="36328" spans="7:7">
      <c r="G36328" s="220"/>
    </row>
    <row r="36329" spans="7:7">
      <c r="G36329" s="220"/>
    </row>
    <row r="36330" spans="7:7">
      <c r="G36330" s="220"/>
    </row>
    <row r="36331" spans="7:7">
      <c r="G36331" s="220"/>
    </row>
    <row r="36332" spans="7:7">
      <c r="G36332" s="220"/>
    </row>
    <row r="36333" spans="7:7">
      <c r="G36333" s="220"/>
    </row>
    <row r="36334" spans="7:7">
      <c r="G36334" s="220"/>
    </row>
    <row r="36335" spans="7:7">
      <c r="G36335" s="220"/>
    </row>
    <row r="36336" spans="7:7">
      <c r="G36336" s="220"/>
    </row>
    <row r="36337" spans="7:7">
      <c r="G36337" s="220"/>
    </row>
    <row r="36338" spans="7:7">
      <c r="G36338" s="220"/>
    </row>
    <row r="36339" spans="7:7">
      <c r="G36339" s="220"/>
    </row>
    <row r="36340" spans="7:7">
      <c r="G36340" s="220"/>
    </row>
    <row r="36341" spans="7:7">
      <c r="G36341" s="220"/>
    </row>
    <row r="36342" spans="7:7">
      <c r="G36342" s="220"/>
    </row>
    <row r="36343" spans="7:7">
      <c r="G36343" s="220"/>
    </row>
    <row r="36344" spans="7:7">
      <c r="G36344" s="220"/>
    </row>
    <row r="36345" spans="7:7">
      <c r="G36345" s="220"/>
    </row>
    <row r="36346" spans="7:7">
      <c r="G36346" s="220"/>
    </row>
    <row r="36347" spans="7:7">
      <c r="G36347" s="220"/>
    </row>
    <row r="36348" spans="7:7">
      <c r="G36348" s="220"/>
    </row>
    <row r="36349" spans="7:7">
      <c r="G36349" s="220"/>
    </row>
    <row r="36350" spans="7:7">
      <c r="G36350" s="220"/>
    </row>
    <row r="36351" spans="7:7">
      <c r="G36351" s="220"/>
    </row>
    <row r="36352" spans="7:7">
      <c r="G36352" s="220"/>
    </row>
    <row r="36353" spans="7:7">
      <c r="G36353" s="220"/>
    </row>
    <row r="36354" spans="7:7">
      <c r="G36354" s="220"/>
    </row>
    <row r="36355" spans="7:7">
      <c r="G36355" s="220"/>
    </row>
    <row r="36356" spans="7:7">
      <c r="G36356" s="220"/>
    </row>
    <row r="36357" spans="7:7">
      <c r="G36357" s="220"/>
    </row>
    <row r="36358" spans="7:7">
      <c r="G36358" s="220"/>
    </row>
    <row r="36359" spans="7:7">
      <c r="G36359" s="220"/>
    </row>
    <row r="36360" spans="7:7">
      <c r="G36360" s="220"/>
    </row>
    <row r="36361" spans="7:7">
      <c r="G36361" s="220"/>
    </row>
    <row r="36362" spans="7:7">
      <c r="G36362" s="220"/>
    </row>
    <row r="36363" spans="7:7">
      <c r="G36363" s="220"/>
    </row>
    <row r="36364" spans="7:7">
      <c r="G36364" s="220"/>
    </row>
    <row r="36365" spans="7:7">
      <c r="G36365" s="220"/>
    </row>
    <row r="36366" spans="7:7">
      <c r="G36366" s="220"/>
    </row>
    <row r="36367" spans="7:7">
      <c r="G36367" s="220"/>
    </row>
    <row r="36368" spans="7:7">
      <c r="G36368" s="220"/>
    </row>
    <row r="36369" spans="7:7">
      <c r="G36369" s="220"/>
    </row>
    <row r="36370" spans="7:7">
      <c r="G36370" s="220"/>
    </row>
    <row r="36371" spans="7:7">
      <c r="G36371" s="220"/>
    </row>
    <row r="36372" spans="7:7">
      <c r="G36372" s="220"/>
    </row>
    <row r="36373" spans="7:7">
      <c r="G36373" s="220"/>
    </row>
    <row r="36374" spans="7:7">
      <c r="G36374" s="220"/>
    </row>
    <row r="36375" spans="7:7">
      <c r="G36375" s="220"/>
    </row>
    <row r="36376" spans="7:7">
      <c r="G36376" s="220"/>
    </row>
    <row r="36377" spans="7:7">
      <c r="G36377" s="220"/>
    </row>
    <row r="36378" spans="7:7">
      <c r="G36378" s="220"/>
    </row>
    <row r="36379" spans="7:7">
      <c r="G36379" s="220"/>
    </row>
    <row r="36380" spans="7:7">
      <c r="G36380" s="220"/>
    </row>
    <row r="36381" spans="7:7">
      <c r="G36381" s="220"/>
    </row>
    <row r="36382" spans="7:7">
      <c r="G36382" s="220"/>
    </row>
    <row r="36383" spans="7:7">
      <c r="G36383" s="220"/>
    </row>
    <row r="36384" spans="7:7">
      <c r="G36384" s="220"/>
    </row>
    <row r="36385" spans="7:7">
      <c r="G36385" s="220"/>
    </row>
    <row r="36386" spans="7:7">
      <c r="G36386" s="220"/>
    </row>
    <row r="36387" spans="7:7">
      <c r="G36387" s="220"/>
    </row>
    <row r="36388" spans="7:7">
      <c r="G36388" s="220"/>
    </row>
    <row r="36389" spans="7:7">
      <c r="G36389" s="220"/>
    </row>
    <row r="36390" spans="7:7">
      <c r="G36390" s="220"/>
    </row>
    <row r="36391" spans="7:7">
      <c r="G36391" s="220"/>
    </row>
    <row r="36392" spans="7:7">
      <c r="G36392" s="220"/>
    </row>
    <row r="36393" spans="7:7">
      <c r="G36393" s="220"/>
    </row>
    <row r="36394" spans="7:7">
      <c r="G36394" s="220"/>
    </row>
    <row r="36395" spans="7:7">
      <c r="G36395" s="220"/>
    </row>
    <row r="36396" spans="7:7">
      <c r="G36396" s="220"/>
    </row>
    <row r="36397" spans="7:7">
      <c r="G36397" s="220"/>
    </row>
    <row r="36398" spans="7:7">
      <c r="G36398" s="220"/>
    </row>
    <row r="36399" spans="7:7">
      <c r="G36399" s="220"/>
    </row>
    <row r="36400" spans="7:7">
      <c r="G36400" s="220"/>
    </row>
    <row r="36401" spans="7:7">
      <c r="G36401" s="220"/>
    </row>
    <row r="36402" spans="7:7">
      <c r="G36402" s="220"/>
    </row>
    <row r="36403" spans="7:7">
      <c r="G36403" s="220"/>
    </row>
    <row r="36404" spans="7:7">
      <c r="G36404" s="220"/>
    </row>
    <row r="36405" spans="7:7">
      <c r="G36405" s="220"/>
    </row>
    <row r="36406" spans="7:7">
      <c r="G36406" s="220"/>
    </row>
    <row r="36407" spans="7:7">
      <c r="G36407" s="220"/>
    </row>
    <row r="36408" spans="7:7">
      <c r="G36408" s="220"/>
    </row>
    <row r="36409" spans="7:7">
      <c r="G36409" s="220"/>
    </row>
    <row r="36410" spans="7:7">
      <c r="G36410" s="220"/>
    </row>
    <row r="36411" spans="7:7">
      <c r="G36411" s="220"/>
    </row>
    <row r="36412" spans="7:7">
      <c r="G36412" s="220"/>
    </row>
    <row r="36413" spans="7:7">
      <c r="G36413" s="220"/>
    </row>
    <row r="36414" spans="7:7">
      <c r="G36414" s="220"/>
    </row>
    <row r="36415" spans="7:7">
      <c r="G36415" s="220"/>
    </row>
    <row r="36416" spans="7:7">
      <c r="G36416" s="220"/>
    </row>
    <row r="36417" spans="7:7">
      <c r="G36417" s="220"/>
    </row>
    <row r="36418" spans="7:7">
      <c r="G36418" s="220"/>
    </row>
    <row r="36419" spans="7:7">
      <c r="G36419" s="220"/>
    </row>
    <row r="36420" spans="7:7">
      <c r="G36420" s="220"/>
    </row>
    <row r="36421" spans="7:7">
      <c r="G36421" s="220"/>
    </row>
    <row r="36422" spans="7:7">
      <c r="G36422" s="220"/>
    </row>
    <row r="36423" spans="7:7">
      <c r="G36423" s="220"/>
    </row>
    <row r="36424" spans="7:7">
      <c r="G36424" s="220"/>
    </row>
    <row r="36425" spans="7:7">
      <c r="G36425" s="220"/>
    </row>
    <row r="36426" spans="7:7">
      <c r="G36426" s="220"/>
    </row>
    <row r="36427" spans="7:7">
      <c r="G36427" s="220"/>
    </row>
    <row r="36428" spans="7:7">
      <c r="G36428" s="220"/>
    </row>
    <row r="36429" spans="7:7">
      <c r="G36429" s="220"/>
    </row>
    <row r="36430" spans="7:7">
      <c r="G36430" s="220"/>
    </row>
    <row r="36431" spans="7:7">
      <c r="G36431" s="220"/>
    </row>
    <row r="36432" spans="7:7">
      <c r="G36432" s="220"/>
    </row>
    <row r="36433" spans="7:7">
      <c r="G36433" s="220"/>
    </row>
    <row r="36434" spans="7:7">
      <c r="G36434" s="220"/>
    </row>
    <row r="36435" spans="7:7">
      <c r="G36435" s="220"/>
    </row>
    <row r="36436" spans="7:7">
      <c r="G36436" s="220"/>
    </row>
    <row r="36437" spans="7:7">
      <c r="G36437" s="220"/>
    </row>
    <row r="36438" spans="7:7">
      <c r="G36438" s="220"/>
    </row>
    <row r="36439" spans="7:7">
      <c r="G36439" s="220"/>
    </row>
    <row r="36440" spans="7:7">
      <c r="G36440" s="220"/>
    </row>
    <row r="36441" spans="7:7">
      <c r="G36441" s="220"/>
    </row>
    <row r="36442" spans="7:7">
      <c r="G36442" s="220"/>
    </row>
    <row r="36443" spans="7:7">
      <c r="G36443" s="220"/>
    </row>
    <row r="36444" spans="7:7">
      <c r="G36444" s="220"/>
    </row>
    <row r="36445" spans="7:7">
      <c r="G36445" s="220"/>
    </row>
    <row r="36446" spans="7:7">
      <c r="G36446" s="220"/>
    </row>
    <row r="36447" spans="7:7">
      <c r="G36447" s="220"/>
    </row>
    <row r="36448" spans="7:7">
      <c r="G36448" s="220"/>
    </row>
    <row r="36449" spans="7:7">
      <c r="G36449" s="220"/>
    </row>
    <row r="36450" spans="7:7">
      <c r="G36450" s="220"/>
    </row>
    <row r="36451" spans="7:7">
      <c r="G36451" s="220"/>
    </row>
    <row r="36452" spans="7:7">
      <c r="G36452" s="220"/>
    </row>
    <row r="36453" spans="7:7">
      <c r="G36453" s="220"/>
    </row>
    <row r="36454" spans="7:7">
      <c r="G36454" s="220"/>
    </row>
    <row r="36455" spans="7:7">
      <c r="G36455" s="220"/>
    </row>
    <row r="36456" spans="7:7">
      <c r="G36456" s="220"/>
    </row>
    <row r="36457" spans="7:7">
      <c r="G36457" s="220"/>
    </row>
    <row r="36458" spans="7:7">
      <c r="G36458" s="220"/>
    </row>
    <row r="36459" spans="7:7">
      <c r="G36459" s="220"/>
    </row>
    <row r="36460" spans="7:7">
      <c r="G36460" s="220"/>
    </row>
    <row r="36461" spans="7:7">
      <c r="G36461" s="220"/>
    </row>
    <row r="36462" spans="7:7">
      <c r="G36462" s="220"/>
    </row>
    <row r="36463" spans="7:7">
      <c r="G36463" s="220"/>
    </row>
    <row r="36464" spans="7:7">
      <c r="G36464" s="220"/>
    </row>
    <row r="36465" spans="7:7">
      <c r="G36465" s="220"/>
    </row>
    <row r="36466" spans="7:7">
      <c r="G36466" s="220"/>
    </row>
    <row r="36467" spans="7:7">
      <c r="G36467" s="220"/>
    </row>
    <row r="36468" spans="7:7">
      <c r="G36468" s="220"/>
    </row>
    <row r="36469" spans="7:7">
      <c r="G36469" s="220"/>
    </row>
    <row r="36470" spans="7:7">
      <c r="G36470" s="220"/>
    </row>
    <row r="36471" spans="7:7">
      <c r="G36471" s="220"/>
    </row>
    <row r="36472" spans="7:7">
      <c r="G36472" s="220"/>
    </row>
    <row r="36473" spans="7:7">
      <c r="G36473" s="220"/>
    </row>
    <row r="36474" spans="7:7">
      <c r="G36474" s="220"/>
    </row>
    <row r="36475" spans="7:7">
      <c r="G36475" s="220"/>
    </row>
    <row r="36476" spans="7:7">
      <c r="G36476" s="220"/>
    </row>
    <row r="36477" spans="7:7">
      <c r="G36477" s="220"/>
    </row>
    <row r="36478" spans="7:7">
      <c r="G36478" s="220"/>
    </row>
    <row r="36479" spans="7:7">
      <c r="G36479" s="220"/>
    </row>
    <row r="36480" spans="7:7">
      <c r="G36480" s="220"/>
    </row>
    <row r="36481" spans="7:7">
      <c r="G36481" s="220"/>
    </row>
    <row r="36482" spans="7:7">
      <c r="G36482" s="220"/>
    </row>
    <row r="36483" spans="7:7">
      <c r="G36483" s="220"/>
    </row>
    <row r="36484" spans="7:7">
      <c r="G36484" s="220"/>
    </row>
    <row r="36485" spans="7:7">
      <c r="G36485" s="220"/>
    </row>
    <row r="36486" spans="7:7">
      <c r="G36486" s="220"/>
    </row>
    <row r="36487" spans="7:7">
      <c r="G36487" s="220"/>
    </row>
    <row r="36488" spans="7:7">
      <c r="G36488" s="220"/>
    </row>
    <row r="36489" spans="7:7">
      <c r="G36489" s="220"/>
    </row>
    <row r="36490" spans="7:7">
      <c r="G36490" s="220"/>
    </row>
    <row r="36491" spans="7:7">
      <c r="G36491" s="220"/>
    </row>
    <row r="36492" spans="7:7">
      <c r="G36492" s="220"/>
    </row>
    <row r="36493" spans="7:7">
      <c r="G36493" s="220"/>
    </row>
    <row r="36494" spans="7:7">
      <c r="G36494" s="220"/>
    </row>
    <row r="36495" spans="7:7">
      <c r="G36495" s="220"/>
    </row>
    <row r="36496" spans="7:7">
      <c r="G36496" s="220"/>
    </row>
    <row r="36497" spans="7:7">
      <c r="G36497" s="220"/>
    </row>
    <row r="36498" spans="7:7">
      <c r="G36498" s="220"/>
    </row>
    <row r="36499" spans="7:7">
      <c r="G36499" s="220"/>
    </row>
    <row r="36500" spans="7:7">
      <c r="G36500" s="220"/>
    </row>
    <row r="36501" spans="7:7">
      <c r="G36501" s="220"/>
    </row>
    <row r="36502" spans="7:7">
      <c r="G36502" s="220"/>
    </row>
    <row r="36503" spans="7:7">
      <c r="G36503" s="220"/>
    </row>
    <row r="36504" spans="7:7">
      <c r="G36504" s="220"/>
    </row>
    <row r="36505" spans="7:7">
      <c r="G36505" s="220"/>
    </row>
    <row r="36506" spans="7:7">
      <c r="G36506" s="220"/>
    </row>
    <row r="36507" spans="7:7">
      <c r="G36507" s="220"/>
    </row>
    <row r="36508" spans="7:7">
      <c r="G36508" s="220"/>
    </row>
    <row r="36509" spans="7:7">
      <c r="G36509" s="220"/>
    </row>
    <row r="36510" spans="7:7">
      <c r="G36510" s="220"/>
    </row>
    <row r="36511" spans="7:7">
      <c r="G36511" s="220"/>
    </row>
    <row r="36512" spans="7:7">
      <c r="G36512" s="220"/>
    </row>
    <row r="36513" spans="7:7">
      <c r="G36513" s="220"/>
    </row>
    <row r="36514" spans="7:7">
      <c r="G36514" s="220"/>
    </row>
    <row r="36515" spans="7:7">
      <c r="G36515" s="220"/>
    </row>
    <row r="36516" spans="7:7">
      <c r="G36516" s="220"/>
    </row>
    <row r="36517" spans="7:7">
      <c r="G36517" s="220"/>
    </row>
    <row r="36518" spans="7:7">
      <c r="G36518" s="220"/>
    </row>
    <row r="36519" spans="7:7">
      <c r="G36519" s="220"/>
    </row>
    <row r="36520" spans="7:7">
      <c r="G36520" s="220"/>
    </row>
    <row r="36521" spans="7:7">
      <c r="G36521" s="220"/>
    </row>
    <row r="36522" spans="7:7">
      <c r="G36522" s="220"/>
    </row>
    <row r="36523" spans="7:7">
      <c r="G36523" s="220"/>
    </row>
    <row r="36524" spans="7:7">
      <c r="G36524" s="220"/>
    </row>
    <row r="36525" spans="7:7">
      <c r="G36525" s="220"/>
    </row>
    <row r="36526" spans="7:7">
      <c r="G36526" s="220"/>
    </row>
    <row r="36527" spans="7:7">
      <c r="G36527" s="220"/>
    </row>
    <row r="36528" spans="7:7">
      <c r="G36528" s="220"/>
    </row>
    <row r="36529" spans="7:7">
      <c r="G36529" s="220"/>
    </row>
    <row r="36530" spans="7:7">
      <c r="G36530" s="220"/>
    </row>
    <row r="36531" spans="7:7">
      <c r="G36531" s="220"/>
    </row>
    <row r="36532" spans="7:7">
      <c r="G36532" s="220"/>
    </row>
    <row r="36533" spans="7:7">
      <c r="G36533" s="220"/>
    </row>
    <row r="36534" spans="7:7">
      <c r="G36534" s="220"/>
    </row>
    <row r="36535" spans="7:7">
      <c r="G36535" s="220"/>
    </row>
    <row r="36536" spans="7:7">
      <c r="G36536" s="220"/>
    </row>
    <row r="36537" spans="7:7">
      <c r="G36537" s="220"/>
    </row>
    <row r="36538" spans="7:7">
      <c r="G36538" s="220"/>
    </row>
    <row r="36539" spans="7:7">
      <c r="G36539" s="220"/>
    </row>
    <row r="36540" spans="7:7">
      <c r="G36540" s="220"/>
    </row>
    <row r="36541" spans="7:7">
      <c r="G36541" s="220"/>
    </row>
    <row r="36542" spans="7:7">
      <c r="G36542" s="220"/>
    </row>
    <row r="36543" spans="7:7">
      <c r="G36543" s="220"/>
    </row>
    <row r="36544" spans="7:7">
      <c r="G36544" s="220"/>
    </row>
    <row r="36545" spans="7:7">
      <c r="G36545" s="220"/>
    </row>
    <row r="36546" spans="7:7">
      <c r="G36546" s="220"/>
    </row>
    <row r="36547" spans="7:7">
      <c r="G36547" s="220"/>
    </row>
    <row r="36548" spans="7:7">
      <c r="G36548" s="220"/>
    </row>
    <row r="36549" spans="7:7">
      <c r="G36549" s="220"/>
    </row>
    <row r="36550" spans="7:7">
      <c r="G36550" s="220"/>
    </row>
    <row r="36551" spans="7:7">
      <c r="G36551" s="220"/>
    </row>
    <row r="36552" spans="7:7">
      <c r="G36552" s="220"/>
    </row>
    <row r="36553" spans="7:7">
      <c r="G36553" s="220"/>
    </row>
    <row r="36554" spans="7:7">
      <c r="G36554" s="220"/>
    </row>
    <row r="36555" spans="7:7">
      <c r="G36555" s="220"/>
    </row>
    <row r="36556" spans="7:7">
      <c r="G36556" s="220"/>
    </row>
    <row r="36557" spans="7:7">
      <c r="G36557" s="220"/>
    </row>
    <row r="36558" spans="7:7">
      <c r="G36558" s="220"/>
    </row>
    <row r="36559" spans="7:7">
      <c r="G36559" s="220"/>
    </row>
    <row r="36560" spans="7:7">
      <c r="G36560" s="220"/>
    </row>
    <row r="36561" spans="7:7">
      <c r="G36561" s="220"/>
    </row>
    <row r="36562" spans="7:7">
      <c r="G36562" s="220"/>
    </row>
    <row r="36563" spans="7:7">
      <c r="G36563" s="220"/>
    </row>
    <row r="36564" spans="7:7">
      <c r="G36564" s="220"/>
    </row>
    <row r="36565" spans="7:7">
      <c r="G36565" s="220"/>
    </row>
    <row r="36566" spans="7:7">
      <c r="G36566" s="220"/>
    </row>
    <row r="36567" spans="7:7">
      <c r="G36567" s="220"/>
    </row>
    <row r="36568" spans="7:7">
      <c r="G36568" s="220"/>
    </row>
    <row r="36569" spans="7:7">
      <c r="G36569" s="220"/>
    </row>
    <row r="36570" spans="7:7">
      <c r="G36570" s="220"/>
    </row>
    <row r="36571" spans="7:7">
      <c r="G36571" s="220"/>
    </row>
    <row r="36572" spans="7:7">
      <c r="G36572" s="220"/>
    </row>
    <row r="36573" spans="7:7">
      <c r="G36573" s="220"/>
    </row>
    <row r="36574" spans="7:7">
      <c r="G36574" s="220"/>
    </row>
    <row r="36575" spans="7:7">
      <c r="G36575" s="220"/>
    </row>
    <row r="36576" spans="7:7">
      <c r="G36576" s="220"/>
    </row>
    <row r="36577" spans="7:7">
      <c r="G36577" s="220"/>
    </row>
    <row r="36578" spans="7:7">
      <c r="G36578" s="220"/>
    </row>
    <row r="36579" spans="7:7">
      <c r="G36579" s="220"/>
    </row>
    <row r="36580" spans="7:7">
      <c r="G36580" s="220"/>
    </row>
    <row r="36581" spans="7:7">
      <c r="G36581" s="220"/>
    </row>
    <row r="36582" spans="7:7">
      <c r="G36582" s="220"/>
    </row>
    <row r="36583" spans="7:7">
      <c r="G36583" s="220"/>
    </row>
    <row r="36584" spans="7:7">
      <c r="G36584" s="220"/>
    </row>
    <row r="36585" spans="7:7">
      <c r="G36585" s="220"/>
    </row>
    <row r="36586" spans="7:7">
      <c r="G36586" s="220"/>
    </row>
    <row r="36587" spans="7:7">
      <c r="G36587" s="220"/>
    </row>
    <row r="36588" spans="7:7">
      <c r="G36588" s="220"/>
    </row>
    <row r="36589" spans="7:7">
      <c r="G36589" s="220"/>
    </row>
    <row r="36590" spans="7:7">
      <c r="G36590" s="220"/>
    </row>
    <row r="36591" spans="7:7">
      <c r="G36591" s="220"/>
    </row>
    <row r="36592" spans="7:7">
      <c r="G36592" s="220"/>
    </row>
    <row r="36593" spans="7:7">
      <c r="G36593" s="220"/>
    </row>
    <row r="36594" spans="7:7">
      <c r="G36594" s="220"/>
    </row>
    <row r="36595" spans="7:7">
      <c r="G36595" s="220"/>
    </row>
    <row r="36596" spans="7:7">
      <c r="G36596" s="220"/>
    </row>
    <row r="36597" spans="7:7">
      <c r="G36597" s="220"/>
    </row>
    <row r="36598" spans="7:7">
      <c r="G36598" s="220"/>
    </row>
    <row r="36599" spans="7:7">
      <c r="G36599" s="220"/>
    </row>
    <row r="36600" spans="7:7">
      <c r="G36600" s="220"/>
    </row>
    <row r="36601" spans="7:7">
      <c r="G36601" s="220"/>
    </row>
    <row r="36602" spans="7:7">
      <c r="G36602" s="220"/>
    </row>
    <row r="36603" spans="7:7">
      <c r="G36603" s="220"/>
    </row>
    <row r="36604" spans="7:7">
      <c r="G36604" s="220"/>
    </row>
    <row r="36605" spans="7:7">
      <c r="G36605" s="220"/>
    </row>
    <row r="36606" spans="7:7">
      <c r="G36606" s="220"/>
    </row>
    <row r="36607" spans="7:7">
      <c r="G36607" s="220"/>
    </row>
    <row r="36608" spans="7:7">
      <c r="G36608" s="220"/>
    </row>
    <row r="36609" spans="7:7">
      <c r="G36609" s="220"/>
    </row>
    <row r="36610" spans="7:7">
      <c r="G36610" s="220"/>
    </row>
    <row r="36611" spans="7:7">
      <c r="G36611" s="220"/>
    </row>
    <row r="36612" spans="7:7">
      <c r="G36612" s="220"/>
    </row>
    <row r="36613" spans="7:7">
      <c r="G36613" s="220"/>
    </row>
    <row r="36614" spans="7:7">
      <c r="G36614" s="220"/>
    </row>
    <row r="36615" spans="7:7">
      <c r="G36615" s="220"/>
    </row>
    <row r="36616" spans="7:7">
      <c r="G36616" s="220"/>
    </row>
    <row r="36617" spans="7:7">
      <c r="G36617" s="220"/>
    </row>
    <row r="36618" spans="7:7">
      <c r="G36618" s="220"/>
    </row>
    <row r="36619" spans="7:7">
      <c r="G36619" s="220"/>
    </row>
    <row r="36620" spans="7:7">
      <c r="G36620" s="220"/>
    </row>
    <row r="36621" spans="7:7">
      <c r="G36621" s="220"/>
    </row>
    <row r="36622" spans="7:7">
      <c r="G36622" s="220"/>
    </row>
    <row r="36623" spans="7:7">
      <c r="G36623" s="220"/>
    </row>
    <row r="36624" spans="7:7">
      <c r="G36624" s="220"/>
    </row>
    <row r="36625" spans="7:7">
      <c r="G36625" s="220"/>
    </row>
    <row r="36626" spans="7:7">
      <c r="G36626" s="220"/>
    </row>
    <row r="36627" spans="7:7">
      <c r="G36627" s="220"/>
    </row>
    <row r="36628" spans="7:7">
      <c r="G36628" s="220"/>
    </row>
    <row r="36629" spans="7:7">
      <c r="G36629" s="220"/>
    </row>
    <row r="36630" spans="7:7">
      <c r="G36630" s="220"/>
    </row>
    <row r="36631" spans="7:7">
      <c r="G36631" s="220"/>
    </row>
    <row r="36632" spans="7:7">
      <c r="G36632" s="220"/>
    </row>
    <row r="36633" spans="7:7">
      <c r="G36633" s="220"/>
    </row>
    <row r="36634" spans="7:7">
      <c r="G36634" s="220"/>
    </row>
    <row r="36635" spans="7:7">
      <c r="G36635" s="220"/>
    </row>
    <row r="36636" spans="7:7">
      <c r="G36636" s="220"/>
    </row>
    <row r="36637" spans="7:7">
      <c r="G36637" s="220"/>
    </row>
    <row r="36638" spans="7:7">
      <c r="G36638" s="220"/>
    </row>
    <row r="36639" spans="7:7">
      <c r="G36639" s="220"/>
    </row>
    <row r="36640" spans="7:7">
      <c r="G36640" s="220"/>
    </row>
    <row r="36641" spans="7:7">
      <c r="G36641" s="220"/>
    </row>
    <row r="36642" spans="7:7">
      <c r="G36642" s="220"/>
    </row>
    <row r="36643" spans="7:7">
      <c r="G36643" s="220"/>
    </row>
    <row r="36644" spans="7:7">
      <c r="G36644" s="220"/>
    </row>
    <row r="36645" spans="7:7">
      <c r="G36645" s="220"/>
    </row>
    <row r="36646" spans="7:7">
      <c r="G36646" s="220"/>
    </row>
    <row r="36647" spans="7:7">
      <c r="G36647" s="220"/>
    </row>
    <row r="36648" spans="7:7">
      <c r="G36648" s="220"/>
    </row>
    <row r="36649" spans="7:7">
      <c r="G36649" s="220"/>
    </row>
    <row r="36650" spans="7:7">
      <c r="G36650" s="220"/>
    </row>
    <row r="36651" spans="7:7">
      <c r="G36651" s="220"/>
    </row>
    <row r="36652" spans="7:7">
      <c r="G36652" s="220"/>
    </row>
    <row r="36653" spans="7:7">
      <c r="G36653" s="220"/>
    </row>
    <row r="36654" spans="7:7">
      <c r="G36654" s="220"/>
    </row>
    <row r="36655" spans="7:7">
      <c r="G36655" s="220"/>
    </row>
    <row r="36656" spans="7:7">
      <c r="G36656" s="220"/>
    </row>
    <row r="36657" spans="7:7">
      <c r="G36657" s="220"/>
    </row>
    <row r="36658" spans="7:7">
      <c r="G36658" s="220"/>
    </row>
    <row r="36659" spans="7:7">
      <c r="G36659" s="220"/>
    </row>
    <row r="36660" spans="7:7">
      <c r="G36660" s="220"/>
    </row>
    <row r="36661" spans="7:7">
      <c r="G36661" s="220"/>
    </row>
    <row r="36662" spans="7:7">
      <c r="G36662" s="220"/>
    </row>
    <row r="36663" spans="7:7">
      <c r="G36663" s="220"/>
    </row>
    <row r="36664" spans="7:7">
      <c r="G36664" s="220"/>
    </row>
    <row r="36665" spans="7:7">
      <c r="G36665" s="220"/>
    </row>
    <row r="36666" spans="7:7">
      <c r="G36666" s="220"/>
    </row>
    <row r="36667" spans="7:7">
      <c r="G36667" s="220"/>
    </row>
    <row r="36668" spans="7:7">
      <c r="G36668" s="220"/>
    </row>
    <row r="36669" spans="7:7">
      <c r="G36669" s="220"/>
    </row>
    <row r="36670" spans="7:7">
      <c r="G36670" s="220"/>
    </row>
    <row r="36671" spans="7:7">
      <c r="G36671" s="220"/>
    </row>
    <row r="36672" spans="7:7">
      <c r="G36672" s="220"/>
    </row>
    <row r="36673" spans="7:7">
      <c r="G36673" s="220"/>
    </row>
    <row r="36674" spans="7:7">
      <c r="G36674" s="220"/>
    </row>
    <row r="36675" spans="7:7">
      <c r="G36675" s="220"/>
    </row>
    <row r="36676" spans="7:7">
      <c r="G36676" s="220"/>
    </row>
    <row r="36677" spans="7:7">
      <c r="G36677" s="220"/>
    </row>
    <row r="36678" spans="7:7">
      <c r="G36678" s="220"/>
    </row>
    <row r="36679" spans="7:7">
      <c r="G36679" s="220"/>
    </row>
    <row r="36680" spans="7:7">
      <c r="G36680" s="220"/>
    </row>
    <row r="36681" spans="7:7">
      <c r="G36681" s="220"/>
    </row>
    <row r="36682" spans="7:7">
      <c r="G36682" s="220"/>
    </row>
    <row r="36683" spans="7:7">
      <c r="G36683" s="220"/>
    </row>
    <row r="36684" spans="7:7">
      <c r="G36684" s="220"/>
    </row>
    <row r="36685" spans="7:7">
      <c r="G36685" s="220"/>
    </row>
    <row r="36686" spans="7:7">
      <c r="G36686" s="220"/>
    </row>
    <row r="36687" spans="7:7">
      <c r="G36687" s="220"/>
    </row>
    <row r="36688" spans="7:7">
      <c r="G36688" s="220"/>
    </row>
    <row r="36689" spans="7:7">
      <c r="G36689" s="220"/>
    </row>
    <row r="36690" spans="7:7">
      <c r="G36690" s="220"/>
    </row>
    <row r="36691" spans="7:7">
      <c r="G36691" s="220"/>
    </row>
    <row r="36692" spans="7:7">
      <c r="G36692" s="220"/>
    </row>
    <row r="36693" spans="7:7">
      <c r="G36693" s="220"/>
    </row>
    <row r="36694" spans="7:7">
      <c r="G36694" s="220"/>
    </row>
    <row r="36695" spans="7:7">
      <c r="G36695" s="220"/>
    </row>
    <row r="36696" spans="7:7">
      <c r="G36696" s="220"/>
    </row>
    <row r="36697" spans="7:7">
      <c r="G36697" s="220"/>
    </row>
    <row r="36698" spans="7:7">
      <c r="G36698" s="220"/>
    </row>
    <row r="36699" spans="7:7">
      <c r="G36699" s="220"/>
    </row>
    <row r="36700" spans="7:7">
      <c r="G36700" s="220"/>
    </row>
    <row r="36701" spans="7:7">
      <c r="G36701" s="220"/>
    </row>
    <row r="36702" spans="7:7">
      <c r="G36702" s="220"/>
    </row>
    <row r="36703" spans="7:7">
      <c r="G36703" s="220"/>
    </row>
    <row r="36704" spans="7:7">
      <c r="G36704" s="220"/>
    </row>
    <row r="36705" spans="7:7">
      <c r="G36705" s="220"/>
    </row>
    <row r="36706" spans="7:7">
      <c r="G36706" s="220"/>
    </row>
    <row r="36707" spans="7:7">
      <c r="G36707" s="220"/>
    </row>
    <row r="36708" spans="7:7">
      <c r="G36708" s="220"/>
    </row>
    <row r="36709" spans="7:7">
      <c r="G36709" s="220"/>
    </row>
    <row r="36710" spans="7:7">
      <c r="G36710" s="220"/>
    </row>
    <row r="36711" spans="7:7">
      <c r="G36711" s="220"/>
    </row>
    <row r="36712" spans="7:7">
      <c r="G36712" s="220"/>
    </row>
    <row r="36713" spans="7:7">
      <c r="G36713" s="220"/>
    </row>
    <row r="36714" spans="7:7">
      <c r="G36714" s="220"/>
    </row>
    <row r="36715" spans="7:7">
      <c r="G36715" s="220"/>
    </row>
    <row r="36716" spans="7:7">
      <c r="G36716" s="220"/>
    </row>
    <row r="36717" spans="7:7">
      <c r="G36717" s="220"/>
    </row>
    <row r="36718" spans="7:7">
      <c r="G36718" s="220"/>
    </row>
    <row r="36719" spans="7:7">
      <c r="G36719" s="220"/>
    </row>
    <row r="36720" spans="7:7">
      <c r="G36720" s="220"/>
    </row>
    <row r="36721" spans="7:7">
      <c r="G36721" s="220"/>
    </row>
    <row r="36722" spans="7:7">
      <c r="G36722" s="220"/>
    </row>
    <row r="36723" spans="7:7">
      <c r="G36723" s="220"/>
    </row>
    <row r="36724" spans="7:7">
      <c r="G36724" s="220"/>
    </row>
    <row r="36725" spans="7:7">
      <c r="G36725" s="220"/>
    </row>
    <row r="36726" spans="7:7">
      <c r="G36726" s="220"/>
    </row>
    <row r="36727" spans="7:7">
      <c r="G36727" s="220"/>
    </row>
    <row r="36728" spans="7:7">
      <c r="G36728" s="220"/>
    </row>
    <row r="36729" spans="7:7">
      <c r="G36729" s="220"/>
    </row>
    <row r="36730" spans="7:7">
      <c r="G36730" s="220"/>
    </row>
    <row r="36731" spans="7:7">
      <c r="G36731" s="220"/>
    </row>
    <row r="36732" spans="7:7">
      <c r="G36732" s="220"/>
    </row>
    <row r="36733" spans="7:7">
      <c r="G36733" s="220"/>
    </row>
    <row r="36734" spans="7:7">
      <c r="G36734" s="220"/>
    </row>
    <row r="36735" spans="7:7">
      <c r="G36735" s="220"/>
    </row>
    <row r="36736" spans="7:7">
      <c r="G36736" s="220"/>
    </row>
    <row r="36737" spans="7:7">
      <c r="G36737" s="220"/>
    </row>
    <row r="36738" spans="7:7">
      <c r="G36738" s="220"/>
    </row>
    <row r="36739" spans="7:7">
      <c r="G36739" s="220"/>
    </row>
    <row r="36740" spans="7:7">
      <c r="G36740" s="220"/>
    </row>
    <row r="36741" spans="7:7">
      <c r="G36741" s="220"/>
    </row>
    <row r="36742" spans="7:7">
      <c r="G36742" s="220"/>
    </row>
    <row r="36743" spans="7:7">
      <c r="G36743" s="220"/>
    </row>
    <row r="36744" spans="7:7">
      <c r="G36744" s="220"/>
    </row>
    <row r="36745" spans="7:7">
      <c r="G36745" s="220"/>
    </row>
    <row r="36746" spans="7:7">
      <c r="G36746" s="220"/>
    </row>
    <row r="36747" spans="7:7">
      <c r="G36747" s="220"/>
    </row>
    <row r="36748" spans="7:7">
      <c r="G36748" s="220"/>
    </row>
    <row r="36749" spans="7:7">
      <c r="G36749" s="220"/>
    </row>
    <row r="36750" spans="7:7">
      <c r="G36750" s="220"/>
    </row>
    <row r="36751" spans="7:7">
      <c r="G36751" s="220"/>
    </row>
    <row r="36752" spans="7:7">
      <c r="G36752" s="220"/>
    </row>
    <row r="36753" spans="7:7">
      <c r="G36753" s="220"/>
    </row>
    <row r="36754" spans="7:7">
      <c r="G36754" s="220"/>
    </row>
    <row r="36755" spans="7:7">
      <c r="G36755" s="220"/>
    </row>
    <row r="36756" spans="7:7">
      <c r="G36756" s="220"/>
    </row>
    <row r="36757" spans="7:7">
      <c r="G36757" s="220"/>
    </row>
    <row r="36758" spans="7:7">
      <c r="G36758" s="220"/>
    </row>
    <row r="36759" spans="7:7">
      <c r="G36759" s="220"/>
    </row>
    <row r="36760" spans="7:7">
      <c r="G36760" s="220"/>
    </row>
    <row r="36761" spans="7:7">
      <c r="G36761" s="220"/>
    </row>
    <row r="36762" spans="7:7">
      <c r="G36762" s="220"/>
    </row>
    <row r="36763" spans="7:7">
      <c r="G36763" s="220"/>
    </row>
    <row r="36764" spans="7:7">
      <c r="G36764" s="220"/>
    </row>
    <row r="36765" spans="7:7">
      <c r="G36765" s="220"/>
    </row>
    <row r="36766" spans="7:7">
      <c r="G36766" s="220"/>
    </row>
    <row r="36767" spans="7:7">
      <c r="G36767" s="220"/>
    </row>
    <row r="36768" spans="7:7">
      <c r="G36768" s="220"/>
    </row>
    <row r="36769" spans="7:7">
      <c r="G36769" s="220"/>
    </row>
    <row r="36770" spans="7:7">
      <c r="G36770" s="220"/>
    </row>
    <row r="36771" spans="7:7">
      <c r="G36771" s="220"/>
    </row>
    <row r="36772" spans="7:7">
      <c r="G36772" s="220"/>
    </row>
    <row r="36773" spans="7:7">
      <c r="G36773" s="220"/>
    </row>
    <row r="36774" spans="7:7">
      <c r="G36774" s="220"/>
    </row>
    <row r="36775" spans="7:7">
      <c r="G36775" s="220"/>
    </row>
    <row r="36776" spans="7:7">
      <c r="G36776" s="220"/>
    </row>
    <row r="36777" spans="7:7">
      <c r="G36777" s="220"/>
    </row>
    <row r="36778" spans="7:7">
      <c r="G36778" s="220"/>
    </row>
    <row r="36779" spans="7:7">
      <c r="G36779" s="220"/>
    </row>
    <row r="36780" spans="7:7">
      <c r="G36780" s="220"/>
    </row>
    <row r="36781" spans="7:7">
      <c r="G36781" s="220"/>
    </row>
    <row r="36782" spans="7:7">
      <c r="G36782" s="220"/>
    </row>
    <row r="36783" spans="7:7">
      <c r="G36783" s="220"/>
    </row>
    <row r="36784" spans="7:7">
      <c r="G36784" s="220"/>
    </row>
    <row r="36785" spans="7:7">
      <c r="G36785" s="220"/>
    </row>
    <row r="36786" spans="7:7">
      <c r="G36786" s="220"/>
    </row>
    <row r="36787" spans="7:7">
      <c r="G36787" s="220"/>
    </row>
    <row r="36788" spans="7:7">
      <c r="G36788" s="220"/>
    </row>
    <row r="36789" spans="7:7">
      <c r="G36789" s="220"/>
    </row>
    <row r="36790" spans="7:7">
      <c r="G36790" s="220"/>
    </row>
    <row r="36791" spans="7:7">
      <c r="G36791" s="220"/>
    </row>
    <row r="36792" spans="7:7">
      <c r="G36792" s="220"/>
    </row>
    <row r="36793" spans="7:7">
      <c r="G36793" s="220"/>
    </row>
    <row r="36794" spans="7:7">
      <c r="G36794" s="220"/>
    </row>
    <row r="36795" spans="7:7">
      <c r="G36795" s="220"/>
    </row>
    <row r="36796" spans="7:7">
      <c r="G36796" s="220"/>
    </row>
    <row r="36797" spans="7:7">
      <c r="G36797" s="220"/>
    </row>
    <row r="36798" spans="7:7">
      <c r="G36798" s="220"/>
    </row>
    <row r="36799" spans="7:7">
      <c r="G36799" s="220"/>
    </row>
    <row r="36800" spans="7:7">
      <c r="G36800" s="220"/>
    </row>
    <row r="36801" spans="7:7">
      <c r="G36801" s="220"/>
    </row>
    <row r="36802" spans="7:7">
      <c r="G36802" s="220"/>
    </row>
    <row r="36803" spans="7:7">
      <c r="G36803" s="220"/>
    </row>
    <row r="36804" spans="7:7">
      <c r="G36804" s="220"/>
    </row>
    <row r="36805" spans="7:7">
      <c r="G36805" s="220"/>
    </row>
    <row r="36806" spans="7:7">
      <c r="G36806" s="220"/>
    </row>
    <row r="36807" spans="7:7">
      <c r="G36807" s="220"/>
    </row>
    <row r="36808" spans="7:7">
      <c r="G36808" s="220"/>
    </row>
    <row r="36809" spans="7:7">
      <c r="G36809" s="220"/>
    </row>
    <row r="36810" spans="7:7">
      <c r="G36810" s="220"/>
    </row>
    <row r="36811" spans="7:7">
      <c r="G36811" s="220"/>
    </row>
    <row r="36812" spans="7:7">
      <c r="G36812" s="220"/>
    </row>
    <row r="36813" spans="7:7">
      <c r="G36813" s="220"/>
    </row>
    <row r="36814" spans="7:7">
      <c r="G36814" s="220"/>
    </row>
    <row r="36815" spans="7:7">
      <c r="G36815" s="220"/>
    </row>
    <row r="36816" spans="7:7">
      <c r="G36816" s="220"/>
    </row>
    <row r="36817" spans="7:7">
      <c r="G36817" s="220"/>
    </row>
    <row r="36818" spans="7:7">
      <c r="G36818" s="220"/>
    </row>
    <row r="36819" spans="7:7">
      <c r="G36819" s="220"/>
    </row>
    <row r="36820" spans="7:7">
      <c r="G36820" s="220"/>
    </row>
    <row r="36821" spans="7:7">
      <c r="G36821" s="220"/>
    </row>
    <row r="36822" spans="7:7">
      <c r="G36822" s="220"/>
    </row>
    <row r="36823" spans="7:7">
      <c r="G36823" s="220"/>
    </row>
    <row r="36824" spans="7:7">
      <c r="G36824" s="220"/>
    </row>
    <row r="36825" spans="7:7">
      <c r="G36825" s="220"/>
    </row>
    <row r="36826" spans="7:7">
      <c r="G36826" s="220"/>
    </row>
    <row r="36827" spans="7:7">
      <c r="G36827" s="220"/>
    </row>
    <row r="36828" spans="7:7">
      <c r="G36828" s="220"/>
    </row>
    <row r="36829" spans="7:7">
      <c r="G36829" s="220"/>
    </row>
    <row r="36830" spans="7:7">
      <c r="G36830" s="220"/>
    </row>
    <row r="36831" spans="7:7">
      <c r="G36831" s="220"/>
    </row>
    <row r="36832" spans="7:7">
      <c r="G36832" s="220"/>
    </row>
    <row r="36833" spans="7:7">
      <c r="G36833" s="220"/>
    </row>
    <row r="36834" spans="7:7">
      <c r="G36834" s="220"/>
    </row>
    <row r="36835" spans="7:7">
      <c r="G36835" s="220"/>
    </row>
    <row r="36836" spans="7:7">
      <c r="G36836" s="220"/>
    </row>
    <row r="36837" spans="7:7">
      <c r="G36837" s="220"/>
    </row>
    <row r="36838" spans="7:7">
      <c r="G36838" s="220"/>
    </row>
    <row r="36839" spans="7:7">
      <c r="G36839" s="220"/>
    </row>
    <row r="36840" spans="7:7">
      <c r="G36840" s="220"/>
    </row>
    <row r="36841" spans="7:7">
      <c r="G36841" s="220"/>
    </row>
    <row r="36842" spans="7:7">
      <c r="G36842" s="220"/>
    </row>
    <row r="36843" spans="7:7">
      <c r="G36843" s="220"/>
    </row>
    <row r="36844" spans="7:7">
      <c r="G36844" s="220"/>
    </row>
    <row r="36845" spans="7:7">
      <c r="G36845" s="220"/>
    </row>
    <row r="36846" spans="7:7">
      <c r="G36846" s="220"/>
    </row>
    <row r="36847" spans="7:7">
      <c r="G36847" s="220"/>
    </row>
    <row r="36848" spans="7:7">
      <c r="G36848" s="220"/>
    </row>
    <row r="36849" spans="7:7">
      <c r="G36849" s="220"/>
    </row>
    <row r="36850" spans="7:7">
      <c r="G36850" s="220"/>
    </row>
    <row r="36851" spans="7:7">
      <c r="G36851" s="220"/>
    </row>
    <row r="36852" spans="7:7">
      <c r="G36852" s="220"/>
    </row>
    <row r="36853" spans="7:7">
      <c r="G36853" s="220"/>
    </row>
    <row r="36854" spans="7:7">
      <c r="G36854" s="220"/>
    </row>
    <row r="36855" spans="7:7">
      <c r="G36855" s="220"/>
    </row>
    <row r="36856" spans="7:7">
      <c r="G36856" s="220"/>
    </row>
    <row r="36857" spans="7:7">
      <c r="G36857" s="220"/>
    </row>
    <row r="36858" spans="7:7">
      <c r="G36858" s="220"/>
    </row>
    <row r="36859" spans="7:7">
      <c r="G36859" s="220"/>
    </row>
    <row r="36860" spans="7:7">
      <c r="G36860" s="220"/>
    </row>
    <row r="36861" spans="7:7">
      <c r="G36861" s="220"/>
    </row>
    <row r="36862" spans="7:7">
      <c r="G36862" s="220"/>
    </row>
    <row r="36863" spans="7:7">
      <c r="G36863" s="220"/>
    </row>
    <row r="36864" spans="7:7">
      <c r="G36864" s="220"/>
    </row>
    <row r="36865" spans="7:7">
      <c r="G36865" s="220"/>
    </row>
    <row r="36866" spans="7:7">
      <c r="G36866" s="220"/>
    </row>
    <row r="36867" spans="7:7">
      <c r="G36867" s="220"/>
    </row>
    <row r="36868" spans="7:7">
      <c r="G36868" s="220"/>
    </row>
    <row r="36869" spans="7:7">
      <c r="G36869" s="220"/>
    </row>
    <row r="36870" spans="7:7">
      <c r="G36870" s="220"/>
    </row>
    <row r="36871" spans="7:7">
      <c r="G36871" s="220"/>
    </row>
    <row r="36872" spans="7:7">
      <c r="G36872" s="220"/>
    </row>
    <row r="36873" spans="7:7">
      <c r="G36873" s="220"/>
    </row>
    <row r="36874" spans="7:7">
      <c r="G36874" s="220"/>
    </row>
    <row r="36875" spans="7:7">
      <c r="G36875" s="220"/>
    </row>
    <row r="36876" spans="7:7">
      <c r="G36876" s="220"/>
    </row>
    <row r="36877" spans="7:7">
      <c r="G36877" s="220"/>
    </row>
    <row r="36878" spans="7:7">
      <c r="G36878" s="220"/>
    </row>
    <row r="36879" spans="7:7">
      <c r="G36879" s="220"/>
    </row>
    <row r="36880" spans="7:7">
      <c r="G36880" s="220"/>
    </row>
    <row r="36881" spans="7:7">
      <c r="G36881" s="220"/>
    </row>
    <row r="36882" spans="7:7">
      <c r="G36882" s="220"/>
    </row>
    <row r="36883" spans="7:7">
      <c r="G36883" s="220"/>
    </row>
    <row r="36884" spans="7:7">
      <c r="G36884" s="220"/>
    </row>
    <row r="36885" spans="7:7">
      <c r="G36885" s="220"/>
    </row>
    <row r="36886" spans="7:7">
      <c r="G36886" s="220"/>
    </row>
    <row r="36887" spans="7:7">
      <c r="G36887" s="220"/>
    </row>
    <row r="36888" spans="7:7">
      <c r="G36888" s="220"/>
    </row>
    <row r="36889" spans="7:7">
      <c r="G36889" s="220"/>
    </row>
    <row r="36890" spans="7:7">
      <c r="G36890" s="220"/>
    </row>
    <row r="36891" spans="7:7">
      <c r="G36891" s="220"/>
    </row>
    <row r="36892" spans="7:7">
      <c r="G36892" s="220"/>
    </row>
    <row r="36893" spans="7:7">
      <c r="G36893" s="220"/>
    </row>
    <row r="36894" spans="7:7">
      <c r="G36894" s="220"/>
    </row>
    <row r="36895" spans="7:7">
      <c r="G36895" s="220"/>
    </row>
    <row r="36896" spans="7:7">
      <c r="G36896" s="220"/>
    </row>
    <row r="36897" spans="7:7">
      <c r="G36897" s="220"/>
    </row>
    <row r="36898" spans="7:7">
      <c r="G36898" s="220"/>
    </row>
    <row r="36899" spans="7:7">
      <c r="G36899" s="220"/>
    </row>
    <row r="36900" spans="7:7">
      <c r="G36900" s="220"/>
    </row>
    <row r="36901" spans="7:7">
      <c r="G36901" s="220"/>
    </row>
    <row r="36902" spans="7:7">
      <c r="G36902" s="220"/>
    </row>
    <row r="36903" spans="7:7">
      <c r="G36903" s="220"/>
    </row>
    <row r="36904" spans="7:7">
      <c r="G36904" s="220"/>
    </row>
    <row r="36905" spans="7:7">
      <c r="G36905" s="220"/>
    </row>
    <row r="36906" spans="7:7">
      <c r="G36906" s="220"/>
    </row>
    <row r="36907" spans="7:7">
      <c r="G36907" s="220"/>
    </row>
    <row r="36908" spans="7:7">
      <c r="G36908" s="220"/>
    </row>
    <row r="36909" spans="7:7">
      <c r="G36909" s="220"/>
    </row>
    <row r="36910" spans="7:7">
      <c r="G36910" s="220"/>
    </row>
    <row r="36911" spans="7:7">
      <c r="G36911" s="220"/>
    </row>
    <row r="36912" spans="7:7">
      <c r="G36912" s="220"/>
    </row>
    <row r="36913" spans="7:7">
      <c r="G36913" s="220"/>
    </row>
    <row r="36914" spans="7:7">
      <c r="G36914" s="220"/>
    </row>
    <row r="36915" spans="7:7">
      <c r="G36915" s="220"/>
    </row>
    <row r="36916" spans="7:7">
      <c r="G36916" s="220"/>
    </row>
    <row r="36917" spans="7:7">
      <c r="G36917" s="220"/>
    </row>
    <row r="36918" spans="7:7">
      <c r="G36918" s="220"/>
    </row>
    <row r="36919" spans="7:7">
      <c r="G36919" s="220"/>
    </row>
    <row r="36920" spans="7:7">
      <c r="G36920" s="220"/>
    </row>
    <row r="36921" spans="7:7">
      <c r="G36921" s="220"/>
    </row>
    <row r="36922" spans="7:7">
      <c r="G36922" s="220"/>
    </row>
    <row r="36923" spans="7:7">
      <c r="G36923" s="220"/>
    </row>
    <row r="36924" spans="7:7">
      <c r="G36924" s="220"/>
    </row>
    <row r="36925" spans="7:7">
      <c r="G36925" s="220"/>
    </row>
    <row r="36926" spans="7:7">
      <c r="G36926" s="220"/>
    </row>
    <row r="36927" spans="7:7">
      <c r="G36927" s="220"/>
    </row>
    <row r="36928" spans="7:7">
      <c r="G36928" s="220"/>
    </row>
    <row r="36929" spans="7:7">
      <c r="G36929" s="220"/>
    </row>
    <row r="36930" spans="7:7">
      <c r="G36930" s="220"/>
    </row>
    <row r="36931" spans="7:7">
      <c r="G36931" s="220"/>
    </row>
    <row r="36932" spans="7:7">
      <c r="G36932" s="220"/>
    </row>
    <row r="36933" spans="7:7">
      <c r="G36933" s="220"/>
    </row>
    <row r="36934" spans="7:7">
      <c r="G36934" s="220"/>
    </row>
    <row r="36935" spans="7:7">
      <c r="G36935" s="220"/>
    </row>
    <row r="36936" spans="7:7">
      <c r="G36936" s="220"/>
    </row>
    <row r="36937" spans="7:7">
      <c r="G36937" s="220"/>
    </row>
    <row r="36938" spans="7:7">
      <c r="G36938" s="220"/>
    </row>
    <row r="36939" spans="7:7">
      <c r="G36939" s="220"/>
    </row>
    <row r="36940" spans="7:7">
      <c r="G36940" s="220"/>
    </row>
    <row r="36941" spans="7:7">
      <c r="G36941" s="220"/>
    </row>
    <row r="36942" spans="7:7">
      <c r="G36942" s="220"/>
    </row>
    <row r="36943" spans="7:7">
      <c r="G36943" s="220"/>
    </row>
    <row r="36944" spans="7:7">
      <c r="G36944" s="220"/>
    </row>
    <row r="36945" spans="7:7">
      <c r="G36945" s="220"/>
    </row>
    <row r="36946" spans="7:7">
      <c r="G36946" s="220"/>
    </row>
    <row r="36947" spans="7:7">
      <c r="G36947" s="220"/>
    </row>
    <row r="36948" spans="7:7">
      <c r="G36948" s="220"/>
    </row>
    <row r="36949" spans="7:7">
      <c r="G36949" s="220"/>
    </row>
    <row r="36950" spans="7:7">
      <c r="G36950" s="220"/>
    </row>
    <row r="36951" spans="7:7">
      <c r="G36951" s="220"/>
    </row>
    <row r="36952" spans="7:7">
      <c r="G36952" s="220"/>
    </row>
    <row r="36953" spans="7:7">
      <c r="G36953" s="220"/>
    </row>
    <row r="36954" spans="7:7">
      <c r="G36954" s="220"/>
    </row>
    <row r="36955" spans="7:7">
      <c r="G36955" s="220"/>
    </row>
    <row r="36956" spans="7:7">
      <c r="G36956" s="220"/>
    </row>
    <row r="36957" spans="7:7">
      <c r="G36957" s="220"/>
    </row>
    <row r="36958" spans="7:7">
      <c r="G36958" s="220"/>
    </row>
    <row r="36959" spans="7:7">
      <c r="G36959" s="220"/>
    </row>
    <row r="36960" spans="7:7">
      <c r="G36960" s="220"/>
    </row>
    <row r="36961" spans="7:7">
      <c r="G36961" s="220"/>
    </row>
    <row r="36962" spans="7:7">
      <c r="G36962" s="220"/>
    </row>
    <row r="36963" spans="7:7">
      <c r="G36963" s="220"/>
    </row>
    <row r="36964" spans="7:7">
      <c r="G36964" s="220"/>
    </row>
    <row r="36965" spans="7:7">
      <c r="G36965" s="220"/>
    </row>
    <row r="36966" spans="7:7">
      <c r="G36966" s="220"/>
    </row>
    <row r="36967" spans="7:7">
      <c r="G36967" s="220"/>
    </row>
    <row r="36968" spans="7:7">
      <c r="G36968" s="220"/>
    </row>
    <row r="36969" spans="7:7">
      <c r="G36969" s="220"/>
    </row>
    <row r="36970" spans="7:7">
      <c r="G36970" s="220"/>
    </row>
    <row r="36971" spans="7:7">
      <c r="G36971" s="220"/>
    </row>
    <row r="36972" spans="7:7">
      <c r="G36972" s="220"/>
    </row>
    <row r="36973" spans="7:7">
      <c r="G36973" s="220"/>
    </row>
    <row r="36974" spans="7:7">
      <c r="G36974" s="220"/>
    </row>
    <row r="36975" spans="7:7">
      <c r="G36975" s="220"/>
    </row>
    <row r="36976" spans="7:7">
      <c r="G36976" s="220"/>
    </row>
    <row r="36977" spans="7:7">
      <c r="G36977" s="220"/>
    </row>
    <row r="36978" spans="7:7">
      <c r="G36978" s="220"/>
    </row>
    <row r="36979" spans="7:7">
      <c r="G36979" s="220"/>
    </row>
    <row r="36980" spans="7:7">
      <c r="G36980" s="220"/>
    </row>
    <row r="36981" spans="7:7">
      <c r="G36981" s="220"/>
    </row>
    <row r="36982" spans="7:7">
      <c r="G36982" s="220"/>
    </row>
    <row r="36983" spans="7:7">
      <c r="G36983" s="220"/>
    </row>
    <row r="36984" spans="7:7">
      <c r="G36984" s="220"/>
    </row>
    <row r="36985" spans="7:7">
      <c r="G36985" s="220"/>
    </row>
    <row r="36986" spans="7:7">
      <c r="G36986" s="220"/>
    </row>
    <row r="36987" spans="7:7">
      <c r="G36987" s="220"/>
    </row>
    <row r="36988" spans="7:7">
      <c r="G36988" s="220"/>
    </row>
    <row r="36989" spans="7:7">
      <c r="G36989" s="220"/>
    </row>
    <row r="36990" spans="7:7">
      <c r="G36990" s="220"/>
    </row>
    <row r="36991" spans="7:7">
      <c r="G36991" s="220"/>
    </row>
    <row r="36992" spans="7:7">
      <c r="G36992" s="220"/>
    </row>
    <row r="36993" spans="7:7">
      <c r="G36993" s="220"/>
    </row>
    <row r="36994" spans="7:7">
      <c r="G36994" s="220"/>
    </row>
    <row r="36995" spans="7:7">
      <c r="G36995" s="220"/>
    </row>
    <row r="36996" spans="7:7">
      <c r="G36996" s="220"/>
    </row>
    <row r="36997" spans="7:7">
      <c r="G36997" s="220"/>
    </row>
    <row r="36998" spans="7:7">
      <c r="G36998" s="220"/>
    </row>
    <row r="36999" spans="7:7">
      <c r="G36999" s="220"/>
    </row>
    <row r="37000" spans="7:7">
      <c r="G37000" s="220"/>
    </row>
    <row r="37001" spans="7:7">
      <c r="G37001" s="220"/>
    </row>
    <row r="37002" spans="7:7">
      <c r="G37002" s="220"/>
    </row>
    <row r="37003" spans="7:7">
      <c r="G37003" s="220"/>
    </row>
    <row r="37004" spans="7:7">
      <c r="G37004" s="220"/>
    </row>
    <row r="37005" spans="7:7">
      <c r="G37005" s="220"/>
    </row>
    <row r="37006" spans="7:7">
      <c r="G37006" s="220"/>
    </row>
    <row r="37007" spans="7:7">
      <c r="G37007" s="220"/>
    </row>
    <row r="37008" spans="7:7">
      <c r="G37008" s="220"/>
    </row>
    <row r="37009" spans="7:7">
      <c r="G37009" s="220"/>
    </row>
    <row r="37010" spans="7:7">
      <c r="G37010" s="220"/>
    </row>
    <row r="37011" spans="7:7">
      <c r="G37011" s="220"/>
    </row>
    <row r="37012" spans="7:7">
      <c r="G37012" s="220"/>
    </row>
    <row r="37013" spans="7:7">
      <c r="G37013" s="220"/>
    </row>
    <row r="37014" spans="7:7">
      <c r="G37014" s="220"/>
    </row>
    <row r="37015" spans="7:7">
      <c r="G37015" s="220"/>
    </row>
    <row r="37016" spans="7:7">
      <c r="G37016" s="220"/>
    </row>
    <row r="37017" spans="7:7">
      <c r="G37017" s="220"/>
    </row>
    <row r="37018" spans="7:7">
      <c r="G37018" s="220"/>
    </row>
    <row r="37019" spans="7:7">
      <c r="G37019" s="220"/>
    </row>
    <row r="37020" spans="7:7">
      <c r="G37020" s="220"/>
    </row>
    <row r="37021" spans="7:7">
      <c r="G37021" s="220"/>
    </row>
    <row r="37022" spans="7:7">
      <c r="G37022" s="220"/>
    </row>
    <row r="37023" spans="7:7">
      <c r="G37023" s="220"/>
    </row>
    <row r="37024" spans="7:7">
      <c r="G37024" s="220"/>
    </row>
    <row r="37025" spans="7:7">
      <c r="G37025" s="220"/>
    </row>
    <row r="37026" spans="7:7">
      <c r="G37026" s="220"/>
    </row>
    <row r="37027" spans="7:7">
      <c r="G37027" s="220"/>
    </row>
    <row r="37028" spans="7:7">
      <c r="G37028" s="220"/>
    </row>
    <row r="37029" spans="7:7">
      <c r="G37029" s="220"/>
    </row>
    <row r="37030" spans="7:7">
      <c r="G37030" s="220"/>
    </row>
    <row r="37031" spans="7:7">
      <c r="G37031" s="220"/>
    </row>
    <row r="37032" spans="7:7">
      <c r="G37032" s="220"/>
    </row>
    <row r="37033" spans="7:7">
      <c r="G37033" s="220"/>
    </row>
    <row r="37034" spans="7:7">
      <c r="G37034" s="220"/>
    </row>
    <row r="37035" spans="7:7">
      <c r="G37035" s="220"/>
    </row>
    <row r="37036" spans="7:7">
      <c r="G37036" s="220"/>
    </row>
    <row r="37037" spans="7:7">
      <c r="G37037" s="220"/>
    </row>
    <row r="37038" spans="7:7">
      <c r="G37038" s="220"/>
    </row>
    <row r="37039" spans="7:7">
      <c r="G37039" s="220"/>
    </row>
    <row r="37040" spans="7:7">
      <c r="G37040" s="220"/>
    </row>
    <row r="37041" spans="7:7">
      <c r="G37041" s="220"/>
    </row>
    <row r="37042" spans="7:7">
      <c r="G37042" s="220"/>
    </row>
    <row r="37043" spans="7:7">
      <c r="G37043" s="220"/>
    </row>
    <row r="37044" spans="7:7">
      <c r="G37044" s="220"/>
    </row>
    <row r="37045" spans="7:7">
      <c r="G37045" s="220"/>
    </row>
    <row r="37046" spans="7:7">
      <c r="G37046" s="220"/>
    </row>
    <row r="37047" spans="7:7">
      <c r="G37047" s="220"/>
    </row>
    <row r="37048" spans="7:7">
      <c r="G37048" s="220"/>
    </row>
    <row r="37049" spans="7:7">
      <c r="G37049" s="220"/>
    </row>
    <row r="37050" spans="7:7">
      <c r="G37050" s="220"/>
    </row>
    <row r="37051" spans="7:7">
      <c r="G37051" s="220"/>
    </row>
    <row r="37052" spans="7:7">
      <c r="G37052" s="220"/>
    </row>
    <row r="37053" spans="7:7">
      <c r="G37053" s="220"/>
    </row>
    <row r="37054" spans="7:7">
      <c r="G37054" s="220"/>
    </row>
    <row r="37055" spans="7:7">
      <c r="G37055" s="220"/>
    </row>
    <row r="37056" spans="7:7">
      <c r="G37056" s="220"/>
    </row>
    <row r="37057" spans="7:7">
      <c r="G37057" s="220"/>
    </row>
    <row r="37058" spans="7:7">
      <c r="G37058" s="220"/>
    </row>
    <row r="37059" spans="7:7">
      <c r="G37059" s="220"/>
    </row>
    <row r="37060" spans="7:7">
      <c r="G37060" s="220"/>
    </row>
    <row r="37061" spans="7:7">
      <c r="G37061" s="220"/>
    </row>
    <row r="37062" spans="7:7">
      <c r="G37062" s="220"/>
    </row>
    <row r="37063" spans="7:7">
      <c r="G37063" s="220"/>
    </row>
    <row r="37064" spans="7:7">
      <c r="G37064" s="220"/>
    </row>
    <row r="37065" spans="7:7">
      <c r="G37065" s="220"/>
    </row>
    <row r="37066" spans="7:7">
      <c r="G37066" s="220"/>
    </row>
    <row r="37067" spans="7:7">
      <c r="G37067" s="220"/>
    </row>
    <row r="37068" spans="7:7">
      <c r="G37068" s="220"/>
    </row>
    <row r="37069" spans="7:7">
      <c r="G37069" s="220"/>
    </row>
    <row r="37070" spans="7:7">
      <c r="G37070" s="220"/>
    </row>
    <row r="37071" spans="7:7">
      <c r="G37071" s="220"/>
    </row>
    <row r="37072" spans="7:7">
      <c r="G37072" s="220"/>
    </row>
    <row r="37073" spans="7:7">
      <c r="G37073" s="220"/>
    </row>
    <row r="37074" spans="7:7">
      <c r="G37074" s="220"/>
    </row>
    <row r="37075" spans="7:7">
      <c r="G37075" s="220"/>
    </row>
    <row r="37076" spans="7:7">
      <c r="G37076" s="220"/>
    </row>
    <row r="37077" spans="7:7">
      <c r="G37077" s="220"/>
    </row>
    <row r="37078" spans="7:7">
      <c r="G37078" s="220"/>
    </row>
    <row r="37079" spans="7:7">
      <c r="G37079" s="220"/>
    </row>
    <row r="37080" spans="7:7">
      <c r="G37080" s="220"/>
    </row>
    <row r="37081" spans="7:7">
      <c r="G37081" s="220"/>
    </row>
    <row r="37082" spans="7:7">
      <c r="G37082" s="220"/>
    </row>
    <row r="37083" spans="7:7">
      <c r="G37083" s="220"/>
    </row>
    <row r="37084" spans="7:7">
      <c r="G37084" s="220"/>
    </row>
    <row r="37085" spans="7:7">
      <c r="G37085" s="220"/>
    </row>
    <row r="37086" spans="7:7">
      <c r="G37086" s="220"/>
    </row>
    <row r="37087" spans="7:7">
      <c r="G37087" s="220"/>
    </row>
    <row r="37088" spans="7:7">
      <c r="G37088" s="220"/>
    </row>
    <row r="37089" spans="7:7">
      <c r="G37089" s="220"/>
    </row>
    <row r="37090" spans="7:7">
      <c r="G37090" s="220"/>
    </row>
    <row r="37091" spans="7:7">
      <c r="G37091" s="220"/>
    </row>
    <row r="37092" spans="7:7">
      <c r="G37092" s="220"/>
    </row>
    <row r="37093" spans="7:7">
      <c r="G37093" s="220"/>
    </row>
    <row r="37094" spans="7:7">
      <c r="G37094" s="220"/>
    </row>
    <row r="37095" spans="7:7">
      <c r="G37095" s="220"/>
    </row>
    <row r="37096" spans="7:7">
      <c r="G37096" s="220"/>
    </row>
    <row r="37097" spans="7:7">
      <c r="G37097" s="220"/>
    </row>
    <row r="37098" spans="7:7">
      <c r="G37098" s="220"/>
    </row>
    <row r="37099" spans="7:7">
      <c r="G37099" s="220"/>
    </row>
    <row r="37100" spans="7:7">
      <c r="G37100" s="220"/>
    </row>
    <row r="37101" spans="7:7">
      <c r="G37101" s="220"/>
    </row>
    <row r="37102" spans="7:7">
      <c r="G37102" s="220"/>
    </row>
    <row r="37103" spans="7:7">
      <c r="G37103" s="220"/>
    </row>
    <row r="37104" spans="7:7">
      <c r="G37104" s="220"/>
    </row>
    <row r="37105" spans="7:7">
      <c r="G37105" s="220"/>
    </row>
    <row r="37106" spans="7:7">
      <c r="G37106" s="220"/>
    </row>
    <row r="37107" spans="7:7">
      <c r="G37107" s="220"/>
    </row>
    <row r="37108" spans="7:7">
      <c r="G37108" s="220"/>
    </row>
    <row r="37109" spans="7:7">
      <c r="G37109" s="220"/>
    </row>
    <row r="37110" spans="7:7">
      <c r="G37110" s="220"/>
    </row>
    <row r="37111" spans="7:7">
      <c r="G37111" s="220"/>
    </row>
    <row r="37112" spans="7:7">
      <c r="G37112" s="220"/>
    </row>
    <row r="37113" spans="7:7">
      <c r="G37113" s="220"/>
    </row>
    <row r="37114" spans="7:7">
      <c r="G37114" s="220"/>
    </row>
    <row r="37115" spans="7:7">
      <c r="G37115" s="220"/>
    </row>
    <row r="37116" spans="7:7">
      <c r="G37116" s="220"/>
    </row>
    <row r="37117" spans="7:7">
      <c r="G37117" s="220"/>
    </row>
    <row r="37118" spans="7:7">
      <c r="G37118" s="220"/>
    </row>
    <row r="37119" spans="7:7">
      <c r="G37119" s="220"/>
    </row>
    <row r="37120" spans="7:7">
      <c r="G37120" s="220"/>
    </row>
    <row r="37121" spans="7:7">
      <c r="G37121" s="220"/>
    </row>
    <row r="37122" spans="7:7">
      <c r="G37122" s="220"/>
    </row>
    <row r="37123" spans="7:7">
      <c r="G37123" s="220"/>
    </row>
    <row r="37124" spans="7:7">
      <c r="G37124" s="220"/>
    </row>
    <row r="37125" spans="7:7">
      <c r="G37125" s="220"/>
    </row>
    <row r="37126" spans="7:7">
      <c r="G37126" s="220"/>
    </row>
    <row r="37127" spans="7:7">
      <c r="G37127" s="220"/>
    </row>
    <row r="37128" spans="7:7">
      <c r="G37128" s="220"/>
    </row>
    <row r="37129" spans="7:7">
      <c r="G37129" s="220"/>
    </row>
    <row r="37130" spans="7:7">
      <c r="G37130" s="220"/>
    </row>
    <row r="37131" spans="7:7">
      <c r="G37131" s="220"/>
    </row>
    <row r="37132" spans="7:7">
      <c r="G37132" s="220"/>
    </row>
    <row r="37133" spans="7:7">
      <c r="G37133" s="220"/>
    </row>
    <row r="37134" spans="7:7">
      <c r="G37134" s="220"/>
    </row>
    <row r="37135" spans="7:7">
      <c r="G37135" s="220"/>
    </row>
    <row r="37136" spans="7:7">
      <c r="G37136" s="220"/>
    </row>
    <row r="37137" spans="7:7">
      <c r="G37137" s="220"/>
    </row>
    <row r="37138" spans="7:7">
      <c r="G37138" s="220"/>
    </row>
    <row r="37139" spans="7:7">
      <c r="G37139" s="220"/>
    </row>
    <row r="37140" spans="7:7">
      <c r="G37140" s="220"/>
    </row>
    <row r="37141" spans="7:7">
      <c r="G37141" s="220"/>
    </row>
    <row r="37142" spans="7:7">
      <c r="G37142" s="220"/>
    </row>
    <row r="37143" spans="7:7">
      <c r="G37143" s="220"/>
    </row>
    <row r="37144" spans="7:7">
      <c r="G37144" s="220"/>
    </row>
    <row r="37145" spans="7:7">
      <c r="G37145" s="220"/>
    </row>
    <row r="37146" spans="7:7">
      <c r="G37146" s="220"/>
    </row>
    <row r="37147" spans="7:7">
      <c r="G37147" s="220"/>
    </row>
    <row r="37148" spans="7:7">
      <c r="G37148" s="220"/>
    </row>
    <row r="37149" spans="7:7">
      <c r="G37149" s="220"/>
    </row>
    <row r="37150" spans="7:7">
      <c r="G37150" s="220"/>
    </row>
    <row r="37151" spans="7:7">
      <c r="G37151" s="220"/>
    </row>
    <row r="37152" spans="7:7">
      <c r="G37152" s="220"/>
    </row>
    <row r="37153" spans="7:7">
      <c r="G37153" s="220"/>
    </row>
    <row r="37154" spans="7:7">
      <c r="G37154" s="220"/>
    </row>
    <row r="37155" spans="7:7">
      <c r="G37155" s="220"/>
    </row>
    <row r="37156" spans="7:7">
      <c r="G37156" s="220"/>
    </row>
    <row r="37157" spans="7:7">
      <c r="G37157" s="220"/>
    </row>
    <row r="37158" spans="7:7">
      <c r="G37158" s="220"/>
    </row>
    <row r="37159" spans="7:7">
      <c r="G37159" s="220"/>
    </row>
    <row r="37160" spans="7:7">
      <c r="G37160" s="220"/>
    </row>
    <row r="37161" spans="7:7">
      <c r="G37161" s="220"/>
    </row>
    <row r="37162" spans="7:7">
      <c r="G37162" s="220"/>
    </row>
    <row r="37163" spans="7:7">
      <c r="G37163" s="220"/>
    </row>
    <row r="37164" spans="7:7">
      <c r="G37164" s="220"/>
    </row>
    <row r="37165" spans="7:7">
      <c r="G37165" s="220"/>
    </row>
    <row r="37166" spans="7:7">
      <c r="G37166" s="220"/>
    </row>
    <row r="37167" spans="7:7">
      <c r="G37167" s="220"/>
    </row>
    <row r="37168" spans="7:7">
      <c r="G37168" s="220"/>
    </row>
    <row r="37169" spans="7:7">
      <c r="G37169" s="220"/>
    </row>
    <row r="37170" spans="7:7">
      <c r="G37170" s="220"/>
    </row>
    <row r="37171" spans="7:7">
      <c r="G37171" s="220"/>
    </row>
    <row r="37172" spans="7:7">
      <c r="G37172" s="220"/>
    </row>
    <row r="37173" spans="7:7">
      <c r="G37173" s="220"/>
    </row>
    <row r="37174" spans="7:7">
      <c r="G37174" s="220"/>
    </row>
    <row r="37175" spans="7:7">
      <c r="G37175" s="220"/>
    </row>
    <row r="37176" spans="7:7">
      <c r="G37176" s="220"/>
    </row>
    <row r="37177" spans="7:7">
      <c r="G37177" s="220"/>
    </row>
    <row r="37178" spans="7:7">
      <c r="G37178" s="220"/>
    </row>
    <row r="37179" spans="7:7">
      <c r="G37179" s="220"/>
    </row>
    <row r="37180" spans="7:7">
      <c r="G37180" s="220"/>
    </row>
    <row r="37181" spans="7:7">
      <c r="G37181" s="220"/>
    </row>
    <row r="37182" spans="7:7">
      <c r="G37182" s="220"/>
    </row>
    <row r="37183" spans="7:7">
      <c r="G37183" s="220"/>
    </row>
    <row r="37184" spans="7:7">
      <c r="G37184" s="220"/>
    </row>
    <row r="37185" spans="7:7">
      <c r="G37185" s="220"/>
    </row>
    <row r="37186" spans="7:7">
      <c r="G37186" s="220"/>
    </row>
    <row r="37187" spans="7:7">
      <c r="G37187" s="220"/>
    </row>
    <row r="37188" spans="7:7">
      <c r="G37188" s="220"/>
    </row>
    <row r="37189" spans="7:7">
      <c r="G37189" s="220"/>
    </row>
    <row r="37190" spans="7:7">
      <c r="G37190" s="220"/>
    </row>
    <row r="37191" spans="7:7">
      <c r="G37191" s="220"/>
    </row>
    <row r="37192" spans="7:7">
      <c r="G37192" s="220"/>
    </row>
    <row r="37193" spans="7:7">
      <c r="G37193" s="220"/>
    </row>
    <row r="37194" spans="7:7">
      <c r="G37194" s="220"/>
    </row>
    <row r="37195" spans="7:7">
      <c r="G37195" s="220"/>
    </row>
    <row r="37196" spans="7:7">
      <c r="G37196" s="220"/>
    </row>
    <row r="37197" spans="7:7">
      <c r="G37197" s="220"/>
    </row>
    <row r="37198" spans="7:7">
      <c r="G37198" s="220"/>
    </row>
    <row r="37199" spans="7:7">
      <c r="G37199" s="220"/>
    </row>
    <row r="37200" spans="7:7">
      <c r="G37200" s="220"/>
    </row>
    <row r="37201" spans="7:7">
      <c r="G37201" s="220"/>
    </row>
    <row r="37202" spans="7:7">
      <c r="G37202" s="220"/>
    </row>
    <row r="37203" spans="7:7">
      <c r="G37203" s="220"/>
    </row>
    <row r="37204" spans="7:7">
      <c r="G37204" s="220"/>
    </row>
    <row r="37205" spans="7:7">
      <c r="G37205" s="220"/>
    </row>
    <row r="37206" spans="7:7">
      <c r="G37206" s="220"/>
    </row>
    <row r="37207" spans="7:7">
      <c r="G37207" s="220"/>
    </row>
    <row r="37208" spans="7:7">
      <c r="G37208" s="220"/>
    </row>
    <row r="37209" spans="7:7">
      <c r="G37209" s="220"/>
    </row>
    <row r="37210" spans="7:7">
      <c r="G37210" s="220"/>
    </row>
    <row r="37211" spans="7:7">
      <c r="G37211" s="220"/>
    </row>
    <row r="37212" spans="7:7">
      <c r="G37212" s="220"/>
    </row>
    <row r="37213" spans="7:7">
      <c r="G37213" s="220"/>
    </row>
    <row r="37214" spans="7:7">
      <c r="G37214" s="220"/>
    </row>
    <row r="37215" spans="7:7">
      <c r="G37215" s="220"/>
    </row>
    <row r="37216" spans="7:7">
      <c r="G37216" s="220"/>
    </row>
    <row r="37217" spans="7:7">
      <c r="G37217" s="220"/>
    </row>
    <row r="37218" spans="7:7">
      <c r="G37218" s="220"/>
    </row>
    <row r="37219" spans="7:7">
      <c r="G37219" s="220"/>
    </row>
    <row r="37220" spans="7:7">
      <c r="G37220" s="220"/>
    </row>
    <row r="37221" spans="7:7">
      <c r="G37221" s="220"/>
    </row>
    <row r="37222" spans="7:7">
      <c r="G37222" s="220"/>
    </row>
    <row r="37223" spans="7:7">
      <c r="G37223" s="220"/>
    </row>
    <row r="37224" spans="7:7">
      <c r="G37224" s="220"/>
    </row>
    <row r="37225" spans="7:7">
      <c r="G37225" s="220"/>
    </row>
    <row r="37226" spans="7:7">
      <c r="G37226" s="220"/>
    </row>
    <row r="37227" spans="7:7">
      <c r="G37227" s="220"/>
    </row>
    <row r="37228" spans="7:7">
      <c r="G37228" s="220"/>
    </row>
    <row r="37229" spans="7:7">
      <c r="G37229" s="220"/>
    </row>
    <row r="37230" spans="7:7">
      <c r="G37230" s="220"/>
    </row>
    <row r="37231" spans="7:7">
      <c r="G37231" s="220"/>
    </row>
    <row r="37232" spans="7:7">
      <c r="G37232" s="220"/>
    </row>
    <row r="37233" spans="7:7">
      <c r="G37233" s="220"/>
    </row>
    <row r="37234" spans="7:7">
      <c r="G37234" s="220"/>
    </row>
    <row r="37235" spans="7:7">
      <c r="G37235" s="220"/>
    </row>
    <row r="37236" spans="7:7">
      <c r="G37236" s="220"/>
    </row>
    <row r="37237" spans="7:7">
      <c r="G37237" s="220"/>
    </row>
    <row r="37238" spans="7:7">
      <c r="G37238" s="220"/>
    </row>
    <row r="37239" spans="7:7">
      <c r="G37239" s="220"/>
    </row>
    <row r="37240" spans="7:7">
      <c r="G37240" s="220"/>
    </row>
    <row r="37241" spans="7:7">
      <c r="G37241" s="220"/>
    </row>
    <row r="37242" spans="7:7">
      <c r="G37242" s="220"/>
    </row>
    <row r="37243" spans="7:7">
      <c r="G37243" s="220"/>
    </row>
    <row r="37244" spans="7:7">
      <c r="G37244" s="220"/>
    </row>
    <row r="37245" spans="7:7">
      <c r="G37245" s="220"/>
    </row>
    <row r="37246" spans="7:7">
      <c r="G37246" s="220"/>
    </row>
    <row r="37247" spans="7:7">
      <c r="G37247" s="220"/>
    </row>
    <row r="37248" spans="7:7">
      <c r="G37248" s="220"/>
    </row>
    <row r="37249" spans="7:7">
      <c r="G37249" s="220"/>
    </row>
    <row r="37250" spans="7:7">
      <c r="G37250" s="220"/>
    </row>
    <row r="37251" spans="7:7">
      <c r="G37251" s="220"/>
    </row>
    <row r="37252" spans="7:7">
      <c r="G37252" s="220"/>
    </row>
    <row r="37253" spans="7:7">
      <c r="G37253" s="220"/>
    </row>
    <row r="37254" spans="7:7">
      <c r="G37254" s="220"/>
    </row>
    <row r="37255" spans="7:7">
      <c r="G37255" s="220"/>
    </row>
    <row r="37256" spans="7:7">
      <c r="G37256" s="220"/>
    </row>
    <row r="37257" spans="7:7">
      <c r="G37257" s="220"/>
    </row>
    <row r="37258" spans="7:7">
      <c r="G37258" s="220"/>
    </row>
    <row r="37259" spans="7:7">
      <c r="G37259" s="220"/>
    </row>
    <row r="37260" spans="7:7">
      <c r="G37260" s="220"/>
    </row>
    <row r="37261" spans="7:7">
      <c r="G37261" s="220"/>
    </row>
    <row r="37262" spans="7:7">
      <c r="G37262" s="220"/>
    </row>
    <row r="37263" spans="7:7">
      <c r="G37263" s="220"/>
    </row>
    <row r="37264" spans="7:7">
      <c r="G37264" s="220"/>
    </row>
    <row r="37265" spans="7:7">
      <c r="G37265" s="220"/>
    </row>
    <row r="37266" spans="7:7">
      <c r="G37266" s="220"/>
    </row>
    <row r="37267" spans="7:7">
      <c r="G37267" s="220"/>
    </row>
    <row r="37268" spans="7:7">
      <c r="G37268" s="220"/>
    </row>
    <row r="37269" spans="7:7">
      <c r="G37269" s="220"/>
    </row>
    <row r="37270" spans="7:7">
      <c r="G37270" s="220"/>
    </row>
    <row r="37271" spans="7:7">
      <c r="G37271" s="220"/>
    </row>
    <row r="37272" spans="7:7">
      <c r="G37272" s="220"/>
    </row>
    <row r="37273" spans="7:7">
      <c r="G37273" s="220"/>
    </row>
    <row r="37274" spans="7:7">
      <c r="G37274" s="220"/>
    </row>
    <row r="37275" spans="7:7">
      <c r="G37275" s="220"/>
    </row>
    <row r="37276" spans="7:7">
      <c r="G37276" s="220"/>
    </row>
    <row r="37277" spans="7:7">
      <c r="G37277" s="220"/>
    </row>
    <row r="37278" spans="7:7">
      <c r="G37278" s="220"/>
    </row>
    <row r="37279" spans="7:7">
      <c r="G37279" s="220"/>
    </row>
    <row r="37280" spans="7:7">
      <c r="G37280" s="220"/>
    </row>
    <row r="37281" spans="7:7">
      <c r="G37281" s="220"/>
    </row>
    <row r="37282" spans="7:7">
      <c r="G37282" s="220"/>
    </row>
    <row r="37283" spans="7:7">
      <c r="G37283" s="220"/>
    </row>
    <row r="37284" spans="7:7">
      <c r="G37284" s="220"/>
    </row>
    <row r="37285" spans="7:7">
      <c r="G37285" s="220"/>
    </row>
    <row r="37286" spans="7:7">
      <c r="G37286" s="220"/>
    </row>
    <row r="37287" spans="7:7">
      <c r="G37287" s="220"/>
    </row>
    <row r="37288" spans="7:7">
      <c r="G37288" s="220"/>
    </row>
    <row r="37289" spans="7:7">
      <c r="G37289" s="220"/>
    </row>
    <row r="37290" spans="7:7">
      <c r="G37290" s="220"/>
    </row>
    <row r="37291" spans="7:7">
      <c r="G37291" s="220"/>
    </row>
    <row r="37292" spans="7:7">
      <c r="G37292" s="220"/>
    </row>
    <row r="37293" spans="7:7">
      <c r="G37293" s="220"/>
    </row>
    <row r="37294" spans="7:7">
      <c r="G37294" s="220"/>
    </row>
    <row r="37295" spans="7:7">
      <c r="G37295" s="220"/>
    </row>
    <row r="37296" spans="7:7">
      <c r="G37296" s="220"/>
    </row>
    <row r="37297" spans="7:7">
      <c r="G37297" s="220"/>
    </row>
    <row r="37298" spans="7:7">
      <c r="G37298" s="220"/>
    </row>
    <row r="37299" spans="7:7">
      <c r="G37299" s="220"/>
    </row>
    <row r="37300" spans="7:7">
      <c r="G37300" s="220"/>
    </row>
    <row r="37301" spans="7:7">
      <c r="G37301" s="220"/>
    </row>
    <row r="37302" spans="7:7">
      <c r="G37302" s="220"/>
    </row>
    <row r="37303" spans="7:7">
      <c r="G37303" s="220"/>
    </row>
    <row r="37304" spans="7:7">
      <c r="G37304" s="220"/>
    </row>
    <row r="37305" spans="7:7">
      <c r="G37305" s="220"/>
    </row>
    <row r="37306" spans="7:7">
      <c r="G37306" s="220"/>
    </row>
    <row r="37307" spans="7:7">
      <c r="G37307" s="220"/>
    </row>
    <row r="37308" spans="7:7">
      <c r="G37308" s="220"/>
    </row>
    <row r="37309" spans="7:7">
      <c r="G37309" s="220"/>
    </row>
    <row r="37310" spans="7:7">
      <c r="G37310" s="220"/>
    </row>
    <row r="37311" spans="7:7">
      <c r="G37311" s="220"/>
    </row>
    <row r="37312" spans="7:7">
      <c r="G37312" s="220"/>
    </row>
    <row r="37313" spans="7:7">
      <c r="G37313" s="220"/>
    </row>
    <row r="37314" spans="7:7">
      <c r="G37314" s="220"/>
    </row>
    <row r="37315" spans="7:7">
      <c r="G37315" s="220"/>
    </row>
    <row r="37316" spans="7:7">
      <c r="G37316" s="220"/>
    </row>
    <row r="37317" spans="7:7">
      <c r="G37317" s="220"/>
    </row>
    <row r="37318" spans="7:7">
      <c r="G37318" s="220"/>
    </row>
    <row r="37319" spans="7:7">
      <c r="G37319" s="220"/>
    </row>
    <row r="37320" spans="7:7">
      <c r="G37320" s="220"/>
    </row>
    <row r="37321" spans="7:7">
      <c r="G37321" s="220"/>
    </row>
    <row r="37322" spans="7:7">
      <c r="G37322" s="220"/>
    </row>
    <row r="37323" spans="7:7">
      <c r="G37323" s="220"/>
    </row>
    <row r="37324" spans="7:7">
      <c r="G37324" s="220"/>
    </row>
    <row r="37325" spans="7:7">
      <c r="G37325" s="220"/>
    </row>
    <row r="37326" spans="7:7">
      <c r="G37326" s="220"/>
    </row>
    <row r="37327" spans="7:7">
      <c r="G37327" s="220"/>
    </row>
    <row r="37328" spans="7:7">
      <c r="G37328" s="220"/>
    </row>
    <row r="37329" spans="7:7">
      <c r="G37329" s="220"/>
    </row>
    <row r="37330" spans="7:7">
      <c r="G37330" s="220"/>
    </row>
    <row r="37331" spans="7:7">
      <c r="G37331" s="220"/>
    </row>
    <row r="37332" spans="7:7">
      <c r="G37332" s="220"/>
    </row>
    <row r="37333" spans="7:7">
      <c r="G37333" s="220"/>
    </row>
    <row r="37334" spans="7:7">
      <c r="G37334" s="220"/>
    </row>
    <row r="37335" spans="7:7">
      <c r="G37335" s="220"/>
    </row>
    <row r="37336" spans="7:7">
      <c r="G37336" s="220"/>
    </row>
    <row r="37337" spans="7:7">
      <c r="G37337" s="220"/>
    </row>
    <row r="37338" spans="7:7">
      <c r="G37338" s="220"/>
    </row>
    <row r="37339" spans="7:7">
      <c r="G37339" s="220"/>
    </row>
    <row r="37340" spans="7:7">
      <c r="G37340" s="220"/>
    </row>
    <row r="37341" spans="7:7">
      <c r="G37341" s="220"/>
    </row>
    <row r="37342" spans="7:7">
      <c r="G37342" s="220"/>
    </row>
    <row r="37343" spans="7:7">
      <c r="G37343" s="220"/>
    </row>
    <row r="37344" spans="7:7">
      <c r="G37344" s="220"/>
    </row>
    <row r="37345" spans="7:7">
      <c r="G37345" s="220"/>
    </row>
    <row r="37346" spans="7:7">
      <c r="G37346" s="220"/>
    </row>
    <row r="37347" spans="7:7">
      <c r="G37347" s="220"/>
    </row>
    <row r="37348" spans="7:7">
      <c r="G37348" s="220"/>
    </row>
    <row r="37349" spans="7:7">
      <c r="G37349" s="220"/>
    </row>
    <row r="37350" spans="7:7">
      <c r="G37350" s="220"/>
    </row>
    <row r="37351" spans="7:7">
      <c r="G37351" s="220"/>
    </row>
    <row r="37352" spans="7:7">
      <c r="G37352" s="220"/>
    </row>
    <row r="37353" spans="7:7">
      <c r="G37353" s="220"/>
    </row>
    <row r="37354" spans="7:7">
      <c r="G37354" s="220"/>
    </row>
    <row r="37355" spans="7:7">
      <c r="G37355" s="220"/>
    </row>
    <row r="37356" spans="7:7">
      <c r="G37356" s="220"/>
    </row>
    <row r="37357" spans="7:7">
      <c r="G37357" s="220"/>
    </row>
    <row r="37358" spans="7:7">
      <c r="G37358" s="220"/>
    </row>
    <row r="37359" spans="7:7">
      <c r="G37359" s="220"/>
    </row>
    <row r="37360" spans="7:7">
      <c r="G37360" s="220"/>
    </row>
    <row r="37361" spans="7:7">
      <c r="G37361" s="220"/>
    </row>
    <row r="37362" spans="7:7">
      <c r="G37362" s="220"/>
    </row>
    <row r="37363" spans="7:7">
      <c r="G37363" s="220"/>
    </row>
    <row r="37364" spans="7:7">
      <c r="G37364" s="220"/>
    </row>
    <row r="37365" spans="7:7">
      <c r="G37365" s="220"/>
    </row>
    <row r="37366" spans="7:7">
      <c r="G37366" s="220"/>
    </row>
    <row r="37367" spans="7:7">
      <c r="G37367" s="220"/>
    </row>
    <row r="37368" spans="7:7">
      <c r="G37368" s="220"/>
    </row>
    <row r="37369" spans="7:7">
      <c r="G37369" s="220"/>
    </row>
    <row r="37370" spans="7:7">
      <c r="G37370" s="220"/>
    </row>
    <row r="37371" spans="7:7">
      <c r="G37371" s="220"/>
    </row>
    <row r="37372" spans="7:7">
      <c r="G37372" s="220"/>
    </row>
    <row r="37373" spans="7:7">
      <c r="G37373" s="220"/>
    </row>
    <row r="37374" spans="7:7">
      <c r="G37374" s="220"/>
    </row>
    <row r="37375" spans="7:7">
      <c r="G37375" s="220"/>
    </row>
    <row r="37376" spans="7:7">
      <c r="G37376" s="220"/>
    </row>
    <row r="37377" spans="7:7">
      <c r="G37377" s="220"/>
    </row>
    <row r="37378" spans="7:7">
      <c r="G37378" s="220"/>
    </row>
    <row r="37379" spans="7:7">
      <c r="G37379" s="220"/>
    </row>
    <row r="37380" spans="7:7">
      <c r="G37380" s="220"/>
    </row>
    <row r="37381" spans="7:7">
      <c r="G37381" s="220"/>
    </row>
    <row r="37382" spans="7:7">
      <c r="G37382" s="220"/>
    </row>
    <row r="37383" spans="7:7">
      <c r="G37383" s="220"/>
    </row>
    <row r="37384" spans="7:7">
      <c r="G37384" s="220"/>
    </row>
    <row r="37385" spans="7:7">
      <c r="G37385" s="220"/>
    </row>
    <row r="37386" spans="7:7">
      <c r="G37386" s="220"/>
    </row>
    <row r="37387" spans="7:7">
      <c r="G37387" s="220"/>
    </row>
    <row r="37388" spans="7:7">
      <c r="G37388" s="220"/>
    </row>
    <row r="37389" spans="7:7">
      <c r="G37389" s="220"/>
    </row>
    <row r="37390" spans="7:7">
      <c r="G37390" s="220"/>
    </row>
    <row r="37391" spans="7:7">
      <c r="G37391" s="220"/>
    </row>
    <row r="37392" spans="7:7">
      <c r="G37392" s="220"/>
    </row>
    <row r="37393" spans="7:7">
      <c r="G37393" s="220"/>
    </row>
    <row r="37394" spans="7:7">
      <c r="G37394" s="220"/>
    </row>
    <row r="37395" spans="7:7">
      <c r="G37395" s="220"/>
    </row>
    <row r="37396" spans="7:7">
      <c r="G37396" s="220"/>
    </row>
    <row r="37397" spans="7:7">
      <c r="G37397" s="220"/>
    </row>
    <row r="37398" spans="7:7">
      <c r="G37398" s="220"/>
    </row>
    <row r="37399" spans="7:7">
      <c r="G37399" s="220"/>
    </row>
    <row r="37400" spans="7:7">
      <c r="G37400" s="220"/>
    </row>
    <row r="37401" spans="7:7">
      <c r="G37401" s="220"/>
    </row>
    <row r="37402" spans="7:7">
      <c r="G37402" s="220"/>
    </row>
    <row r="37403" spans="7:7">
      <c r="G37403" s="220"/>
    </row>
    <row r="37404" spans="7:7">
      <c r="G37404" s="220"/>
    </row>
    <row r="37405" spans="7:7">
      <c r="G37405" s="220"/>
    </row>
    <row r="37406" spans="7:7">
      <c r="G37406" s="220"/>
    </row>
    <row r="37407" spans="7:7">
      <c r="G37407" s="220"/>
    </row>
    <row r="37408" spans="7:7">
      <c r="G37408" s="220"/>
    </row>
    <row r="37409" spans="7:7">
      <c r="G37409" s="220"/>
    </row>
    <row r="37410" spans="7:7">
      <c r="G37410" s="220"/>
    </row>
    <row r="37411" spans="7:7">
      <c r="G37411" s="220"/>
    </row>
    <row r="37412" spans="7:7">
      <c r="G37412" s="220"/>
    </row>
    <row r="37413" spans="7:7">
      <c r="G37413" s="220"/>
    </row>
    <row r="37414" spans="7:7">
      <c r="G37414" s="220"/>
    </row>
    <row r="37415" spans="7:7">
      <c r="G37415" s="220"/>
    </row>
    <row r="37416" spans="7:7">
      <c r="G37416" s="220"/>
    </row>
    <row r="37417" spans="7:7">
      <c r="G37417" s="220"/>
    </row>
    <row r="37418" spans="7:7">
      <c r="G37418" s="220"/>
    </row>
    <row r="37419" spans="7:7">
      <c r="G37419" s="220"/>
    </row>
    <row r="37420" spans="7:7">
      <c r="G37420" s="220"/>
    </row>
    <row r="37421" spans="7:7">
      <c r="G37421" s="220"/>
    </row>
    <row r="37422" spans="7:7">
      <c r="G37422" s="220"/>
    </row>
    <row r="37423" spans="7:7">
      <c r="G37423" s="220"/>
    </row>
    <row r="37424" spans="7:7">
      <c r="G37424" s="220"/>
    </row>
    <row r="37425" spans="7:7">
      <c r="G37425" s="220"/>
    </row>
    <row r="37426" spans="7:7">
      <c r="G37426" s="220"/>
    </row>
    <row r="37427" spans="7:7">
      <c r="G37427" s="220"/>
    </row>
    <row r="37428" spans="7:7">
      <c r="G37428" s="220"/>
    </row>
    <row r="37429" spans="7:7">
      <c r="G37429" s="220"/>
    </row>
    <row r="37430" spans="7:7">
      <c r="G37430" s="220"/>
    </row>
    <row r="37431" spans="7:7">
      <c r="G37431" s="220"/>
    </row>
    <row r="37432" spans="7:7">
      <c r="G37432" s="220"/>
    </row>
    <row r="37433" spans="7:7">
      <c r="G37433" s="220"/>
    </row>
    <row r="37434" spans="7:7">
      <c r="G37434" s="220"/>
    </row>
    <row r="37435" spans="7:7">
      <c r="G37435" s="220"/>
    </row>
    <row r="37436" spans="7:7">
      <c r="G37436" s="220"/>
    </row>
    <row r="37437" spans="7:7">
      <c r="G37437" s="220"/>
    </row>
    <row r="37438" spans="7:7">
      <c r="G37438" s="220"/>
    </row>
    <row r="37439" spans="7:7">
      <c r="G37439" s="220"/>
    </row>
    <row r="37440" spans="7:7">
      <c r="G37440" s="220"/>
    </row>
    <row r="37441" spans="7:7">
      <c r="G37441" s="220"/>
    </row>
    <row r="37442" spans="7:7">
      <c r="G37442" s="220"/>
    </row>
    <row r="37443" spans="7:7">
      <c r="G37443" s="220"/>
    </row>
    <row r="37444" spans="7:7">
      <c r="G37444" s="220"/>
    </row>
    <row r="37445" spans="7:7">
      <c r="G37445" s="220"/>
    </row>
    <row r="37446" spans="7:7">
      <c r="G37446" s="220"/>
    </row>
    <row r="37447" spans="7:7">
      <c r="G37447" s="220"/>
    </row>
    <row r="37448" spans="7:7">
      <c r="G37448" s="220"/>
    </row>
    <row r="37449" spans="7:7">
      <c r="G37449" s="220"/>
    </row>
    <row r="37450" spans="7:7">
      <c r="G37450" s="220"/>
    </row>
    <row r="37451" spans="7:7">
      <c r="G37451" s="220"/>
    </row>
    <row r="37452" spans="7:7">
      <c r="G37452" s="220"/>
    </row>
    <row r="37453" spans="7:7">
      <c r="G37453" s="220"/>
    </row>
    <row r="37454" spans="7:7">
      <c r="G37454" s="220"/>
    </row>
    <row r="37455" spans="7:7">
      <c r="G37455" s="220"/>
    </row>
    <row r="37456" spans="7:7">
      <c r="G37456" s="220"/>
    </row>
    <row r="37457" spans="7:7">
      <c r="G37457" s="220"/>
    </row>
    <row r="37458" spans="7:7">
      <c r="G37458" s="220"/>
    </row>
    <row r="37459" spans="7:7">
      <c r="G37459" s="220"/>
    </row>
    <row r="37460" spans="7:7">
      <c r="G37460" s="220"/>
    </row>
    <row r="37461" spans="7:7">
      <c r="G37461" s="220"/>
    </row>
    <row r="37462" spans="7:7">
      <c r="G37462" s="220"/>
    </row>
    <row r="37463" spans="7:7">
      <c r="G37463" s="220"/>
    </row>
    <row r="37464" spans="7:7">
      <c r="G37464" s="220"/>
    </row>
    <row r="37465" spans="7:7">
      <c r="G37465" s="220"/>
    </row>
    <row r="37466" spans="7:7">
      <c r="G37466" s="220"/>
    </row>
    <row r="37467" spans="7:7">
      <c r="G37467" s="220"/>
    </row>
    <row r="37468" spans="7:7">
      <c r="G37468" s="220"/>
    </row>
    <row r="37469" spans="7:7">
      <c r="G37469" s="220"/>
    </row>
    <row r="37470" spans="7:7">
      <c r="G37470" s="220"/>
    </row>
    <row r="37471" spans="7:7">
      <c r="G37471" s="220"/>
    </row>
    <row r="37472" spans="7:7">
      <c r="G37472" s="220"/>
    </row>
    <row r="37473" spans="7:7">
      <c r="G37473" s="220"/>
    </row>
    <row r="37474" spans="7:7">
      <c r="G37474" s="220"/>
    </row>
    <row r="37475" spans="7:7">
      <c r="G37475" s="220"/>
    </row>
    <row r="37476" spans="7:7">
      <c r="G37476" s="220"/>
    </row>
    <row r="37477" spans="7:7">
      <c r="G37477" s="220"/>
    </row>
    <row r="37478" spans="7:7">
      <c r="G37478" s="220"/>
    </row>
    <row r="37479" spans="7:7">
      <c r="G37479" s="220"/>
    </row>
    <row r="37480" spans="7:7">
      <c r="G37480" s="220"/>
    </row>
    <row r="37481" spans="7:7">
      <c r="G37481" s="220"/>
    </row>
    <row r="37482" spans="7:7">
      <c r="G37482" s="220"/>
    </row>
    <row r="37483" spans="7:7">
      <c r="G37483" s="220"/>
    </row>
    <row r="37484" spans="7:7">
      <c r="G37484" s="220"/>
    </row>
    <row r="37485" spans="7:7">
      <c r="G37485" s="220"/>
    </row>
    <row r="37486" spans="7:7">
      <c r="G37486" s="220"/>
    </row>
    <row r="37487" spans="7:7">
      <c r="G37487" s="220"/>
    </row>
    <row r="37488" spans="7:7">
      <c r="G37488" s="220"/>
    </row>
    <row r="37489" spans="7:7">
      <c r="G37489" s="220"/>
    </row>
    <row r="37490" spans="7:7">
      <c r="G37490" s="220"/>
    </row>
    <row r="37491" spans="7:7">
      <c r="G37491" s="220"/>
    </row>
    <row r="37492" spans="7:7">
      <c r="G37492" s="220"/>
    </row>
    <row r="37493" spans="7:7">
      <c r="G37493" s="220"/>
    </row>
    <row r="37494" spans="7:7">
      <c r="G37494" s="220"/>
    </row>
    <row r="37495" spans="7:7">
      <c r="G37495" s="220"/>
    </row>
    <row r="37496" spans="7:7">
      <c r="G37496" s="220"/>
    </row>
    <row r="37497" spans="7:7">
      <c r="G37497" s="220"/>
    </row>
    <row r="37498" spans="7:7">
      <c r="G37498" s="220"/>
    </row>
    <row r="37499" spans="7:7">
      <c r="G37499" s="220"/>
    </row>
    <row r="37500" spans="7:7">
      <c r="G37500" s="220"/>
    </row>
    <row r="37501" spans="7:7">
      <c r="G37501" s="220"/>
    </row>
    <row r="37502" spans="7:7">
      <c r="G37502" s="220"/>
    </row>
    <row r="37503" spans="7:7">
      <c r="G37503" s="220"/>
    </row>
    <row r="37504" spans="7:7">
      <c r="G37504" s="220"/>
    </row>
    <row r="37505" spans="7:7">
      <c r="G37505" s="220"/>
    </row>
    <row r="37506" spans="7:7">
      <c r="G37506" s="220"/>
    </row>
    <row r="37507" spans="7:7">
      <c r="G37507" s="220"/>
    </row>
    <row r="37508" spans="7:7">
      <c r="G37508" s="220"/>
    </row>
    <row r="37509" spans="7:7">
      <c r="G37509" s="220"/>
    </row>
    <row r="37510" spans="7:7">
      <c r="G37510" s="220"/>
    </row>
    <row r="37511" spans="7:7">
      <c r="G37511" s="220"/>
    </row>
    <row r="37512" spans="7:7">
      <c r="G37512" s="220"/>
    </row>
    <row r="37513" spans="7:7">
      <c r="G37513" s="220"/>
    </row>
    <row r="37514" spans="7:7">
      <c r="G37514" s="220"/>
    </row>
    <row r="37515" spans="7:7">
      <c r="G37515" s="220"/>
    </row>
    <row r="37516" spans="7:7">
      <c r="G37516" s="220"/>
    </row>
    <row r="37517" spans="7:7">
      <c r="G37517" s="220"/>
    </row>
    <row r="37518" spans="7:7">
      <c r="G37518" s="220"/>
    </row>
    <row r="37519" spans="7:7">
      <c r="G37519" s="220"/>
    </row>
    <row r="37520" spans="7:7">
      <c r="G37520" s="220"/>
    </row>
    <row r="37521" spans="7:7">
      <c r="G37521" s="220"/>
    </row>
    <row r="37522" spans="7:7">
      <c r="G37522" s="220"/>
    </row>
    <row r="37523" spans="7:7">
      <c r="G37523" s="220"/>
    </row>
    <row r="37524" spans="7:7">
      <c r="G37524" s="220"/>
    </row>
    <row r="37525" spans="7:7">
      <c r="G37525" s="220"/>
    </row>
    <row r="37526" spans="7:7">
      <c r="G37526" s="220"/>
    </row>
    <row r="37527" spans="7:7">
      <c r="G37527" s="220"/>
    </row>
    <row r="37528" spans="7:7">
      <c r="G37528" s="220"/>
    </row>
    <row r="37529" spans="7:7">
      <c r="G37529" s="220"/>
    </row>
    <row r="37530" spans="7:7">
      <c r="G37530" s="220"/>
    </row>
    <row r="37531" spans="7:7">
      <c r="G37531" s="220"/>
    </row>
    <row r="37532" spans="7:7">
      <c r="G37532" s="220"/>
    </row>
    <row r="37533" spans="7:7">
      <c r="G37533" s="220"/>
    </row>
    <row r="37534" spans="7:7">
      <c r="G37534" s="220"/>
    </row>
    <row r="37535" spans="7:7">
      <c r="G37535" s="220"/>
    </row>
    <row r="37536" spans="7:7">
      <c r="G37536" s="220"/>
    </row>
    <row r="37537" spans="7:7">
      <c r="G37537" s="220"/>
    </row>
    <row r="37538" spans="7:7">
      <c r="G37538" s="220"/>
    </row>
    <row r="37539" spans="7:7">
      <c r="G37539" s="220"/>
    </row>
    <row r="37540" spans="7:7">
      <c r="G37540" s="220"/>
    </row>
    <row r="37541" spans="7:7">
      <c r="G37541" s="220"/>
    </row>
    <row r="37542" spans="7:7">
      <c r="G37542" s="220"/>
    </row>
    <row r="37543" spans="7:7">
      <c r="G37543" s="220"/>
    </row>
    <row r="37544" spans="7:7">
      <c r="G37544" s="220"/>
    </row>
    <row r="37545" spans="7:7">
      <c r="G37545" s="220"/>
    </row>
    <row r="37546" spans="7:7">
      <c r="G37546" s="220"/>
    </row>
    <row r="37547" spans="7:7">
      <c r="G37547" s="220"/>
    </row>
    <row r="37548" spans="7:7">
      <c r="G37548" s="220"/>
    </row>
    <row r="37549" spans="7:7">
      <c r="G37549" s="220"/>
    </row>
    <row r="37550" spans="7:7">
      <c r="G37550" s="220"/>
    </row>
    <row r="37551" spans="7:7">
      <c r="G37551" s="220"/>
    </row>
    <row r="37552" spans="7:7">
      <c r="G37552" s="220"/>
    </row>
    <row r="37553" spans="7:7">
      <c r="G37553" s="220"/>
    </row>
    <row r="37554" spans="7:7">
      <c r="G37554" s="220"/>
    </row>
    <row r="37555" spans="7:7">
      <c r="G37555" s="220"/>
    </row>
    <row r="37556" spans="7:7">
      <c r="G37556" s="220"/>
    </row>
    <row r="37557" spans="7:7">
      <c r="G37557" s="220"/>
    </row>
    <row r="37558" spans="7:7">
      <c r="G37558" s="220"/>
    </row>
    <row r="37559" spans="7:7">
      <c r="G37559" s="220"/>
    </row>
    <row r="37560" spans="7:7">
      <c r="G37560" s="220"/>
    </row>
    <row r="37561" spans="7:7">
      <c r="G37561" s="220"/>
    </row>
    <row r="37562" spans="7:7">
      <c r="G37562" s="220"/>
    </row>
    <row r="37563" spans="7:7">
      <c r="G37563" s="220"/>
    </row>
    <row r="37564" spans="7:7">
      <c r="G37564" s="220"/>
    </row>
    <row r="37565" spans="7:7">
      <c r="G37565" s="220"/>
    </row>
    <row r="37566" spans="7:7">
      <c r="G37566" s="220"/>
    </row>
    <row r="37567" spans="7:7">
      <c r="G37567" s="220"/>
    </row>
    <row r="37568" spans="7:7">
      <c r="G37568" s="220"/>
    </row>
    <row r="37569" spans="7:7">
      <c r="G37569" s="220"/>
    </row>
    <row r="37570" spans="7:7">
      <c r="G37570" s="220"/>
    </row>
    <row r="37571" spans="7:7">
      <c r="G37571" s="220"/>
    </row>
    <row r="37572" spans="7:7">
      <c r="G37572" s="220"/>
    </row>
    <row r="37573" spans="7:7">
      <c r="G37573" s="220"/>
    </row>
    <row r="37574" spans="7:7">
      <c r="G37574" s="220"/>
    </row>
    <row r="37575" spans="7:7">
      <c r="G37575" s="220"/>
    </row>
    <row r="37576" spans="7:7">
      <c r="G37576" s="220"/>
    </row>
    <row r="37577" spans="7:7">
      <c r="G37577" s="220"/>
    </row>
    <row r="37578" spans="7:7">
      <c r="G37578" s="220"/>
    </row>
    <row r="37579" spans="7:7">
      <c r="G37579" s="220"/>
    </row>
    <row r="37580" spans="7:7">
      <c r="G37580" s="220"/>
    </row>
    <row r="37581" spans="7:7">
      <c r="G37581" s="220"/>
    </row>
    <row r="37582" spans="7:7">
      <c r="G37582" s="220"/>
    </row>
    <row r="37583" spans="7:7">
      <c r="G37583" s="220"/>
    </row>
    <row r="37584" spans="7:7">
      <c r="G37584" s="220"/>
    </row>
    <row r="37585" spans="7:7">
      <c r="G37585" s="220"/>
    </row>
    <row r="37586" spans="7:7">
      <c r="G37586" s="220"/>
    </row>
    <row r="37587" spans="7:7">
      <c r="G37587" s="220"/>
    </row>
    <row r="37588" spans="7:7">
      <c r="G37588" s="220"/>
    </row>
    <row r="37589" spans="7:7">
      <c r="G37589" s="220"/>
    </row>
    <row r="37590" spans="7:7">
      <c r="G37590" s="220"/>
    </row>
    <row r="37591" spans="7:7">
      <c r="G37591" s="220"/>
    </row>
    <row r="37592" spans="7:7">
      <c r="G37592" s="220"/>
    </row>
    <row r="37593" spans="7:7">
      <c r="G37593" s="220"/>
    </row>
    <row r="37594" spans="7:7">
      <c r="G37594" s="220"/>
    </row>
    <row r="37595" spans="7:7">
      <c r="G37595" s="220"/>
    </row>
    <row r="37596" spans="7:7">
      <c r="G37596" s="220"/>
    </row>
    <row r="37597" spans="7:7">
      <c r="G37597" s="220"/>
    </row>
    <row r="37598" spans="7:7">
      <c r="G37598" s="220"/>
    </row>
    <row r="37599" spans="7:7">
      <c r="G37599" s="220"/>
    </row>
    <row r="37600" spans="7:7">
      <c r="G37600" s="220"/>
    </row>
    <row r="37601" spans="7:7">
      <c r="G37601" s="220"/>
    </row>
    <row r="37602" spans="7:7">
      <c r="G37602" s="220"/>
    </row>
    <row r="37603" spans="7:7">
      <c r="G37603" s="220"/>
    </row>
    <row r="37604" spans="7:7">
      <c r="G37604" s="220"/>
    </row>
    <row r="37605" spans="7:7">
      <c r="G37605" s="220"/>
    </row>
    <row r="37606" spans="7:7">
      <c r="G37606" s="220"/>
    </row>
    <row r="37607" spans="7:7">
      <c r="G37607" s="220"/>
    </row>
    <row r="37608" spans="7:7">
      <c r="G37608" s="220"/>
    </row>
    <row r="37609" spans="7:7">
      <c r="G37609" s="220"/>
    </row>
    <row r="37610" spans="7:7">
      <c r="G37610" s="220"/>
    </row>
    <row r="37611" spans="7:7">
      <c r="G37611" s="220"/>
    </row>
    <row r="37612" spans="7:7">
      <c r="G37612" s="220"/>
    </row>
    <row r="37613" spans="7:7">
      <c r="G37613" s="220"/>
    </row>
    <row r="37614" spans="7:7">
      <c r="G37614" s="220"/>
    </row>
    <row r="37615" spans="7:7">
      <c r="G37615" s="220"/>
    </row>
    <row r="37616" spans="7:7">
      <c r="G37616" s="220"/>
    </row>
    <row r="37617" spans="7:7">
      <c r="G37617" s="220"/>
    </row>
    <row r="37618" spans="7:7">
      <c r="G37618" s="220"/>
    </row>
    <row r="37619" spans="7:7">
      <c r="G37619" s="220"/>
    </row>
    <row r="37620" spans="7:7">
      <c r="G37620" s="220"/>
    </row>
    <row r="37621" spans="7:7">
      <c r="G37621" s="220"/>
    </row>
    <row r="37622" spans="7:7">
      <c r="G37622" s="220"/>
    </row>
    <row r="37623" spans="7:7">
      <c r="G37623" s="220"/>
    </row>
    <row r="37624" spans="7:7">
      <c r="G37624" s="220"/>
    </row>
    <row r="37625" spans="7:7">
      <c r="G37625" s="220"/>
    </row>
    <row r="37626" spans="7:7">
      <c r="G37626" s="220"/>
    </row>
    <row r="37627" spans="7:7">
      <c r="G37627" s="220"/>
    </row>
    <row r="37628" spans="7:7">
      <c r="G37628" s="220"/>
    </row>
    <row r="37629" spans="7:7">
      <c r="G37629" s="220"/>
    </row>
    <row r="37630" spans="7:7">
      <c r="G37630" s="220"/>
    </row>
    <row r="37631" spans="7:7">
      <c r="G37631" s="220"/>
    </row>
    <row r="37632" spans="7:7">
      <c r="G37632" s="220"/>
    </row>
    <row r="37633" spans="7:7">
      <c r="G37633" s="220"/>
    </row>
    <row r="37634" spans="7:7">
      <c r="G37634" s="220"/>
    </row>
    <row r="37635" spans="7:7">
      <c r="G37635" s="220"/>
    </row>
    <row r="37636" spans="7:7">
      <c r="G37636" s="220"/>
    </row>
    <row r="37637" spans="7:7">
      <c r="G37637" s="220"/>
    </row>
    <row r="37638" spans="7:7">
      <c r="G37638" s="220"/>
    </row>
    <row r="37639" spans="7:7">
      <c r="G37639" s="220"/>
    </row>
    <row r="37640" spans="7:7">
      <c r="G37640" s="220"/>
    </row>
    <row r="37641" spans="7:7">
      <c r="G37641" s="220"/>
    </row>
    <row r="37642" spans="7:7">
      <c r="G37642" s="220"/>
    </row>
    <row r="37643" spans="7:7">
      <c r="G37643" s="220"/>
    </row>
    <row r="37644" spans="7:7">
      <c r="G37644" s="220"/>
    </row>
    <row r="37645" spans="7:7">
      <c r="G37645" s="220"/>
    </row>
    <row r="37646" spans="7:7">
      <c r="G37646" s="220"/>
    </row>
    <row r="37647" spans="7:7">
      <c r="G37647" s="220"/>
    </row>
    <row r="37648" spans="7:7">
      <c r="G37648" s="220"/>
    </row>
    <row r="37649" spans="7:7">
      <c r="G37649" s="220"/>
    </row>
    <row r="37650" spans="7:7">
      <c r="G37650" s="220"/>
    </row>
    <row r="37651" spans="7:7">
      <c r="G37651" s="220"/>
    </row>
    <row r="37652" spans="7:7">
      <c r="G37652" s="220"/>
    </row>
    <row r="37653" spans="7:7">
      <c r="G37653" s="220"/>
    </row>
    <row r="37654" spans="7:7">
      <c r="G37654" s="220"/>
    </row>
    <row r="37655" spans="7:7">
      <c r="G37655" s="220"/>
    </row>
    <row r="37656" spans="7:7">
      <c r="G37656" s="220"/>
    </row>
    <row r="37657" spans="7:7">
      <c r="G37657" s="220"/>
    </row>
    <row r="37658" spans="7:7">
      <c r="G37658" s="220"/>
    </row>
    <row r="37659" spans="7:7">
      <c r="G37659" s="220"/>
    </row>
    <row r="37660" spans="7:7">
      <c r="G37660" s="220"/>
    </row>
    <row r="37661" spans="7:7">
      <c r="G37661" s="220"/>
    </row>
    <row r="37662" spans="7:7">
      <c r="G37662" s="220"/>
    </row>
    <row r="37663" spans="7:7">
      <c r="G37663" s="220"/>
    </row>
    <row r="37664" spans="7:7">
      <c r="G37664" s="220"/>
    </row>
    <row r="37665" spans="7:7">
      <c r="G37665" s="220"/>
    </row>
    <row r="37666" spans="7:7">
      <c r="G37666" s="220"/>
    </row>
    <row r="37667" spans="7:7">
      <c r="G37667" s="220"/>
    </row>
    <row r="37668" spans="7:7">
      <c r="G37668" s="220"/>
    </row>
    <row r="37669" spans="7:7">
      <c r="G37669" s="220"/>
    </row>
    <row r="37670" spans="7:7">
      <c r="G37670" s="220"/>
    </row>
    <row r="37671" spans="7:7">
      <c r="G37671" s="220"/>
    </row>
    <row r="37672" spans="7:7">
      <c r="G37672" s="220"/>
    </row>
    <row r="37673" spans="7:7">
      <c r="G37673" s="220"/>
    </row>
    <row r="37674" spans="7:7">
      <c r="G37674" s="220"/>
    </row>
    <row r="37675" spans="7:7">
      <c r="G37675" s="220"/>
    </row>
    <row r="37676" spans="7:7">
      <c r="G37676" s="220"/>
    </row>
    <row r="37677" spans="7:7">
      <c r="G37677" s="220"/>
    </row>
    <row r="37678" spans="7:7">
      <c r="G37678" s="220"/>
    </row>
    <row r="37679" spans="7:7">
      <c r="G37679" s="220"/>
    </row>
    <row r="37680" spans="7:7">
      <c r="G37680" s="220"/>
    </row>
    <row r="37681" spans="7:7">
      <c r="G37681" s="220"/>
    </row>
    <row r="37682" spans="7:7">
      <c r="G37682" s="220"/>
    </row>
    <row r="37683" spans="7:7">
      <c r="G37683" s="220"/>
    </row>
    <row r="37684" spans="7:7">
      <c r="G37684" s="220"/>
    </row>
    <row r="37685" spans="7:7">
      <c r="G37685" s="220"/>
    </row>
    <row r="37686" spans="7:7">
      <c r="G37686" s="220"/>
    </row>
    <row r="37687" spans="7:7">
      <c r="G37687" s="220"/>
    </row>
    <row r="37688" spans="7:7">
      <c r="G37688" s="220"/>
    </row>
    <row r="37689" spans="7:7">
      <c r="G37689" s="220"/>
    </row>
    <row r="37690" spans="7:7">
      <c r="G37690" s="220"/>
    </row>
    <row r="37691" spans="7:7">
      <c r="G37691" s="220"/>
    </row>
    <row r="37692" spans="7:7">
      <c r="G37692" s="220"/>
    </row>
    <row r="37693" spans="7:7">
      <c r="G37693" s="220"/>
    </row>
    <row r="37694" spans="7:7">
      <c r="G37694" s="220"/>
    </row>
    <row r="37695" spans="7:7">
      <c r="G37695" s="220"/>
    </row>
    <row r="37696" spans="7:7">
      <c r="G37696" s="220"/>
    </row>
    <row r="37697" spans="7:7">
      <c r="G37697" s="220"/>
    </row>
    <row r="37698" spans="7:7">
      <c r="G37698" s="220"/>
    </row>
    <row r="37699" spans="7:7">
      <c r="G37699" s="220"/>
    </row>
    <row r="37700" spans="7:7">
      <c r="G37700" s="220"/>
    </row>
    <row r="37701" spans="7:7">
      <c r="G37701" s="220"/>
    </row>
    <row r="37702" spans="7:7">
      <c r="G37702" s="220"/>
    </row>
    <row r="37703" spans="7:7">
      <c r="G37703" s="220"/>
    </row>
    <row r="37704" spans="7:7">
      <c r="G37704" s="220"/>
    </row>
    <row r="37705" spans="7:7">
      <c r="G37705" s="220"/>
    </row>
    <row r="37706" spans="7:7">
      <c r="G37706" s="220"/>
    </row>
    <row r="37707" spans="7:7">
      <c r="G37707" s="220"/>
    </row>
    <row r="37708" spans="7:7">
      <c r="G37708" s="220"/>
    </row>
    <row r="37709" spans="7:7">
      <c r="G37709" s="220"/>
    </row>
    <row r="37710" spans="7:7">
      <c r="G37710" s="220"/>
    </row>
    <row r="37711" spans="7:7">
      <c r="G37711" s="220"/>
    </row>
    <row r="37712" spans="7:7">
      <c r="G37712" s="220"/>
    </row>
    <row r="37713" spans="7:7">
      <c r="G37713" s="220"/>
    </row>
    <row r="37714" spans="7:7">
      <c r="G37714" s="220"/>
    </row>
    <row r="37715" spans="7:7">
      <c r="G37715" s="220"/>
    </row>
    <row r="37716" spans="7:7">
      <c r="G37716" s="220"/>
    </row>
    <row r="37717" spans="7:7">
      <c r="G37717" s="220"/>
    </row>
    <row r="37718" spans="7:7">
      <c r="G37718" s="220"/>
    </row>
    <row r="37719" spans="7:7">
      <c r="G37719" s="220"/>
    </row>
    <row r="37720" spans="7:7">
      <c r="G37720" s="220"/>
    </row>
    <row r="37721" spans="7:7">
      <c r="G37721" s="220"/>
    </row>
    <row r="37722" spans="7:7">
      <c r="G37722" s="220"/>
    </row>
    <row r="37723" spans="7:7">
      <c r="G37723" s="220"/>
    </row>
    <row r="37724" spans="7:7">
      <c r="G37724" s="220"/>
    </row>
    <row r="37725" spans="7:7">
      <c r="G37725" s="220"/>
    </row>
    <row r="37726" spans="7:7">
      <c r="G37726" s="220"/>
    </row>
    <row r="37727" spans="7:7">
      <c r="G37727" s="220"/>
    </row>
    <row r="37728" spans="7:7">
      <c r="G37728" s="220"/>
    </row>
    <row r="37729" spans="7:7">
      <c r="G37729" s="220"/>
    </row>
    <row r="37730" spans="7:7">
      <c r="G37730" s="220"/>
    </row>
    <row r="37731" spans="7:7">
      <c r="G37731" s="220"/>
    </row>
    <row r="37732" spans="7:7">
      <c r="G37732" s="220"/>
    </row>
    <row r="37733" spans="7:7">
      <c r="G37733" s="220"/>
    </row>
    <row r="37734" spans="7:7">
      <c r="G37734" s="220"/>
    </row>
    <row r="37735" spans="7:7">
      <c r="G37735" s="220"/>
    </row>
    <row r="37736" spans="7:7">
      <c r="G37736" s="220"/>
    </row>
    <row r="37737" spans="7:7">
      <c r="G37737" s="220"/>
    </row>
    <row r="37738" spans="7:7">
      <c r="G37738" s="220"/>
    </row>
    <row r="37739" spans="7:7">
      <c r="G37739" s="220"/>
    </row>
    <row r="37740" spans="7:7">
      <c r="G37740" s="220"/>
    </row>
    <row r="37741" spans="7:7">
      <c r="G37741" s="220"/>
    </row>
    <row r="37742" spans="7:7">
      <c r="G37742" s="220"/>
    </row>
    <row r="37743" spans="7:7">
      <c r="G37743" s="220"/>
    </row>
    <row r="37744" spans="7:7">
      <c r="G37744" s="220"/>
    </row>
    <row r="37745" spans="7:7">
      <c r="G37745" s="220"/>
    </row>
    <row r="37746" spans="7:7">
      <c r="G37746" s="220"/>
    </row>
    <row r="37747" spans="7:7">
      <c r="G37747" s="220"/>
    </row>
    <row r="37748" spans="7:7">
      <c r="G37748" s="220"/>
    </row>
    <row r="37749" spans="7:7">
      <c r="G37749" s="220"/>
    </row>
    <row r="37750" spans="7:7">
      <c r="G37750" s="220"/>
    </row>
    <row r="37751" spans="7:7">
      <c r="G37751" s="220"/>
    </row>
    <row r="37752" spans="7:7">
      <c r="G37752" s="220"/>
    </row>
    <row r="37753" spans="7:7">
      <c r="G37753" s="220"/>
    </row>
    <row r="37754" spans="7:7">
      <c r="G37754" s="220"/>
    </row>
    <row r="37755" spans="7:7">
      <c r="G37755" s="220"/>
    </row>
    <row r="37756" spans="7:7">
      <c r="G37756" s="220"/>
    </row>
    <row r="37757" spans="7:7">
      <c r="G37757" s="220"/>
    </row>
    <row r="37758" spans="7:7">
      <c r="G37758" s="220"/>
    </row>
    <row r="37759" spans="7:7">
      <c r="G37759" s="220"/>
    </row>
    <row r="37760" spans="7:7">
      <c r="G37760" s="220"/>
    </row>
    <row r="37761" spans="7:7">
      <c r="G37761" s="220"/>
    </row>
    <row r="37762" spans="7:7">
      <c r="G37762" s="220"/>
    </row>
    <row r="37763" spans="7:7">
      <c r="G37763" s="220"/>
    </row>
    <row r="37764" spans="7:7">
      <c r="G37764" s="220"/>
    </row>
    <row r="37765" spans="7:7">
      <c r="G37765" s="220"/>
    </row>
    <row r="37766" spans="7:7">
      <c r="G37766" s="220"/>
    </row>
    <row r="37767" spans="7:7">
      <c r="G37767" s="220"/>
    </row>
    <row r="37768" spans="7:7">
      <c r="G37768" s="220"/>
    </row>
    <row r="37769" spans="7:7">
      <c r="G37769" s="220"/>
    </row>
    <row r="37770" spans="7:7">
      <c r="G37770" s="220"/>
    </row>
    <row r="37771" spans="7:7">
      <c r="G37771" s="220"/>
    </row>
    <row r="37772" spans="7:7">
      <c r="G37772" s="220"/>
    </row>
    <row r="37773" spans="7:7">
      <c r="G37773" s="220"/>
    </row>
    <row r="37774" spans="7:7">
      <c r="G37774" s="220"/>
    </row>
    <row r="37775" spans="7:7">
      <c r="G37775" s="220"/>
    </row>
    <row r="37776" spans="7:7">
      <c r="G37776" s="220"/>
    </row>
    <row r="37777" spans="7:7">
      <c r="G37777" s="220"/>
    </row>
    <row r="37778" spans="7:7">
      <c r="G37778" s="220"/>
    </row>
    <row r="37779" spans="7:7">
      <c r="G37779" s="220"/>
    </row>
    <row r="37780" spans="7:7">
      <c r="G37780" s="220"/>
    </row>
    <row r="37781" spans="7:7">
      <c r="G37781" s="220"/>
    </row>
    <row r="37782" spans="7:7">
      <c r="G37782" s="220"/>
    </row>
    <row r="37783" spans="7:7">
      <c r="G37783" s="220"/>
    </row>
    <row r="37784" spans="7:7">
      <c r="G37784" s="220"/>
    </row>
    <row r="37785" spans="7:7">
      <c r="G37785" s="220"/>
    </row>
    <row r="37786" spans="7:7">
      <c r="G37786" s="220"/>
    </row>
    <row r="37787" spans="7:7">
      <c r="G37787" s="220"/>
    </row>
    <row r="37788" spans="7:7">
      <c r="G37788" s="220"/>
    </row>
    <row r="37789" spans="7:7">
      <c r="G37789" s="220"/>
    </row>
    <row r="37790" spans="7:7">
      <c r="G37790" s="220"/>
    </row>
    <row r="37791" spans="7:7">
      <c r="G37791" s="220"/>
    </row>
    <row r="37792" spans="7:7">
      <c r="G37792" s="220"/>
    </row>
    <row r="37793" spans="7:7">
      <c r="G37793" s="220"/>
    </row>
    <row r="37794" spans="7:7">
      <c r="G37794" s="220"/>
    </row>
    <row r="37795" spans="7:7">
      <c r="G37795" s="220"/>
    </row>
    <row r="37796" spans="7:7">
      <c r="G37796" s="220"/>
    </row>
    <row r="37797" spans="7:7">
      <c r="G37797" s="220"/>
    </row>
    <row r="37798" spans="7:7">
      <c r="G37798" s="220"/>
    </row>
    <row r="37799" spans="7:7">
      <c r="G37799" s="220"/>
    </row>
    <row r="37800" spans="7:7">
      <c r="G37800" s="220"/>
    </row>
    <row r="37801" spans="7:7">
      <c r="G37801" s="220"/>
    </row>
    <row r="37802" spans="7:7">
      <c r="G37802" s="220"/>
    </row>
    <row r="37803" spans="7:7">
      <c r="G37803" s="220"/>
    </row>
    <row r="37804" spans="7:7">
      <c r="G37804" s="220"/>
    </row>
    <row r="37805" spans="7:7">
      <c r="G37805" s="220"/>
    </row>
    <row r="37806" spans="7:7">
      <c r="G37806" s="220"/>
    </row>
    <row r="37807" spans="7:7">
      <c r="G37807" s="220"/>
    </row>
    <row r="37808" spans="7:7">
      <c r="G37808" s="220"/>
    </row>
    <row r="37809" spans="7:7">
      <c r="G37809" s="220"/>
    </row>
    <row r="37810" spans="7:7">
      <c r="G37810" s="220"/>
    </row>
    <row r="37811" spans="7:7">
      <c r="G37811" s="220"/>
    </row>
    <row r="37812" spans="7:7">
      <c r="G37812" s="220"/>
    </row>
    <row r="37813" spans="7:7">
      <c r="G37813" s="220"/>
    </row>
    <row r="37814" spans="7:7">
      <c r="G37814" s="220"/>
    </row>
    <row r="37815" spans="7:7">
      <c r="G37815" s="220"/>
    </row>
    <row r="37816" spans="7:7">
      <c r="G37816" s="220"/>
    </row>
    <row r="37817" spans="7:7">
      <c r="G37817" s="220"/>
    </row>
    <row r="37818" spans="7:7">
      <c r="G37818" s="220"/>
    </row>
    <row r="37819" spans="7:7">
      <c r="G37819" s="220"/>
    </row>
    <row r="37820" spans="7:7">
      <c r="G37820" s="220"/>
    </row>
    <row r="37821" spans="7:7">
      <c r="G37821" s="220"/>
    </row>
    <row r="37822" spans="7:7">
      <c r="G37822" s="220"/>
    </row>
    <row r="37823" spans="7:7">
      <c r="G37823" s="220"/>
    </row>
    <row r="37824" spans="7:7">
      <c r="G37824" s="220"/>
    </row>
    <row r="37825" spans="7:7">
      <c r="G37825" s="220"/>
    </row>
    <row r="37826" spans="7:7">
      <c r="G37826" s="220"/>
    </row>
    <row r="37827" spans="7:7">
      <c r="G37827" s="220"/>
    </row>
    <row r="37828" spans="7:7">
      <c r="G37828" s="220"/>
    </row>
    <row r="37829" spans="7:7">
      <c r="G37829" s="220"/>
    </row>
    <row r="37830" spans="7:7">
      <c r="G37830" s="220"/>
    </row>
    <row r="37831" spans="7:7">
      <c r="G37831" s="220"/>
    </row>
    <row r="37832" spans="7:7">
      <c r="G37832" s="220"/>
    </row>
    <row r="37833" spans="7:7">
      <c r="G37833" s="220"/>
    </row>
    <row r="37834" spans="7:7">
      <c r="G37834" s="220"/>
    </row>
    <row r="37835" spans="7:7">
      <c r="G37835" s="220"/>
    </row>
    <row r="37836" spans="7:7">
      <c r="G37836" s="220"/>
    </row>
    <row r="37837" spans="7:7">
      <c r="G37837" s="220"/>
    </row>
    <row r="37838" spans="7:7">
      <c r="G37838" s="220"/>
    </row>
    <row r="37839" spans="7:7">
      <c r="G37839" s="220"/>
    </row>
    <row r="37840" spans="7:7">
      <c r="G37840" s="220"/>
    </row>
    <row r="37841" spans="7:7">
      <c r="G37841" s="220"/>
    </row>
    <row r="37842" spans="7:7">
      <c r="G37842" s="220"/>
    </row>
    <row r="37843" spans="7:7">
      <c r="G37843" s="220"/>
    </row>
    <row r="37844" spans="7:7">
      <c r="G37844" s="220"/>
    </row>
    <row r="37845" spans="7:7">
      <c r="G37845" s="220"/>
    </row>
    <row r="37846" spans="7:7">
      <c r="G37846" s="220"/>
    </row>
    <row r="37847" spans="7:7">
      <c r="G37847" s="220"/>
    </row>
    <row r="37848" spans="7:7">
      <c r="G37848" s="220"/>
    </row>
    <row r="37849" spans="7:7">
      <c r="G37849" s="220"/>
    </row>
    <row r="37850" spans="7:7">
      <c r="G37850" s="220"/>
    </row>
    <row r="37851" spans="7:7">
      <c r="G37851" s="220"/>
    </row>
    <row r="37852" spans="7:7">
      <c r="G37852" s="220"/>
    </row>
    <row r="37853" spans="7:7">
      <c r="G37853" s="220"/>
    </row>
    <row r="37854" spans="7:7">
      <c r="G37854" s="220"/>
    </row>
    <row r="37855" spans="7:7">
      <c r="G37855" s="220"/>
    </row>
    <row r="37856" spans="7:7">
      <c r="G37856" s="220"/>
    </row>
    <row r="37857" spans="7:7">
      <c r="G37857" s="220"/>
    </row>
    <row r="37858" spans="7:7">
      <c r="G37858" s="220"/>
    </row>
    <row r="37859" spans="7:7">
      <c r="G37859" s="220"/>
    </row>
    <row r="37860" spans="7:7">
      <c r="G37860" s="220"/>
    </row>
    <row r="37861" spans="7:7">
      <c r="G37861" s="220"/>
    </row>
    <row r="37862" spans="7:7">
      <c r="G37862" s="220"/>
    </row>
    <row r="37863" spans="7:7">
      <c r="G37863" s="220"/>
    </row>
    <row r="37864" spans="7:7">
      <c r="G37864" s="220"/>
    </row>
    <row r="37865" spans="7:7">
      <c r="G37865" s="220"/>
    </row>
    <row r="37866" spans="7:7">
      <c r="G37866" s="220"/>
    </row>
    <row r="37867" spans="7:7">
      <c r="G37867" s="220"/>
    </row>
    <row r="37868" spans="7:7">
      <c r="G37868" s="220"/>
    </row>
    <row r="37869" spans="7:7">
      <c r="G37869" s="220"/>
    </row>
    <row r="37870" spans="7:7">
      <c r="G37870" s="220"/>
    </row>
    <row r="37871" spans="7:7">
      <c r="G37871" s="220"/>
    </row>
    <row r="37872" spans="7:7">
      <c r="G37872" s="220"/>
    </row>
    <row r="37873" spans="7:7">
      <c r="G37873" s="220"/>
    </row>
    <row r="37874" spans="7:7">
      <c r="G37874" s="220"/>
    </row>
    <row r="37875" spans="7:7">
      <c r="G37875" s="220"/>
    </row>
    <row r="37876" spans="7:7">
      <c r="G37876" s="220"/>
    </row>
    <row r="37877" spans="7:7">
      <c r="G37877" s="220"/>
    </row>
    <row r="37878" spans="7:7">
      <c r="G37878" s="220"/>
    </row>
    <row r="37879" spans="7:7">
      <c r="G37879" s="220"/>
    </row>
    <row r="37880" spans="7:7">
      <c r="G37880" s="220"/>
    </row>
    <row r="37881" spans="7:7">
      <c r="G37881" s="220"/>
    </row>
    <row r="37882" spans="7:7">
      <c r="G37882" s="220"/>
    </row>
    <row r="37883" spans="7:7">
      <c r="G37883" s="220"/>
    </row>
    <row r="37884" spans="7:7">
      <c r="G37884" s="220"/>
    </row>
    <row r="37885" spans="7:7">
      <c r="G37885" s="220"/>
    </row>
    <row r="37886" spans="7:7">
      <c r="G37886" s="220"/>
    </row>
    <row r="37887" spans="7:7">
      <c r="G37887" s="220"/>
    </row>
    <row r="37888" spans="7:7">
      <c r="G37888" s="220"/>
    </row>
    <row r="37889" spans="7:7">
      <c r="G37889" s="220"/>
    </row>
    <row r="37890" spans="7:7">
      <c r="G37890" s="220"/>
    </row>
    <row r="37891" spans="7:7">
      <c r="G37891" s="220"/>
    </row>
    <row r="37892" spans="7:7">
      <c r="G37892" s="220"/>
    </row>
    <row r="37893" spans="7:7">
      <c r="G37893" s="220"/>
    </row>
    <row r="37894" spans="7:7">
      <c r="G37894" s="220"/>
    </row>
    <row r="37895" spans="7:7">
      <c r="G37895" s="220"/>
    </row>
    <row r="37896" spans="7:7">
      <c r="G37896" s="220"/>
    </row>
    <row r="37897" spans="7:7">
      <c r="G37897" s="220"/>
    </row>
    <row r="37898" spans="7:7">
      <c r="G37898" s="220"/>
    </row>
    <row r="37899" spans="7:7">
      <c r="G37899" s="220"/>
    </row>
    <row r="37900" spans="7:7">
      <c r="G37900" s="220"/>
    </row>
    <row r="37901" spans="7:7">
      <c r="G37901" s="220"/>
    </row>
    <row r="37902" spans="7:7">
      <c r="G37902" s="220"/>
    </row>
    <row r="37903" spans="7:7">
      <c r="G37903" s="220"/>
    </row>
    <row r="37904" spans="7:7">
      <c r="G37904" s="220"/>
    </row>
    <row r="37905" spans="7:7">
      <c r="G37905" s="220"/>
    </row>
    <row r="37906" spans="7:7">
      <c r="G37906" s="220"/>
    </row>
    <row r="37907" spans="7:7">
      <c r="G37907" s="220"/>
    </row>
    <row r="37908" spans="7:7">
      <c r="G37908" s="220"/>
    </row>
    <row r="37909" spans="7:7">
      <c r="G37909" s="220"/>
    </row>
    <row r="37910" spans="7:7">
      <c r="G37910" s="220"/>
    </row>
    <row r="37911" spans="7:7">
      <c r="G37911" s="220"/>
    </row>
    <row r="37912" spans="7:7">
      <c r="G37912" s="220"/>
    </row>
    <row r="37913" spans="7:7">
      <c r="G37913" s="220"/>
    </row>
    <row r="37914" spans="7:7">
      <c r="G37914" s="220"/>
    </row>
    <row r="37915" spans="7:7">
      <c r="G37915" s="220"/>
    </row>
    <row r="37916" spans="7:7">
      <c r="G37916" s="220"/>
    </row>
    <row r="37917" spans="7:7">
      <c r="G37917" s="220"/>
    </row>
    <row r="37918" spans="7:7">
      <c r="G37918" s="220"/>
    </row>
    <row r="37919" spans="7:7">
      <c r="G37919" s="220"/>
    </row>
    <row r="37920" spans="7:7">
      <c r="G37920" s="220"/>
    </row>
    <row r="37921" spans="7:7">
      <c r="G37921" s="220"/>
    </row>
    <row r="37922" spans="7:7">
      <c r="G37922" s="220"/>
    </row>
    <row r="37923" spans="7:7">
      <c r="G37923" s="220"/>
    </row>
    <row r="37924" spans="7:7">
      <c r="G37924" s="220"/>
    </row>
    <row r="37925" spans="7:7">
      <c r="G37925" s="220"/>
    </row>
    <row r="37926" spans="7:7">
      <c r="G37926" s="220"/>
    </row>
    <row r="37927" spans="7:7">
      <c r="G37927" s="220"/>
    </row>
    <row r="37928" spans="7:7">
      <c r="G37928" s="220"/>
    </row>
    <row r="37929" spans="7:7">
      <c r="G37929" s="220"/>
    </row>
    <row r="37930" spans="7:7">
      <c r="G37930" s="220"/>
    </row>
    <row r="37931" spans="7:7">
      <c r="G37931" s="220"/>
    </row>
    <row r="37932" spans="7:7">
      <c r="G37932" s="220"/>
    </row>
    <row r="37933" spans="7:7">
      <c r="G37933" s="220"/>
    </row>
    <row r="37934" spans="7:7">
      <c r="G37934" s="220"/>
    </row>
    <row r="37935" spans="7:7">
      <c r="G37935" s="220"/>
    </row>
    <row r="37936" spans="7:7">
      <c r="G37936" s="220"/>
    </row>
    <row r="37937" spans="7:7">
      <c r="G37937" s="220"/>
    </row>
    <row r="37938" spans="7:7">
      <c r="G37938" s="220"/>
    </row>
    <row r="37939" spans="7:7">
      <c r="G37939" s="220"/>
    </row>
    <row r="37940" spans="7:7">
      <c r="G37940" s="220"/>
    </row>
    <row r="37941" spans="7:7">
      <c r="G37941" s="220"/>
    </row>
    <row r="37942" spans="7:7">
      <c r="G37942" s="220"/>
    </row>
    <row r="37943" spans="7:7">
      <c r="G37943" s="220"/>
    </row>
    <row r="37944" spans="7:7">
      <c r="G37944" s="220"/>
    </row>
    <row r="37945" spans="7:7">
      <c r="G37945" s="220"/>
    </row>
    <row r="37946" spans="7:7">
      <c r="G37946" s="220"/>
    </row>
    <row r="37947" spans="7:7">
      <c r="G37947" s="220"/>
    </row>
    <row r="37948" spans="7:7">
      <c r="G37948" s="220"/>
    </row>
    <row r="37949" spans="7:7">
      <c r="G37949" s="220"/>
    </row>
    <row r="37950" spans="7:7">
      <c r="G37950" s="220"/>
    </row>
    <row r="37951" spans="7:7">
      <c r="G37951" s="220"/>
    </row>
    <row r="37952" spans="7:7">
      <c r="G37952" s="220"/>
    </row>
    <row r="37953" spans="7:7">
      <c r="G37953" s="220"/>
    </row>
    <row r="37954" spans="7:7">
      <c r="G37954" s="220"/>
    </row>
    <row r="37955" spans="7:7">
      <c r="G37955" s="220"/>
    </row>
    <row r="37956" spans="7:7">
      <c r="G37956" s="220"/>
    </row>
    <row r="37957" spans="7:7">
      <c r="G37957" s="220"/>
    </row>
    <row r="37958" spans="7:7">
      <c r="G37958" s="220"/>
    </row>
    <row r="37959" spans="7:7">
      <c r="G37959" s="220"/>
    </row>
    <row r="37960" spans="7:7">
      <c r="G37960" s="220"/>
    </row>
    <row r="37961" spans="7:7">
      <c r="G37961" s="220"/>
    </row>
    <row r="37962" spans="7:7">
      <c r="G37962" s="220"/>
    </row>
    <row r="37963" spans="7:7">
      <c r="G37963" s="220"/>
    </row>
    <row r="37964" spans="7:7">
      <c r="G37964" s="220"/>
    </row>
    <row r="37965" spans="7:7">
      <c r="G37965" s="220"/>
    </row>
    <row r="37966" spans="7:7">
      <c r="G37966" s="220"/>
    </row>
    <row r="37967" spans="7:7">
      <c r="G37967" s="220"/>
    </row>
    <row r="37968" spans="7:7">
      <c r="G37968" s="220"/>
    </row>
    <row r="37969" spans="7:7">
      <c r="G37969" s="220"/>
    </row>
    <row r="37970" spans="7:7">
      <c r="G37970" s="220"/>
    </row>
    <row r="37971" spans="7:7">
      <c r="G37971" s="220"/>
    </row>
    <row r="37972" spans="7:7">
      <c r="G37972" s="220"/>
    </row>
    <row r="37973" spans="7:7">
      <c r="G37973" s="220"/>
    </row>
    <row r="37974" spans="7:7">
      <c r="G37974" s="220"/>
    </row>
    <row r="37975" spans="7:7">
      <c r="G37975" s="220"/>
    </row>
    <row r="37976" spans="7:7">
      <c r="G37976" s="220"/>
    </row>
    <row r="37977" spans="7:7">
      <c r="G37977" s="220"/>
    </row>
    <row r="37978" spans="7:7">
      <c r="G37978" s="220"/>
    </row>
    <row r="37979" spans="7:7">
      <c r="G37979" s="220"/>
    </row>
    <row r="37980" spans="7:7">
      <c r="G37980" s="220"/>
    </row>
    <row r="37981" spans="7:7">
      <c r="G37981" s="220"/>
    </row>
    <row r="37982" spans="7:7">
      <c r="G37982" s="220"/>
    </row>
    <row r="37983" spans="7:7">
      <c r="G37983" s="220"/>
    </row>
    <row r="37984" spans="7:7">
      <c r="G37984" s="220"/>
    </row>
    <row r="37985" spans="7:7">
      <c r="G37985" s="220"/>
    </row>
    <row r="37986" spans="7:7">
      <c r="G37986" s="220"/>
    </row>
    <row r="37987" spans="7:7">
      <c r="G37987" s="220"/>
    </row>
    <row r="37988" spans="7:7">
      <c r="G37988" s="220"/>
    </row>
    <row r="37989" spans="7:7">
      <c r="G37989" s="220"/>
    </row>
    <row r="37990" spans="7:7">
      <c r="G37990" s="220"/>
    </row>
    <row r="37991" spans="7:7">
      <c r="G37991" s="220"/>
    </row>
    <row r="37992" spans="7:7">
      <c r="G37992" s="220"/>
    </row>
    <row r="37993" spans="7:7">
      <c r="G37993" s="220"/>
    </row>
    <row r="37994" spans="7:7">
      <c r="G37994" s="220"/>
    </row>
    <row r="37995" spans="7:7">
      <c r="G37995" s="220"/>
    </row>
    <row r="37996" spans="7:7">
      <c r="G37996" s="220"/>
    </row>
    <row r="37997" spans="7:7">
      <c r="G37997" s="220"/>
    </row>
    <row r="37998" spans="7:7">
      <c r="G37998" s="220"/>
    </row>
    <row r="37999" spans="7:7">
      <c r="G37999" s="220"/>
    </row>
    <row r="38000" spans="7:7">
      <c r="G38000" s="220"/>
    </row>
    <row r="38001" spans="7:7">
      <c r="G38001" s="220"/>
    </row>
    <row r="38002" spans="7:7">
      <c r="G38002" s="220"/>
    </row>
    <row r="38003" spans="7:7">
      <c r="G38003" s="220"/>
    </row>
    <row r="38004" spans="7:7">
      <c r="G38004" s="220"/>
    </row>
    <row r="38005" spans="7:7">
      <c r="G38005" s="220"/>
    </row>
    <row r="38006" spans="7:7">
      <c r="G38006" s="220"/>
    </row>
    <row r="38007" spans="7:7">
      <c r="G38007" s="220"/>
    </row>
    <row r="38008" spans="7:7">
      <c r="G38008" s="220"/>
    </row>
    <row r="38009" spans="7:7">
      <c r="G38009" s="220"/>
    </row>
    <row r="38010" spans="7:7">
      <c r="G38010" s="220"/>
    </row>
    <row r="38011" spans="7:7">
      <c r="G38011" s="220"/>
    </row>
    <row r="38012" spans="7:7">
      <c r="G38012" s="220"/>
    </row>
    <row r="38013" spans="7:7">
      <c r="G38013" s="220"/>
    </row>
    <row r="38014" spans="7:7">
      <c r="G38014" s="220"/>
    </row>
    <row r="38015" spans="7:7">
      <c r="G38015" s="220"/>
    </row>
    <row r="38016" spans="7:7">
      <c r="G38016" s="220"/>
    </row>
    <row r="38017" spans="7:7">
      <c r="G38017" s="220"/>
    </row>
    <row r="38018" spans="7:7">
      <c r="G38018" s="220"/>
    </row>
    <row r="38019" spans="7:7">
      <c r="G38019" s="220"/>
    </row>
    <row r="38020" spans="7:7">
      <c r="G38020" s="220"/>
    </row>
    <row r="38021" spans="7:7">
      <c r="G38021" s="220"/>
    </row>
    <row r="38022" spans="7:7">
      <c r="G38022" s="220"/>
    </row>
    <row r="38023" spans="7:7">
      <c r="G38023" s="220"/>
    </row>
    <row r="38024" spans="7:7">
      <c r="G38024" s="220"/>
    </row>
    <row r="38025" spans="7:7">
      <c r="G38025" s="220"/>
    </row>
    <row r="38026" spans="7:7">
      <c r="G38026" s="220"/>
    </row>
    <row r="38027" spans="7:7">
      <c r="G38027" s="220"/>
    </row>
    <row r="38028" spans="7:7">
      <c r="G38028" s="220"/>
    </row>
    <row r="38029" spans="7:7">
      <c r="G38029" s="220"/>
    </row>
    <row r="38030" spans="7:7">
      <c r="G38030" s="220"/>
    </row>
    <row r="38031" spans="7:7">
      <c r="G38031" s="220"/>
    </row>
    <row r="38032" spans="7:7">
      <c r="G38032" s="220"/>
    </row>
    <row r="38033" spans="7:7">
      <c r="G38033" s="220"/>
    </row>
    <row r="38034" spans="7:7">
      <c r="G38034" s="220"/>
    </row>
    <row r="38035" spans="7:7">
      <c r="G38035" s="220"/>
    </row>
    <row r="38036" spans="7:7">
      <c r="G38036" s="220"/>
    </row>
    <row r="38037" spans="7:7">
      <c r="G38037" s="220"/>
    </row>
    <row r="38038" spans="7:7">
      <c r="G38038" s="220"/>
    </row>
    <row r="38039" spans="7:7">
      <c r="G38039" s="220"/>
    </row>
    <row r="38040" spans="7:7">
      <c r="G38040" s="220"/>
    </row>
    <row r="38041" spans="7:7">
      <c r="G38041" s="220"/>
    </row>
    <row r="38042" spans="7:7">
      <c r="G38042" s="220"/>
    </row>
    <row r="38043" spans="7:7">
      <c r="G38043" s="220"/>
    </row>
    <row r="38044" spans="7:7">
      <c r="G38044" s="220"/>
    </row>
    <row r="38045" spans="7:7">
      <c r="G38045" s="220"/>
    </row>
    <row r="38046" spans="7:7">
      <c r="G38046" s="220"/>
    </row>
    <row r="38047" spans="7:7">
      <c r="G38047" s="220"/>
    </row>
    <row r="38048" spans="7:7">
      <c r="G38048" s="220"/>
    </row>
    <row r="38049" spans="7:7">
      <c r="G38049" s="220"/>
    </row>
    <row r="38050" spans="7:7">
      <c r="G38050" s="220"/>
    </row>
    <row r="38051" spans="7:7">
      <c r="G38051" s="220"/>
    </row>
    <row r="38052" spans="7:7">
      <c r="G38052" s="220"/>
    </row>
    <row r="38053" spans="7:7">
      <c r="G38053" s="220"/>
    </row>
    <row r="38054" spans="7:7">
      <c r="G38054" s="220"/>
    </row>
    <row r="38055" spans="7:7">
      <c r="G38055" s="220"/>
    </row>
    <row r="38056" spans="7:7">
      <c r="G38056" s="220"/>
    </row>
    <row r="38057" spans="7:7">
      <c r="G38057" s="220"/>
    </row>
    <row r="38058" spans="7:7">
      <c r="G38058" s="220"/>
    </row>
    <row r="38059" spans="7:7">
      <c r="G38059" s="220"/>
    </row>
    <row r="38060" spans="7:7">
      <c r="G38060" s="220"/>
    </row>
    <row r="38061" spans="7:7">
      <c r="G38061" s="220"/>
    </row>
    <row r="38062" spans="7:7">
      <c r="G38062" s="220"/>
    </row>
    <row r="38063" spans="7:7">
      <c r="G38063" s="220"/>
    </row>
    <row r="38064" spans="7:7">
      <c r="G38064" s="220"/>
    </row>
    <row r="38065" spans="7:7">
      <c r="G38065" s="220"/>
    </row>
    <row r="38066" spans="7:7">
      <c r="G38066" s="220"/>
    </row>
    <row r="38067" spans="7:7">
      <c r="G38067" s="220"/>
    </row>
    <row r="38068" spans="7:7">
      <c r="G38068" s="220"/>
    </row>
    <row r="38069" spans="7:7">
      <c r="G38069" s="220"/>
    </row>
    <row r="38070" spans="7:7">
      <c r="G38070" s="220"/>
    </row>
    <row r="38071" spans="7:7">
      <c r="G38071" s="220"/>
    </row>
    <row r="38072" spans="7:7">
      <c r="G38072" s="220"/>
    </row>
    <row r="38073" spans="7:7">
      <c r="G38073" s="220"/>
    </row>
    <row r="38074" spans="7:7">
      <c r="G38074" s="220"/>
    </row>
    <row r="38075" spans="7:7">
      <c r="G38075" s="220"/>
    </row>
    <row r="38076" spans="7:7">
      <c r="G38076" s="220"/>
    </row>
    <row r="38077" spans="7:7">
      <c r="G38077" s="220"/>
    </row>
    <row r="38078" spans="7:7">
      <c r="G38078" s="220"/>
    </row>
    <row r="38079" spans="7:7">
      <c r="G38079" s="220"/>
    </row>
    <row r="38080" spans="7:7">
      <c r="G38080" s="220"/>
    </row>
    <row r="38081" spans="7:7">
      <c r="G38081" s="220"/>
    </row>
    <row r="38082" spans="7:7">
      <c r="G38082" s="220"/>
    </row>
    <row r="38083" spans="7:7">
      <c r="G38083" s="220"/>
    </row>
    <row r="38084" spans="7:7">
      <c r="G38084" s="220"/>
    </row>
    <row r="38085" spans="7:7">
      <c r="G38085" s="220"/>
    </row>
    <row r="38086" spans="7:7">
      <c r="G38086" s="220"/>
    </row>
    <row r="38087" spans="7:7">
      <c r="G38087" s="220"/>
    </row>
    <row r="38088" spans="7:7">
      <c r="G38088" s="220"/>
    </row>
    <row r="38089" spans="7:7">
      <c r="G38089" s="220"/>
    </row>
    <row r="38090" spans="7:7">
      <c r="G38090" s="220"/>
    </row>
    <row r="38091" spans="7:7">
      <c r="G38091" s="220"/>
    </row>
    <row r="38092" spans="7:7">
      <c r="G38092" s="220"/>
    </row>
    <row r="38093" spans="7:7">
      <c r="G38093" s="220"/>
    </row>
    <row r="38094" spans="7:7">
      <c r="G38094" s="220"/>
    </row>
    <row r="38095" spans="7:7">
      <c r="G38095" s="220"/>
    </row>
    <row r="38096" spans="7:7">
      <c r="G38096" s="220"/>
    </row>
    <row r="38097" spans="7:7">
      <c r="G38097" s="220"/>
    </row>
    <row r="38098" spans="7:7">
      <c r="G38098" s="220"/>
    </row>
    <row r="38099" spans="7:7">
      <c r="G38099" s="220"/>
    </row>
    <row r="38100" spans="7:7">
      <c r="G38100" s="220"/>
    </row>
    <row r="38101" spans="7:7">
      <c r="G38101" s="220"/>
    </row>
    <row r="38102" spans="7:7">
      <c r="G38102" s="220"/>
    </row>
    <row r="38103" spans="7:7">
      <c r="G38103" s="220"/>
    </row>
    <row r="38104" spans="7:7">
      <c r="G38104" s="220"/>
    </row>
    <row r="38105" spans="7:7">
      <c r="G38105" s="220"/>
    </row>
    <row r="38106" spans="7:7">
      <c r="G38106" s="220"/>
    </row>
    <row r="38107" spans="7:7">
      <c r="G38107" s="220"/>
    </row>
    <row r="38108" spans="7:7">
      <c r="G38108" s="220"/>
    </row>
    <row r="38109" spans="7:7">
      <c r="G38109" s="220"/>
    </row>
    <row r="38110" spans="7:7">
      <c r="G38110" s="220"/>
    </row>
    <row r="38111" spans="7:7">
      <c r="G38111" s="220"/>
    </row>
    <row r="38112" spans="7:7">
      <c r="G38112" s="220"/>
    </row>
    <row r="38113" spans="7:7">
      <c r="G38113" s="220"/>
    </row>
    <row r="38114" spans="7:7">
      <c r="G38114" s="220"/>
    </row>
    <row r="38115" spans="7:7">
      <c r="G38115" s="220"/>
    </row>
    <row r="38116" spans="7:7">
      <c r="G38116" s="220"/>
    </row>
    <row r="38117" spans="7:7">
      <c r="G38117" s="220"/>
    </row>
    <row r="38118" spans="7:7">
      <c r="G38118" s="220"/>
    </row>
    <row r="38119" spans="7:7">
      <c r="G38119" s="220"/>
    </row>
    <row r="38120" spans="7:7">
      <c r="G38120" s="220"/>
    </row>
    <row r="38121" spans="7:7">
      <c r="G38121" s="220"/>
    </row>
    <row r="38122" spans="7:7">
      <c r="G38122" s="220"/>
    </row>
    <row r="38123" spans="7:7">
      <c r="G38123" s="220"/>
    </row>
    <row r="38124" spans="7:7">
      <c r="G38124" s="220"/>
    </row>
    <row r="38125" spans="7:7">
      <c r="G38125" s="220"/>
    </row>
    <row r="38126" spans="7:7">
      <c r="G38126" s="220"/>
    </row>
    <row r="38127" spans="7:7">
      <c r="G38127" s="220"/>
    </row>
    <row r="38128" spans="7:7">
      <c r="G38128" s="220"/>
    </row>
    <row r="38129" spans="7:7">
      <c r="G38129" s="220"/>
    </row>
    <row r="38130" spans="7:7">
      <c r="G38130" s="220"/>
    </row>
    <row r="38131" spans="7:7">
      <c r="G38131" s="220"/>
    </row>
    <row r="38132" spans="7:7">
      <c r="G38132" s="220"/>
    </row>
    <row r="38133" spans="7:7">
      <c r="G38133" s="220"/>
    </row>
    <row r="38134" spans="7:7">
      <c r="G38134" s="220"/>
    </row>
    <row r="38135" spans="7:7">
      <c r="G38135" s="220"/>
    </row>
    <row r="38136" spans="7:7">
      <c r="G38136" s="220"/>
    </row>
    <row r="38137" spans="7:7">
      <c r="G38137" s="220"/>
    </row>
    <row r="38138" spans="7:7">
      <c r="G38138" s="220"/>
    </row>
    <row r="38139" spans="7:7">
      <c r="G38139" s="220"/>
    </row>
    <row r="38140" spans="7:7">
      <c r="G38140" s="220"/>
    </row>
    <row r="38141" spans="7:7">
      <c r="G38141" s="220"/>
    </row>
    <row r="38142" spans="7:7">
      <c r="G38142" s="220"/>
    </row>
    <row r="38143" spans="7:7">
      <c r="G38143" s="220"/>
    </row>
    <row r="38144" spans="7:7">
      <c r="G38144" s="220"/>
    </row>
    <row r="38145" spans="7:7">
      <c r="G38145" s="220"/>
    </row>
    <row r="38146" spans="7:7">
      <c r="G38146" s="220"/>
    </row>
    <row r="38147" spans="7:7">
      <c r="G38147" s="220"/>
    </row>
    <row r="38148" spans="7:7">
      <c r="G38148" s="220"/>
    </row>
    <row r="38149" spans="7:7">
      <c r="G38149" s="220"/>
    </row>
    <row r="38150" spans="7:7">
      <c r="G38150" s="220"/>
    </row>
    <row r="38151" spans="7:7">
      <c r="G38151" s="220"/>
    </row>
    <row r="38152" spans="7:7">
      <c r="G38152" s="220"/>
    </row>
    <row r="38153" spans="7:7">
      <c r="G38153" s="220"/>
    </row>
    <row r="38154" spans="7:7">
      <c r="G38154" s="220"/>
    </row>
    <row r="38155" spans="7:7">
      <c r="G38155" s="220"/>
    </row>
    <row r="38156" spans="7:7">
      <c r="G38156" s="220"/>
    </row>
    <row r="38157" spans="7:7">
      <c r="G38157" s="220"/>
    </row>
    <row r="38158" spans="7:7">
      <c r="G38158" s="220"/>
    </row>
    <row r="38159" spans="7:7">
      <c r="G38159" s="220"/>
    </row>
    <row r="38160" spans="7:7">
      <c r="G38160" s="220"/>
    </row>
    <row r="38161" spans="7:7">
      <c r="G38161" s="220"/>
    </row>
    <row r="38162" spans="7:7">
      <c r="G38162" s="220"/>
    </row>
    <row r="38163" spans="7:7">
      <c r="G38163" s="220"/>
    </row>
    <row r="38164" spans="7:7">
      <c r="G38164" s="220"/>
    </row>
    <row r="38165" spans="7:7">
      <c r="G38165" s="220"/>
    </row>
    <row r="38166" spans="7:7">
      <c r="G38166" s="220"/>
    </row>
    <row r="38167" spans="7:7">
      <c r="G38167" s="220"/>
    </row>
    <row r="38168" spans="7:7">
      <c r="G38168" s="220"/>
    </row>
    <row r="38169" spans="7:7">
      <c r="G38169" s="220"/>
    </row>
    <row r="38170" spans="7:7">
      <c r="G38170" s="220"/>
    </row>
    <row r="38171" spans="7:7">
      <c r="G38171" s="220"/>
    </row>
    <row r="38172" spans="7:7">
      <c r="G38172" s="220"/>
    </row>
    <row r="38173" spans="7:7">
      <c r="G38173" s="220"/>
    </row>
    <row r="38174" spans="7:7">
      <c r="G38174" s="220"/>
    </row>
    <row r="38175" spans="7:7">
      <c r="G38175" s="220"/>
    </row>
    <row r="38176" spans="7:7">
      <c r="G38176" s="220"/>
    </row>
    <row r="38177" spans="7:7">
      <c r="G38177" s="220"/>
    </row>
    <row r="38178" spans="7:7">
      <c r="G38178" s="220"/>
    </row>
    <row r="38179" spans="7:7">
      <c r="G38179" s="220"/>
    </row>
    <row r="38180" spans="7:7">
      <c r="G38180" s="220"/>
    </row>
    <row r="38181" spans="7:7">
      <c r="G38181" s="220"/>
    </row>
    <row r="38182" spans="7:7">
      <c r="G38182" s="220"/>
    </row>
    <row r="38183" spans="7:7">
      <c r="G38183" s="220"/>
    </row>
    <row r="38184" spans="7:7">
      <c r="G38184" s="220"/>
    </row>
    <row r="38185" spans="7:7">
      <c r="G38185" s="220"/>
    </row>
    <row r="38186" spans="7:7">
      <c r="G38186" s="220"/>
    </row>
    <row r="38187" spans="7:7">
      <c r="G38187" s="220"/>
    </row>
    <row r="38188" spans="7:7">
      <c r="G38188" s="220"/>
    </row>
    <row r="38189" spans="7:7">
      <c r="G38189" s="220"/>
    </row>
    <row r="38190" spans="7:7">
      <c r="G38190" s="220"/>
    </row>
    <row r="38191" spans="7:7">
      <c r="G38191" s="220"/>
    </row>
    <row r="38192" spans="7:7">
      <c r="G38192" s="220"/>
    </row>
    <row r="38193" spans="7:7">
      <c r="G38193" s="220"/>
    </row>
    <row r="38194" spans="7:7">
      <c r="G38194" s="220"/>
    </row>
    <row r="38195" spans="7:7">
      <c r="G38195" s="220"/>
    </row>
    <row r="38196" spans="7:7">
      <c r="G38196" s="220"/>
    </row>
    <row r="38197" spans="7:7">
      <c r="G38197" s="220"/>
    </row>
    <row r="38198" spans="7:7">
      <c r="G38198" s="220"/>
    </row>
    <row r="38199" spans="7:7">
      <c r="G38199" s="220"/>
    </row>
    <row r="38200" spans="7:7">
      <c r="G38200" s="220"/>
    </row>
    <row r="38201" spans="7:7">
      <c r="G38201" s="220"/>
    </row>
    <row r="38202" spans="7:7">
      <c r="G38202" s="220"/>
    </row>
    <row r="38203" spans="7:7">
      <c r="G38203" s="220"/>
    </row>
    <row r="38204" spans="7:7">
      <c r="G38204" s="220"/>
    </row>
    <row r="38205" spans="7:7">
      <c r="G38205" s="220"/>
    </row>
    <row r="38206" spans="7:7">
      <c r="G38206" s="220"/>
    </row>
    <row r="38207" spans="7:7">
      <c r="G38207" s="220"/>
    </row>
    <row r="38208" spans="7:7">
      <c r="G38208" s="220"/>
    </row>
    <row r="38209" spans="7:7">
      <c r="G38209" s="220"/>
    </row>
    <row r="38210" spans="7:7">
      <c r="G38210" s="220"/>
    </row>
    <row r="38211" spans="7:7">
      <c r="G38211" s="220"/>
    </row>
    <row r="38212" spans="7:7">
      <c r="G38212" s="220"/>
    </row>
    <row r="38213" spans="7:7">
      <c r="G38213" s="220"/>
    </row>
    <row r="38214" spans="7:7">
      <c r="G38214" s="220"/>
    </row>
    <row r="38215" spans="7:7">
      <c r="G38215" s="220"/>
    </row>
    <row r="38216" spans="7:7">
      <c r="G38216" s="220"/>
    </row>
    <row r="38217" spans="7:7">
      <c r="G38217" s="220"/>
    </row>
    <row r="38218" spans="7:7">
      <c r="G38218" s="220"/>
    </row>
    <row r="38219" spans="7:7">
      <c r="G38219" s="220"/>
    </row>
    <row r="38220" spans="7:7">
      <c r="G38220" s="220"/>
    </row>
    <row r="38221" spans="7:7">
      <c r="G38221" s="220"/>
    </row>
    <row r="38222" spans="7:7">
      <c r="G38222" s="220"/>
    </row>
    <row r="38223" spans="7:7">
      <c r="G38223" s="220"/>
    </row>
    <row r="38224" spans="7:7">
      <c r="G38224" s="220"/>
    </row>
    <row r="38225" spans="7:7">
      <c r="G38225" s="220"/>
    </row>
    <row r="38226" spans="7:7">
      <c r="G38226" s="220"/>
    </row>
    <row r="38227" spans="7:7">
      <c r="G38227" s="220"/>
    </row>
    <row r="38228" spans="7:7">
      <c r="G38228" s="220"/>
    </row>
    <row r="38229" spans="7:7">
      <c r="G38229" s="220"/>
    </row>
    <row r="38230" spans="7:7">
      <c r="G38230" s="220"/>
    </row>
    <row r="38231" spans="7:7">
      <c r="G38231" s="220"/>
    </row>
    <row r="38232" spans="7:7">
      <c r="G38232" s="220"/>
    </row>
    <row r="38233" spans="7:7">
      <c r="G38233" s="220"/>
    </row>
    <row r="38234" spans="7:7">
      <c r="G38234" s="220"/>
    </row>
    <row r="38235" spans="7:7">
      <c r="G38235" s="220"/>
    </row>
    <row r="38236" spans="7:7">
      <c r="G38236" s="220"/>
    </row>
    <row r="38237" spans="7:7">
      <c r="G38237" s="220"/>
    </row>
    <row r="38238" spans="7:7">
      <c r="G38238" s="220"/>
    </row>
    <row r="38239" spans="7:7">
      <c r="G38239" s="220"/>
    </row>
    <row r="38240" spans="7:7">
      <c r="G38240" s="220"/>
    </row>
    <row r="38241" spans="7:7">
      <c r="G38241" s="220"/>
    </row>
    <row r="38242" spans="7:7">
      <c r="G38242" s="220"/>
    </row>
    <row r="38243" spans="7:7">
      <c r="G38243" s="220"/>
    </row>
    <row r="38244" spans="7:7">
      <c r="G38244" s="220"/>
    </row>
    <row r="38245" spans="7:7">
      <c r="G38245" s="220"/>
    </row>
    <row r="38246" spans="7:7">
      <c r="G38246" s="220"/>
    </row>
    <row r="38247" spans="7:7">
      <c r="G38247" s="220"/>
    </row>
    <row r="38248" spans="7:7">
      <c r="G38248" s="220"/>
    </row>
    <row r="38249" spans="7:7">
      <c r="G38249" s="220"/>
    </row>
    <row r="38250" spans="7:7">
      <c r="G38250" s="220"/>
    </row>
    <row r="38251" spans="7:7">
      <c r="G38251" s="220"/>
    </row>
    <row r="38252" spans="7:7">
      <c r="G38252" s="220"/>
    </row>
    <row r="38253" spans="7:7">
      <c r="G38253" s="220"/>
    </row>
    <row r="38254" spans="7:7">
      <c r="G38254" s="220"/>
    </row>
    <row r="38255" spans="7:7">
      <c r="G38255" s="220"/>
    </row>
    <row r="38256" spans="7:7">
      <c r="G38256" s="220"/>
    </row>
    <row r="38257" spans="7:7">
      <c r="G38257" s="220"/>
    </row>
    <row r="38258" spans="7:7">
      <c r="G38258" s="220"/>
    </row>
    <row r="38259" spans="7:7">
      <c r="G38259" s="220"/>
    </row>
    <row r="38260" spans="7:7">
      <c r="G38260" s="220"/>
    </row>
    <row r="38261" spans="7:7">
      <c r="G38261" s="220"/>
    </row>
    <row r="38262" spans="7:7">
      <c r="G38262" s="220"/>
    </row>
    <row r="38263" spans="7:7">
      <c r="G38263" s="220"/>
    </row>
    <row r="38264" spans="7:7">
      <c r="G38264" s="220"/>
    </row>
    <row r="38265" spans="7:7">
      <c r="G38265" s="220"/>
    </row>
    <row r="38266" spans="7:7">
      <c r="G38266" s="220"/>
    </row>
    <row r="38267" spans="7:7">
      <c r="G38267" s="220"/>
    </row>
    <row r="38268" spans="7:7">
      <c r="G38268" s="220"/>
    </row>
    <row r="38269" spans="7:7">
      <c r="G38269" s="220"/>
    </row>
    <row r="38270" spans="7:7">
      <c r="G38270" s="220"/>
    </row>
    <row r="38271" spans="7:7">
      <c r="G38271" s="220"/>
    </row>
    <row r="38272" spans="7:7">
      <c r="G38272" s="220"/>
    </row>
    <row r="38273" spans="7:7">
      <c r="G38273" s="220"/>
    </row>
    <row r="38274" spans="7:7">
      <c r="G38274" s="220"/>
    </row>
    <row r="38275" spans="7:7">
      <c r="G38275" s="220"/>
    </row>
    <row r="38276" spans="7:7">
      <c r="G38276" s="220"/>
    </row>
    <row r="38277" spans="7:7">
      <c r="G38277" s="220"/>
    </row>
    <row r="38278" spans="7:7">
      <c r="G38278" s="220"/>
    </row>
    <row r="38279" spans="7:7">
      <c r="G38279" s="220"/>
    </row>
    <row r="38280" spans="7:7">
      <c r="G38280" s="220"/>
    </row>
    <row r="38281" spans="7:7">
      <c r="G38281" s="220"/>
    </row>
    <row r="38282" spans="7:7">
      <c r="G38282" s="220"/>
    </row>
    <row r="38283" spans="7:7">
      <c r="G38283" s="220"/>
    </row>
    <row r="38284" spans="7:7">
      <c r="G38284" s="220"/>
    </row>
    <row r="38285" spans="7:7">
      <c r="G38285" s="220"/>
    </row>
    <row r="38286" spans="7:7">
      <c r="G38286" s="220"/>
    </row>
    <row r="38287" spans="7:7">
      <c r="G38287" s="220"/>
    </row>
    <row r="38288" spans="7:7">
      <c r="G38288" s="220"/>
    </row>
    <row r="38289" spans="7:7">
      <c r="G38289" s="220"/>
    </row>
    <row r="38290" spans="7:7">
      <c r="G38290" s="220"/>
    </row>
    <row r="38291" spans="7:7">
      <c r="G38291" s="220"/>
    </row>
    <row r="38292" spans="7:7">
      <c r="G38292" s="220"/>
    </row>
    <row r="38293" spans="7:7">
      <c r="G38293" s="220"/>
    </row>
    <row r="38294" spans="7:7">
      <c r="G38294" s="220"/>
    </row>
    <row r="38295" spans="7:7">
      <c r="G38295" s="220"/>
    </row>
    <row r="38296" spans="7:7">
      <c r="G38296" s="220"/>
    </row>
    <row r="38297" spans="7:7">
      <c r="G38297" s="220"/>
    </row>
    <row r="38298" spans="7:7">
      <c r="G38298" s="220"/>
    </row>
    <row r="38299" spans="7:7">
      <c r="G38299" s="220"/>
    </row>
    <row r="38300" spans="7:7">
      <c r="G38300" s="220"/>
    </row>
    <row r="38301" spans="7:7">
      <c r="G38301" s="220"/>
    </row>
    <row r="38302" spans="7:7">
      <c r="G38302" s="220"/>
    </row>
    <row r="38303" spans="7:7">
      <c r="G38303" s="220"/>
    </row>
    <row r="38304" spans="7:7">
      <c r="G38304" s="220"/>
    </row>
    <row r="38305" spans="7:7">
      <c r="G38305" s="220"/>
    </row>
    <row r="38306" spans="7:7">
      <c r="G38306" s="220"/>
    </row>
    <row r="38307" spans="7:7">
      <c r="G38307" s="220"/>
    </row>
    <row r="38308" spans="7:7">
      <c r="G38308" s="220"/>
    </row>
    <row r="38309" spans="7:7">
      <c r="G38309" s="220"/>
    </row>
    <row r="38310" spans="7:7">
      <c r="G38310" s="220"/>
    </row>
    <row r="38311" spans="7:7">
      <c r="G38311" s="220"/>
    </row>
    <row r="38312" spans="7:7">
      <c r="G38312" s="220"/>
    </row>
    <row r="38313" spans="7:7">
      <c r="G38313" s="220"/>
    </row>
    <row r="38314" spans="7:7">
      <c r="G38314" s="220"/>
    </row>
    <row r="38315" spans="7:7">
      <c r="G38315" s="220"/>
    </row>
    <row r="38316" spans="7:7">
      <c r="G38316" s="220"/>
    </row>
    <row r="38317" spans="7:7">
      <c r="G38317" s="220"/>
    </row>
    <row r="38318" spans="7:7">
      <c r="G38318" s="220"/>
    </row>
    <row r="38319" spans="7:7">
      <c r="G38319" s="220"/>
    </row>
    <row r="38320" spans="7:7">
      <c r="G38320" s="220"/>
    </row>
    <row r="38321" spans="7:7">
      <c r="G38321" s="220"/>
    </row>
    <row r="38322" spans="7:7">
      <c r="G38322" s="220"/>
    </row>
    <row r="38323" spans="7:7">
      <c r="G38323" s="220"/>
    </row>
    <row r="38324" spans="7:7">
      <c r="G38324" s="220"/>
    </row>
    <row r="38325" spans="7:7">
      <c r="G38325" s="220"/>
    </row>
    <row r="38326" spans="7:7">
      <c r="G38326" s="220"/>
    </row>
    <row r="38327" spans="7:7">
      <c r="G38327" s="220"/>
    </row>
    <row r="38328" spans="7:7">
      <c r="G38328" s="220"/>
    </row>
    <row r="38329" spans="7:7">
      <c r="G38329" s="220"/>
    </row>
    <row r="38330" spans="7:7">
      <c r="G38330" s="220"/>
    </row>
    <row r="38331" spans="7:7">
      <c r="G38331" s="220"/>
    </row>
    <row r="38332" spans="7:7">
      <c r="G38332" s="220"/>
    </row>
    <row r="38333" spans="7:7">
      <c r="G38333" s="220"/>
    </row>
    <row r="38334" spans="7:7">
      <c r="G38334" s="220"/>
    </row>
    <row r="38335" spans="7:7">
      <c r="G38335" s="220"/>
    </row>
    <row r="38336" spans="7:7">
      <c r="G38336" s="220"/>
    </row>
    <row r="38337" spans="7:7">
      <c r="G38337" s="220"/>
    </row>
    <row r="38338" spans="7:7">
      <c r="G38338" s="220"/>
    </row>
    <row r="38339" spans="7:7">
      <c r="G38339" s="220"/>
    </row>
    <row r="38340" spans="7:7">
      <c r="G38340" s="220"/>
    </row>
    <row r="38341" spans="7:7">
      <c r="G38341" s="220"/>
    </row>
    <row r="38342" spans="7:7">
      <c r="G38342" s="220"/>
    </row>
    <row r="38343" spans="7:7">
      <c r="G38343" s="220"/>
    </row>
    <row r="38344" spans="7:7">
      <c r="G38344" s="220"/>
    </row>
    <row r="38345" spans="7:7">
      <c r="G38345" s="220"/>
    </row>
    <row r="38346" spans="7:7">
      <c r="G38346" s="220"/>
    </row>
    <row r="38347" spans="7:7">
      <c r="G38347" s="220"/>
    </row>
    <row r="38348" spans="7:7">
      <c r="G38348" s="220"/>
    </row>
    <row r="38349" spans="7:7">
      <c r="G38349" s="220"/>
    </row>
    <row r="38350" spans="7:7">
      <c r="G38350" s="220"/>
    </row>
    <row r="38351" spans="7:7">
      <c r="G38351" s="220"/>
    </row>
    <row r="38352" spans="7:7">
      <c r="G38352" s="220"/>
    </row>
    <row r="38353" spans="7:7">
      <c r="G38353" s="220"/>
    </row>
    <row r="38354" spans="7:7">
      <c r="G38354" s="220"/>
    </row>
    <row r="38355" spans="7:7">
      <c r="G38355" s="220"/>
    </row>
    <row r="38356" spans="7:7">
      <c r="G38356" s="220"/>
    </row>
    <row r="38357" spans="7:7">
      <c r="G38357" s="220"/>
    </row>
    <row r="38358" spans="7:7">
      <c r="G38358" s="220"/>
    </row>
    <row r="38359" spans="7:7">
      <c r="G38359" s="220"/>
    </row>
    <row r="38360" spans="7:7">
      <c r="G38360" s="220"/>
    </row>
    <row r="38361" spans="7:7">
      <c r="G38361" s="220"/>
    </row>
    <row r="38362" spans="7:7">
      <c r="G38362" s="220"/>
    </row>
    <row r="38363" spans="7:7">
      <c r="G38363" s="220"/>
    </row>
    <row r="38364" spans="7:7">
      <c r="G38364" s="220"/>
    </row>
    <row r="38365" spans="7:7">
      <c r="G38365" s="220"/>
    </row>
    <row r="38366" spans="7:7">
      <c r="G38366" s="220"/>
    </row>
    <row r="38367" spans="7:7">
      <c r="G38367" s="220"/>
    </row>
    <row r="38368" spans="7:7">
      <c r="G38368" s="220"/>
    </row>
    <row r="38369" spans="7:7">
      <c r="G38369" s="220"/>
    </row>
    <row r="38370" spans="7:7">
      <c r="G38370" s="220"/>
    </row>
    <row r="38371" spans="7:7">
      <c r="G38371" s="220"/>
    </row>
    <row r="38372" spans="7:7">
      <c r="G38372" s="220"/>
    </row>
    <row r="38373" spans="7:7">
      <c r="G38373" s="220"/>
    </row>
    <row r="38374" spans="7:7">
      <c r="G38374" s="220"/>
    </row>
    <row r="38375" spans="7:7">
      <c r="G38375" s="220"/>
    </row>
    <row r="38376" spans="7:7">
      <c r="G38376" s="220"/>
    </row>
    <row r="38377" spans="7:7">
      <c r="G38377" s="220"/>
    </row>
    <row r="38378" spans="7:7">
      <c r="G38378" s="220"/>
    </row>
    <row r="38379" spans="7:7">
      <c r="G38379" s="220"/>
    </row>
    <row r="38380" spans="7:7">
      <c r="G38380" s="220"/>
    </row>
    <row r="38381" spans="7:7">
      <c r="G38381" s="220"/>
    </row>
    <row r="38382" spans="7:7">
      <c r="G38382" s="220"/>
    </row>
    <row r="38383" spans="7:7">
      <c r="G38383" s="220"/>
    </row>
    <row r="38384" spans="7:7">
      <c r="G38384" s="220"/>
    </row>
    <row r="38385" spans="7:7">
      <c r="G38385" s="220"/>
    </row>
    <row r="38386" spans="7:7">
      <c r="G38386" s="220"/>
    </row>
    <row r="38387" spans="7:7">
      <c r="G38387" s="220"/>
    </row>
    <row r="38388" spans="7:7">
      <c r="G38388" s="220"/>
    </row>
    <row r="38389" spans="7:7">
      <c r="G38389" s="220"/>
    </row>
    <row r="38390" spans="7:7">
      <c r="G38390" s="220"/>
    </row>
    <row r="38391" spans="7:7">
      <c r="G38391" s="220"/>
    </row>
    <row r="38392" spans="7:7">
      <c r="G38392" s="220"/>
    </row>
    <row r="38393" spans="7:7">
      <c r="G38393" s="220"/>
    </row>
    <row r="38394" spans="7:7">
      <c r="G38394" s="220"/>
    </row>
    <row r="38395" spans="7:7">
      <c r="G38395" s="220"/>
    </row>
    <row r="38396" spans="7:7">
      <c r="G38396" s="220"/>
    </row>
    <row r="38397" spans="7:7">
      <c r="G38397" s="220"/>
    </row>
    <row r="38398" spans="7:7">
      <c r="G38398" s="220"/>
    </row>
    <row r="38399" spans="7:7">
      <c r="G38399" s="220"/>
    </row>
    <row r="38400" spans="7:7">
      <c r="G38400" s="220"/>
    </row>
    <row r="38401" spans="7:7">
      <c r="G38401" s="220"/>
    </row>
    <row r="38402" spans="7:7">
      <c r="G38402" s="220"/>
    </row>
    <row r="38403" spans="7:7">
      <c r="G38403" s="220"/>
    </row>
    <row r="38404" spans="7:7">
      <c r="G38404" s="220"/>
    </row>
    <row r="38405" spans="7:7">
      <c r="G38405" s="220"/>
    </row>
    <row r="38406" spans="7:7">
      <c r="G38406" s="220"/>
    </row>
    <row r="38407" spans="7:7">
      <c r="G38407" s="220"/>
    </row>
    <row r="38408" spans="7:7">
      <c r="G38408" s="220"/>
    </row>
    <row r="38409" spans="7:7">
      <c r="G38409" s="220"/>
    </row>
    <row r="38410" spans="7:7">
      <c r="G38410" s="220"/>
    </row>
    <row r="38411" spans="7:7">
      <c r="G38411" s="220"/>
    </row>
    <row r="38412" spans="7:7">
      <c r="G38412" s="220"/>
    </row>
    <row r="38413" spans="7:7">
      <c r="G38413" s="220"/>
    </row>
    <row r="38414" spans="7:7">
      <c r="G38414" s="220"/>
    </row>
    <row r="38415" spans="7:7">
      <c r="G38415" s="220"/>
    </row>
    <row r="38416" spans="7:7">
      <c r="G38416" s="220"/>
    </row>
    <row r="38417" spans="7:7">
      <c r="G38417" s="220"/>
    </row>
    <row r="38418" spans="7:7">
      <c r="G38418" s="220"/>
    </row>
    <row r="38419" spans="7:7">
      <c r="G38419" s="220"/>
    </row>
    <row r="38420" spans="7:7">
      <c r="G38420" s="220"/>
    </row>
    <row r="38421" spans="7:7">
      <c r="G38421" s="220"/>
    </row>
    <row r="38422" spans="7:7">
      <c r="G38422" s="220"/>
    </row>
    <row r="38423" spans="7:7">
      <c r="G38423" s="220"/>
    </row>
    <row r="38424" spans="7:7">
      <c r="G38424" s="220"/>
    </row>
    <row r="38425" spans="7:7">
      <c r="G38425" s="220"/>
    </row>
    <row r="38426" spans="7:7">
      <c r="G38426" s="220"/>
    </row>
    <row r="38427" spans="7:7">
      <c r="G38427" s="220"/>
    </row>
    <row r="38428" spans="7:7">
      <c r="G38428" s="220"/>
    </row>
    <row r="38429" spans="7:7">
      <c r="G38429" s="220"/>
    </row>
    <row r="38430" spans="7:7">
      <c r="G38430" s="220"/>
    </row>
    <row r="38431" spans="7:7">
      <c r="G38431" s="220"/>
    </row>
    <row r="38432" spans="7:7">
      <c r="G38432" s="220"/>
    </row>
    <row r="38433" spans="7:7">
      <c r="G38433" s="220"/>
    </row>
    <row r="38434" spans="7:7">
      <c r="G38434" s="220"/>
    </row>
    <row r="38435" spans="7:7">
      <c r="G38435" s="220"/>
    </row>
    <row r="38436" spans="7:7">
      <c r="G38436" s="220"/>
    </row>
    <row r="38437" spans="7:7">
      <c r="G38437" s="220"/>
    </row>
    <row r="38438" spans="7:7">
      <c r="G38438" s="220"/>
    </row>
    <row r="38439" spans="7:7">
      <c r="G38439" s="220"/>
    </row>
    <row r="38440" spans="7:7">
      <c r="G38440" s="220"/>
    </row>
    <row r="38441" spans="7:7">
      <c r="G38441" s="220"/>
    </row>
    <row r="38442" spans="7:7">
      <c r="G38442" s="220"/>
    </row>
    <row r="38443" spans="7:7">
      <c r="G38443" s="220"/>
    </row>
    <row r="38444" spans="7:7">
      <c r="G38444" s="220"/>
    </row>
    <row r="38445" spans="7:7">
      <c r="G38445" s="220"/>
    </row>
    <row r="38446" spans="7:7">
      <c r="G38446" s="220"/>
    </row>
    <row r="38447" spans="7:7">
      <c r="G38447" s="220"/>
    </row>
    <row r="38448" spans="7:7">
      <c r="G38448" s="220"/>
    </row>
    <row r="38449" spans="7:7">
      <c r="G38449" s="220"/>
    </row>
    <row r="38450" spans="7:7">
      <c r="G38450" s="220"/>
    </row>
    <row r="38451" spans="7:7">
      <c r="G38451" s="220"/>
    </row>
    <row r="38452" spans="7:7">
      <c r="G38452" s="220"/>
    </row>
    <row r="38453" spans="7:7">
      <c r="G38453" s="220"/>
    </row>
    <row r="38454" spans="7:7">
      <c r="G38454" s="220"/>
    </row>
    <row r="38455" spans="7:7">
      <c r="G38455" s="220"/>
    </row>
    <row r="38456" spans="7:7">
      <c r="G38456" s="220"/>
    </row>
    <row r="38457" spans="7:7">
      <c r="G38457" s="220"/>
    </row>
    <row r="38458" spans="7:7">
      <c r="G38458" s="220"/>
    </row>
    <row r="38459" spans="7:7">
      <c r="G38459" s="220"/>
    </row>
    <row r="38460" spans="7:7">
      <c r="G38460" s="220"/>
    </row>
    <row r="38461" spans="7:7">
      <c r="G38461" s="220"/>
    </row>
    <row r="38462" spans="7:7">
      <c r="G38462" s="220"/>
    </row>
    <row r="38463" spans="7:7">
      <c r="G38463" s="220"/>
    </row>
    <row r="38464" spans="7:7">
      <c r="G38464" s="220"/>
    </row>
    <row r="38465" spans="7:7">
      <c r="G38465" s="220"/>
    </row>
    <row r="38466" spans="7:7">
      <c r="G38466" s="220"/>
    </row>
    <row r="38467" spans="7:7">
      <c r="G38467" s="220"/>
    </row>
    <row r="38468" spans="7:7">
      <c r="G38468" s="220"/>
    </row>
    <row r="38469" spans="7:7">
      <c r="G38469" s="220"/>
    </row>
    <row r="38470" spans="7:7">
      <c r="G38470" s="220"/>
    </row>
    <row r="38471" spans="7:7">
      <c r="G38471" s="220"/>
    </row>
    <row r="38472" spans="7:7">
      <c r="G38472" s="220"/>
    </row>
    <row r="38473" spans="7:7">
      <c r="G38473" s="220"/>
    </row>
    <row r="38474" spans="7:7">
      <c r="G38474" s="220"/>
    </row>
    <row r="38475" spans="7:7">
      <c r="G38475" s="220"/>
    </row>
    <row r="38476" spans="7:7">
      <c r="G38476" s="220"/>
    </row>
    <row r="38477" spans="7:7">
      <c r="G38477" s="220"/>
    </row>
    <row r="38478" spans="7:7">
      <c r="G38478" s="220"/>
    </row>
    <row r="38479" spans="7:7">
      <c r="G38479" s="220"/>
    </row>
    <row r="38480" spans="7:7">
      <c r="G38480" s="220"/>
    </row>
    <row r="38481" spans="7:7">
      <c r="G38481" s="220"/>
    </row>
    <row r="38482" spans="7:7">
      <c r="G38482" s="220"/>
    </row>
    <row r="38483" spans="7:7">
      <c r="G38483" s="220"/>
    </row>
    <row r="38484" spans="7:7">
      <c r="G38484" s="220"/>
    </row>
    <row r="38485" spans="7:7">
      <c r="G38485" s="220"/>
    </row>
    <row r="38486" spans="7:7">
      <c r="G38486" s="220"/>
    </row>
    <row r="38487" spans="7:7">
      <c r="G38487" s="220"/>
    </row>
    <row r="38488" spans="7:7">
      <c r="G38488" s="220"/>
    </row>
    <row r="38489" spans="7:7">
      <c r="G38489" s="220"/>
    </row>
    <row r="38490" spans="7:7">
      <c r="G38490" s="220"/>
    </row>
    <row r="38491" spans="7:7">
      <c r="G38491" s="220"/>
    </row>
    <row r="38492" spans="7:7">
      <c r="G38492" s="220"/>
    </row>
    <row r="38493" spans="7:7">
      <c r="G38493" s="220"/>
    </row>
    <row r="38494" spans="7:7">
      <c r="G38494" s="220"/>
    </row>
    <row r="38495" spans="7:7">
      <c r="G38495" s="220"/>
    </row>
    <row r="38496" spans="7:7">
      <c r="G38496" s="220"/>
    </row>
    <row r="38497" spans="7:7">
      <c r="G38497" s="220"/>
    </row>
    <row r="38498" spans="7:7">
      <c r="G38498" s="220"/>
    </row>
    <row r="38499" spans="7:7">
      <c r="G38499" s="220"/>
    </row>
    <row r="38500" spans="7:7">
      <c r="G38500" s="220"/>
    </row>
    <row r="38501" spans="7:7">
      <c r="G38501" s="220"/>
    </row>
    <row r="38502" spans="7:7">
      <c r="G38502" s="220"/>
    </row>
    <row r="38503" spans="7:7">
      <c r="G38503" s="220"/>
    </row>
    <row r="38504" spans="7:7">
      <c r="G38504" s="220"/>
    </row>
    <row r="38505" spans="7:7">
      <c r="G38505" s="220"/>
    </row>
    <row r="38506" spans="7:7">
      <c r="G38506" s="220"/>
    </row>
    <row r="38507" spans="7:7">
      <c r="G38507" s="220"/>
    </row>
    <row r="38508" spans="7:7">
      <c r="G38508" s="220"/>
    </row>
    <row r="38509" spans="7:7">
      <c r="G38509" s="220"/>
    </row>
    <row r="38510" spans="7:7">
      <c r="G38510" s="220"/>
    </row>
    <row r="38511" spans="7:7">
      <c r="G38511" s="220"/>
    </row>
    <row r="38512" spans="7:7">
      <c r="G38512" s="220"/>
    </row>
    <row r="38513" spans="7:7">
      <c r="G38513" s="220"/>
    </row>
    <row r="38514" spans="7:7">
      <c r="G38514" s="220"/>
    </row>
    <row r="38515" spans="7:7">
      <c r="G38515" s="220"/>
    </row>
    <row r="38516" spans="7:7">
      <c r="G38516" s="220"/>
    </row>
    <row r="38517" spans="7:7">
      <c r="G38517" s="220"/>
    </row>
    <row r="38518" spans="7:7">
      <c r="G38518" s="220"/>
    </row>
    <row r="38519" spans="7:7">
      <c r="G38519" s="220"/>
    </row>
    <row r="38520" spans="7:7">
      <c r="G38520" s="220"/>
    </row>
    <row r="38521" spans="7:7">
      <c r="G38521" s="220"/>
    </row>
    <row r="38522" spans="7:7">
      <c r="G38522" s="220"/>
    </row>
    <row r="38523" spans="7:7">
      <c r="G38523" s="220"/>
    </row>
    <row r="38524" spans="7:7">
      <c r="G38524" s="220"/>
    </row>
    <row r="38525" spans="7:7">
      <c r="G38525" s="220"/>
    </row>
    <row r="38526" spans="7:7">
      <c r="G38526" s="220"/>
    </row>
    <row r="38527" spans="7:7">
      <c r="G38527" s="220"/>
    </row>
    <row r="38528" spans="7:7">
      <c r="G38528" s="220"/>
    </row>
    <row r="38529" spans="7:7">
      <c r="G38529" s="220"/>
    </row>
    <row r="38530" spans="7:7">
      <c r="G38530" s="220"/>
    </row>
    <row r="38531" spans="7:7">
      <c r="G38531" s="220"/>
    </row>
    <row r="38532" spans="7:7">
      <c r="G38532" s="220"/>
    </row>
    <row r="38533" spans="7:7">
      <c r="G38533" s="220"/>
    </row>
    <row r="38534" spans="7:7">
      <c r="G38534" s="220"/>
    </row>
    <row r="38535" spans="7:7">
      <c r="G38535" s="220"/>
    </row>
    <row r="38536" spans="7:7">
      <c r="G38536" s="220"/>
    </row>
    <row r="38537" spans="7:7">
      <c r="G38537" s="220"/>
    </row>
    <row r="38538" spans="7:7">
      <c r="G38538" s="220"/>
    </row>
    <row r="38539" spans="7:7">
      <c r="G38539" s="220"/>
    </row>
    <row r="38540" spans="7:7">
      <c r="G38540" s="220"/>
    </row>
    <row r="38541" spans="7:7">
      <c r="G38541" s="220"/>
    </row>
    <row r="38542" spans="7:7">
      <c r="G38542" s="220"/>
    </row>
    <row r="38543" spans="7:7">
      <c r="G38543" s="220"/>
    </row>
    <row r="38544" spans="7:7">
      <c r="G38544" s="220"/>
    </row>
    <row r="38545" spans="7:7">
      <c r="G38545" s="220"/>
    </row>
    <row r="38546" spans="7:7">
      <c r="G38546" s="220"/>
    </row>
    <row r="38547" spans="7:7">
      <c r="G38547" s="220"/>
    </row>
    <row r="38548" spans="7:7">
      <c r="G38548" s="220"/>
    </row>
    <row r="38549" spans="7:7">
      <c r="G38549" s="220"/>
    </row>
    <row r="38550" spans="7:7">
      <c r="G38550" s="220"/>
    </row>
    <row r="38551" spans="7:7">
      <c r="G38551" s="220"/>
    </row>
    <row r="38552" spans="7:7">
      <c r="G38552" s="220"/>
    </row>
    <row r="38553" spans="7:7">
      <c r="G38553" s="220"/>
    </row>
    <row r="38554" spans="7:7">
      <c r="G38554" s="220"/>
    </row>
    <row r="38555" spans="7:7">
      <c r="G38555" s="220"/>
    </row>
    <row r="38556" spans="7:7">
      <c r="G38556" s="220"/>
    </row>
    <row r="38557" spans="7:7">
      <c r="G38557" s="220"/>
    </row>
    <row r="38558" spans="7:7">
      <c r="G38558" s="220"/>
    </row>
    <row r="38559" spans="7:7">
      <c r="G38559" s="220"/>
    </row>
    <row r="38560" spans="7:7">
      <c r="G38560" s="220"/>
    </row>
    <row r="38561" spans="7:7">
      <c r="G38561" s="220"/>
    </row>
    <row r="38562" spans="7:7">
      <c r="G38562" s="220"/>
    </row>
    <row r="38563" spans="7:7">
      <c r="G38563" s="220"/>
    </row>
    <row r="38564" spans="7:7">
      <c r="G38564" s="220"/>
    </row>
    <row r="38565" spans="7:7">
      <c r="G38565" s="220"/>
    </row>
    <row r="38566" spans="7:7">
      <c r="G38566" s="220"/>
    </row>
    <row r="38567" spans="7:7">
      <c r="G38567" s="220"/>
    </row>
    <row r="38568" spans="7:7">
      <c r="G38568" s="220"/>
    </row>
    <row r="38569" spans="7:7">
      <c r="G38569" s="220"/>
    </row>
    <row r="38570" spans="7:7">
      <c r="G38570" s="220"/>
    </row>
    <row r="38571" spans="7:7">
      <c r="G38571" s="220"/>
    </row>
    <row r="38572" spans="7:7">
      <c r="G38572" s="220"/>
    </row>
    <row r="38573" spans="7:7">
      <c r="G38573" s="220"/>
    </row>
    <row r="38574" spans="7:7">
      <c r="G38574" s="220"/>
    </row>
    <row r="38575" spans="7:7">
      <c r="G38575" s="220"/>
    </row>
    <row r="38576" spans="7:7">
      <c r="G38576" s="220"/>
    </row>
    <row r="38577" spans="7:7">
      <c r="G38577" s="220"/>
    </row>
    <row r="38578" spans="7:7">
      <c r="G38578" s="220"/>
    </row>
    <row r="38579" spans="7:7">
      <c r="G38579" s="220"/>
    </row>
    <row r="38580" spans="7:7">
      <c r="G38580" s="220"/>
    </row>
    <row r="38581" spans="7:7">
      <c r="G38581" s="220"/>
    </row>
    <row r="38582" spans="7:7">
      <c r="G38582" s="220"/>
    </row>
    <row r="38583" spans="7:7">
      <c r="G38583" s="220"/>
    </row>
    <row r="38584" spans="7:7">
      <c r="G38584" s="220"/>
    </row>
    <row r="38585" spans="7:7">
      <c r="G38585" s="220"/>
    </row>
    <row r="38586" spans="7:7">
      <c r="G38586" s="220"/>
    </row>
    <row r="38587" spans="7:7">
      <c r="G38587" s="220"/>
    </row>
    <row r="38588" spans="7:7">
      <c r="G38588" s="220"/>
    </row>
    <row r="38589" spans="7:7">
      <c r="G38589" s="220"/>
    </row>
    <row r="38590" spans="7:7">
      <c r="G38590" s="220"/>
    </row>
    <row r="38591" spans="7:7">
      <c r="G38591" s="220"/>
    </row>
    <row r="38592" spans="7:7">
      <c r="G38592" s="220"/>
    </row>
    <row r="38593" spans="7:7">
      <c r="G38593" s="220"/>
    </row>
    <row r="38594" spans="7:7">
      <c r="G38594" s="220"/>
    </row>
    <row r="38595" spans="7:7">
      <c r="G38595" s="220"/>
    </row>
    <row r="38596" spans="7:7">
      <c r="G38596" s="220"/>
    </row>
    <row r="38597" spans="7:7">
      <c r="G38597" s="220"/>
    </row>
    <row r="38598" spans="7:7">
      <c r="G38598" s="220"/>
    </row>
    <row r="38599" spans="7:7">
      <c r="G38599" s="220"/>
    </row>
    <row r="38600" spans="7:7">
      <c r="G38600" s="220"/>
    </row>
    <row r="38601" spans="7:7">
      <c r="G38601" s="220"/>
    </row>
    <row r="38602" spans="7:7">
      <c r="G38602" s="220"/>
    </row>
    <row r="38603" spans="7:7">
      <c r="G38603" s="220"/>
    </row>
    <row r="38604" spans="7:7">
      <c r="G38604" s="220"/>
    </row>
    <row r="38605" spans="7:7">
      <c r="G38605" s="220"/>
    </row>
    <row r="38606" spans="7:7">
      <c r="G38606" s="220"/>
    </row>
    <row r="38607" spans="7:7">
      <c r="G38607" s="220"/>
    </row>
    <row r="38608" spans="7:7">
      <c r="G38608" s="220"/>
    </row>
    <row r="38609" spans="7:7">
      <c r="G38609" s="220"/>
    </row>
    <row r="38610" spans="7:7">
      <c r="G38610" s="220"/>
    </row>
    <row r="38611" spans="7:7">
      <c r="G38611" s="220"/>
    </row>
    <row r="38612" spans="7:7">
      <c r="G38612" s="220"/>
    </row>
    <row r="38613" spans="7:7">
      <c r="G38613" s="220"/>
    </row>
    <row r="38614" spans="7:7">
      <c r="G38614" s="220"/>
    </row>
    <row r="38615" spans="7:7">
      <c r="G38615" s="220"/>
    </row>
    <row r="38616" spans="7:7">
      <c r="G38616" s="220"/>
    </row>
    <row r="38617" spans="7:7">
      <c r="G38617" s="220"/>
    </row>
    <row r="38618" spans="7:7">
      <c r="G38618" s="220"/>
    </row>
    <row r="38619" spans="7:7">
      <c r="G38619" s="220"/>
    </row>
    <row r="38620" spans="7:7">
      <c r="G38620" s="220"/>
    </row>
    <row r="38621" spans="7:7">
      <c r="G38621" s="220"/>
    </row>
    <row r="38622" spans="7:7">
      <c r="G38622" s="220"/>
    </row>
    <row r="38623" spans="7:7">
      <c r="G38623" s="220"/>
    </row>
    <row r="38624" spans="7:7">
      <c r="G38624" s="220"/>
    </row>
    <row r="38625" spans="7:7">
      <c r="G38625" s="220"/>
    </row>
    <row r="38626" spans="7:7">
      <c r="G38626" s="220"/>
    </row>
    <row r="38627" spans="7:7">
      <c r="G38627" s="220"/>
    </row>
    <row r="38628" spans="7:7">
      <c r="G38628" s="220"/>
    </row>
    <row r="38629" spans="7:7">
      <c r="G38629" s="220"/>
    </row>
    <row r="38630" spans="7:7">
      <c r="G38630" s="220"/>
    </row>
    <row r="38631" spans="7:7">
      <c r="G38631" s="220"/>
    </row>
    <row r="38632" spans="7:7">
      <c r="G38632" s="220"/>
    </row>
    <row r="38633" spans="7:7">
      <c r="G38633" s="220"/>
    </row>
    <row r="38634" spans="7:7">
      <c r="G38634" s="220"/>
    </row>
    <row r="38635" spans="7:7">
      <c r="G38635" s="220"/>
    </row>
    <row r="38636" spans="7:7">
      <c r="G38636" s="220"/>
    </row>
    <row r="38637" spans="7:7">
      <c r="G38637" s="220"/>
    </row>
    <row r="38638" spans="7:7">
      <c r="G38638" s="220"/>
    </row>
    <row r="38639" spans="7:7">
      <c r="G38639" s="220"/>
    </row>
    <row r="38640" spans="7:7">
      <c r="G38640" s="220"/>
    </row>
    <row r="38641" spans="7:7">
      <c r="G38641" s="220"/>
    </row>
    <row r="38642" spans="7:7">
      <c r="G38642" s="220"/>
    </row>
    <row r="38643" spans="7:7">
      <c r="G38643" s="220"/>
    </row>
    <row r="38644" spans="7:7">
      <c r="G38644" s="220"/>
    </row>
    <row r="38645" spans="7:7">
      <c r="G38645" s="220"/>
    </row>
    <row r="38646" spans="7:7">
      <c r="G38646" s="220"/>
    </row>
    <row r="38647" spans="7:7">
      <c r="G38647" s="220"/>
    </row>
    <row r="38648" spans="7:7">
      <c r="G38648" s="220"/>
    </row>
    <row r="38649" spans="7:7">
      <c r="G38649" s="220"/>
    </row>
    <row r="38650" spans="7:7">
      <c r="G38650" s="220"/>
    </row>
    <row r="38651" spans="7:7">
      <c r="G38651" s="220"/>
    </row>
    <row r="38652" spans="7:7">
      <c r="G38652" s="220"/>
    </row>
    <row r="38653" spans="7:7">
      <c r="G38653" s="220"/>
    </row>
    <row r="38654" spans="7:7">
      <c r="G38654" s="220"/>
    </row>
    <row r="38655" spans="7:7">
      <c r="G38655" s="220"/>
    </row>
    <row r="38656" spans="7:7">
      <c r="G38656" s="220"/>
    </row>
    <row r="38657" spans="7:7">
      <c r="G38657" s="220"/>
    </row>
    <row r="38658" spans="7:7">
      <c r="G38658" s="220"/>
    </row>
    <row r="38659" spans="7:7">
      <c r="G38659" s="220"/>
    </row>
    <row r="38660" spans="7:7">
      <c r="G38660" s="220"/>
    </row>
    <row r="38661" spans="7:7">
      <c r="G38661" s="220"/>
    </row>
    <row r="38662" spans="7:7">
      <c r="G38662" s="220"/>
    </row>
    <row r="38663" spans="7:7">
      <c r="G38663" s="220"/>
    </row>
    <row r="38664" spans="7:7">
      <c r="G38664" s="220"/>
    </row>
    <row r="38665" spans="7:7">
      <c r="G38665" s="220"/>
    </row>
    <row r="38666" spans="7:7">
      <c r="G38666" s="220"/>
    </row>
    <row r="38667" spans="7:7">
      <c r="G38667" s="220"/>
    </row>
    <row r="38668" spans="7:7">
      <c r="G38668" s="220"/>
    </row>
    <row r="38669" spans="7:7">
      <c r="G38669" s="220"/>
    </row>
    <row r="38670" spans="7:7">
      <c r="G38670" s="220"/>
    </row>
    <row r="38671" spans="7:7">
      <c r="G38671" s="220"/>
    </row>
    <row r="38672" spans="7:7">
      <c r="G38672" s="220"/>
    </row>
    <row r="38673" spans="7:7">
      <c r="G38673" s="220"/>
    </row>
    <row r="38674" spans="7:7">
      <c r="G38674" s="220"/>
    </row>
    <row r="38675" spans="7:7">
      <c r="G38675" s="220"/>
    </row>
    <row r="38676" spans="7:7">
      <c r="G38676" s="220"/>
    </row>
    <row r="38677" spans="7:7">
      <c r="G38677" s="220"/>
    </row>
    <row r="38678" spans="7:7">
      <c r="G38678" s="220"/>
    </row>
    <row r="38679" spans="7:7">
      <c r="G38679" s="220"/>
    </row>
    <row r="38680" spans="7:7">
      <c r="G38680" s="220"/>
    </row>
    <row r="38681" spans="7:7">
      <c r="G38681" s="220"/>
    </row>
    <row r="38682" spans="7:7">
      <c r="G38682" s="220"/>
    </row>
    <row r="38683" spans="7:7">
      <c r="G38683" s="220"/>
    </row>
    <row r="38684" spans="7:7">
      <c r="G38684" s="220"/>
    </row>
    <row r="38685" spans="7:7">
      <c r="G38685" s="220"/>
    </row>
    <row r="38686" spans="7:7">
      <c r="G38686" s="220"/>
    </row>
    <row r="38687" spans="7:7">
      <c r="G38687" s="220"/>
    </row>
    <row r="38688" spans="7:7">
      <c r="G38688" s="220"/>
    </row>
    <row r="38689" spans="7:7">
      <c r="G38689" s="220"/>
    </row>
    <row r="38690" spans="7:7">
      <c r="G38690" s="220"/>
    </row>
    <row r="38691" spans="7:7">
      <c r="G38691" s="220"/>
    </row>
    <row r="38692" spans="7:7">
      <c r="G38692" s="220"/>
    </row>
    <row r="38693" spans="7:7">
      <c r="G38693" s="220"/>
    </row>
    <row r="38694" spans="7:7">
      <c r="G38694" s="220"/>
    </row>
    <row r="38695" spans="7:7">
      <c r="G38695" s="220"/>
    </row>
    <row r="38696" spans="7:7">
      <c r="G38696" s="220"/>
    </row>
    <row r="38697" spans="7:7">
      <c r="G38697" s="220"/>
    </row>
    <row r="38698" spans="7:7">
      <c r="G38698" s="220"/>
    </row>
    <row r="38699" spans="7:7">
      <c r="G38699" s="220"/>
    </row>
    <row r="38700" spans="7:7">
      <c r="G38700" s="220"/>
    </row>
    <row r="38701" spans="7:7">
      <c r="G38701" s="220"/>
    </row>
    <row r="38702" spans="7:7">
      <c r="G38702" s="220"/>
    </row>
    <row r="38703" spans="7:7">
      <c r="G38703" s="220"/>
    </row>
    <row r="38704" spans="7:7">
      <c r="G38704" s="220"/>
    </row>
    <row r="38705" spans="7:7">
      <c r="G38705" s="220"/>
    </row>
    <row r="38706" spans="7:7">
      <c r="G38706" s="220"/>
    </row>
    <row r="38707" spans="7:7">
      <c r="G38707" s="220"/>
    </row>
    <row r="38708" spans="7:7">
      <c r="G38708" s="220"/>
    </row>
    <row r="38709" spans="7:7">
      <c r="G38709" s="220"/>
    </row>
    <row r="38710" spans="7:7">
      <c r="G38710" s="220"/>
    </row>
    <row r="38711" spans="7:7">
      <c r="G38711" s="220"/>
    </row>
    <row r="38712" spans="7:7">
      <c r="G38712" s="220"/>
    </row>
    <row r="38713" spans="7:7">
      <c r="G38713" s="220"/>
    </row>
    <row r="38714" spans="7:7">
      <c r="G38714" s="220"/>
    </row>
    <row r="38715" spans="7:7">
      <c r="G38715" s="220"/>
    </row>
    <row r="38716" spans="7:7">
      <c r="G38716" s="220"/>
    </row>
    <row r="38717" spans="7:7">
      <c r="G38717" s="220"/>
    </row>
    <row r="38718" spans="7:7">
      <c r="G38718" s="220"/>
    </row>
    <row r="38719" spans="7:7">
      <c r="G38719" s="220"/>
    </row>
    <row r="38720" spans="7:7">
      <c r="G38720" s="220"/>
    </row>
    <row r="38721" spans="7:7">
      <c r="G38721" s="220"/>
    </row>
    <row r="38722" spans="7:7">
      <c r="G38722" s="220"/>
    </row>
    <row r="38723" spans="7:7">
      <c r="G38723" s="220"/>
    </row>
    <row r="38724" spans="7:7">
      <c r="G38724" s="220"/>
    </row>
    <row r="38725" spans="7:7">
      <c r="G38725" s="220"/>
    </row>
    <row r="38726" spans="7:7">
      <c r="G38726" s="220"/>
    </row>
    <row r="38727" spans="7:7">
      <c r="G38727" s="220"/>
    </row>
    <row r="38728" spans="7:7">
      <c r="G38728" s="220"/>
    </row>
    <row r="38729" spans="7:7">
      <c r="G38729" s="220"/>
    </row>
    <row r="38730" spans="7:7">
      <c r="G38730" s="220"/>
    </row>
    <row r="38731" spans="7:7">
      <c r="G38731" s="220"/>
    </row>
    <row r="38732" spans="7:7">
      <c r="G38732" s="220"/>
    </row>
    <row r="38733" spans="7:7">
      <c r="G38733" s="220"/>
    </row>
    <row r="38734" spans="7:7">
      <c r="G38734" s="220"/>
    </row>
    <row r="38735" spans="7:7">
      <c r="G38735" s="220"/>
    </row>
    <row r="38736" spans="7:7">
      <c r="G38736" s="220"/>
    </row>
    <row r="38737" spans="7:7">
      <c r="G38737" s="220"/>
    </row>
    <row r="38738" spans="7:7">
      <c r="G38738" s="220"/>
    </row>
    <row r="38739" spans="7:7">
      <c r="G38739" s="220"/>
    </row>
    <row r="38740" spans="7:7">
      <c r="G38740" s="220"/>
    </row>
    <row r="38741" spans="7:7">
      <c r="G38741" s="220"/>
    </row>
    <row r="38742" spans="7:7">
      <c r="G38742" s="220"/>
    </row>
    <row r="38743" spans="7:7">
      <c r="G38743" s="220"/>
    </row>
    <row r="38744" spans="7:7">
      <c r="G38744" s="220"/>
    </row>
    <row r="38745" spans="7:7">
      <c r="G38745" s="220"/>
    </row>
    <row r="38746" spans="7:7">
      <c r="G38746" s="220"/>
    </row>
    <row r="38747" spans="7:7">
      <c r="G38747" s="220"/>
    </row>
    <row r="38748" spans="7:7">
      <c r="G38748" s="220"/>
    </row>
    <row r="38749" spans="7:7">
      <c r="G38749" s="220"/>
    </row>
    <row r="38750" spans="7:7">
      <c r="G38750" s="220"/>
    </row>
    <row r="38751" spans="7:7">
      <c r="G38751" s="220"/>
    </row>
    <row r="38752" spans="7:7">
      <c r="G38752" s="220"/>
    </row>
    <row r="38753" spans="7:7">
      <c r="G38753" s="220"/>
    </row>
    <row r="38754" spans="7:7">
      <c r="G38754" s="220"/>
    </row>
    <row r="38755" spans="7:7">
      <c r="G38755" s="220"/>
    </row>
    <row r="38756" spans="7:7">
      <c r="G38756" s="220"/>
    </row>
    <row r="38757" spans="7:7">
      <c r="G38757" s="220"/>
    </row>
    <row r="38758" spans="7:7">
      <c r="G38758" s="220"/>
    </row>
    <row r="38759" spans="7:7">
      <c r="G38759" s="220"/>
    </row>
    <row r="38760" spans="7:7">
      <c r="G38760" s="220"/>
    </row>
    <row r="38761" spans="7:7">
      <c r="G38761" s="220"/>
    </row>
    <row r="38762" spans="7:7">
      <c r="G38762" s="220"/>
    </row>
    <row r="38763" spans="7:7">
      <c r="G38763" s="220"/>
    </row>
    <row r="38764" spans="7:7">
      <c r="G38764" s="220"/>
    </row>
    <row r="38765" spans="7:7">
      <c r="G38765" s="220"/>
    </row>
    <row r="38766" spans="7:7">
      <c r="G38766" s="220"/>
    </row>
    <row r="38767" spans="7:7">
      <c r="G38767" s="220"/>
    </row>
    <row r="38768" spans="7:7">
      <c r="G38768" s="220"/>
    </row>
    <row r="38769" spans="7:7">
      <c r="G38769" s="220"/>
    </row>
    <row r="38770" spans="7:7">
      <c r="G38770" s="220"/>
    </row>
    <row r="38771" spans="7:7">
      <c r="G38771" s="220"/>
    </row>
    <row r="38772" spans="7:7">
      <c r="G38772" s="220"/>
    </row>
    <row r="38773" spans="7:7">
      <c r="G38773" s="220"/>
    </row>
    <row r="38774" spans="7:7">
      <c r="G38774" s="220"/>
    </row>
    <row r="38775" spans="7:7">
      <c r="G38775" s="220"/>
    </row>
    <row r="38776" spans="7:7">
      <c r="G38776" s="220"/>
    </row>
    <row r="38777" spans="7:7">
      <c r="G38777" s="220"/>
    </row>
    <row r="38778" spans="7:7">
      <c r="G38778" s="220"/>
    </row>
    <row r="38779" spans="7:7">
      <c r="G38779" s="220"/>
    </row>
    <row r="38780" spans="7:7">
      <c r="G38780" s="220"/>
    </row>
    <row r="38781" spans="7:7">
      <c r="G38781" s="220"/>
    </row>
    <row r="38782" spans="7:7">
      <c r="G38782" s="220"/>
    </row>
    <row r="38783" spans="7:7">
      <c r="G38783" s="220"/>
    </row>
    <row r="38784" spans="7:7">
      <c r="G38784" s="220"/>
    </row>
    <row r="38785" spans="7:7">
      <c r="G38785" s="220"/>
    </row>
    <row r="38786" spans="7:7">
      <c r="G38786" s="220"/>
    </row>
    <row r="38787" spans="7:7">
      <c r="G38787" s="220"/>
    </row>
    <row r="38788" spans="7:7">
      <c r="G38788" s="220"/>
    </row>
    <row r="38789" spans="7:7">
      <c r="G38789" s="220"/>
    </row>
    <row r="38790" spans="7:7">
      <c r="G38790" s="220"/>
    </row>
    <row r="38791" spans="7:7">
      <c r="G38791" s="220"/>
    </row>
    <row r="38792" spans="7:7">
      <c r="G38792" s="220"/>
    </row>
    <row r="38793" spans="7:7">
      <c r="G38793" s="220"/>
    </row>
    <row r="38794" spans="7:7">
      <c r="G38794" s="220"/>
    </row>
    <row r="38795" spans="7:7">
      <c r="G38795" s="220"/>
    </row>
    <row r="38796" spans="7:7">
      <c r="G38796" s="220"/>
    </row>
    <row r="38797" spans="7:7">
      <c r="G38797" s="220"/>
    </row>
    <row r="38798" spans="7:7">
      <c r="G38798" s="220"/>
    </row>
    <row r="38799" spans="7:7">
      <c r="G38799" s="220"/>
    </row>
    <row r="38800" spans="7:7">
      <c r="G38800" s="220"/>
    </row>
    <row r="38801" spans="7:7">
      <c r="G38801" s="220"/>
    </row>
    <row r="38802" spans="7:7">
      <c r="G38802" s="220"/>
    </row>
    <row r="38803" spans="7:7">
      <c r="G38803" s="220"/>
    </row>
    <row r="38804" spans="7:7">
      <c r="G38804" s="220"/>
    </row>
    <row r="38805" spans="7:7">
      <c r="G38805" s="220"/>
    </row>
    <row r="38806" spans="7:7">
      <c r="G38806" s="220"/>
    </row>
    <row r="38807" spans="7:7">
      <c r="G38807" s="220"/>
    </row>
    <row r="38808" spans="7:7">
      <c r="G38808" s="220"/>
    </row>
    <row r="38809" spans="7:7">
      <c r="G38809" s="220"/>
    </row>
    <row r="38810" spans="7:7">
      <c r="G38810" s="220"/>
    </row>
    <row r="38811" spans="7:7">
      <c r="G38811" s="220"/>
    </row>
    <row r="38812" spans="7:7">
      <c r="G38812" s="220"/>
    </row>
    <row r="38813" spans="7:7">
      <c r="G38813" s="220"/>
    </row>
    <row r="38814" spans="7:7">
      <c r="G38814" s="220"/>
    </row>
    <row r="38815" spans="7:7">
      <c r="G38815" s="220"/>
    </row>
    <row r="38816" spans="7:7">
      <c r="G38816" s="220"/>
    </row>
    <row r="38817" spans="7:7">
      <c r="G38817" s="220"/>
    </row>
    <row r="38818" spans="7:7">
      <c r="G38818" s="220"/>
    </row>
    <row r="38819" spans="7:7">
      <c r="G38819" s="220"/>
    </row>
    <row r="38820" spans="7:7">
      <c r="G38820" s="220"/>
    </row>
    <row r="38821" spans="7:7">
      <c r="G38821" s="220"/>
    </row>
    <row r="38822" spans="7:7">
      <c r="G38822" s="220"/>
    </row>
    <row r="38823" spans="7:7">
      <c r="G38823" s="220"/>
    </row>
    <row r="38824" spans="7:7">
      <c r="G38824" s="220"/>
    </row>
    <row r="38825" spans="7:7">
      <c r="G38825" s="220"/>
    </row>
    <row r="38826" spans="7:7">
      <c r="G38826" s="220"/>
    </row>
    <row r="38827" spans="7:7">
      <c r="G38827" s="220"/>
    </row>
    <row r="38828" spans="7:7">
      <c r="G38828" s="220"/>
    </row>
    <row r="38829" spans="7:7">
      <c r="G38829" s="220"/>
    </row>
    <row r="38830" spans="7:7">
      <c r="G38830" s="220"/>
    </row>
    <row r="38831" spans="7:7">
      <c r="G38831" s="220"/>
    </row>
    <row r="38832" spans="7:7">
      <c r="G38832" s="220"/>
    </row>
    <row r="38833" spans="7:7">
      <c r="G38833" s="220"/>
    </row>
    <row r="38834" spans="7:7">
      <c r="G38834" s="220"/>
    </row>
    <row r="38835" spans="7:7">
      <c r="G38835" s="220"/>
    </row>
    <row r="38836" spans="7:7">
      <c r="G38836" s="220"/>
    </row>
    <row r="38837" spans="7:7">
      <c r="G38837" s="220"/>
    </row>
    <row r="38838" spans="7:7">
      <c r="G38838" s="220"/>
    </row>
    <row r="38839" spans="7:7">
      <c r="G38839" s="220"/>
    </row>
    <row r="38840" spans="7:7">
      <c r="G38840" s="220"/>
    </row>
    <row r="38841" spans="7:7">
      <c r="G38841" s="220"/>
    </row>
    <row r="38842" spans="7:7">
      <c r="G38842" s="220"/>
    </row>
    <row r="38843" spans="7:7">
      <c r="G38843" s="220"/>
    </row>
    <row r="38844" spans="7:7">
      <c r="G38844" s="220"/>
    </row>
    <row r="38845" spans="7:7">
      <c r="G38845" s="220"/>
    </row>
    <row r="38846" spans="7:7">
      <c r="G38846" s="220"/>
    </row>
    <row r="38847" spans="7:7">
      <c r="G38847" s="220"/>
    </row>
    <row r="38848" spans="7:7">
      <c r="G38848" s="220"/>
    </row>
    <row r="38849" spans="7:7">
      <c r="G38849" s="220"/>
    </row>
    <row r="38850" spans="7:7">
      <c r="G38850" s="220"/>
    </row>
    <row r="38851" spans="7:7">
      <c r="G38851" s="220"/>
    </row>
    <row r="38852" spans="7:7">
      <c r="G38852" s="220"/>
    </row>
    <row r="38853" spans="7:7">
      <c r="G38853" s="220"/>
    </row>
    <row r="38854" spans="7:7">
      <c r="G38854" s="220"/>
    </row>
    <row r="38855" spans="7:7">
      <c r="G38855" s="220"/>
    </row>
    <row r="38856" spans="7:7">
      <c r="G38856" s="220"/>
    </row>
    <row r="38857" spans="7:7">
      <c r="G38857" s="220"/>
    </row>
    <row r="38858" spans="7:7">
      <c r="G38858" s="220"/>
    </row>
    <row r="38859" spans="7:7">
      <c r="G38859" s="220"/>
    </row>
    <row r="38860" spans="7:7">
      <c r="G38860" s="220"/>
    </row>
    <row r="38861" spans="7:7">
      <c r="G38861" s="220"/>
    </row>
    <row r="38862" spans="7:7">
      <c r="G38862" s="220"/>
    </row>
    <row r="38863" spans="7:7">
      <c r="G38863" s="220"/>
    </row>
    <row r="38864" spans="7:7">
      <c r="G38864" s="220"/>
    </row>
    <row r="38865" spans="7:7">
      <c r="G38865" s="220"/>
    </row>
    <row r="38866" spans="7:7">
      <c r="G38866" s="220"/>
    </row>
    <row r="38867" spans="7:7">
      <c r="G38867" s="220"/>
    </row>
    <row r="38868" spans="7:7">
      <c r="G38868" s="220"/>
    </row>
    <row r="38869" spans="7:7">
      <c r="G38869" s="220"/>
    </row>
    <row r="38870" spans="7:7">
      <c r="G38870" s="220"/>
    </row>
    <row r="38871" spans="7:7">
      <c r="G38871" s="220"/>
    </row>
    <row r="38872" spans="7:7">
      <c r="G38872" s="220"/>
    </row>
    <row r="38873" spans="7:7">
      <c r="G38873" s="220"/>
    </row>
    <row r="38874" spans="7:7">
      <c r="G38874" s="220"/>
    </row>
    <row r="38875" spans="7:7">
      <c r="G38875" s="220"/>
    </row>
    <row r="38876" spans="7:7">
      <c r="G38876" s="220"/>
    </row>
    <row r="38877" spans="7:7">
      <c r="G38877" s="220"/>
    </row>
    <row r="38878" spans="7:7">
      <c r="G38878" s="220"/>
    </row>
    <row r="38879" spans="7:7">
      <c r="G38879" s="220"/>
    </row>
    <row r="38880" spans="7:7">
      <c r="G38880" s="220"/>
    </row>
    <row r="38881" spans="7:7">
      <c r="G38881" s="220"/>
    </row>
    <row r="38882" spans="7:7">
      <c r="G38882" s="220"/>
    </row>
    <row r="38883" spans="7:7">
      <c r="G38883" s="220"/>
    </row>
    <row r="38884" spans="7:7">
      <c r="G38884" s="220"/>
    </row>
    <row r="38885" spans="7:7">
      <c r="G38885" s="220"/>
    </row>
    <row r="38886" spans="7:7">
      <c r="G38886" s="220"/>
    </row>
    <row r="38887" spans="7:7">
      <c r="G38887" s="220"/>
    </row>
    <row r="38888" spans="7:7">
      <c r="G38888" s="220"/>
    </row>
    <row r="38889" spans="7:7">
      <c r="G38889" s="220"/>
    </row>
    <row r="38890" spans="7:7">
      <c r="G38890" s="220"/>
    </row>
    <row r="38891" spans="7:7">
      <c r="G38891" s="220"/>
    </row>
    <row r="38892" spans="7:7">
      <c r="G38892" s="220"/>
    </row>
    <row r="38893" spans="7:7">
      <c r="G38893" s="220"/>
    </row>
    <row r="38894" spans="7:7">
      <c r="G38894" s="220"/>
    </row>
    <row r="38895" spans="7:7">
      <c r="G38895" s="220"/>
    </row>
    <row r="38896" spans="7:7">
      <c r="G38896" s="220"/>
    </row>
    <row r="38897" spans="7:7">
      <c r="G38897" s="220"/>
    </row>
    <row r="38898" spans="7:7">
      <c r="G38898" s="220"/>
    </row>
    <row r="38899" spans="7:7">
      <c r="G38899" s="220"/>
    </row>
    <row r="38900" spans="7:7">
      <c r="G38900" s="220"/>
    </row>
    <row r="38901" spans="7:7">
      <c r="G38901" s="220"/>
    </row>
    <row r="38902" spans="7:7">
      <c r="G38902" s="220"/>
    </row>
    <row r="38903" spans="7:7">
      <c r="G38903" s="220"/>
    </row>
    <row r="38904" spans="7:7">
      <c r="G38904" s="220"/>
    </row>
    <row r="38905" spans="7:7">
      <c r="G38905" s="220"/>
    </row>
    <row r="38906" spans="7:7">
      <c r="G38906" s="220"/>
    </row>
    <row r="38907" spans="7:7">
      <c r="G38907" s="220"/>
    </row>
    <row r="38908" spans="7:7">
      <c r="G38908" s="220"/>
    </row>
    <row r="38909" spans="7:7">
      <c r="G38909" s="220"/>
    </row>
    <row r="38910" spans="7:7">
      <c r="G38910" s="220"/>
    </row>
    <row r="38911" spans="7:7">
      <c r="G38911" s="220"/>
    </row>
    <row r="38912" spans="7:7">
      <c r="G38912" s="220"/>
    </row>
    <row r="38913" spans="7:7">
      <c r="G38913" s="220"/>
    </row>
    <row r="38914" spans="7:7">
      <c r="G38914" s="220"/>
    </row>
    <row r="38915" spans="7:7">
      <c r="G38915" s="220"/>
    </row>
    <row r="38916" spans="7:7">
      <c r="G38916" s="220"/>
    </row>
    <row r="38917" spans="7:7">
      <c r="G38917" s="220"/>
    </row>
    <row r="38918" spans="7:7">
      <c r="G38918" s="220"/>
    </row>
    <row r="38919" spans="7:7">
      <c r="G38919" s="220"/>
    </row>
    <row r="38920" spans="7:7">
      <c r="G38920" s="220"/>
    </row>
    <row r="38921" spans="7:7">
      <c r="G38921" s="220"/>
    </row>
    <row r="38922" spans="7:7">
      <c r="G38922" s="220"/>
    </row>
    <row r="38923" spans="7:7">
      <c r="G38923" s="220"/>
    </row>
    <row r="38924" spans="7:7">
      <c r="G38924" s="220"/>
    </row>
    <row r="38925" spans="7:7">
      <c r="G38925" s="220"/>
    </row>
    <row r="38926" spans="7:7">
      <c r="G38926" s="220"/>
    </row>
    <row r="38927" spans="7:7">
      <c r="G38927" s="220"/>
    </row>
    <row r="38928" spans="7:7">
      <c r="G38928" s="220"/>
    </row>
    <row r="38929" spans="7:7">
      <c r="G38929" s="220"/>
    </row>
    <row r="38930" spans="7:7">
      <c r="G38930" s="220"/>
    </row>
    <row r="38931" spans="7:7">
      <c r="G38931" s="220"/>
    </row>
    <row r="38932" spans="7:7">
      <c r="G38932" s="220"/>
    </row>
    <row r="38933" spans="7:7">
      <c r="G38933" s="220"/>
    </row>
    <row r="38934" spans="7:7">
      <c r="G38934" s="220"/>
    </row>
    <row r="38935" spans="7:7">
      <c r="G38935" s="220"/>
    </row>
    <row r="38936" spans="7:7">
      <c r="G38936" s="220"/>
    </row>
    <row r="38937" spans="7:7">
      <c r="G38937" s="220"/>
    </row>
    <row r="38938" spans="7:7">
      <c r="G38938" s="220"/>
    </row>
    <row r="38939" spans="7:7">
      <c r="G38939" s="220"/>
    </row>
    <row r="38940" spans="7:7">
      <c r="G38940" s="220"/>
    </row>
    <row r="38941" spans="7:7">
      <c r="G38941" s="220"/>
    </row>
    <row r="38942" spans="7:7">
      <c r="G38942" s="220"/>
    </row>
    <row r="38943" spans="7:7">
      <c r="G38943" s="220"/>
    </row>
    <row r="38944" spans="7:7">
      <c r="G38944" s="220"/>
    </row>
    <row r="38945" spans="7:7">
      <c r="G38945" s="220"/>
    </row>
    <row r="38946" spans="7:7">
      <c r="G38946" s="220"/>
    </row>
    <row r="38947" spans="7:7">
      <c r="G38947" s="220"/>
    </row>
    <row r="38948" spans="7:7">
      <c r="G38948" s="220"/>
    </row>
    <row r="38949" spans="7:7">
      <c r="G38949" s="220"/>
    </row>
    <row r="38950" spans="7:7">
      <c r="G38950" s="220"/>
    </row>
    <row r="38951" spans="7:7">
      <c r="G38951" s="220"/>
    </row>
    <row r="38952" spans="7:7">
      <c r="G38952" s="220"/>
    </row>
    <row r="38953" spans="7:7">
      <c r="G38953" s="220"/>
    </row>
    <row r="38954" spans="7:7">
      <c r="G38954" s="220"/>
    </row>
    <row r="38955" spans="7:7">
      <c r="G38955" s="220"/>
    </row>
    <row r="38956" spans="7:7">
      <c r="G38956" s="220"/>
    </row>
    <row r="38957" spans="7:7">
      <c r="G38957" s="220"/>
    </row>
    <row r="38958" spans="7:7">
      <c r="G38958" s="220"/>
    </row>
    <row r="38959" spans="7:7">
      <c r="G38959" s="220"/>
    </row>
    <row r="38960" spans="7:7">
      <c r="G38960" s="220"/>
    </row>
    <row r="38961" spans="7:7">
      <c r="G38961" s="220"/>
    </row>
    <row r="38962" spans="7:7">
      <c r="G38962" s="220"/>
    </row>
    <row r="38963" spans="7:7">
      <c r="G38963" s="220"/>
    </row>
    <row r="38964" spans="7:7">
      <c r="G38964" s="220"/>
    </row>
    <row r="38965" spans="7:7">
      <c r="G38965" s="220"/>
    </row>
    <row r="38966" spans="7:7">
      <c r="G38966" s="220"/>
    </row>
    <row r="38967" spans="7:7">
      <c r="G38967" s="220"/>
    </row>
    <row r="38968" spans="7:7">
      <c r="G38968" s="220"/>
    </row>
    <row r="38969" spans="7:7">
      <c r="G38969" s="220"/>
    </row>
    <row r="38970" spans="7:7">
      <c r="G38970" s="220"/>
    </row>
    <row r="38971" spans="7:7">
      <c r="G38971" s="220"/>
    </row>
    <row r="38972" spans="7:7">
      <c r="G38972" s="220"/>
    </row>
    <row r="38973" spans="7:7">
      <c r="G38973" s="220"/>
    </row>
    <row r="38974" spans="7:7">
      <c r="G38974" s="220"/>
    </row>
    <row r="38975" spans="7:7">
      <c r="G38975" s="220"/>
    </row>
    <row r="38976" spans="7:7">
      <c r="G38976" s="220"/>
    </row>
    <row r="38977" spans="7:7">
      <c r="G38977" s="220"/>
    </row>
    <row r="38978" spans="7:7">
      <c r="G38978" s="220"/>
    </row>
    <row r="38979" spans="7:7">
      <c r="G38979" s="220"/>
    </row>
    <row r="38980" spans="7:7">
      <c r="G38980" s="220"/>
    </row>
    <row r="38981" spans="7:7">
      <c r="G38981" s="220"/>
    </row>
    <row r="38982" spans="7:7">
      <c r="G38982" s="220"/>
    </row>
    <row r="38983" spans="7:7">
      <c r="G38983" s="220"/>
    </row>
    <row r="38984" spans="7:7">
      <c r="G38984" s="220"/>
    </row>
    <row r="38985" spans="7:7">
      <c r="G38985" s="220"/>
    </row>
    <row r="38986" spans="7:7">
      <c r="G38986" s="220"/>
    </row>
    <row r="38987" spans="7:7">
      <c r="G38987" s="220"/>
    </row>
    <row r="38988" spans="7:7">
      <c r="G38988" s="220"/>
    </row>
    <row r="38989" spans="7:7">
      <c r="G38989" s="220"/>
    </row>
    <row r="38990" spans="7:7">
      <c r="G38990" s="220"/>
    </row>
    <row r="38991" spans="7:7">
      <c r="G38991" s="220"/>
    </row>
    <row r="38992" spans="7:7">
      <c r="G38992" s="220"/>
    </row>
    <row r="38993" spans="7:7">
      <c r="G38993" s="220"/>
    </row>
    <row r="38994" spans="7:7">
      <c r="G38994" s="220"/>
    </row>
    <row r="38995" spans="7:7">
      <c r="G38995" s="220"/>
    </row>
    <row r="38996" spans="7:7">
      <c r="G38996" s="220"/>
    </row>
    <row r="38997" spans="7:7">
      <c r="G38997" s="220"/>
    </row>
    <row r="38998" spans="7:7">
      <c r="G38998" s="220"/>
    </row>
    <row r="38999" spans="7:7">
      <c r="G38999" s="220"/>
    </row>
    <row r="39000" spans="7:7">
      <c r="G39000" s="220"/>
    </row>
    <row r="39001" spans="7:7">
      <c r="G39001" s="220"/>
    </row>
    <row r="39002" spans="7:7">
      <c r="G39002" s="220"/>
    </row>
    <row r="39003" spans="7:7">
      <c r="G39003" s="220"/>
    </row>
    <row r="39004" spans="7:7">
      <c r="G39004" s="220"/>
    </row>
    <row r="39005" spans="7:7">
      <c r="G39005" s="220"/>
    </row>
    <row r="39006" spans="7:7">
      <c r="G39006" s="220"/>
    </row>
    <row r="39007" spans="7:7">
      <c r="G39007" s="220"/>
    </row>
    <row r="39008" spans="7:7">
      <c r="G39008" s="220"/>
    </row>
    <row r="39009" spans="7:7">
      <c r="G39009" s="220"/>
    </row>
    <row r="39010" spans="7:7">
      <c r="G39010" s="220"/>
    </row>
    <row r="39011" spans="7:7">
      <c r="G39011" s="220"/>
    </row>
    <row r="39012" spans="7:7">
      <c r="G39012" s="220"/>
    </row>
    <row r="39013" spans="7:7">
      <c r="G39013" s="220"/>
    </row>
    <row r="39014" spans="7:7">
      <c r="G39014" s="220"/>
    </row>
    <row r="39015" spans="7:7">
      <c r="G39015" s="220"/>
    </row>
    <row r="39016" spans="7:7">
      <c r="G39016" s="220"/>
    </row>
    <row r="39017" spans="7:7">
      <c r="G39017" s="220"/>
    </row>
    <row r="39018" spans="7:7">
      <c r="G39018" s="220"/>
    </row>
    <row r="39019" spans="7:7">
      <c r="G39019" s="220"/>
    </row>
    <row r="39020" spans="7:7">
      <c r="G39020" s="220"/>
    </row>
    <row r="39021" spans="7:7">
      <c r="G39021" s="220"/>
    </row>
    <row r="39022" spans="7:7">
      <c r="G39022" s="220"/>
    </row>
    <row r="39023" spans="7:7">
      <c r="G39023" s="220"/>
    </row>
    <row r="39024" spans="7:7">
      <c r="G39024" s="220"/>
    </row>
    <row r="39025" spans="7:7">
      <c r="G39025" s="220"/>
    </row>
    <row r="39026" spans="7:7">
      <c r="G39026" s="220"/>
    </row>
    <row r="39027" spans="7:7">
      <c r="G39027" s="220"/>
    </row>
    <row r="39028" spans="7:7">
      <c r="G39028" s="220"/>
    </row>
    <row r="39029" spans="7:7">
      <c r="G39029" s="220"/>
    </row>
    <row r="39030" spans="7:7">
      <c r="G39030" s="220"/>
    </row>
    <row r="39031" spans="7:7">
      <c r="G39031" s="220"/>
    </row>
    <row r="39032" spans="7:7">
      <c r="G39032" s="220"/>
    </row>
    <row r="39033" spans="7:7">
      <c r="G39033" s="220"/>
    </row>
    <row r="39034" spans="7:7">
      <c r="G39034" s="220"/>
    </row>
    <row r="39035" spans="7:7">
      <c r="G39035" s="220"/>
    </row>
    <row r="39036" spans="7:7">
      <c r="G39036" s="220"/>
    </row>
    <row r="39037" spans="7:7">
      <c r="G39037" s="220"/>
    </row>
    <row r="39038" spans="7:7">
      <c r="G39038" s="220"/>
    </row>
    <row r="39039" spans="7:7">
      <c r="G39039" s="220"/>
    </row>
    <row r="39040" spans="7:7">
      <c r="G39040" s="220"/>
    </row>
    <row r="39041" spans="7:7">
      <c r="G39041" s="220"/>
    </row>
    <row r="39042" spans="7:7">
      <c r="G39042" s="220"/>
    </row>
    <row r="39043" spans="7:7">
      <c r="G39043" s="220"/>
    </row>
    <row r="39044" spans="7:7">
      <c r="G39044" s="220"/>
    </row>
    <row r="39045" spans="7:7">
      <c r="G39045" s="220"/>
    </row>
    <row r="39046" spans="7:7">
      <c r="G39046" s="220"/>
    </row>
    <row r="39047" spans="7:7">
      <c r="G39047" s="220"/>
    </row>
    <row r="39048" spans="7:7">
      <c r="G39048" s="220"/>
    </row>
    <row r="39049" spans="7:7">
      <c r="G39049" s="220"/>
    </row>
    <row r="39050" spans="7:7">
      <c r="G39050" s="220"/>
    </row>
    <row r="39051" spans="7:7">
      <c r="G39051" s="220"/>
    </row>
    <row r="39052" spans="7:7">
      <c r="G39052" s="220"/>
    </row>
    <row r="39053" spans="7:7">
      <c r="G39053" s="220"/>
    </row>
    <row r="39054" spans="7:7">
      <c r="G39054" s="220"/>
    </row>
    <row r="39055" spans="7:7">
      <c r="G39055" s="220"/>
    </row>
    <row r="39056" spans="7:7">
      <c r="G39056" s="220"/>
    </row>
    <row r="39057" spans="7:7">
      <c r="G39057" s="220"/>
    </row>
    <row r="39058" spans="7:7">
      <c r="G39058" s="220"/>
    </row>
    <row r="39059" spans="7:7">
      <c r="G39059" s="220"/>
    </row>
    <row r="39060" spans="7:7">
      <c r="G39060" s="220"/>
    </row>
    <row r="39061" spans="7:7">
      <c r="G39061" s="220"/>
    </row>
    <row r="39062" spans="7:7">
      <c r="G39062" s="220"/>
    </row>
    <row r="39063" spans="7:7">
      <c r="G39063" s="220"/>
    </row>
    <row r="39064" spans="7:7">
      <c r="G39064" s="220"/>
    </row>
    <row r="39065" spans="7:7">
      <c r="G39065" s="220"/>
    </row>
    <row r="39066" spans="7:7">
      <c r="G39066" s="220"/>
    </row>
    <row r="39067" spans="7:7">
      <c r="G39067" s="220"/>
    </row>
    <row r="39068" spans="7:7">
      <c r="G39068" s="220"/>
    </row>
    <row r="39069" spans="7:7">
      <c r="G39069" s="220"/>
    </row>
    <row r="39070" spans="7:7">
      <c r="G39070" s="220"/>
    </row>
    <row r="39071" spans="7:7">
      <c r="G39071" s="220"/>
    </row>
    <row r="39072" spans="7:7">
      <c r="G39072" s="220"/>
    </row>
    <row r="39073" spans="7:7">
      <c r="G39073" s="220"/>
    </row>
    <row r="39074" spans="7:7">
      <c r="G39074" s="220"/>
    </row>
    <row r="39075" spans="7:7">
      <c r="G39075" s="220"/>
    </row>
    <row r="39076" spans="7:7">
      <c r="G39076" s="220"/>
    </row>
    <row r="39077" spans="7:7">
      <c r="G39077" s="220"/>
    </row>
    <row r="39078" spans="7:7">
      <c r="G39078" s="220"/>
    </row>
    <row r="39079" spans="7:7">
      <c r="G39079" s="220"/>
    </row>
    <row r="39080" spans="7:7">
      <c r="G39080" s="220"/>
    </row>
    <row r="39081" spans="7:7">
      <c r="G39081" s="220"/>
    </row>
    <row r="39082" spans="7:7">
      <c r="G39082" s="220"/>
    </row>
    <row r="39083" spans="7:7">
      <c r="G39083" s="220"/>
    </row>
    <row r="39084" spans="7:7">
      <c r="G39084" s="220"/>
    </row>
    <row r="39085" spans="7:7">
      <c r="G39085" s="220"/>
    </row>
    <row r="39086" spans="7:7">
      <c r="G39086" s="220"/>
    </row>
    <row r="39087" spans="7:7">
      <c r="G39087" s="220"/>
    </row>
    <row r="39088" spans="7:7">
      <c r="G39088" s="220"/>
    </row>
    <row r="39089" spans="7:7">
      <c r="G39089" s="220"/>
    </row>
    <row r="39090" spans="7:7">
      <c r="G39090" s="220"/>
    </row>
    <row r="39091" spans="7:7">
      <c r="G39091" s="220"/>
    </row>
    <row r="39092" spans="7:7">
      <c r="G39092" s="220"/>
    </row>
    <row r="39093" spans="7:7">
      <c r="G39093" s="220"/>
    </row>
    <row r="39094" spans="7:7">
      <c r="G39094" s="220"/>
    </row>
    <row r="39095" spans="7:7">
      <c r="G39095" s="220"/>
    </row>
    <row r="39096" spans="7:7">
      <c r="G39096" s="220"/>
    </row>
    <row r="39097" spans="7:7">
      <c r="G39097" s="220"/>
    </row>
    <row r="39098" spans="7:7">
      <c r="G39098" s="220"/>
    </row>
    <row r="39099" spans="7:7">
      <c r="G39099" s="220"/>
    </row>
    <row r="39100" spans="7:7">
      <c r="G39100" s="220"/>
    </row>
    <row r="39101" spans="7:7">
      <c r="G39101" s="220"/>
    </row>
    <row r="39102" spans="7:7">
      <c r="G39102" s="220"/>
    </row>
    <row r="39103" spans="7:7">
      <c r="G39103" s="220"/>
    </row>
    <row r="39104" spans="7:7">
      <c r="G39104" s="220"/>
    </row>
    <row r="39105" spans="7:7">
      <c r="G39105" s="220"/>
    </row>
    <row r="39106" spans="7:7">
      <c r="G39106" s="220"/>
    </row>
    <row r="39107" spans="7:7">
      <c r="G39107" s="220"/>
    </row>
    <row r="39108" spans="7:7">
      <c r="G39108" s="220"/>
    </row>
    <row r="39109" spans="7:7">
      <c r="G39109" s="220"/>
    </row>
    <row r="39110" spans="7:7">
      <c r="G39110" s="220"/>
    </row>
    <row r="39111" spans="7:7">
      <c r="G39111" s="220"/>
    </row>
    <row r="39112" spans="7:7">
      <c r="G39112" s="220"/>
    </row>
    <row r="39113" spans="7:7">
      <c r="G39113" s="220"/>
    </row>
    <row r="39114" spans="7:7">
      <c r="G39114" s="220"/>
    </row>
    <row r="39115" spans="7:7">
      <c r="G39115" s="220"/>
    </row>
    <row r="39116" spans="7:7">
      <c r="G39116" s="220"/>
    </row>
    <row r="39117" spans="7:7">
      <c r="G39117" s="220"/>
    </row>
    <row r="39118" spans="7:7">
      <c r="G39118" s="220"/>
    </row>
    <row r="39119" spans="7:7">
      <c r="G39119" s="220"/>
    </row>
    <row r="39120" spans="7:7">
      <c r="G39120" s="220"/>
    </row>
    <row r="39121" spans="7:7">
      <c r="G39121" s="220"/>
    </row>
    <row r="39122" spans="7:7">
      <c r="G39122" s="220"/>
    </row>
    <row r="39123" spans="7:7">
      <c r="G39123" s="220"/>
    </row>
    <row r="39124" spans="7:7">
      <c r="G39124" s="220"/>
    </row>
    <row r="39125" spans="7:7">
      <c r="G39125" s="220"/>
    </row>
    <row r="39126" spans="7:7">
      <c r="G39126" s="220"/>
    </row>
    <row r="39127" spans="7:7">
      <c r="G39127" s="220"/>
    </row>
    <row r="39128" spans="7:7">
      <c r="G39128" s="220"/>
    </row>
    <row r="39129" spans="7:7">
      <c r="G39129" s="220"/>
    </row>
    <row r="39130" spans="7:7">
      <c r="G39130" s="220"/>
    </row>
    <row r="39131" spans="7:7">
      <c r="G39131" s="220"/>
    </row>
    <row r="39132" spans="7:7">
      <c r="G39132" s="220"/>
    </row>
    <row r="39133" spans="7:7">
      <c r="G39133" s="220"/>
    </row>
    <row r="39134" spans="7:7">
      <c r="G39134" s="220"/>
    </row>
    <row r="39135" spans="7:7">
      <c r="G39135" s="220"/>
    </row>
    <row r="39136" spans="7:7">
      <c r="G39136" s="220"/>
    </row>
    <row r="39137" spans="7:7">
      <c r="G39137" s="220"/>
    </row>
    <row r="39138" spans="7:7">
      <c r="G39138" s="220"/>
    </row>
    <row r="39139" spans="7:7">
      <c r="G39139" s="220"/>
    </row>
    <row r="39140" spans="7:7">
      <c r="G39140" s="220"/>
    </row>
    <row r="39141" spans="7:7">
      <c r="G39141" s="220"/>
    </row>
    <row r="39142" spans="7:7">
      <c r="G39142" s="220"/>
    </row>
    <row r="39143" spans="7:7">
      <c r="G39143" s="220"/>
    </row>
    <row r="39144" spans="7:7">
      <c r="G39144" s="220"/>
    </row>
    <row r="39145" spans="7:7">
      <c r="G39145" s="220"/>
    </row>
    <row r="39146" spans="7:7">
      <c r="G39146" s="220"/>
    </row>
    <row r="39147" spans="7:7">
      <c r="G39147" s="220"/>
    </row>
    <row r="39148" spans="7:7">
      <c r="G39148" s="220"/>
    </row>
    <row r="39149" spans="7:7">
      <c r="G39149" s="220"/>
    </row>
    <row r="39150" spans="7:7">
      <c r="G39150" s="220"/>
    </row>
    <row r="39151" spans="7:7">
      <c r="G39151" s="220"/>
    </row>
    <row r="39152" spans="7:7">
      <c r="G39152" s="220"/>
    </row>
    <row r="39153" spans="7:7">
      <c r="G39153" s="220"/>
    </row>
    <row r="39154" spans="7:7">
      <c r="G39154" s="220"/>
    </row>
    <row r="39155" spans="7:7">
      <c r="G39155" s="220"/>
    </row>
    <row r="39156" spans="7:7">
      <c r="G39156" s="220"/>
    </row>
    <row r="39157" spans="7:7">
      <c r="G39157" s="220"/>
    </row>
    <row r="39158" spans="7:7">
      <c r="G39158" s="220"/>
    </row>
    <row r="39159" spans="7:7">
      <c r="G39159" s="220"/>
    </row>
    <row r="39160" spans="7:7">
      <c r="G39160" s="220"/>
    </row>
    <row r="39161" spans="7:7">
      <c r="G39161" s="220"/>
    </row>
    <row r="39162" spans="7:7">
      <c r="G39162" s="220"/>
    </row>
    <row r="39163" spans="7:7">
      <c r="G39163" s="220"/>
    </row>
    <row r="39164" spans="7:7">
      <c r="G39164" s="220"/>
    </row>
    <row r="39165" spans="7:7">
      <c r="G39165" s="220"/>
    </row>
    <row r="39166" spans="7:7">
      <c r="G39166" s="220"/>
    </row>
    <row r="39167" spans="7:7">
      <c r="G39167" s="220"/>
    </row>
    <row r="39168" spans="7:7">
      <c r="G39168" s="220"/>
    </row>
    <row r="39169" spans="7:7">
      <c r="G39169" s="220"/>
    </row>
    <row r="39170" spans="7:7">
      <c r="G39170" s="220"/>
    </row>
    <row r="39171" spans="7:7">
      <c r="G39171" s="220"/>
    </row>
    <row r="39172" spans="7:7">
      <c r="G39172" s="220"/>
    </row>
    <row r="39173" spans="7:7">
      <c r="G39173" s="220"/>
    </row>
    <row r="39174" spans="7:7">
      <c r="G39174" s="220"/>
    </row>
    <row r="39175" spans="7:7">
      <c r="G39175" s="220"/>
    </row>
    <row r="39176" spans="7:7">
      <c r="G39176" s="220"/>
    </row>
    <row r="39177" spans="7:7">
      <c r="G39177" s="220"/>
    </row>
    <row r="39178" spans="7:7">
      <c r="G39178" s="220"/>
    </row>
    <row r="39179" spans="7:7">
      <c r="G39179" s="220"/>
    </row>
    <row r="39180" spans="7:7">
      <c r="G39180" s="220"/>
    </row>
    <row r="39181" spans="7:7">
      <c r="G39181" s="220"/>
    </row>
    <row r="39182" spans="7:7">
      <c r="G39182" s="220"/>
    </row>
    <row r="39183" spans="7:7">
      <c r="G39183" s="220"/>
    </row>
    <row r="39184" spans="7:7">
      <c r="G39184" s="220"/>
    </row>
    <row r="39185" spans="7:7">
      <c r="G39185" s="220"/>
    </row>
    <row r="39186" spans="7:7">
      <c r="G39186" s="220"/>
    </row>
    <row r="39187" spans="7:7">
      <c r="G39187" s="220"/>
    </row>
    <row r="39188" spans="7:7">
      <c r="G39188" s="220"/>
    </row>
    <row r="39189" spans="7:7">
      <c r="G39189" s="220"/>
    </row>
    <row r="39190" spans="7:7">
      <c r="G39190" s="220"/>
    </row>
    <row r="39191" spans="7:7">
      <c r="G39191" s="220"/>
    </row>
    <row r="39192" spans="7:7">
      <c r="G39192" s="220"/>
    </row>
    <row r="39193" spans="7:7">
      <c r="G39193" s="220"/>
    </row>
    <row r="39194" spans="7:7">
      <c r="G39194" s="220"/>
    </row>
    <row r="39195" spans="7:7">
      <c r="G39195" s="220"/>
    </row>
    <row r="39196" spans="7:7">
      <c r="G39196" s="220"/>
    </row>
    <row r="39197" spans="7:7">
      <c r="G39197" s="220"/>
    </row>
    <row r="39198" spans="7:7">
      <c r="G39198" s="220"/>
    </row>
    <row r="39199" spans="7:7">
      <c r="G39199" s="220"/>
    </row>
    <row r="39200" spans="7:7">
      <c r="G39200" s="220"/>
    </row>
    <row r="39201" spans="7:7">
      <c r="G39201" s="220"/>
    </row>
    <row r="39202" spans="7:7">
      <c r="G39202" s="220"/>
    </row>
    <row r="39203" spans="7:7">
      <c r="G39203" s="220"/>
    </row>
    <row r="39204" spans="7:7">
      <c r="G39204" s="220"/>
    </row>
    <row r="39205" spans="7:7">
      <c r="G39205" s="220"/>
    </row>
    <row r="39206" spans="7:7">
      <c r="G39206" s="220"/>
    </row>
    <row r="39207" spans="7:7">
      <c r="G39207" s="220"/>
    </row>
    <row r="39208" spans="7:7">
      <c r="G39208" s="220"/>
    </row>
    <row r="39209" spans="7:7">
      <c r="G39209" s="220"/>
    </row>
    <row r="39210" spans="7:7">
      <c r="G39210" s="220"/>
    </row>
    <row r="39211" spans="7:7">
      <c r="G39211" s="220"/>
    </row>
    <row r="39212" spans="7:7">
      <c r="G39212" s="220"/>
    </row>
    <row r="39213" spans="7:7">
      <c r="G39213" s="220"/>
    </row>
    <row r="39214" spans="7:7">
      <c r="G39214" s="220"/>
    </row>
    <row r="39215" spans="7:7">
      <c r="G39215" s="220"/>
    </row>
    <row r="39216" spans="7:7">
      <c r="G39216" s="220"/>
    </row>
    <row r="39217" spans="7:7">
      <c r="G39217" s="220"/>
    </row>
    <row r="39218" spans="7:7">
      <c r="G39218" s="220"/>
    </row>
    <row r="39219" spans="7:7">
      <c r="G39219" s="220"/>
    </row>
    <row r="39220" spans="7:7">
      <c r="G39220" s="220"/>
    </row>
    <row r="39221" spans="7:7">
      <c r="G39221" s="220"/>
    </row>
    <row r="39222" spans="7:7">
      <c r="G39222" s="220"/>
    </row>
    <row r="39223" spans="7:7">
      <c r="G39223" s="220"/>
    </row>
    <row r="39224" spans="7:7">
      <c r="G39224" s="220"/>
    </row>
    <row r="39225" spans="7:7">
      <c r="G39225" s="220"/>
    </row>
    <row r="39226" spans="7:7">
      <c r="G39226" s="220"/>
    </row>
    <row r="39227" spans="7:7">
      <c r="G39227" s="220"/>
    </row>
    <row r="39228" spans="7:7">
      <c r="G39228" s="220"/>
    </row>
    <row r="39229" spans="7:7">
      <c r="G39229" s="220"/>
    </row>
    <row r="39230" spans="7:7">
      <c r="G39230" s="220"/>
    </row>
    <row r="39231" spans="7:7">
      <c r="G39231" s="220"/>
    </row>
    <row r="39232" spans="7:7">
      <c r="G39232" s="220"/>
    </row>
    <row r="39233" spans="7:7">
      <c r="G39233" s="220"/>
    </row>
    <row r="39234" spans="7:7">
      <c r="G39234" s="220"/>
    </row>
    <row r="39235" spans="7:7">
      <c r="G39235" s="220"/>
    </row>
    <row r="39236" spans="7:7">
      <c r="G39236" s="220"/>
    </row>
    <row r="39237" spans="7:7">
      <c r="G39237" s="220"/>
    </row>
    <row r="39238" spans="7:7">
      <c r="G39238" s="220"/>
    </row>
    <row r="39239" spans="7:7">
      <c r="G39239" s="220"/>
    </row>
    <row r="39240" spans="7:7">
      <c r="G39240" s="220"/>
    </row>
    <row r="39241" spans="7:7">
      <c r="G39241" s="220"/>
    </row>
    <row r="39242" spans="7:7">
      <c r="G39242" s="220"/>
    </row>
    <row r="39243" spans="7:7">
      <c r="G39243" s="220"/>
    </row>
    <row r="39244" spans="7:7">
      <c r="G39244" s="220"/>
    </row>
    <row r="39245" spans="7:7">
      <c r="G39245" s="220"/>
    </row>
    <row r="39246" spans="7:7">
      <c r="G39246" s="220"/>
    </row>
    <row r="39247" spans="7:7">
      <c r="G39247" s="220"/>
    </row>
    <row r="39248" spans="7:7">
      <c r="G39248" s="220"/>
    </row>
    <row r="39249" spans="7:7">
      <c r="G39249" s="220"/>
    </row>
    <row r="39250" spans="7:7">
      <c r="G39250" s="220"/>
    </row>
    <row r="39251" spans="7:7">
      <c r="G39251" s="220"/>
    </row>
    <row r="39252" spans="7:7">
      <c r="G39252" s="220"/>
    </row>
    <row r="39253" spans="7:7">
      <c r="G39253" s="220"/>
    </row>
    <row r="39254" spans="7:7">
      <c r="G39254" s="220"/>
    </row>
    <row r="39255" spans="7:7">
      <c r="G39255" s="220"/>
    </row>
    <row r="39256" spans="7:7">
      <c r="G39256" s="220"/>
    </row>
    <row r="39257" spans="7:7">
      <c r="G39257" s="220"/>
    </row>
    <row r="39258" spans="7:7">
      <c r="G39258" s="220"/>
    </row>
    <row r="39259" spans="7:7">
      <c r="G39259" s="220"/>
    </row>
    <row r="39260" spans="7:7">
      <c r="G39260" s="220"/>
    </row>
    <row r="39261" spans="7:7">
      <c r="G39261" s="220"/>
    </row>
    <row r="39262" spans="7:7">
      <c r="G39262" s="220"/>
    </row>
    <row r="39263" spans="7:7">
      <c r="G39263" s="220"/>
    </row>
    <row r="39264" spans="7:7">
      <c r="G39264" s="220"/>
    </row>
    <row r="39265" spans="7:7">
      <c r="G39265" s="220"/>
    </row>
    <row r="39266" spans="7:7">
      <c r="G39266" s="220"/>
    </row>
    <row r="39267" spans="7:7">
      <c r="G39267" s="220"/>
    </row>
    <row r="39268" spans="7:7">
      <c r="G39268" s="220"/>
    </row>
    <row r="39269" spans="7:7">
      <c r="G39269" s="220"/>
    </row>
    <row r="39270" spans="7:7">
      <c r="G39270" s="220"/>
    </row>
    <row r="39271" spans="7:7">
      <c r="G39271" s="220"/>
    </row>
    <row r="39272" spans="7:7">
      <c r="G39272" s="220"/>
    </row>
    <row r="39273" spans="7:7">
      <c r="G39273" s="220"/>
    </row>
    <row r="39274" spans="7:7">
      <c r="G39274" s="220"/>
    </row>
    <row r="39275" spans="7:7">
      <c r="G39275" s="220"/>
    </row>
    <row r="39276" spans="7:7">
      <c r="G39276" s="220"/>
    </row>
    <row r="39277" spans="7:7">
      <c r="G39277" s="220"/>
    </row>
    <row r="39278" spans="7:7">
      <c r="G39278" s="220"/>
    </row>
    <row r="39279" spans="7:7">
      <c r="G39279" s="220"/>
    </row>
    <row r="39280" spans="7:7">
      <c r="G39280" s="220"/>
    </row>
    <row r="39281" spans="7:7">
      <c r="G39281" s="220"/>
    </row>
    <row r="39282" spans="7:7">
      <c r="G39282" s="220"/>
    </row>
    <row r="39283" spans="7:7">
      <c r="G39283" s="220"/>
    </row>
    <row r="39284" spans="7:7">
      <c r="G39284" s="220"/>
    </row>
    <row r="39285" spans="7:7">
      <c r="G39285" s="220"/>
    </row>
    <row r="39286" spans="7:7">
      <c r="G39286" s="220"/>
    </row>
    <row r="39287" spans="7:7">
      <c r="G39287" s="220"/>
    </row>
    <row r="39288" spans="7:7">
      <c r="G39288" s="220"/>
    </row>
    <row r="39289" spans="7:7">
      <c r="G39289" s="220"/>
    </row>
    <row r="39290" spans="7:7">
      <c r="G39290" s="220"/>
    </row>
    <row r="39291" spans="7:7">
      <c r="G39291" s="220"/>
    </row>
    <row r="39292" spans="7:7">
      <c r="G39292" s="220"/>
    </row>
    <row r="39293" spans="7:7">
      <c r="G39293" s="220"/>
    </row>
    <row r="39294" spans="7:7">
      <c r="G39294" s="220"/>
    </row>
    <row r="39295" spans="7:7">
      <c r="G39295" s="220"/>
    </row>
    <row r="39296" spans="7:7">
      <c r="G39296" s="220"/>
    </row>
    <row r="39297" spans="7:7">
      <c r="G39297" s="220"/>
    </row>
    <row r="39298" spans="7:7">
      <c r="G39298" s="220"/>
    </row>
    <row r="39299" spans="7:7">
      <c r="G39299" s="220"/>
    </row>
    <row r="39300" spans="7:7">
      <c r="G39300" s="220"/>
    </row>
    <row r="39301" spans="7:7">
      <c r="G39301" s="220"/>
    </row>
    <row r="39302" spans="7:7">
      <c r="G39302" s="220"/>
    </row>
    <row r="39303" spans="7:7">
      <c r="G39303" s="220"/>
    </row>
    <row r="39304" spans="7:7">
      <c r="G39304" s="220"/>
    </row>
    <row r="39305" spans="7:7">
      <c r="G39305" s="220"/>
    </row>
    <row r="39306" spans="7:7">
      <c r="G39306" s="220"/>
    </row>
    <row r="39307" spans="7:7">
      <c r="G39307" s="220"/>
    </row>
    <row r="39308" spans="7:7">
      <c r="G39308" s="220"/>
    </row>
    <row r="39309" spans="7:7">
      <c r="G39309" s="220"/>
    </row>
    <row r="39310" spans="7:7">
      <c r="G39310" s="220"/>
    </row>
    <row r="39311" spans="7:7">
      <c r="G39311" s="220"/>
    </row>
    <row r="39312" spans="7:7">
      <c r="G39312" s="220"/>
    </row>
    <row r="39313" spans="7:7">
      <c r="G39313" s="220"/>
    </row>
    <row r="39314" spans="7:7">
      <c r="G39314" s="220"/>
    </row>
    <row r="39315" spans="7:7">
      <c r="G39315" s="220"/>
    </row>
    <row r="39316" spans="7:7">
      <c r="G39316" s="220"/>
    </row>
    <row r="39317" spans="7:7">
      <c r="G39317" s="220"/>
    </row>
    <row r="39318" spans="7:7">
      <c r="G39318" s="220"/>
    </row>
    <row r="39319" spans="7:7">
      <c r="G39319" s="220"/>
    </row>
    <row r="39320" spans="7:7">
      <c r="G39320" s="220"/>
    </row>
    <row r="39321" spans="7:7">
      <c r="G39321" s="220"/>
    </row>
    <row r="39322" spans="7:7">
      <c r="G39322" s="220"/>
    </row>
    <row r="39323" spans="7:7">
      <c r="G39323" s="220"/>
    </row>
    <row r="39324" spans="7:7">
      <c r="G39324" s="220"/>
    </row>
    <row r="39325" spans="7:7">
      <c r="G39325" s="220"/>
    </row>
    <row r="39326" spans="7:7">
      <c r="G39326" s="220"/>
    </row>
    <row r="39327" spans="7:7">
      <c r="G39327" s="220"/>
    </row>
    <row r="39328" spans="7:7">
      <c r="G39328" s="220"/>
    </row>
    <row r="39329" spans="7:7">
      <c r="G39329" s="220"/>
    </row>
    <row r="39330" spans="7:7">
      <c r="G39330" s="220"/>
    </row>
    <row r="39331" spans="7:7">
      <c r="G39331" s="220"/>
    </row>
    <row r="39332" spans="7:7">
      <c r="G39332" s="220"/>
    </row>
    <row r="39333" spans="7:7">
      <c r="G39333" s="220"/>
    </row>
    <row r="39334" spans="7:7">
      <c r="G39334" s="220"/>
    </row>
    <row r="39335" spans="7:7">
      <c r="G39335" s="220"/>
    </row>
    <row r="39336" spans="7:7">
      <c r="G39336" s="220"/>
    </row>
    <row r="39337" spans="7:7">
      <c r="G39337" s="220"/>
    </row>
    <row r="39338" spans="7:7">
      <c r="G39338" s="220"/>
    </row>
    <row r="39339" spans="7:7">
      <c r="G39339" s="220"/>
    </row>
    <row r="39340" spans="7:7">
      <c r="G39340" s="220"/>
    </row>
    <row r="39341" spans="7:7">
      <c r="G39341" s="220"/>
    </row>
    <row r="39342" spans="7:7">
      <c r="G39342" s="220"/>
    </row>
    <row r="39343" spans="7:7">
      <c r="G39343" s="220"/>
    </row>
    <row r="39344" spans="7:7">
      <c r="G39344" s="220"/>
    </row>
    <row r="39345" spans="7:7">
      <c r="G39345" s="220"/>
    </row>
    <row r="39346" spans="7:7">
      <c r="G39346" s="220"/>
    </row>
    <row r="39347" spans="7:7">
      <c r="G39347" s="220"/>
    </row>
    <row r="39348" spans="7:7">
      <c r="G39348" s="220"/>
    </row>
    <row r="39349" spans="7:7">
      <c r="G39349" s="220"/>
    </row>
    <row r="39350" spans="7:7">
      <c r="G39350" s="220"/>
    </row>
    <row r="39351" spans="7:7">
      <c r="G39351" s="220"/>
    </row>
    <row r="39352" spans="7:7">
      <c r="G39352" s="220"/>
    </row>
    <row r="39353" spans="7:7">
      <c r="G39353" s="220"/>
    </row>
    <row r="39354" spans="7:7">
      <c r="G39354" s="220"/>
    </row>
    <row r="39355" spans="7:7">
      <c r="G39355" s="220"/>
    </row>
    <row r="39356" spans="7:7">
      <c r="G39356" s="220"/>
    </row>
    <row r="39357" spans="7:7">
      <c r="G39357" s="220"/>
    </row>
    <row r="39358" spans="7:7">
      <c r="G39358" s="220"/>
    </row>
    <row r="39359" spans="7:7">
      <c r="G39359" s="220"/>
    </row>
    <row r="39360" spans="7:7">
      <c r="G39360" s="220"/>
    </row>
    <row r="39361" spans="7:7">
      <c r="G39361" s="220"/>
    </row>
    <row r="39362" spans="7:7">
      <c r="G39362" s="220"/>
    </row>
    <row r="39363" spans="7:7">
      <c r="G39363" s="220"/>
    </row>
    <row r="39364" spans="7:7">
      <c r="G39364" s="220"/>
    </row>
    <row r="39365" spans="7:7">
      <c r="G39365" s="220"/>
    </row>
    <row r="39366" spans="7:7">
      <c r="G39366" s="220"/>
    </row>
    <row r="39367" spans="7:7">
      <c r="G39367" s="220"/>
    </row>
    <row r="39368" spans="7:7">
      <c r="G39368" s="220"/>
    </row>
    <row r="39369" spans="7:7">
      <c r="G39369" s="220"/>
    </row>
    <row r="39370" spans="7:7">
      <c r="G39370" s="220"/>
    </row>
    <row r="39371" spans="7:7">
      <c r="G39371" s="220"/>
    </row>
    <row r="39372" spans="7:7">
      <c r="G39372" s="220"/>
    </row>
    <row r="39373" spans="7:7">
      <c r="G39373" s="220"/>
    </row>
    <row r="39374" spans="7:7">
      <c r="G39374" s="220"/>
    </row>
    <row r="39375" spans="7:7">
      <c r="G39375" s="220"/>
    </row>
    <row r="39376" spans="7:7">
      <c r="G39376" s="220"/>
    </row>
    <row r="39377" spans="7:7">
      <c r="G39377" s="220"/>
    </row>
    <row r="39378" spans="7:7">
      <c r="G39378" s="220"/>
    </row>
    <row r="39379" spans="7:7">
      <c r="G39379" s="220"/>
    </row>
    <row r="39380" spans="7:7">
      <c r="G39380" s="220"/>
    </row>
    <row r="39381" spans="7:7">
      <c r="G39381" s="220"/>
    </row>
    <row r="39382" spans="7:7">
      <c r="G39382" s="220"/>
    </row>
    <row r="39383" spans="7:7">
      <c r="G39383" s="220"/>
    </row>
    <row r="39384" spans="7:7">
      <c r="G39384" s="220"/>
    </row>
    <row r="39385" spans="7:7">
      <c r="G39385" s="220"/>
    </row>
    <row r="39386" spans="7:7">
      <c r="G39386" s="220"/>
    </row>
    <row r="39387" spans="7:7">
      <c r="G39387" s="220"/>
    </row>
    <row r="39388" spans="7:7">
      <c r="G39388" s="220"/>
    </row>
    <row r="39389" spans="7:7">
      <c r="G39389" s="220"/>
    </row>
    <row r="39390" spans="7:7">
      <c r="G39390" s="220"/>
    </row>
    <row r="39391" spans="7:7">
      <c r="G39391" s="220"/>
    </row>
    <row r="39392" spans="7:7">
      <c r="G39392" s="220"/>
    </row>
    <row r="39393" spans="7:7">
      <c r="G39393" s="220"/>
    </row>
    <row r="39394" spans="7:7">
      <c r="G39394" s="220"/>
    </row>
    <row r="39395" spans="7:7">
      <c r="G39395" s="220"/>
    </row>
    <row r="39396" spans="7:7">
      <c r="G39396" s="220"/>
    </row>
    <row r="39397" spans="7:7">
      <c r="G39397" s="220"/>
    </row>
    <row r="39398" spans="7:7">
      <c r="G39398" s="220"/>
    </row>
    <row r="39399" spans="7:7">
      <c r="G39399" s="220"/>
    </row>
    <row r="39400" spans="7:7">
      <c r="G39400" s="220"/>
    </row>
    <row r="39401" spans="7:7">
      <c r="G39401" s="220"/>
    </row>
    <row r="39402" spans="7:7">
      <c r="G39402" s="220"/>
    </row>
    <row r="39403" spans="7:7">
      <c r="G39403" s="220"/>
    </row>
    <row r="39404" spans="7:7">
      <c r="G39404" s="220"/>
    </row>
    <row r="39405" spans="7:7">
      <c r="G39405" s="220"/>
    </row>
    <row r="39406" spans="7:7">
      <c r="G39406" s="220"/>
    </row>
    <row r="39407" spans="7:7">
      <c r="G39407" s="220"/>
    </row>
    <row r="39408" spans="7:7">
      <c r="G39408" s="220"/>
    </row>
    <row r="39409" spans="7:7">
      <c r="G39409" s="220"/>
    </row>
    <row r="39410" spans="7:7">
      <c r="G39410" s="220"/>
    </row>
    <row r="39411" spans="7:7">
      <c r="G39411" s="220"/>
    </row>
    <row r="39412" spans="7:7">
      <c r="G39412" s="220"/>
    </row>
    <row r="39413" spans="7:7">
      <c r="G39413" s="220"/>
    </row>
    <row r="39414" spans="7:7">
      <c r="G39414" s="220"/>
    </row>
    <row r="39415" spans="7:7">
      <c r="G39415" s="220"/>
    </row>
    <row r="39416" spans="7:7">
      <c r="G39416" s="220"/>
    </row>
    <row r="39417" spans="7:7">
      <c r="G39417" s="220"/>
    </row>
    <row r="39418" spans="7:7">
      <c r="G39418" s="220"/>
    </row>
    <row r="39419" spans="7:7">
      <c r="G39419" s="220"/>
    </row>
    <row r="39420" spans="7:7">
      <c r="G39420" s="220"/>
    </row>
    <row r="39421" spans="7:7">
      <c r="G39421" s="220"/>
    </row>
    <row r="39422" spans="7:7">
      <c r="G39422" s="220"/>
    </row>
    <row r="39423" spans="7:7">
      <c r="G39423" s="220"/>
    </row>
    <row r="39424" spans="7:7">
      <c r="G39424" s="220"/>
    </row>
    <row r="39425" spans="7:7">
      <c r="G39425" s="220"/>
    </row>
    <row r="39426" spans="7:7">
      <c r="G39426" s="220"/>
    </row>
    <row r="39427" spans="7:7">
      <c r="G39427" s="220"/>
    </row>
    <row r="39428" spans="7:7">
      <c r="G39428" s="220"/>
    </row>
    <row r="39429" spans="7:7">
      <c r="G39429" s="220"/>
    </row>
    <row r="39430" spans="7:7">
      <c r="G39430" s="220"/>
    </row>
    <row r="39431" spans="7:7">
      <c r="G39431" s="220"/>
    </row>
    <row r="39432" spans="7:7">
      <c r="G39432" s="220"/>
    </row>
    <row r="39433" spans="7:7">
      <c r="G39433" s="220"/>
    </row>
    <row r="39434" spans="7:7">
      <c r="G39434" s="220"/>
    </row>
    <row r="39435" spans="7:7">
      <c r="G39435" s="220"/>
    </row>
    <row r="39436" spans="7:7">
      <c r="G39436" s="220"/>
    </row>
    <row r="39437" spans="7:7">
      <c r="G39437" s="220"/>
    </row>
    <row r="39438" spans="7:7">
      <c r="G39438" s="220"/>
    </row>
    <row r="39439" spans="7:7">
      <c r="G39439" s="220"/>
    </row>
    <row r="39440" spans="7:7">
      <c r="G39440" s="220"/>
    </row>
    <row r="39441" spans="7:7">
      <c r="G39441" s="220"/>
    </row>
    <row r="39442" spans="7:7">
      <c r="G39442" s="220"/>
    </row>
    <row r="39443" spans="7:7">
      <c r="G39443" s="220"/>
    </row>
    <row r="39444" spans="7:7">
      <c r="G39444" s="220"/>
    </row>
    <row r="39445" spans="7:7">
      <c r="G39445" s="220"/>
    </row>
    <row r="39446" spans="7:7">
      <c r="G39446" s="220"/>
    </row>
    <row r="39447" spans="7:7">
      <c r="G39447" s="220"/>
    </row>
    <row r="39448" spans="7:7">
      <c r="G39448" s="220"/>
    </row>
    <row r="39449" spans="7:7">
      <c r="G39449" s="220"/>
    </row>
    <row r="39450" spans="7:7">
      <c r="G39450" s="220"/>
    </row>
    <row r="39451" spans="7:7">
      <c r="G39451" s="220"/>
    </row>
    <row r="39452" spans="7:7">
      <c r="G39452" s="220"/>
    </row>
    <row r="39453" spans="7:7">
      <c r="G39453" s="220"/>
    </row>
    <row r="39454" spans="7:7">
      <c r="G39454" s="220"/>
    </row>
    <row r="39455" spans="7:7">
      <c r="G39455" s="220"/>
    </row>
    <row r="39456" spans="7:7">
      <c r="G39456" s="220"/>
    </row>
    <row r="39457" spans="7:7">
      <c r="G39457" s="220"/>
    </row>
    <row r="39458" spans="7:7">
      <c r="G39458" s="220"/>
    </row>
    <row r="39459" spans="7:7">
      <c r="G39459" s="220"/>
    </row>
    <row r="39460" spans="7:7">
      <c r="G39460" s="220"/>
    </row>
    <row r="39461" spans="7:7">
      <c r="G39461" s="220"/>
    </row>
    <row r="39462" spans="7:7">
      <c r="G39462" s="220"/>
    </row>
    <row r="39463" spans="7:7">
      <c r="G39463" s="220"/>
    </row>
    <row r="39464" spans="7:7">
      <c r="G39464" s="220"/>
    </row>
    <row r="39465" spans="7:7">
      <c r="G39465" s="220"/>
    </row>
    <row r="39466" spans="7:7">
      <c r="G39466" s="220"/>
    </row>
    <row r="39467" spans="7:7">
      <c r="G39467" s="220"/>
    </row>
    <row r="39468" spans="7:7">
      <c r="G39468" s="220"/>
    </row>
    <row r="39469" spans="7:7">
      <c r="G39469" s="220"/>
    </row>
    <row r="39470" spans="7:7">
      <c r="G39470" s="220"/>
    </row>
    <row r="39471" spans="7:7">
      <c r="G39471" s="220"/>
    </row>
    <row r="39472" spans="7:7">
      <c r="G39472" s="220"/>
    </row>
    <row r="39473" spans="7:7">
      <c r="G39473" s="220"/>
    </row>
    <row r="39474" spans="7:7">
      <c r="G39474" s="220"/>
    </row>
    <row r="39475" spans="7:7">
      <c r="G39475" s="220"/>
    </row>
    <row r="39476" spans="7:7">
      <c r="G39476" s="220"/>
    </row>
    <row r="39477" spans="7:7">
      <c r="G39477" s="220"/>
    </row>
    <row r="39478" spans="7:7">
      <c r="G39478" s="220"/>
    </row>
    <row r="39479" spans="7:7">
      <c r="G39479" s="220"/>
    </row>
    <row r="39480" spans="7:7">
      <c r="G39480" s="220"/>
    </row>
    <row r="39481" spans="7:7">
      <c r="G39481" s="220"/>
    </row>
    <row r="39482" spans="7:7">
      <c r="G39482" s="220"/>
    </row>
    <row r="39483" spans="7:7">
      <c r="G39483" s="220"/>
    </row>
    <row r="39484" spans="7:7">
      <c r="G39484" s="220"/>
    </row>
    <row r="39485" spans="7:7">
      <c r="G39485" s="220"/>
    </row>
    <row r="39486" spans="7:7">
      <c r="G39486" s="220"/>
    </row>
    <row r="39487" spans="7:7">
      <c r="G39487" s="220"/>
    </row>
    <row r="39488" spans="7:7">
      <c r="G39488" s="220"/>
    </row>
    <row r="39489" spans="7:7">
      <c r="G39489" s="220"/>
    </row>
    <row r="39490" spans="7:7">
      <c r="G39490" s="220"/>
    </row>
    <row r="39491" spans="7:7">
      <c r="G39491" s="220"/>
    </row>
    <row r="39492" spans="7:7">
      <c r="G39492" s="220"/>
    </row>
    <row r="39493" spans="7:7">
      <c r="G39493" s="220"/>
    </row>
    <row r="39494" spans="7:7">
      <c r="G39494" s="220"/>
    </row>
    <row r="39495" spans="7:7">
      <c r="G39495" s="220"/>
    </row>
    <row r="39496" spans="7:7">
      <c r="G39496" s="220"/>
    </row>
    <row r="39497" spans="7:7">
      <c r="G39497" s="220"/>
    </row>
    <row r="39498" spans="7:7">
      <c r="G39498" s="220"/>
    </row>
    <row r="39499" spans="7:7">
      <c r="G39499" s="220"/>
    </row>
    <row r="39500" spans="7:7">
      <c r="G39500" s="220"/>
    </row>
    <row r="39501" spans="7:7">
      <c r="G39501" s="220"/>
    </row>
    <row r="39502" spans="7:7">
      <c r="G39502" s="220"/>
    </row>
    <row r="39503" spans="7:7">
      <c r="G39503" s="220"/>
    </row>
    <row r="39504" spans="7:7">
      <c r="G39504" s="220"/>
    </row>
    <row r="39505" spans="7:7">
      <c r="G39505" s="220"/>
    </row>
    <row r="39506" spans="7:7">
      <c r="G39506" s="220"/>
    </row>
    <row r="39507" spans="7:7">
      <c r="G39507" s="220"/>
    </row>
    <row r="39508" spans="7:7">
      <c r="G39508" s="220"/>
    </row>
    <row r="39509" spans="7:7">
      <c r="G39509" s="220"/>
    </row>
    <row r="39510" spans="7:7">
      <c r="G39510" s="220"/>
    </row>
    <row r="39511" spans="7:7">
      <c r="G39511" s="220"/>
    </row>
    <row r="39512" spans="7:7">
      <c r="G39512" s="220"/>
    </row>
    <row r="39513" spans="7:7">
      <c r="G39513" s="220"/>
    </row>
    <row r="39514" spans="7:7">
      <c r="G39514" s="220"/>
    </row>
    <row r="39515" spans="7:7">
      <c r="G39515" s="220"/>
    </row>
    <row r="39516" spans="7:7">
      <c r="G39516" s="220"/>
    </row>
    <row r="39517" spans="7:7">
      <c r="G39517" s="220"/>
    </row>
    <row r="39518" spans="7:7">
      <c r="G39518" s="220"/>
    </row>
    <row r="39519" spans="7:7">
      <c r="G39519" s="220"/>
    </row>
    <row r="39520" spans="7:7">
      <c r="G39520" s="220"/>
    </row>
    <row r="39521" spans="7:7">
      <c r="G39521" s="220"/>
    </row>
    <row r="39522" spans="7:7">
      <c r="G39522" s="220"/>
    </row>
    <row r="39523" spans="7:7">
      <c r="G39523" s="220"/>
    </row>
    <row r="39524" spans="7:7">
      <c r="G39524" s="220"/>
    </row>
    <row r="39525" spans="7:7">
      <c r="G39525" s="220"/>
    </row>
    <row r="39526" spans="7:7">
      <c r="G39526" s="220"/>
    </row>
    <row r="39527" spans="7:7">
      <c r="G39527" s="220"/>
    </row>
    <row r="39528" spans="7:7">
      <c r="G39528" s="220"/>
    </row>
    <row r="39529" spans="7:7">
      <c r="G39529" s="220"/>
    </row>
    <row r="39530" spans="7:7">
      <c r="G39530" s="220"/>
    </row>
    <row r="39531" spans="7:7">
      <c r="G39531" s="220"/>
    </row>
    <row r="39532" spans="7:7">
      <c r="G39532" s="220"/>
    </row>
    <row r="39533" spans="7:7">
      <c r="G39533" s="220"/>
    </row>
    <row r="39534" spans="7:7">
      <c r="G39534" s="220"/>
    </row>
    <row r="39535" spans="7:7">
      <c r="G39535" s="220"/>
    </row>
    <row r="39536" spans="7:7">
      <c r="G39536" s="220"/>
    </row>
    <row r="39537" spans="7:7">
      <c r="G39537" s="220"/>
    </row>
    <row r="39538" spans="7:7">
      <c r="G39538" s="220"/>
    </row>
    <row r="39539" spans="7:7">
      <c r="G39539" s="220"/>
    </row>
    <row r="39540" spans="7:7">
      <c r="G39540" s="220"/>
    </row>
    <row r="39541" spans="7:7">
      <c r="G39541" s="220"/>
    </row>
    <row r="39542" spans="7:7">
      <c r="G39542" s="220"/>
    </row>
    <row r="39543" spans="7:7">
      <c r="G39543" s="220"/>
    </row>
    <row r="39544" spans="7:7">
      <c r="G39544" s="220"/>
    </row>
    <row r="39545" spans="7:7">
      <c r="G39545" s="220"/>
    </row>
    <row r="39546" spans="7:7">
      <c r="G39546" s="220"/>
    </row>
    <row r="39547" spans="7:7">
      <c r="G39547" s="220"/>
    </row>
    <row r="39548" spans="7:7">
      <c r="G39548" s="220"/>
    </row>
    <row r="39549" spans="7:7">
      <c r="G39549" s="220"/>
    </row>
    <row r="39550" spans="7:7">
      <c r="G39550" s="220"/>
    </row>
    <row r="39551" spans="7:7">
      <c r="G39551" s="220"/>
    </row>
    <row r="39552" spans="7:7">
      <c r="G39552" s="220"/>
    </row>
    <row r="39553" spans="7:7">
      <c r="G39553" s="220"/>
    </row>
    <row r="39554" spans="7:7">
      <c r="G39554" s="220"/>
    </row>
    <row r="39555" spans="7:7">
      <c r="G39555" s="220"/>
    </row>
    <row r="39556" spans="7:7">
      <c r="G39556" s="220"/>
    </row>
    <row r="39557" spans="7:7">
      <c r="G39557" s="220"/>
    </row>
    <row r="39558" spans="7:7">
      <c r="G39558" s="220"/>
    </row>
    <row r="39559" spans="7:7">
      <c r="G39559" s="220"/>
    </row>
    <row r="39560" spans="7:7">
      <c r="G39560" s="220"/>
    </row>
    <row r="39561" spans="7:7">
      <c r="G39561" s="220"/>
    </row>
    <row r="39562" spans="7:7">
      <c r="G39562" s="220"/>
    </row>
    <row r="39563" spans="7:7">
      <c r="G39563" s="220"/>
    </row>
    <row r="39564" spans="7:7">
      <c r="G39564" s="220"/>
    </row>
    <row r="39565" spans="7:7">
      <c r="G39565" s="220"/>
    </row>
    <row r="39566" spans="7:7">
      <c r="G39566" s="220"/>
    </row>
    <row r="39567" spans="7:7">
      <c r="G39567" s="220"/>
    </row>
    <row r="39568" spans="7:7">
      <c r="G39568" s="220"/>
    </row>
    <row r="39569" spans="7:7">
      <c r="G39569" s="220"/>
    </row>
    <row r="39570" spans="7:7">
      <c r="G39570" s="220"/>
    </row>
    <row r="39571" spans="7:7">
      <c r="G39571" s="220"/>
    </row>
    <row r="39572" spans="7:7">
      <c r="G39572" s="220"/>
    </row>
    <row r="39573" spans="7:7">
      <c r="G39573" s="220"/>
    </row>
    <row r="39574" spans="7:7">
      <c r="G39574" s="220"/>
    </row>
    <row r="39575" spans="7:7">
      <c r="G39575" s="220"/>
    </row>
    <row r="39576" spans="7:7">
      <c r="G39576" s="220"/>
    </row>
    <row r="39577" spans="7:7">
      <c r="G39577" s="220"/>
    </row>
    <row r="39578" spans="7:7">
      <c r="G39578" s="220"/>
    </row>
    <row r="39579" spans="7:7">
      <c r="G39579" s="220"/>
    </row>
    <row r="39580" spans="7:7">
      <c r="G39580" s="220"/>
    </row>
    <row r="39581" spans="7:7">
      <c r="G39581" s="220"/>
    </row>
    <row r="39582" spans="7:7">
      <c r="G39582" s="220"/>
    </row>
    <row r="39583" spans="7:7">
      <c r="G39583" s="220"/>
    </row>
    <row r="39584" spans="7:7">
      <c r="G39584" s="220"/>
    </row>
    <row r="39585" spans="7:7">
      <c r="G39585" s="220"/>
    </row>
    <row r="39586" spans="7:7">
      <c r="G39586" s="220"/>
    </row>
    <row r="39587" spans="7:7">
      <c r="G39587" s="220"/>
    </row>
    <row r="39588" spans="7:7">
      <c r="G39588" s="220"/>
    </row>
    <row r="39589" spans="7:7">
      <c r="G39589" s="220"/>
    </row>
    <row r="39590" spans="7:7">
      <c r="G39590" s="220"/>
    </row>
    <row r="39591" spans="7:7">
      <c r="G39591" s="220"/>
    </row>
    <row r="39592" spans="7:7">
      <c r="G39592" s="220"/>
    </row>
    <row r="39593" spans="7:7">
      <c r="G39593" s="220"/>
    </row>
    <row r="39594" spans="7:7">
      <c r="G39594" s="220"/>
    </row>
    <row r="39595" spans="7:7">
      <c r="G39595" s="220"/>
    </row>
    <row r="39596" spans="7:7">
      <c r="G39596" s="220"/>
    </row>
    <row r="39597" spans="7:7">
      <c r="G39597" s="220"/>
    </row>
    <row r="39598" spans="7:7">
      <c r="G39598" s="220"/>
    </row>
    <row r="39599" spans="7:7">
      <c r="G39599" s="220"/>
    </row>
    <row r="39600" spans="7:7">
      <c r="G39600" s="220"/>
    </row>
    <row r="39601" spans="7:7">
      <c r="G39601" s="220"/>
    </row>
    <row r="39602" spans="7:7">
      <c r="G39602" s="220"/>
    </row>
    <row r="39603" spans="7:7">
      <c r="G39603" s="220"/>
    </row>
    <row r="39604" spans="7:7">
      <c r="G39604" s="220"/>
    </row>
    <row r="39605" spans="7:7">
      <c r="G39605" s="220"/>
    </row>
    <row r="39606" spans="7:7">
      <c r="G39606" s="220"/>
    </row>
    <row r="39607" spans="7:7">
      <c r="G39607" s="220"/>
    </row>
    <row r="39608" spans="7:7">
      <c r="G39608" s="220"/>
    </row>
    <row r="39609" spans="7:7">
      <c r="G39609" s="220"/>
    </row>
    <row r="39610" spans="7:7">
      <c r="G39610" s="220"/>
    </row>
    <row r="39611" spans="7:7">
      <c r="G39611" s="220"/>
    </row>
    <row r="39612" spans="7:7">
      <c r="G39612" s="220"/>
    </row>
    <row r="39613" spans="7:7">
      <c r="G39613" s="220"/>
    </row>
    <row r="39614" spans="7:7">
      <c r="G39614" s="220"/>
    </row>
    <row r="39615" spans="7:7">
      <c r="G39615" s="220"/>
    </row>
    <row r="39616" spans="7:7">
      <c r="G39616" s="220"/>
    </row>
    <row r="39617" spans="7:7">
      <c r="G39617" s="220"/>
    </row>
    <row r="39618" spans="7:7">
      <c r="G39618" s="220"/>
    </row>
    <row r="39619" spans="7:7">
      <c r="G39619" s="220"/>
    </row>
    <row r="39620" spans="7:7">
      <c r="G39620" s="220"/>
    </row>
    <row r="39621" spans="7:7">
      <c r="G39621" s="220"/>
    </row>
    <row r="39622" spans="7:7">
      <c r="G39622" s="220"/>
    </row>
    <row r="39623" spans="7:7">
      <c r="G39623" s="220"/>
    </row>
    <row r="39624" spans="7:7">
      <c r="G39624" s="220"/>
    </row>
    <row r="39625" spans="7:7">
      <c r="G39625" s="220"/>
    </row>
    <row r="39626" spans="7:7">
      <c r="G39626" s="220"/>
    </row>
    <row r="39627" spans="7:7">
      <c r="G39627" s="220"/>
    </row>
    <row r="39628" spans="7:7">
      <c r="G39628" s="220"/>
    </row>
    <row r="39629" spans="7:7">
      <c r="G39629" s="220"/>
    </row>
    <row r="39630" spans="7:7">
      <c r="G39630" s="220"/>
    </row>
    <row r="39631" spans="7:7">
      <c r="G39631" s="220"/>
    </row>
    <row r="39632" spans="7:7">
      <c r="G39632" s="220"/>
    </row>
    <row r="39633" spans="7:7">
      <c r="G39633" s="220"/>
    </row>
    <row r="39634" spans="7:7">
      <c r="G39634" s="220"/>
    </row>
    <row r="39635" spans="7:7">
      <c r="G39635" s="220"/>
    </row>
    <row r="39636" spans="7:7">
      <c r="G39636" s="220"/>
    </row>
    <row r="39637" spans="7:7">
      <c r="G39637" s="220"/>
    </row>
    <row r="39638" spans="7:7">
      <c r="G39638" s="220"/>
    </row>
    <row r="39639" spans="7:7">
      <c r="G39639" s="220"/>
    </row>
    <row r="39640" spans="7:7">
      <c r="G39640" s="220"/>
    </row>
    <row r="39641" spans="7:7">
      <c r="G39641" s="220"/>
    </row>
    <row r="39642" spans="7:7">
      <c r="G39642" s="220"/>
    </row>
    <row r="39643" spans="7:7">
      <c r="G39643" s="220"/>
    </row>
    <row r="39644" spans="7:7">
      <c r="G39644" s="220"/>
    </row>
    <row r="39645" spans="7:7">
      <c r="G39645" s="220"/>
    </row>
    <row r="39646" spans="7:7">
      <c r="G39646" s="220"/>
    </row>
    <row r="39647" spans="7:7">
      <c r="G39647" s="220"/>
    </row>
    <row r="39648" spans="7:7">
      <c r="G39648" s="220"/>
    </row>
    <row r="39649" spans="7:7">
      <c r="G39649" s="220"/>
    </row>
    <row r="39650" spans="7:7">
      <c r="G39650" s="220"/>
    </row>
    <row r="39651" spans="7:7">
      <c r="G39651" s="220"/>
    </row>
    <row r="39652" spans="7:7">
      <c r="G39652" s="220"/>
    </row>
    <row r="39653" spans="7:7">
      <c r="G39653" s="220"/>
    </row>
    <row r="39654" spans="7:7">
      <c r="G39654" s="220"/>
    </row>
    <row r="39655" spans="7:7">
      <c r="G39655" s="220"/>
    </row>
    <row r="39656" spans="7:7">
      <c r="G39656" s="220"/>
    </row>
    <row r="39657" spans="7:7">
      <c r="G39657" s="220"/>
    </row>
    <row r="39658" spans="7:7">
      <c r="G39658" s="220"/>
    </row>
    <row r="39659" spans="7:7">
      <c r="G39659" s="220"/>
    </row>
    <row r="39660" spans="7:7">
      <c r="G39660" s="220"/>
    </row>
    <row r="39661" spans="7:7">
      <c r="G39661" s="220"/>
    </row>
    <row r="39662" spans="7:7">
      <c r="G39662" s="220"/>
    </row>
    <row r="39663" spans="7:7">
      <c r="G39663" s="220"/>
    </row>
    <row r="39664" spans="7:7">
      <c r="G39664" s="220"/>
    </row>
    <row r="39665" spans="7:7">
      <c r="G39665" s="220"/>
    </row>
    <row r="39666" spans="7:7">
      <c r="G39666" s="220"/>
    </row>
    <row r="39667" spans="7:7">
      <c r="G39667" s="220"/>
    </row>
    <row r="39668" spans="7:7">
      <c r="G39668" s="220"/>
    </row>
    <row r="39669" spans="7:7">
      <c r="G39669" s="220"/>
    </row>
    <row r="39670" spans="7:7">
      <c r="G39670" s="220"/>
    </row>
    <row r="39671" spans="7:7">
      <c r="G39671" s="220"/>
    </row>
    <row r="39672" spans="7:7">
      <c r="G39672" s="220"/>
    </row>
    <row r="39673" spans="7:7">
      <c r="G39673" s="220"/>
    </row>
    <row r="39674" spans="7:7">
      <c r="G39674" s="220"/>
    </row>
    <row r="39675" spans="7:7">
      <c r="G39675" s="220"/>
    </row>
    <row r="39676" spans="7:7">
      <c r="G39676" s="220"/>
    </row>
    <row r="39677" spans="7:7">
      <c r="G39677" s="220"/>
    </row>
    <row r="39678" spans="7:7">
      <c r="G39678" s="220"/>
    </row>
    <row r="39679" spans="7:7">
      <c r="G39679" s="220"/>
    </row>
    <row r="39680" spans="7:7">
      <c r="G39680" s="220"/>
    </row>
    <row r="39681" spans="7:7">
      <c r="G39681" s="220"/>
    </row>
    <row r="39682" spans="7:7">
      <c r="G39682" s="220"/>
    </row>
    <row r="39683" spans="7:7">
      <c r="G39683" s="220"/>
    </row>
    <row r="39684" spans="7:7">
      <c r="G39684" s="220"/>
    </row>
    <row r="39685" spans="7:7">
      <c r="G39685" s="220"/>
    </row>
    <row r="39686" spans="7:7">
      <c r="G39686" s="220"/>
    </row>
    <row r="39687" spans="7:7">
      <c r="G39687" s="220"/>
    </row>
    <row r="39688" spans="7:7">
      <c r="G39688" s="220"/>
    </row>
    <row r="39689" spans="7:7">
      <c r="G39689" s="220"/>
    </row>
    <row r="39690" spans="7:7">
      <c r="G39690" s="220"/>
    </row>
    <row r="39691" spans="7:7">
      <c r="G39691" s="220"/>
    </row>
    <row r="39692" spans="7:7">
      <c r="G39692" s="220"/>
    </row>
    <row r="39693" spans="7:7">
      <c r="G39693" s="220"/>
    </row>
    <row r="39694" spans="7:7">
      <c r="G39694" s="220"/>
    </row>
    <row r="39695" spans="7:7">
      <c r="G39695" s="220"/>
    </row>
    <row r="39696" spans="7:7">
      <c r="G39696" s="220"/>
    </row>
    <row r="39697" spans="7:7">
      <c r="G39697" s="220"/>
    </row>
    <row r="39698" spans="7:7">
      <c r="G39698" s="220"/>
    </row>
    <row r="39699" spans="7:7">
      <c r="G39699" s="220"/>
    </row>
    <row r="39700" spans="7:7">
      <c r="G39700" s="220"/>
    </row>
    <row r="39701" spans="7:7">
      <c r="G39701" s="220"/>
    </row>
    <row r="39702" spans="7:7">
      <c r="G39702" s="220"/>
    </row>
    <row r="39703" spans="7:7">
      <c r="G39703" s="220"/>
    </row>
    <row r="39704" spans="7:7">
      <c r="G39704" s="220"/>
    </row>
    <row r="39705" spans="7:7">
      <c r="G39705" s="220"/>
    </row>
    <row r="39706" spans="7:7">
      <c r="G39706" s="220"/>
    </row>
    <row r="39707" spans="7:7">
      <c r="G39707" s="220"/>
    </row>
    <row r="39708" spans="7:7">
      <c r="G39708" s="220"/>
    </row>
    <row r="39709" spans="7:7">
      <c r="G39709" s="220"/>
    </row>
    <row r="39710" spans="7:7">
      <c r="G39710" s="220"/>
    </row>
    <row r="39711" spans="7:7">
      <c r="G39711" s="220"/>
    </row>
    <row r="39712" spans="7:7">
      <c r="G39712" s="220"/>
    </row>
    <row r="39713" spans="7:7">
      <c r="G39713" s="220"/>
    </row>
    <row r="39714" spans="7:7">
      <c r="G39714" s="220"/>
    </row>
    <row r="39715" spans="7:7">
      <c r="G39715" s="220"/>
    </row>
    <row r="39716" spans="7:7">
      <c r="G39716" s="220"/>
    </row>
    <row r="39717" spans="7:7">
      <c r="G39717" s="220"/>
    </row>
    <row r="39718" spans="7:7">
      <c r="G39718" s="220"/>
    </row>
    <row r="39719" spans="7:7">
      <c r="G39719" s="220"/>
    </row>
    <row r="39720" spans="7:7">
      <c r="G39720" s="220"/>
    </row>
    <row r="39721" spans="7:7">
      <c r="G39721" s="220"/>
    </row>
    <row r="39722" spans="7:7">
      <c r="G39722" s="220"/>
    </row>
    <row r="39723" spans="7:7">
      <c r="G39723" s="220"/>
    </row>
    <row r="39724" spans="7:7">
      <c r="G39724" s="220"/>
    </row>
    <row r="39725" spans="7:7">
      <c r="G39725" s="220"/>
    </row>
    <row r="39726" spans="7:7">
      <c r="G39726" s="220"/>
    </row>
    <row r="39727" spans="7:7">
      <c r="G39727" s="220"/>
    </row>
    <row r="39728" spans="7:7">
      <c r="G39728" s="220"/>
    </row>
    <row r="39729" spans="7:7">
      <c r="G39729" s="220"/>
    </row>
    <row r="39730" spans="7:7">
      <c r="G39730" s="220"/>
    </row>
    <row r="39731" spans="7:7">
      <c r="G39731" s="220"/>
    </row>
    <row r="39732" spans="7:7">
      <c r="G39732" s="220"/>
    </row>
    <row r="39733" spans="7:7">
      <c r="G39733" s="220"/>
    </row>
    <row r="39734" spans="7:7">
      <c r="G39734" s="220"/>
    </row>
    <row r="39735" spans="7:7">
      <c r="G39735" s="220"/>
    </row>
    <row r="39736" spans="7:7">
      <c r="G39736" s="220"/>
    </row>
    <row r="39737" spans="7:7">
      <c r="G39737" s="220"/>
    </row>
    <row r="39738" spans="7:7">
      <c r="G39738" s="220"/>
    </row>
    <row r="39739" spans="7:7">
      <c r="G39739" s="220"/>
    </row>
    <row r="39740" spans="7:7">
      <c r="G39740" s="220"/>
    </row>
    <row r="39741" spans="7:7">
      <c r="G39741" s="220"/>
    </row>
    <row r="39742" spans="7:7">
      <c r="G39742" s="220"/>
    </row>
    <row r="39743" spans="7:7">
      <c r="G39743" s="220"/>
    </row>
    <row r="39744" spans="7:7">
      <c r="G39744" s="220"/>
    </row>
    <row r="39745" spans="7:7">
      <c r="G39745" s="220"/>
    </row>
    <row r="39746" spans="7:7">
      <c r="G39746" s="220"/>
    </row>
    <row r="39747" spans="7:7">
      <c r="G39747" s="220"/>
    </row>
    <row r="39748" spans="7:7">
      <c r="G39748" s="220"/>
    </row>
    <row r="39749" spans="7:7">
      <c r="G39749" s="220"/>
    </row>
    <row r="39750" spans="7:7">
      <c r="G39750" s="220"/>
    </row>
    <row r="39751" spans="7:7">
      <c r="G39751" s="220"/>
    </row>
    <row r="39752" spans="7:7">
      <c r="G39752" s="220"/>
    </row>
    <row r="39753" spans="7:7">
      <c r="G39753" s="220"/>
    </row>
    <row r="39754" spans="7:7">
      <c r="G39754" s="220"/>
    </row>
    <row r="39755" spans="7:7">
      <c r="G39755" s="220"/>
    </row>
    <row r="39756" spans="7:7">
      <c r="G39756" s="220"/>
    </row>
    <row r="39757" spans="7:7">
      <c r="G39757" s="220"/>
    </row>
    <row r="39758" spans="7:7">
      <c r="G39758" s="220"/>
    </row>
    <row r="39759" spans="7:7">
      <c r="G39759" s="220"/>
    </row>
    <row r="39760" spans="7:7">
      <c r="G39760" s="220"/>
    </row>
    <row r="39761" spans="7:7">
      <c r="G39761" s="220"/>
    </row>
    <row r="39762" spans="7:7">
      <c r="G39762" s="220"/>
    </row>
    <row r="39763" spans="7:7">
      <c r="G39763" s="220"/>
    </row>
    <row r="39764" spans="7:7">
      <c r="G39764" s="220"/>
    </row>
    <row r="39765" spans="7:7">
      <c r="G39765" s="220"/>
    </row>
    <row r="39766" spans="7:7">
      <c r="G39766" s="220"/>
    </row>
    <row r="39767" spans="7:7">
      <c r="G39767" s="220"/>
    </row>
    <row r="39768" spans="7:7">
      <c r="G39768" s="220"/>
    </row>
    <row r="39769" spans="7:7">
      <c r="G39769" s="220"/>
    </row>
    <row r="39770" spans="7:7">
      <c r="G39770" s="220"/>
    </row>
    <row r="39771" spans="7:7">
      <c r="G39771" s="220"/>
    </row>
    <row r="39772" spans="7:7">
      <c r="G39772" s="220"/>
    </row>
    <row r="39773" spans="7:7">
      <c r="G39773" s="220"/>
    </row>
    <row r="39774" spans="7:7">
      <c r="G39774" s="220"/>
    </row>
    <row r="39775" spans="7:7">
      <c r="G39775" s="220"/>
    </row>
    <row r="39776" spans="7:7">
      <c r="G39776" s="220"/>
    </row>
    <row r="39777" spans="7:7">
      <c r="G39777" s="220"/>
    </row>
    <row r="39778" spans="7:7">
      <c r="G39778" s="220"/>
    </row>
    <row r="39779" spans="7:7">
      <c r="G39779" s="220"/>
    </row>
    <row r="39780" spans="7:7">
      <c r="G39780" s="220"/>
    </row>
    <row r="39781" spans="7:7">
      <c r="G39781" s="220"/>
    </row>
    <row r="39782" spans="7:7">
      <c r="G39782" s="220"/>
    </row>
    <row r="39783" spans="7:7">
      <c r="G39783" s="220"/>
    </row>
    <row r="39784" spans="7:7">
      <c r="G39784" s="220"/>
    </row>
    <row r="39785" spans="7:7">
      <c r="G39785" s="220"/>
    </row>
    <row r="39786" spans="7:7">
      <c r="G39786" s="220"/>
    </row>
    <row r="39787" spans="7:7">
      <c r="G39787" s="220"/>
    </row>
    <row r="39788" spans="7:7">
      <c r="G39788" s="220"/>
    </row>
    <row r="39789" spans="7:7">
      <c r="G39789" s="220"/>
    </row>
    <row r="39790" spans="7:7">
      <c r="G39790" s="220"/>
    </row>
    <row r="39791" spans="7:7">
      <c r="G39791" s="220"/>
    </row>
    <row r="39792" spans="7:7">
      <c r="G39792" s="220"/>
    </row>
    <row r="39793" spans="7:7">
      <c r="G39793" s="220"/>
    </row>
    <row r="39794" spans="7:7">
      <c r="G39794" s="220"/>
    </row>
    <row r="39795" spans="7:7">
      <c r="G39795" s="220"/>
    </row>
    <row r="39796" spans="7:7">
      <c r="G39796" s="220"/>
    </row>
    <row r="39797" spans="7:7">
      <c r="G39797" s="220"/>
    </row>
    <row r="39798" spans="7:7">
      <c r="G39798" s="220"/>
    </row>
    <row r="39799" spans="7:7">
      <c r="G39799" s="220"/>
    </row>
    <row r="39800" spans="7:7">
      <c r="G39800" s="220"/>
    </row>
    <row r="39801" spans="7:7">
      <c r="G39801" s="220"/>
    </row>
    <row r="39802" spans="7:7">
      <c r="G39802" s="220"/>
    </row>
    <row r="39803" spans="7:7">
      <c r="G39803" s="220"/>
    </row>
    <row r="39804" spans="7:7">
      <c r="G39804" s="220"/>
    </row>
    <row r="39805" spans="7:7">
      <c r="G39805" s="220"/>
    </row>
    <row r="39806" spans="7:7">
      <c r="G39806" s="220"/>
    </row>
    <row r="39807" spans="7:7">
      <c r="G39807" s="220"/>
    </row>
    <row r="39808" spans="7:7">
      <c r="G39808" s="220"/>
    </row>
    <row r="39809" spans="7:7">
      <c r="G39809" s="220"/>
    </row>
    <row r="39810" spans="7:7">
      <c r="G39810" s="220"/>
    </row>
    <row r="39811" spans="7:7">
      <c r="G39811" s="220"/>
    </row>
    <row r="39812" spans="7:7">
      <c r="G39812" s="220"/>
    </row>
    <row r="39813" spans="7:7">
      <c r="G39813" s="220"/>
    </row>
    <row r="39814" spans="7:7">
      <c r="G39814" s="220"/>
    </row>
    <row r="39815" spans="7:7">
      <c r="G39815" s="220"/>
    </row>
    <row r="39816" spans="7:7">
      <c r="G39816" s="220"/>
    </row>
    <row r="39817" spans="7:7">
      <c r="G39817" s="220"/>
    </row>
    <row r="39818" spans="7:7">
      <c r="G39818" s="220"/>
    </row>
    <row r="39819" spans="7:7">
      <c r="G39819" s="220"/>
    </row>
    <row r="39820" spans="7:7">
      <c r="G39820" s="220"/>
    </row>
    <row r="39821" spans="7:7">
      <c r="G39821" s="220"/>
    </row>
    <row r="39822" spans="7:7">
      <c r="G39822" s="220"/>
    </row>
    <row r="39823" spans="7:7">
      <c r="G39823" s="220"/>
    </row>
    <row r="39824" spans="7:7">
      <c r="G39824" s="220"/>
    </row>
    <row r="39825" spans="7:7">
      <c r="G39825" s="220"/>
    </row>
    <row r="39826" spans="7:7">
      <c r="G39826" s="220"/>
    </row>
    <row r="39827" spans="7:7">
      <c r="G39827" s="220"/>
    </row>
    <row r="39828" spans="7:7">
      <c r="G39828" s="220"/>
    </row>
    <row r="39829" spans="7:7">
      <c r="G39829" s="220"/>
    </row>
    <row r="39830" spans="7:7">
      <c r="G39830" s="220"/>
    </row>
    <row r="39831" spans="7:7">
      <c r="G39831" s="220"/>
    </row>
    <row r="39832" spans="7:7">
      <c r="G39832" s="220"/>
    </row>
    <row r="39833" spans="7:7">
      <c r="G39833" s="220"/>
    </row>
    <row r="39834" spans="7:7">
      <c r="G39834" s="220"/>
    </row>
    <row r="39835" spans="7:7">
      <c r="G39835" s="220"/>
    </row>
    <row r="39836" spans="7:7">
      <c r="G39836" s="220"/>
    </row>
    <row r="39837" spans="7:7">
      <c r="G39837" s="220"/>
    </row>
    <row r="39838" spans="7:7">
      <c r="G39838" s="220"/>
    </row>
    <row r="39839" spans="7:7">
      <c r="G39839" s="220"/>
    </row>
    <row r="39840" spans="7:7">
      <c r="G39840" s="220"/>
    </row>
    <row r="39841" spans="7:7">
      <c r="G39841" s="220"/>
    </row>
    <row r="39842" spans="7:7">
      <c r="G39842" s="220"/>
    </row>
    <row r="39843" spans="7:7">
      <c r="G39843" s="220"/>
    </row>
    <row r="39844" spans="7:7">
      <c r="G39844" s="220"/>
    </row>
    <row r="39845" spans="7:7">
      <c r="G39845" s="220"/>
    </row>
    <row r="39846" spans="7:7">
      <c r="G39846" s="220"/>
    </row>
    <row r="39847" spans="7:7">
      <c r="G39847" s="220"/>
    </row>
    <row r="39848" spans="7:7">
      <c r="G39848" s="220"/>
    </row>
    <row r="39849" spans="7:7">
      <c r="G39849" s="220"/>
    </row>
    <row r="39850" spans="7:7">
      <c r="G39850" s="220"/>
    </row>
    <row r="39851" spans="7:7">
      <c r="G39851" s="220"/>
    </row>
    <row r="39852" spans="7:7">
      <c r="G39852" s="220"/>
    </row>
    <row r="39853" spans="7:7">
      <c r="G39853" s="220"/>
    </row>
    <row r="39854" spans="7:7">
      <c r="G39854" s="220"/>
    </row>
    <row r="39855" spans="7:7">
      <c r="G39855" s="220"/>
    </row>
    <row r="39856" spans="7:7">
      <c r="G39856" s="220"/>
    </row>
    <row r="39857" spans="7:7">
      <c r="G39857" s="220"/>
    </row>
    <row r="39858" spans="7:7">
      <c r="G39858" s="220"/>
    </row>
    <row r="39859" spans="7:7">
      <c r="G39859" s="220"/>
    </row>
    <row r="39860" spans="7:7">
      <c r="G39860" s="220"/>
    </row>
    <row r="39861" spans="7:7">
      <c r="G39861" s="220"/>
    </row>
    <row r="39862" spans="7:7">
      <c r="G39862" s="220"/>
    </row>
    <row r="39863" spans="7:7">
      <c r="G39863" s="220"/>
    </row>
    <row r="39864" spans="7:7">
      <c r="G39864" s="220"/>
    </row>
    <row r="39865" spans="7:7">
      <c r="G39865" s="220"/>
    </row>
    <row r="39866" spans="7:7">
      <c r="G39866" s="220"/>
    </row>
    <row r="39867" spans="7:7">
      <c r="G39867" s="220"/>
    </row>
    <row r="39868" spans="7:7">
      <c r="G39868" s="220"/>
    </row>
    <row r="39869" spans="7:7">
      <c r="G39869" s="220"/>
    </row>
    <row r="39870" spans="7:7">
      <c r="G39870" s="220"/>
    </row>
    <row r="39871" spans="7:7">
      <c r="G39871" s="220"/>
    </row>
    <row r="39872" spans="7:7">
      <c r="G39872" s="220"/>
    </row>
    <row r="39873" spans="7:7">
      <c r="G39873" s="220"/>
    </row>
    <row r="39874" spans="7:7">
      <c r="G39874" s="220"/>
    </row>
    <row r="39875" spans="7:7">
      <c r="G39875" s="220"/>
    </row>
    <row r="39876" spans="7:7">
      <c r="G39876" s="220"/>
    </row>
    <row r="39877" spans="7:7">
      <c r="G39877" s="220"/>
    </row>
    <row r="39878" spans="7:7">
      <c r="G39878" s="220"/>
    </row>
    <row r="39879" spans="7:7">
      <c r="G39879" s="220"/>
    </row>
    <row r="39880" spans="7:7">
      <c r="G39880" s="220"/>
    </row>
    <row r="39881" spans="7:7">
      <c r="G39881" s="220"/>
    </row>
    <row r="39882" spans="7:7">
      <c r="G39882" s="220"/>
    </row>
    <row r="39883" spans="7:7">
      <c r="G39883" s="220"/>
    </row>
    <row r="39884" spans="7:7">
      <c r="G39884" s="220"/>
    </row>
    <row r="39885" spans="7:7">
      <c r="G39885" s="220"/>
    </row>
    <row r="39886" spans="7:7">
      <c r="G39886" s="220"/>
    </row>
    <row r="39887" spans="7:7">
      <c r="G39887" s="220"/>
    </row>
    <row r="39888" spans="7:7">
      <c r="G39888" s="220"/>
    </row>
    <row r="39889" spans="7:7">
      <c r="G39889" s="220"/>
    </row>
    <row r="39890" spans="7:7">
      <c r="G39890" s="220"/>
    </row>
    <row r="39891" spans="7:7">
      <c r="G39891" s="220"/>
    </row>
    <row r="39892" spans="7:7">
      <c r="G39892" s="220"/>
    </row>
    <row r="39893" spans="7:7">
      <c r="G39893" s="220"/>
    </row>
    <row r="39894" spans="7:7">
      <c r="G39894" s="220"/>
    </row>
    <row r="39895" spans="7:7">
      <c r="G39895" s="220"/>
    </row>
    <row r="39896" spans="7:7">
      <c r="G39896" s="220"/>
    </row>
    <row r="39897" spans="7:7">
      <c r="G39897" s="220"/>
    </row>
    <row r="39898" spans="7:7">
      <c r="G39898" s="220"/>
    </row>
    <row r="39899" spans="7:7">
      <c r="G39899" s="220"/>
    </row>
    <row r="39900" spans="7:7">
      <c r="G39900" s="220"/>
    </row>
    <row r="39901" spans="7:7">
      <c r="G39901" s="220"/>
    </row>
    <row r="39902" spans="7:7">
      <c r="G39902" s="220"/>
    </row>
    <row r="39903" spans="7:7">
      <c r="G39903" s="220"/>
    </row>
    <row r="39904" spans="7:7">
      <c r="G39904" s="220"/>
    </row>
    <row r="39905" spans="7:7">
      <c r="G39905" s="220"/>
    </row>
    <row r="39906" spans="7:7">
      <c r="G39906" s="220"/>
    </row>
    <row r="39907" spans="7:7">
      <c r="G39907" s="220"/>
    </row>
    <row r="39908" spans="7:7">
      <c r="G39908" s="220"/>
    </row>
    <row r="39909" spans="7:7">
      <c r="G39909" s="220"/>
    </row>
    <row r="39910" spans="7:7">
      <c r="G39910" s="220"/>
    </row>
    <row r="39911" spans="7:7">
      <c r="G39911" s="220"/>
    </row>
    <row r="39912" spans="7:7">
      <c r="G39912" s="220"/>
    </row>
    <row r="39913" spans="7:7">
      <c r="G39913" s="220"/>
    </row>
    <row r="39914" spans="7:7">
      <c r="G39914" s="220"/>
    </row>
    <row r="39915" spans="7:7">
      <c r="G39915" s="220"/>
    </row>
    <row r="39916" spans="7:7">
      <c r="G39916" s="220"/>
    </row>
    <row r="39917" spans="7:7">
      <c r="G39917" s="220"/>
    </row>
    <row r="39918" spans="7:7">
      <c r="G39918" s="220"/>
    </row>
    <row r="39919" spans="7:7">
      <c r="G39919" s="220"/>
    </row>
    <row r="39920" spans="7:7">
      <c r="G39920" s="220"/>
    </row>
    <row r="39921" spans="7:7">
      <c r="G39921" s="220"/>
    </row>
    <row r="39922" spans="7:7">
      <c r="G39922" s="220"/>
    </row>
    <row r="39923" spans="7:7">
      <c r="G39923" s="220"/>
    </row>
    <row r="39924" spans="7:7">
      <c r="G39924" s="220"/>
    </row>
    <row r="39925" spans="7:7">
      <c r="G39925" s="220"/>
    </row>
    <row r="39926" spans="7:7">
      <c r="G39926" s="220"/>
    </row>
    <row r="39927" spans="7:7">
      <c r="G39927" s="220"/>
    </row>
    <row r="39928" spans="7:7">
      <c r="G39928" s="220"/>
    </row>
    <row r="39929" spans="7:7">
      <c r="G39929" s="220"/>
    </row>
    <row r="39930" spans="7:7">
      <c r="G39930" s="220"/>
    </row>
    <row r="39931" spans="7:7">
      <c r="G39931" s="220"/>
    </row>
    <row r="39932" spans="7:7">
      <c r="G39932" s="220"/>
    </row>
    <row r="39933" spans="7:7">
      <c r="G39933" s="220"/>
    </row>
    <row r="39934" spans="7:7">
      <c r="G39934" s="220"/>
    </row>
    <row r="39935" spans="7:7">
      <c r="G39935" s="220"/>
    </row>
    <row r="39936" spans="7:7">
      <c r="G39936" s="220"/>
    </row>
    <row r="39937" spans="7:7">
      <c r="G39937" s="220"/>
    </row>
    <row r="39938" spans="7:7">
      <c r="G39938" s="220"/>
    </row>
    <row r="39939" spans="7:7">
      <c r="G39939" s="220"/>
    </row>
    <row r="39940" spans="7:7">
      <c r="G39940" s="220"/>
    </row>
    <row r="39941" spans="7:7">
      <c r="G39941" s="220"/>
    </row>
    <row r="39942" spans="7:7">
      <c r="G39942" s="220"/>
    </row>
    <row r="39943" spans="7:7">
      <c r="G39943" s="220"/>
    </row>
    <row r="39944" spans="7:7">
      <c r="G39944" s="220"/>
    </row>
    <row r="39945" spans="7:7">
      <c r="G39945" s="220"/>
    </row>
    <row r="39946" spans="7:7">
      <c r="G39946" s="220"/>
    </row>
    <row r="39947" spans="7:7">
      <c r="G39947" s="220"/>
    </row>
    <row r="39948" spans="7:7">
      <c r="G39948" s="220"/>
    </row>
    <row r="39949" spans="7:7">
      <c r="G39949" s="220"/>
    </row>
    <row r="39950" spans="7:7">
      <c r="G39950" s="220"/>
    </row>
    <row r="39951" spans="7:7">
      <c r="G39951" s="220"/>
    </row>
    <row r="39952" spans="7:7">
      <c r="G39952" s="220"/>
    </row>
    <row r="39953" spans="7:7">
      <c r="G39953" s="220"/>
    </row>
    <row r="39954" spans="7:7">
      <c r="G39954" s="220"/>
    </row>
    <row r="39955" spans="7:7">
      <c r="G39955" s="220"/>
    </row>
    <row r="39956" spans="7:7">
      <c r="G39956" s="220"/>
    </row>
    <row r="39957" spans="7:7">
      <c r="G39957" s="220"/>
    </row>
    <row r="39958" spans="7:7">
      <c r="G39958" s="220"/>
    </row>
    <row r="39959" spans="7:7">
      <c r="G39959" s="220"/>
    </row>
    <row r="39960" spans="7:7">
      <c r="G39960" s="220"/>
    </row>
    <row r="39961" spans="7:7">
      <c r="G39961" s="220"/>
    </row>
    <row r="39962" spans="7:7">
      <c r="G39962" s="220"/>
    </row>
    <row r="39963" spans="7:7">
      <c r="G39963" s="220"/>
    </row>
    <row r="39964" spans="7:7">
      <c r="G39964" s="220"/>
    </row>
    <row r="39965" spans="7:7">
      <c r="G39965" s="220"/>
    </row>
    <row r="39966" spans="7:7">
      <c r="G39966" s="220"/>
    </row>
    <row r="39967" spans="7:7">
      <c r="G39967" s="220"/>
    </row>
    <row r="39968" spans="7:7">
      <c r="G39968" s="220"/>
    </row>
    <row r="39969" spans="7:7">
      <c r="G39969" s="220"/>
    </row>
    <row r="39970" spans="7:7">
      <c r="G39970" s="220"/>
    </row>
    <row r="39971" spans="7:7">
      <c r="G39971" s="220"/>
    </row>
    <row r="39972" spans="7:7">
      <c r="G39972" s="220"/>
    </row>
    <row r="39973" spans="7:7">
      <c r="G39973" s="220"/>
    </row>
    <row r="39974" spans="7:7">
      <c r="G39974" s="220"/>
    </row>
    <row r="39975" spans="7:7">
      <c r="G39975" s="220"/>
    </row>
    <row r="39976" spans="7:7">
      <c r="G39976" s="220"/>
    </row>
    <row r="39977" spans="7:7">
      <c r="G39977" s="220"/>
    </row>
    <row r="39978" spans="7:7">
      <c r="G39978" s="220"/>
    </row>
    <row r="39979" spans="7:7">
      <c r="G39979" s="220"/>
    </row>
    <row r="39980" spans="7:7">
      <c r="G39980" s="220"/>
    </row>
    <row r="39981" spans="7:7">
      <c r="G39981" s="220"/>
    </row>
    <row r="39982" spans="7:7">
      <c r="G39982" s="220"/>
    </row>
    <row r="39983" spans="7:7">
      <c r="G39983" s="220"/>
    </row>
    <row r="39984" spans="7:7">
      <c r="G39984" s="220"/>
    </row>
    <row r="39985" spans="7:7">
      <c r="G39985" s="220"/>
    </row>
    <row r="39986" spans="7:7">
      <c r="G39986" s="220"/>
    </row>
    <row r="39987" spans="7:7">
      <c r="G39987" s="220"/>
    </row>
    <row r="39988" spans="7:7">
      <c r="G39988" s="220"/>
    </row>
    <row r="39989" spans="7:7">
      <c r="G39989" s="220"/>
    </row>
    <row r="39990" spans="7:7">
      <c r="G39990" s="220"/>
    </row>
    <row r="39991" spans="7:7">
      <c r="G39991" s="220"/>
    </row>
    <row r="39992" spans="7:7">
      <c r="G39992" s="220"/>
    </row>
    <row r="39993" spans="7:7">
      <c r="G39993" s="220"/>
    </row>
    <row r="39994" spans="7:7">
      <c r="G39994" s="220"/>
    </row>
    <row r="39995" spans="7:7">
      <c r="G39995" s="220"/>
    </row>
    <row r="39996" spans="7:7">
      <c r="G39996" s="220"/>
    </row>
    <row r="39997" spans="7:7">
      <c r="G39997" s="220"/>
    </row>
    <row r="39998" spans="7:7">
      <c r="G39998" s="220"/>
    </row>
    <row r="39999" spans="7:7">
      <c r="G39999" s="220"/>
    </row>
    <row r="40000" spans="7:7">
      <c r="G40000" s="220"/>
    </row>
    <row r="40001" spans="7:7">
      <c r="G40001" s="220"/>
    </row>
    <row r="40002" spans="7:7">
      <c r="G40002" s="220"/>
    </row>
    <row r="40003" spans="7:7">
      <c r="G40003" s="220"/>
    </row>
    <row r="40004" spans="7:7">
      <c r="G40004" s="220"/>
    </row>
    <row r="40005" spans="7:7">
      <c r="G40005" s="220"/>
    </row>
    <row r="40006" spans="7:7">
      <c r="G40006" s="220"/>
    </row>
    <row r="40007" spans="7:7">
      <c r="G40007" s="220"/>
    </row>
    <row r="40008" spans="7:7">
      <c r="G40008" s="220"/>
    </row>
    <row r="40009" spans="7:7">
      <c r="G40009" s="220"/>
    </row>
    <row r="40010" spans="7:7">
      <c r="G40010" s="220"/>
    </row>
    <row r="40011" spans="7:7">
      <c r="G40011" s="220"/>
    </row>
    <row r="40012" spans="7:7">
      <c r="G40012" s="220"/>
    </row>
    <row r="40013" spans="7:7">
      <c r="G40013" s="220"/>
    </row>
    <row r="40014" spans="7:7">
      <c r="G40014" s="220"/>
    </row>
    <row r="40015" spans="7:7">
      <c r="G40015" s="220"/>
    </row>
    <row r="40016" spans="7:7">
      <c r="G40016" s="220"/>
    </row>
    <row r="40017" spans="7:7">
      <c r="G40017" s="220"/>
    </row>
    <row r="40018" spans="7:7">
      <c r="G40018" s="220"/>
    </row>
    <row r="40019" spans="7:7">
      <c r="G40019" s="220"/>
    </row>
    <row r="40020" spans="7:7">
      <c r="G40020" s="220"/>
    </row>
    <row r="40021" spans="7:7">
      <c r="G40021" s="220"/>
    </row>
    <row r="40022" spans="7:7">
      <c r="G40022" s="220"/>
    </row>
    <row r="40023" spans="7:7">
      <c r="G40023" s="220"/>
    </row>
    <row r="40024" spans="7:7">
      <c r="G40024" s="220"/>
    </row>
    <row r="40025" spans="7:7">
      <c r="G40025" s="220"/>
    </row>
    <row r="40026" spans="7:7">
      <c r="G40026" s="220"/>
    </row>
    <row r="40027" spans="7:7">
      <c r="G40027" s="220"/>
    </row>
    <row r="40028" spans="7:7">
      <c r="G40028" s="220"/>
    </row>
    <row r="40029" spans="7:7">
      <c r="G40029" s="220"/>
    </row>
    <row r="40030" spans="7:7">
      <c r="G40030" s="220"/>
    </row>
    <row r="40031" spans="7:7">
      <c r="G40031" s="220"/>
    </row>
    <row r="40032" spans="7:7">
      <c r="G40032" s="220"/>
    </row>
    <row r="40033" spans="7:7">
      <c r="G40033" s="220"/>
    </row>
    <row r="40034" spans="7:7">
      <c r="G40034" s="220"/>
    </row>
    <row r="40035" spans="7:7">
      <c r="G40035" s="220"/>
    </row>
    <row r="40036" spans="7:7">
      <c r="G40036" s="220"/>
    </row>
    <row r="40037" spans="7:7">
      <c r="G40037" s="220"/>
    </row>
    <row r="40038" spans="7:7">
      <c r="G40038" s="220"/>
    </row>
    <row r="40039" spans="7:7">
      <c r="G40039" s="220"/>
    </row>
    <row r="40040" spans="7:7">
      <c r="G40040" s="220"/>
    </row>
    <row r="40041" spans="7:7">
      <c r="G40041" s="220"/>
    </row>
    <row r="40042" spans="7:7">
      <c r="G40042" s="220"/>
    </row>
    <row r="40043" spans="7:7">
      <c r="G40043" s="220"/>
    </row>
    <row r="40044" spans="7:7">
      <c r="G40044" s="220"/>
    </row>
    <row r="40045" spans="7:7">
      <c r="G40045" s="220"/>
    </row>
    <row r="40046" spans="7:7">
      <c r="G40046" s="220"/>
    </row>
    <row r="40047" spans="7:7">
      <c r="G40047" s="220"/>
    </row>
    <row r="40048" spans="7:7">
      <c r="G40048" s="220"/>
    </row>
    <row r="40049" spans="7:7">
      <c r="G40049" s="220"/>
    </row>
    <row r="40050" spans="7:7">
      <c r="G40050" s="220"/>
    </row>
    <row r="40051" spans="7:7">
      <c r="G40051" s="220"/>
    </row>
    <row r="40052" spans="7:7">
      <c r="G40052" s="220"/>
    </row>
    <row r="40053" spans="7:7">
      <c r="G40053" s="220"/>
    </row>
    <row r="40054" spans="7:7">
      <c r="G40054" s="220"/>
    </row>
    <row r="40055" spans="7:7">
      <c r="G40055" s="220"/>
    </row>
    <row r="40056" spans="7:7">
      <c r="G40056" s="220"/>
    </row>
    <row r="40057" spans="7:7">
      <c r="G40057" s="220"/>
    </row>
    <row r="40058" spans="7:7">
      <c r="G40058" s="220"/>
    </row>
    <row r="40059" spans="7:7">
      <c r="G40059" s="220"/>
    </row>
    <row r="40060" spans="7:7">
      <c r="G40060" s="220"/>
    </row>
    <row r="40061" spans="7:7">
      <c r="G40061" s="220"/>
    </row>
    <row r="40062" spans="7:7">
      <c r="G40062" s="220"/>
    </row>
    <row r="40063" spans="7:7">
      <c r="G40063" s="220"/>
    </row>
    <row r="40064" spans="7:7">
      <c r="G40064" s="220"/>
    </row>
    <row r="40065" spans="7:7">
      <c r="G40065" s="220"/>
    </row>
    <row r="40066" spans="7:7">
      <c r="G40066" s="220"/>
    </row>
    <row r="40067" spans="7:7">
      <c r="G40067" s="220"/>
    </row>
    <row r="40068" spans="7:7">
      <c r="G40068" s="220"/>
    </row>
    <row r="40069" spans="7:7">
      <c r="G40069" s="220"/>
    </row>
    <row r="40070" spans="7:7">
      <c r="G40070" s="220"/>
    </row>
    <row r="40071" spans="7:7">
      <c r="G40071" s="220"/>
    </row>
    <row r="40072" spans="7:7">
      <c r="G40072" s="220"/>
    </row>
    <row r="40073" spans="7:7">
      <c r="G40073" s="220"/>
    </row>
    <row r="40074" spans="7:7">
      <c r="G40074" s="220"/>
    </row>
    <row r="40075" spans="7:7">
      <c r="G40075" s="220"/>
    </row>
    <row r="40076" spans="7:7">
      <c r="G40076" s="220"/>
    </row>
    <row r="40077" spans="7:7">
      <c r="G40077" s="220"/>
    </row>
    <row r="40078" spans="7:7">
      <c r="G40078" s="220"/>
    </row>
    <row r="40079" spans="7:7">
      <c r="G40079" s="220"/>
    </row>
    <row r="40080" spans="7:7">
      <c r="G40080" s="220"/>
    </row>
    <row r="40081" spans="7:7">
      <c r="G40081" s="220"/>
    </row>
    <row r="40082" spans="7:7">
      <c r="G40082" s="220"/>
    </row>
    <row r="40083" spans="7:7">
      <c r="G40083" s="220"/>
    </row>
    <row r="40084" spans="7:7">
      <c r="G40084" s="220"/>
    </row>
    <row r="40085" spans="7:7">
      <c r="G40085" s="220"/>
    </row>
    <row r="40086" spans="7:7">
      <c r="G40086" s="220"/>
    </row>
    <row r="40087" spans="7:7">
      <c r="G40087" s="220"/>
    </row>
    <row r="40088" spans="7:7">
      <c r="G40088" s="220"/>
    </row>
    <row r="40089" spans="7:7">
      <c r="G40089" s="220"/>
    </row>
    <row r="40090" spans="7:7">
      <c r="G40090" s="220"/>
    </row>
    <row r="40091" spans="7:7">
      <c r="G40091" s="220"/>
    </row>
    <row r="40092" spans="7:7">
      <c r="G40092" s="220"/>
    </row>
    <row r="40093" spans="7:7">
      <c r="G40093" s="220"/>
    </row>
    <row r="40094" spans="7:7">
      <c r="G40094" s="220"/>
    </row>
    <row r="40095" spans="7:7">
      <c r="G40095" s="220"/>
    </row>
    <row r="40096" spans="7:7">
      <c r="G40096" s="220"/>
    </row>
    <row r="40097" spans="7:7">
      <c r="G40097" s="220"/>
    </row>
    <row r="40098" spans="7:7">
      <c r="G40098" s="220"/>
    </row>
    <row r="40099" spans="7:7">
      <c r="G40099" s="220"/>
    </row>
    <row r="40100" spans="7:7">
      <c r="G40100" s="220"/>
    </row>
    <row r="40101" spans="7:7">
      <c r="G40101" s="220"/>
    </row>
    <row r="40102" spans="7:7">
      <c r="G40102" s="220"/>
    </row>
    <row r="40103" spans="7:7">
      <c r="G40103" s="220"/>
    </row>
    <row r="40104" spans="7:7">
      <c r="G40104" s="220"/>
    </row>
    <row r="40105" spans="7:7">
      <c r="G40105" s="220"/>
    </row>
    <row r="40106" spans="7:7">
      <c r="G40106" s="220"/>
    </row>
    <row r="40107" spans="7:7">
      <c r="G40107" s="220"/>
    </row>
    <row r="40108" spans="7:7">
      <c r="G40108" s="220"/>
    </row>
    <row r="40109" spans="7:7">
      <c r="G40109" s="220"/>
    </row>
    <row r="40110" spans="7:7">
      <c r="G40110" s="220"/>
    </row>
    <row r="40111" spans="7:7">
      <c r="G40111" s="220"/>
    </row>
    <row r="40112" spans="7:7">
      <c r="G40112" s="220"/>
    </row>
    <row r="40113" spans="7:7">
      <c r="G40113" s="220"/>
    </row>
    <row r="40114" spans="7:7">
      <c r="G40114" s="220"/>
    </row>
    <row r="40115" spans="7:7">
      <c r="G40115" s="220"/>
    </row>
    <row r="40116" spans="7:7">
      <c r="G40116" s="220"/>
    </row>
    <row r="40117" spans="7:7">
      <c r="G40117" s="220"/>
    </row>
    <row r="40118" spans="7:7">
      <c r="G40118" s="220"/>
    </row>
    <row r="40119" spans="7:7">
      <c r="G40119" s="220"/>
    </row>
    <row r="40120" spans="7:7">
      <c r="G40120" s="220"/>
    </row>
    <row r="40121" spans="7:7">
      <c r="G40121" s="220"/>
    </row>
    <row r="40122" spans="7:7">
      <c r="G40122" s="220"/>
    </row>
    <row r="40123" spans="7:7">
      <c r="G40123" s="220"/>
    </row>
    <row r="40124" spans="7:7">
      <c r="G40124" s="220"/>
    </row>
    <row r="40125" spans="7:7">
      <c r="G40125" s="220"/>
    </row>
    <row r="40126" spans="7:7">
      <c r="G40126" s="220"/>
    </row>
    <row r="40127" spans="7:7">
      <c r="G40127" s="220"/>
    </row>
    <row r="40128" spans="7:7">
      <c r="G40128" s="220"/>
    </row>
    <row r="40129" spans="7:7">
      <c r="G40129" s="220"/>
    </row>
    <row r="40130" spans="7:7">
      <c r="G40130" s="220"/>
    </row>
    <row r="40131" spans="7:7">
      <c r="G40131" s="220"/>
    </row>
    <row r="40132" spans="7:7">
      <c r="G40132" s="220"/>
    </row>
    <row r="40133" spans="7:7">
      <c r="G40133" s="220"/>
    </row>
    <row r="40134" spans="7:7">
      <c r="G40134" s="220"/>
    </row>
    <row r="40135" spans="7:7">
      <c r="G40135" s="220"/>
    </row>
    <row r="40136" spans="7:7">
      <c r="G40136" s="220"/>
    </row>
    <row r="40137" spans="7:7">
      <c r="G40137" s="220"/>
    </row>
    <row r="40138" spans="7:7">
      <c r="G40138" s="220"/>
    </row>
    <row r="40139" spans="7:7">
      <c r="G40139" s="220"/>
    </row>
    <row r="40140" spans="7:7">
      <c r="G40140" s="220"/>
    </row>
    <row r="40141" spans="7:7">
      <c r="G40141" s="220"/>
    </row>
    <row r="40142" spans="7:7">
      <c r="G40142" s="220"/>
    </row>
    <row r="40143" spans="7:7">
      <c r="G40143" s="220"/>
    </row>
    <row r="40144" spans="7:7">
      <c r="G40144" s="220"/>
    </row>
    <row r="40145" spans="7:7">
      <c r="G40145" s="220"/>
    </row>
    <row r="40146" spans="7:7">
      <c r="G40146" s="220"/>
    </row>
    <row r="40147" spans="7:7">
      <c r="G40147" s="220"/>
    </row>
    <row r="40148" spans="7:7">
      <c r="G40148" s="220"/>
    </row>
    <row r="40149" spans="7:7">
      <c r="G40149" s="220"/>
    </row>
    <row r="40150" spans="7:7">
      <c r="G40150" s="220"/>
    </row>
    <row r="40151" spans="7:7">
      <c r="G40151" s="220"/>
    </row>
    <row r="40152" spans="7:7">
      <c r="G40152" s="220"/>
    </row>
    <row r="40153" spans="7:7">
      <c r="G40153" s="220"/>
    </row>
    <row r="40154" spans="7:7">
      <c r="G40154" s="220"/>
    </row>
    <row r="40155" spans="7:7">
      <c r="G40155" s="220"/>
    </row>
    <row r="40156" spans="7:7">
      <c r="G40156" s="220"/>
    </row>
    <row r="40157" spans="7:7">
      <c r="G40157" s="220"/>
    </row>
    <row r="40158" spans="7:7">
      <c r="G40158" s="220"/>
    </row>
    <row r="40159" spans="7:7">
      <c r="G40159" s="220"/>
    </row>
    <row r="40160" spans="7:7">
      <c r="G40160" s="220"/>
    </row>
    <row r="40161" spans="7:7">
      <c r="G40161" s="220"/>
    </row>
    <row r="40162" spans="7:7">
      <c r="G40162" s="220"/>
    </row>
    <row r="40163" spans="7:7">
      <c r="G40163" s="220"/>
    </row>
    <row r="40164" spans="7:7">
      <c r="G40164" s="220"/>
    </row>
    <row r="40165" spans="7:7">
      <c r="G40165" s="220"/>
    </row>
    <row r="40166" spans="7:7">
      <c r="G40166" s="220"/>
    </row>
    <row r="40167" spans="7:7">
      <c r="G40167" s="220"/>
    </row>
    <row r="40168" spans="7:7">
      <c r="G40168" s="220"/>
    </row>
    <row r="40169" spans="7:7">
      <c r="G40169" s="220"/>
    </row>
    <row r="40170" spans="7:7">
      <c r="G40170" s="220"/>
    </row>
    <row r="40171" spans="7:7">
      <c r="G40171" s="220"/>
    </row>
    <row r="40172" spans="7:7">
      <c r="G40172" s="220"/>
    </row>
    <row r="40173" spans="7:7">
      <c r="G40173" s="220"/>
    </row>
    <row r="40174" spans="7:7">
      <c r="G40174" s="220"/>
    </row>
    <row r="40175" spans="7:7">
      <c r="G40175" s="220"/>
    </row>
    <row r="40176" spans="7:7">
      <c r="G40176" s="220"/>
    </row>
    <row r="40177" spans="7:7">
      <c r="G40177" s="220"/>
    </row>
    <row r="40178" spans="7:7">
      <c r="G40178" s="220"/>
    </row>
    <row r="40179" spans="7:7">
      <c r="G40179" s="220"/>
    </row>
    <row r="40180" spans="7:7">
      <c r="G40180" s="220"/>
    </row>
    <row r="40181" spans="7:7">
      <c r="G40181" s="220"/>
    </row>
    <row r="40182" spans="7:7">
      <c r="G40182" s="220"/>
    </row>
    <row r="40183" spans="7:7">
      <c r="G40183" s="220"/>
    </row>
    <row r="40184" spans="7:7">
      <c r="G40184" s="220"/>
    </row>
    <row r="40185" spans="7:7">
      <c r="G40185" s="220"/>
    </row>
    <row r="40186" spans="7:7">
      <c r="G40186" s="220"/>
    </row>
    <row r="40187" spans="7:7">
      <c r="G40187" s="220"/>
    </row>
    <row r="40188" spans="7:7">
      <c r="G40188" s="220"/>
    </row>
    <row r="40189" spans="7:7">
      <c r="G40189" s="220"/>
    </row>
    <row r="40190" spans="7:7">
      <c r="G40190" s="220"/>
    </row>
    <row r="40191" spans="7:7">
      <c r="G40191" s="220"/>
    </row>
    <row r="40192" spans="7:7">
      <c r="G40192" s="220"/>
    </row>
    <row r="40193" spans="7:7">
      <c r="G40193" s="220"/>
    </row>
    <row r="40194" spans="7:7">
      <c r="G40194" s="220"/>
    </row>
    <row r="40195" spans="7:7">
      <c r="G40195" s="220"/>
    </row>
    <row r="40196" spans="7:7">
      <c r="G40196" s="220"/>
    </row>
    <row r="40197" spans="7:7">
      <c r="G40197" s="220"/>
    </row>
    <row r="40198" spans="7:7">
      <c r="G40198" s="220"/>
    </row>
    <row r="40199" spans="7:7">
      <c r="G40199" s="220"/>
    </row>
    <row r="40200" spans="7:7">
      <c r="G40200" s="220"/>
    </row>
    <row r="40201" spans="7:7">
      <c r="G40201" s="220"/>
    </row>
    <row r="40202" spans="7:7">
      <c r="G40202" s="220"/>
    </row>
    <row r="40203" spans="7:7">
      <c r="G40203" s="220"/>
    </row>
    <row r="40204" spans="7:7">
      <c r="G40204" s="220"/>
    </row>
    <row r="40205" spans="7:7">
      <c r="G40205" s="220"/>
    </row>
    <row r="40206" spans="7:7">
      <c r="G40206" s="220"/>
    </row>
    <row r="40207" spans="7:7">
      <c r="G40207" s="220"/>
    </row>
    <row r="40208" spans="7:7">
      <c r="G40208" s="220"/>
    </row>
    <row r="40209" spans="7:7">
      <c r="G40209" s="220"/>
    </row>
    <row r="40210" spans="7:7">
      <c r="G40210" s="220"/>
    </row>
    <row r="40211" spans="7:7">
      <c r="G40211" s="220"/>
    </row>
    <row r="40212" spans="7:7">
      <c r="G40212" s="220"/>
    </row>
    <row r="40213" spans="7:7">
      <c r="G40213" s="220"/>
    </row>
    <row r="40214" spans="7:7">
      <c r="G40214" s="220"/>
    </row>
    <row r="40215" spans="7:7">
      <c r="G40215" s="220"/>
    </row>
    <row r="40216" spans="7:7">
      <c r="G40216" s="220"/>
    </row>
    <row r="40217" spans="7:7">
      <c r="G40217" s="220"/>
    </row>
    <row r="40218" spans="7:7">
      <c r="G40218" s="220"/>
    </row>
    <row r="40219" spans="7:7">
      <c r="G40219" s="220"/>
    </row>
    <row r="40220" spans="7:7">
      <c r="G40220" s="220"/>
    </row>
    <row r="40221" spans="7:7">
      <c r="G40221" s="220"/>
    </row>
    <row r="40222" spans="7:7">
      <c r="G40222" s="220"/>
    </row>
    <row r="40223" spans="7:7">
      <c r="G40223" s="220"/>
    </row>
    <row r="40224" spans="7:7">
      <c r="G40224" s="220"/>
    </row>
    <row r="40225" spans="7:7">
      <c r="G40225" s="220"/>
    </row>
    <row r="40226" spans="7:7">
      <c r="G40226" s="220"/>
    </row>
    <row r="40227" spans="7:7">
      <c r="G40227" s="220"/>
    </row>
    <row r="40228" spans="7:7">
      <c r="G40228" s="220"/>
    </row>
    <row r="40229" spans="7:7">
      <c r="G40229" s="220"/>
    </row>
    <row r="40230" spans="7:7">
      <c r="G40230" s="220"/>
    </row>
    <row r="40231" spans="7:7">
      <c r="G40231" s="220"/>
    </row>
    <row r="40232" spans="7:7">
      <c r="G40232" s="220"/>
    </row>
    <row r="40233" spans="7:7">
      <c r="G40233" s="220"/>
    </row>
    <row r="40234" spans="7:7">
      <c r="G40234" s="220"/>
    </row>
    <row r="40235" spans="7:7">
      <c r="G40235" s="220"/>
    </row>
    <row r="40236" spans="7:7">
      <c r="G40236" s="220"/>
    </row>
    <row r="40237" spans="7:7">
      <c r="G40237" s="220"/>
    </row>
    <row r="40238" spans="7:7">
      <c r="G40238" s="220"/>
    </row>
    <row r="40239" spans="7:7">
      <c r="G40239" s="220"/>
    </row>
    <row r="40240" spans="7:7">
      <c r="G40240" s="220"/>
    </row>
    <row r="40241" spans="7:7">
      <c r="G40241" s="220"/>
    </row>
    <row r="40242" spans="7:7">
      <c r="G40242" s="220"/>
    </row>
    <row r="40243" spans="7:7">
      <c r="G40243" s="220"/>
    </row>
    <row r="40244" spans="7:7">
      <c r="G40244" s="220"/>
    </row>
    <row r="40245" spans="7:7">
      <c r="G40245" s="220"/>
    </row>
    <row r="40246" spans="7:7">
      <c r="G40246" s="220"/>
    </row>
    <row r="40247" spans="7:7">
      <c r="G40247" s="220"/>
    </row>
    <row r="40248" spans="7:7">
      <c r="G40248" s="220"/>
    </row>
    <row r="40249" spans="7:7">
      <c r="G40249" s="220"/>
    </row>
    <row r="40250" spans="7:7">
      <c r="G40250" s="220"/>
    </row>
    <row r="40251" spans="7:7">
      <c r="G40251" s="220"/>
    </row>
    <row r="40252" spans="7:7">
      <c r="G40252" s="220"/>
    </row>
    <row r="40253" spans="7:7">
      <c r="G40253" s="220"/>
    </row>
    <row r="40254" spans="7:7">
      <c r="G40254" s="220"/>
    </row>
    <row r="40255" spans="7:7">
      <c r="G40255" s="220"/>
    </row>
    <row r="40256" spans="7:7">
      <c r="G40256" s="220"/>
    </row>
    <row r="40257" spans="7:7">
      <c r="G40257" s="220"/>
    </row>
    <row r="40258" spans="7:7">
      <c r="G40258" s="220"/>
    </row>
    <row r="40259" spans="7:7">
      <c r="G40259" s="220"/>
    </row>
    <row r="40260" spans="7:7">
      <c r="G40260" s="220"/>
    </row>
    <row r="40261" spans="7:7">
      <c r="G40261" s="220"/>
    </row>
    <row r="40262" spans="7:7">
      <c r="G40262" s="220"/>
    </row>
    <row r="40263" spans="7:7">
      <c r="G40263" s="220"/>
    </row>
    <row r="40264" spans="7:7">
      <c r="G40264" s="220"/>
    </row>
    <row r="40265" spans="7:7">
      <c r="G40265" s="220"/>
    </row>
    <row r="40266" spans="7:7">
      <c r="G40266" s="220"/>
    </row>
    <row r="40267" spans="7:7">
      <c r="G40267" s="220"/>
    </row>
    <row r="40268" spans="7:7">
      <c r="G40268" s="220"/>
    </row>
    <row r="40269" spans="7:7">
      <c r="G40269" s="220"/>
    </row>
    <row r="40270" spans="7:7">
      <c r="G40270" s="220"/>
    </row>
    <row r="40271" spans="7:7">
      <c r="G40271" s="220"/>
    </row>
    <row r="40272" spans="7:7">
      <c r="G40272" s="220"/>
    </row>
    <row r="40273" spans="7:7">
      <c r="G40273" s="220"/>
    </row>
    <row r="40274" spans="7:7">
      <c r="G40274" s="220"/>
    </row>
    <row r="40275" spans="7:7">
      <c r="G40275" s="220"/>
    </row>
    <row r="40276" spans="7:7">
      <c r="G40276" s="220"/>
    </row>
    <row r="40277" spans="7:7">
      <c r="G40277" s="220"/>
    </row>
    <row r="40278" spans="7:7">
      <c r="G40278" s="220"/>
    </row>
    <row r="40279" spans="7:7">
      <c r="G40279" s="220"/>
    </row>
    <row r="40280" spans="7:7">
      <c r="G40280" s="220"/>
    </row>
    <row r="40281" spans="7:7">
      <c r="G40281" s="220"/>
    </row>
    <row r="40282" spans="7:7">
      <c r="G40282" s="220"/>
    </row>
    <row r="40283" spans="7:7">
      <c r="G40283" s="220"/>
    </row>
    <row r="40284" spans="7:7">
      <c r="G40284" s="220"/>
    </row>
    <row r="40285" spans="7:7">
      <c r="G40285" s="220"/>
    </row>
    <row r="40286" spans="7:7">
      <c r="G40286" s="220"/>
    </row>
    <row r="40287" spans="7:7">
      <c r="G40287" s="220"/>
    </row>
    <row r="40288" spans="7:7">
      <c r="G40288" s="220"/>
    </row>
    <row r="40289" spans="7:7">
      <c r="G40289" s="220"/>
    </row>
    <row r="40290" spans="7:7">
      <c r="G40290" s="220"/>
    </row>
    <row r="40291" spans="7:7">
      <c r="G40291" s="220"/>
    </row>
    <row r="40292" spans="7:7">
      <c r="G40292" s="220"/>
    </row>
    <row r="40293" spans="7:7">
      <c r="G40293" s="220"/>
    </row>
    <row r="40294" spans="7:7">
      <c r="G40294" s="220"/>
    </row>
    <row r="40295" spans="7:7">
      <c r="G40295" s="220"/>
    </row>
    <row r="40296" spans="7:7">
      <c r="G40296" s="220"/>
    </row>
    <row r="40297" spans="7:7">
      <c r="G40297" s="220"/>
    </row>
    <row r="40298" spans="7:7">
      <c r="G40298" s="220"/>
    </row>
    <row r="40299" spans="7:7">
      <c r="G40299" s="220"/>
    </row>
    <row r="40300" spans="7:7">
      <c r="G40300" s="220"/>
    </row>
    <row r="40301" spans="7:7">
      <c r="G40301" s="220"/>
    </row>
    <row r="40302" spans="7:7">
      <c r="G40302" s="220"/>
    </row>
    <row r="40303" spans="7:7">
      <c r="G40303" s="220"/>
    </row>
    <row r="40304" spans="7:7">
      <c r="G40304" s="220"/>
    </row>
    <row r="40305" spans="7:7">
      <c r="G40305" s="220"/>
    </row>
    <row r="40306" spans="7:7">
      <c r="G40306" s="220"/>
    </row>
    <row r="40307" spans="7:7">
      <c r="G40307" s="220"/>
    </row>
    <row r="40308" spans="7:7">
      <c r="G40308" s="220"/>
    </row>
    <row r="40309" spans="7:7">
      <c r="G40309" s="220"/>
    </row>
    <row r="40310" spans="7:7">
      <c r="G40310" s="220"/>
    </row>
    <row r="40311" spans="7:7">
      <c r="G40311" s="220"/>
    </row>
    <row r="40312" spans="7:7">
      <c r="G40312" s="220"/>
    </row>
    <row r="40313" spans="7:7">
      <c r="G40313" s="220"/>
    </row>
    <row r="40314" spans="7:7">
      <c r="G40314" s="220"/>
    </row>
    <row r="40315" spans="7:7">
      <c r="G40315" s="220"/>
    </row>
    <row r="40316" spans="7:7">
      <c r="G40316" s="220"/>
    </row>
    <row r="40317" spans="7:7">
      <c r="G40317" s="220"/>
    </row>
    <row r="40318" spans="7:7">
      <c r="G40318" s="220"/>
    </row>
    <row r="40319" spans="7:7">
      <c r="G40319" s="220"/>
    </row>
    <row r="40320" spans="7:7">
      <c r="G40320" s="220"/>
    </row>
    <row r="40321" spans="7:7">
      <c r="G40321" s="220"/>
    </row>
    <row r="40322" spans="7:7">
      <c r="G40322" s="220"/>
    </row>
    <row r="40323" spans="7:7">
      <c r="G40323" s="220"/>
    </row>
    <row r="40324" spans="7:7">
      <c r="G40324" s="220"/>
    </row>
    <row r="40325" spans="7:7">
      <c r="G40325" s="220"/>
    </row>
    <row r="40326" spans="7:7">
      <c r="G40326" s="220"/>
    </row>
    <row r="40327" spans="7:7">
      <c r="G40327" s="220"/>
    </row>
    <row r="40328" spans="7:7">
      <c r="G40328" s="220"/>
    </row>
    <row r="40329" spans="7:7">
      <c r="G40329" s="220"/>
    </row>
    <row r="40330" spans="7:7">
      <c r="G40330" s="220"/>
    </row>
    <row r="40331" spans="7:7">
      <c r="G40331" s="220"/>
    </row>
    <row r="40332" spans="7:7">
      <c r="G40332" s="220"/>
    </row>
    <row r="40333" spans="7:7">
      <c r="G40333" s="220"/>
    </row>
    <row r="40334" spans="7:7">
      <c r="G40334" s="220"/>
    </row>
    <row r="40335" spans="7:7">
      <c r="G40335" s="220"/>
    </row>
    <row r="40336" spans="7:7">
      <c r="G40336" s="220"/>
    </row>
    <row r="40337" spans="7:7">
      <c r="G40337" s="220"/>
    </row>
    <row r="40338" spans="7:7">
      <c r="G40338" s="220"/>
    </row>
    <row r="40339" spans="7:7">
      <c r="G40339" s="220"/>
    </row>
    <row r="40340" spans="7:7">
      <c r="G40340" s="220"/>
    </row>
    <row r="40341" spans="7:7">
      <c r="G40341" s="220"/>
    </row>
    <row r="40342" spans="7:7">
      <c r="G40342" s="220"/>
    </row>
    <row r="40343" spans="7:7">
      <c r="G40343" s="220"/>
    </row>
    <row r="40344" spans="7:7">
      <c r="G40344" s="220"/>
    </row>
    <row r="40345" spans="7:7">
      <c r="G40345" s="220"/>
    </row>
    <row r="40346" spans="7:7">
      <c r="G40346" s="220"/>
    </row>
    <row r="40347" spans="7:7">
      <c r="G40347" s="220"/>
    </row>
    <row r="40348" spans="7:7">
      <c r="G40348" s="220"/>
    </row>
    <row r="40349" spans="7:7">
      <c r="G40349" s="220"/>
    </row>
    <row r="40350" spans="7:7">
      <c r="G40350" s="220"/>
    </row>
    <row r="40351" spans="7:7">
      <c r="G40351" s="220"/>
    </row>
    <row r="40352" spans="7:7">
      <c r="G40352" s="220"/>
    </row>
    <row r="40353" spans="7:7">
      <c r="G40353" s="220"/>
    </row>
    <row r="40354" spans="7:7">
      <c r="G40354" s="220"/>
    </row>
    <row r="40355" spans="7:7">
      <c r="G40355" s="220"/>
    </row>
    <row r="40356" spans="7:7">
      <c r="G40356" s="220"/>
    </row>
    <row r="40357" spans="7:7">
      <c r="G40357" s="220"/>
    </row>
    <row r="40358" spans="7:7">
      <c r="G40358" s="220"/>
    </row>
    <row r="40359" spans="7:7">
      <c r="G40359" s="220"/>
    </row>
    <row r="40360" spans="7:7">
      <c r="G40360" s="220"/>
    </row>
    <row r="40361" spans="7:7">
      <c r="G40361" s="220"/>
    </row>
    <row r="40362" spans="7:7">
      <c r="G40362" s="220"/>
    </row>
    <row r="40363" spans="7:7">
      <c r="G40363" s="220"/>
    </row>
    <row r="40364" spans="7:7">
      <c r="G40364" s="220"/>
    </row>
    <row r="40365" spans="7:7">
      <c r="G40365" s="220"/>
    </row>
    <row r="40366" spans="7:7">
      <c r="G40366" s="220"/>
    </row>
    <row r="40367" spans="7:7">
      <c r="G40367" s="220"/>
    </row>
    <row r="40368" spans="7:7">
      <c r="G40368" s="220"/>
    </row>
    <row r="40369" spans="7:7">
      <c r="G40369" s="220"/>
    </row>
    <row r="40370" spans="7:7">
      <c r="G40370" s="220"/>
    </row>
    <row r="40371" spans="7:7">
      <c r="G40371" s="220"/>
    </row>
    <row r="40372" spans="7:7">
      <c r="G40372" s="220"/>
    </row>
    <row r="40373" spans="7:7">
      <c r="G40373" s="220"/>
    </row>
    <row r="40374" spans="7:7">
      <c r="G40374" s="220"/>
    </row>
    <row r="40375" spans="7:7">
      <c r="G40375" s="220"/>
    </row>
    <row r="40376" spans="7:7">
      <c r="G40376" s="220"/>
    </row>
    <row r="40377" spans="7:7">
      <c r="G40377" s="220"/>
    </row>
    <row r="40378" spans="7:7">
      <c r="G40378" s="220"/>
    </row>
    <row r="40379" spans="7:7">
      <c r="G40379" s="220"/>
    </row>
    <row r="40380" spans="7:7">
      <c r="G40380" s="220"/>
    </row>
    <row r="40381" spans="7:7">
      <c r="G40381" s="220"/>
    </row>
    <row r="40382" spans="7:7">
      <c r="G40382" s="220"/>
    </row>
    <row r="40383" spans="7:7">
      <c r="G40383" s="220"/>
    </row>
    <row r="40384" spans="7:7">
      <c r="G40384" s="220"/>
    </row>
    <row r="40385" spans="7:7">
      <c r="G40385" s="220"/>
    </row>
    <row r="40386" spans="7:7">
      <c r="G40386" s="220"/>
    </row>
    <row r="40387" spans="7:7">
      <c r="G40387" s="220"/>
    </row>
    <row r="40388" spans="7:7">
      <c r="G40388" s="220"/>
    </row>
    <row r="40389" spans="7:7">
      <c r="G40389" s="220"/>
    </row>
    <row r="40390" spans="7:7">
      <c r="G40390" s="220"/>
    </row>
    <row r="40391" spans="7:7">
      <c r="G40391" s="220"/>
    </row>
    <row r="40392" spans="7:7">
      <c r="G40392" s="220"/>
    </row>
    <row r="40393" spans="7:7">
      <c r="G40393" s="220"/>
    </row>
    <row r="40394" spans="7:7">
      <c r="G40394" s="220"/>
    </row>
    <row r="40395" spans="7:7">
      <c r="G40395" s="220"/>
    </row>
    <row r="40396" spans="7:7">
      <c r="G40396" s="220"/>
    </row>
    <row r="40397" spans="7:7">
      <c r="G40397" s="220"/>
    </row>
    <row r="40398" spans="7:7">
      <c r="G40398" s="220"/>
    </row>
    <row r="40399" spans="7:7">
      <c r="G40399" s="220"/>
    </row>
    <row r="40400" spans="7:7">
      <c r="G40400" s="220"/>
    </row>
    <row r="40401" spans="7:7">
      <c r="G40401" s="220"/>
    </row>
    <row r="40402" spans="7:7">
      <c r="G40402" s="220"/>
    </row>
    <row r="40403" spans="7:7">
      <c r="G40403" s="220"/>
    </row>
    <row r="40404" spans="7:7">
      <c r="G40404" s="220"/>
    </row>
    <row r="40405" spans="7:7">
      <c r="G40405" s="220"/>
    </row>
    <row r="40406" spans="7:7">
      <c r="G40406" s="220"/>
    </row>
    <row r="40407" spans="7:7">
      <c r="G40407" s="220"/>
    </row>
    <row r="40408" spans="7:7">
      <c r="G40408" s="220"/>
    </row>
    <row r="40409" spans="7:7">
      <c r="G40409" s="220"/>
    </row>
    <row r="40410" spans="7:7">
      <c r="G40410" s="220"/>
    </row>
    <row r="40411" spans="7:7">
      <c r="G40411" s="220"/>
    </row>
    <row r="40412" spans="7:7">
      <c r="G40412" s="220"/>
    </row>
    <row r="40413" spans="7:7">
      <c r="G40413" s="220"/>
    </row>
    <row r="40414" spans="7:7">
      <c r="G40414" s="220"/>
    </row>
    <row r="40415" spans="7:7">
      <c r="G40415" s="220"/>
    </row>
    <row r="40416" spans="7:7">
      <c r="G40416" s="220"/>
    </row>
    <row r="40417" spans="7:7">
      <c r="G40417" s="220"/>
    </row>
    <row r="40418" spans="7:7">
      <c r="G40418" s="220"/>
    </row>
    <row r="40419" spans="7:7">
      <c r="G40419" s="220"/>
    </row>
    <row r="40420" spans="7:7">
      <c r="G40420" s="220"/>
    </row>
    <row r="40421" spans="7:7">
      <c r="G40421" s="220"/>
    </row>
    <row r="40422" spans="7:7">
      <c r="G40422" s="220"/>
    </row>
    <row r="40423" spans="7:7">
      <c r="G40423" s="220"/>
    </row>
    <row r="40424" spans="7:7">
      <c r="G40424" s="220"/>
    </row>
    <row r="40425" spans="7:7">
      <c r="G40425" s="220"/>
    </row>
    <row r="40426" spans="7:7">
      <c r="G40426" s="220"/>
    </row>
    <row r="40427" spans="7:7">
      <c r="G40427" s="220"/>
    </row>
    <row r="40428" spans="7:7">
      <c r="G40428" s="220"/>
    </row>
    <row r="40429" spans="7:7">
      <c r="G40429" s="220"/>
    </row>
    <row r="40430" spans="7:7">
      <c r="G40430" s="220"/>
    </row>
    <row r="40431" spans="7:7">
      <c r="G40431" s="220"/>
    </row>
    <row r="40432" spans="7:7">
      <c r="G40432" s="220"/>
    </row>
    <row r="40433" spans="7:7">
      <c r="G40433" s="220"/>
    </row>
    <row r="40434" spans="7:7">
      <c r="G40434" s="220"/>
    </row>
    <row r="40435" spans="7:7">
      <c r="G40435" s="220"/>
    </row>
    <row r="40436" spans="7:7">
      <c r="G40436" s="220"/>
    </row>
    <row r="40437" spans="7:7">
      <c r="G40437" s="220"/>
    </row>
    <row r="40438" spans="7:7">
      <c r="G40438" s="220"/>
    </row>
    <row r="40439" spans="7:7">
      <c r="G40439" s="220"/>
    </row>
    <row r="40440" spans="7:7">
      <c r="G40440" s="220"/>
    </row>
    <row r="40441" spans="7:7">
      <c r="G40441" s="220"/>
    </row>
    <row r="40442" spans="7:7">
      <c r="G40442" s="220"/>
    </row>
    <row r="40443" spans="7:7">
      <c r="G40443" s="220"/>
    </row>
    <row r="40444" spans="7:7">
      <c r="G40444" s="220"/>
    </row>
    <row r="40445" spans="7:7">
      <c r="G40445" s="220"/>
    </row>
    <row r="40446" spans="7:7">
      <c r="G40446" s="220"/>
    </row>
    <row r="40447" spans="7:7">
      <c r="G40447" s="220"/>
    </row>
    <row r="40448" spans="7:7">
      <c r="G40448" s="220"/>
    </row>
    <row r="40449" spans="7:7">
      <c r="G40449" s="220"/>
    </row>
    <row r="40450" spans="7:7">
      <c r="G40450" s="220"/>
    </row>
    <row r="40451" spans="7:7">
      <c r="G40451" s="220"/>
    </row>
    <row r="40452" spans="7:7">
      <c r="G40452" s="220"/>
    </row>
    <row r="40453" spans="7:7">
      <c r="G40453" s="220"/>
    </row>
    <row r="40454" spans="7:7">
      <c r="G40454" s="220"/>
    </row>
    <row r="40455" spans="7:7">
      <c r="G40455" s="220"/>
    </row>
    <row r="40456" spans="7:7">
      <c r="G40456" s="220"/>
    </row>
    <row r="40457" spans="7:7">
      <c r="G40457" s="220"/>
    </row>
    <row r="40458" spans="7:7">
      <c r="G40458" s="220"/>
    </row>
    <row r="40459" spans="7:7">
      <c r="G40459" s="220"/>
    </row>
    <row r="40460" spans="7:7">
      <c r="G40460" s="220"/>
    </row>
    <row r="40461" spans="7:7">
      <c r="G40461" s="220"/>
    </row>
    <row r="40462" spans="7:7">
      <c r="G40462" s="220"/>
    </row>
    <row r="40463" spans="7:7">
      <c r="G40463" s="220"/>
    </row>
    <row r="40464" spans="7:7">
      <c r="G40464" s="220"/>
    </row>
    <row r="40465" spans="7:7">
      <c r="G40465" s="220"/>
    </row>
    <row r="40466" spans="7:7">
      <c r="G40466" s="220"/>
    </row>
    <row r="40467" spans="7:7">
      <c r="G40467" s="220"/>
    </row>
    <row r="40468" spans="7:7">
      <c r="G40468" s="220"/>
    </row>
    <row r="40469" spans="7:7">
      <c r="G40469" s="220"/>
    </row>
    <row r="40470" spans="7:7">
      <c r="G40470" s="220"/>
    </row>
    <row r="40471" spans="7:7">
      <c r="G40471" s="220"/>
    </row>
    <row r="40472" spans="7:7">
      <c r="G40472" s="220"/>
    </row>
    <row r="40473" spans="7:7">
      <c r="G40473" s="220"/>
    </row>
    <row r="40474" spans="7:7">
      <c r="G40474" s="220"/>
    </row>
    <row r="40475" spans="7:7">
      <c r="G40475" s="220"/>
    </row>
    <row r="40476" spans="7:7">
      <c r="G40476" s="220"/>
    </row>
    <row r="40477" spans="7:7">
      <c r="G40477" s="220"/>
    </row>
    <row r="40478" spans="7:7">
      <c r="G40478" s="220"/>
    </row>
    <row r="40479" spans="7:7">
      <c r="G40479" s="220"/>
    </row>
    <row r="40480" spans="7:7">
      <c r="G40480" s="220"/>
    </row>
    <row r="40481" spans="7:7">
      <c r="G40481" s="220"/>
    </row>
    <row r="40482" spans="7:7">
      <c r="G40482" s="220"/>
    </row>
    <row r="40483" spans="7:7">
      <c r="G40483" s="220"/>
    </row>
    <row r="40484" spans="7:7">
      <c r="G40484" s="220"/>
    </row>
    <row r="40485" spans="7:7">
      <c r="G40485" s="220"/>
    </row>
    <row r="40486" spans="7:7">
      <c r="G40486" s="220"/>
    </row>
    <row r="40487" spans="7:7">
      <c r="G40487" s="220"/>
    </row>
    <row r="40488" spans="7:7">
      <c r="G40488" s="220"/>
    </row>
    <row r="40489" spans="7:7">
      <c r="G40489" s="220"/>
    </row>
    <row r="40490" spans="7:7">
      <c r="G40490" s="220"/>
    </row>
    <row r="40491" spans="7:7">
      <c r="G40491" s="220"/>
    </row>
    <row r="40492" spans="7:7">
      <c r="G40492" s="220"/>
    </row>
    <row r="40493" spans="7:7">
      <c r="G40493" s="220"/>
    </row>
    <row r="40494" spans="7:7">
      <c r="G40494" s="220"/>
    </row>
    <row r="40495" spans="7:7">
      <c r="G40495" s="220"/>
    </row>
    <row r="40496" spans="7:7">
      <c r="G40496" s="220"/>
    </row>
    <row r="40497" spans="7:7">
      <c r="G40497" s="220"/>
    </row>
    <row r="40498" spans="7:7">
      <c r="G40498" s="220"/>
    </row>
    <row r="40499" spans="7:7">
      <c r="G40499" s="220"/>
    </row>
    <row r="40500" spans="7:7">
      <c r="G40500" s="220"/>
    </row>
    <row r="40501" spans="7:7">
      <c r="G40501" s="220"/>
    </row>
    <row r="40502" spans="7:7">
      <c r="G40502" s="220"/>
    </row>
    <row r="40503" spans="7:7">
      <c r="G40503" s="220"/>
    </row>
    <row r="40504" spans="7:7">
      <c r="G40504" s="220"/>
    </row>
    <row r="40505" spans="7:7">
      <c r="G40505" s="220"/>
    </row>
    <row r="40506" spans="7:7">
      <c r="G40506" s="220"/>
    </row>
    <row r="40507" spans="7:7">
      <c r="G40507" s="220"/>
    </row>
    <row r="40508" spans="7:7">
      <c r="G40508" s="220"/>
    </row>
    <row r="40509" spans="7:7">
      <c r="G40509" s="220"/>
    </row>
    <row r="40510" spans="7:7">
      <c r="G40510" s="220"/>
    </row>
    <row r="40511" spans="7:7">
      <c r="G40511" s="220"/>
    </row>
    <row r="40512" spans="7:7">
      <c r="G40512" s="220"/>
    </row>
    <row r="40513" spans="7:7">
      <c r="G40513" s="220"/>
    </row>
    <row r="40514" spans="7:7">
      <c r="G40514" s="220"/>
    </row>
    <row r="40515" spans="7:7">
      <c r="G40515" s="220"/>
    </row>
    <row r="40516" spans="7:7">
      <c r="G40516" s="220"/>
    </row>
    <row r="40517" spans="7:7">
      <c r="G40517" s="220"/>
    </row>
    <row r="40518" spans="7:7">
      <c r="G40518" s="220"/>
    </row>
    <row r="40519" spans="7:7">
      <c r="G40519" s="220"/>
    </row>
    <row r="40520" spans="7:7">
      <c r="G40520" s="220"/>
    </row>
    <row r="40521" spans="7:7">
      <c r="G40521" s="220"/>
    </row>
    <row r="40522" spans="7:7">
      <c r="G40522" s="220"/>
    </row>
    <row r="40523" spans="7:7">
      <c r="G40523" s="220"/>
    </row>
    <row r="40524" spans="7:7">
      <c r="G40524" s="220"/>
    </row>
    <row r="40525" spans="7:7">
      <c r="G40525" s="220"/>
    </row>
    <row r="40526" spans="7:7">
      <c r="G40526" s="220"/>
    </row>
    <row r="40527" spans="7:7">
      <c r="G40527" s="220"/>
    </row>
    <row r="40528" spans="7:7">
      <c r="G40528" s="220"/>
    </row>
    <row r="40529" spans="7:7">
      <c r="G40529" s="220"/>
    </row>
    <row r="40530" spans="7:7">
      <c r="G40530" s="220"/>
    </row>
    <row r="40531" spans="7:7">
      <c r="G40531" s="220"/>
    </row>
    <row r="40532" spans="7:7">
      <c r="G40532" s="220"/>
    </row>
    <row r="40533" spans="7:7">
      <c r="G40533" s="220"/>
    </row>
    <row r="40534" spans="7:7">
      <c r="G40534" s="220"/>
    </row>
    <row r="40535" spans="7:7">
      <c r="G40535" s="220"/>
    </row>
    <row r="40536" spans="7:7">
      <c r="G40536" s="220"/>
    </row>
    <row r="40537" spans="7:7">
      <c r="G40537" s="220"/>
    </row>
    <row r="40538" spans="7:7">
      <c r="G40538" s="220"/>
    </row>
    <row r="40539" spans="7:7">
      <c r="G40539" s="220"/>
    </row>
    <row r="40540" spans="7:7">
      <c r="G40540" s="220"/>
    </row>
    <row r="40541" spans="7:7">
      <c r="G40541" s="220"/>
    </row>
    <row r="40542" spans="7:7">
      <c r="G40542" s="220"/>
    </row>
    <row r="40543" spans="7:7">
      <c r="G40543" s="220"/>
    </row>
    <row r="40544" spans="7:7">
      <c r="G40544" s="220"/>
    </row>
    <row r="40545" spans="7:7">
      <c r="G40545" s="220"/>
    </row>
    <row r="40546" spans="7:7">
      <c r="G40546" s="220"/>
    </row>
    <row r="40547" spans="7:7">
      <c r="G40547" s="220"/>
    </row>
    <row r="40548" spans="7:7">
      <c r="G40548" s="220"/>
    </row>
    <row r="40549" spans="7:7">
      <c r="G40549" s="220"/>
    </row>
    <row r="40550" spans="7:7">
      <c r="G40550" s="220"/>
    </row>
    <row r="40551" spans="7:7">
      <c r="G40551" s="220"/>
    </row>
    <row r="40552" spans="7:7">
      <c r="G40552" s="220"/>
    </row>
    <row r="40553" spans="7:7">
      <c r="G40553" s="220"/>
    </row>
    <row r="40554" spans="7:7">
      <c r="G40554" s="220"/>
    </row>
    <row r="40555" spans="7:7">
      <c r="G40555" s="220"/>
    </row>
    <row r="40556" spans="7:7">
      <c r="G40556" s="220"/>
    </row>
    <row r="40557" spans="7:7">
      <c r="G40557" s="220"/>
    </row>
    <row r="40558" spans="7:7">
      <c r="G40558" s="220"/>
    </row>
    <row r="40559" spans="7:7">
      <c r="G40559" s="220"/>
    </row>
    <row r="40560" spans="7:7">
      <c r="G40560" s="220"/>
    </row>
    <row r="40561" spans="7:7">
      <c r="G40561" s="220"/>
    </row>
    <row r="40562" spans="7:7">
      <c r="G40562" s="220"/>
    </row>
    <row r="40563" spans="7:7">
      <c r="G40563" s="220"/>
    </row>
    <row r="40564" spans="7:7">
      <c r="G40564" s="220"/>
    </row>
    <row r="40565" spans="7:7">
      <c r="G40565" s="220"/>
    </row>
    <row r="40566" spans="7:7">
      <c r="G40566" s="220"/>
    </row>
    <row r="40567" spans="7:7">
      <c r="G40567" s="220"/>
    </row>
    <row r="40568" spans="7:7">
      <c r="G40568" s="220"/>
    </row>
    <row r="40569" spans="7:7">
      <c r="G40569" s="220"/>
    </row>
    <row r="40570" spans="7:7">
      <c r="G40570" s="220"/>
    </row>
    <row r="40571" spans="7:7">
      <c r="G40571" s="220"/>
    </row>
    <row r="40572" spans="7:7">
      <c r="G40572" s="220"/>
    </row>
    <row r="40573" spans="7:7">
      <c r="G40573" s="220"/>
    </row>
    <row r="40574" spans="7:7">
      <c r="G40574" s="220"/>
    </row>
    <row r="40575" spans="7:7">
      <c r="G40575" s="220"/>
    </row>
    <row r="40576" spans="7:7">
      <c r="G40576" s="220"/>
    </row>
    <row r="40577" spans="7:7">
      <c r="G40577" s="220"/>
    </row>
    <row r="40578" spans="7:7">
      <c r="G40578" s="220"/>
    </row>
    <row r="40579" spans="7:7">
      <c r="G40579" s="220"/>
    </row>
    <row r="40580" spans="7:7">
      <c r="G40580" s="220"/>
    </row>
    <row r="40581" spans="7:7">
      <c r="G40581" s="220"/>
    </row>
    <row r="40582" spans="7:7">
      <c r="G40582" s="220"/>
    </row>
    <row r="40583" spans="7:7">
      <c r="G40583" s="220"/>
    </row>
    <row r="40584" spans="7:7">
      <c r="G40584" s="220"/>
    </row>
    <row r="40585" spans="7:7">
      <c r="G40585" s="220"/>
    </row>
    <row r="40586" spans="7:7">
      <c r="G40586" s="220"/>
    </row>
    <row r="40587" spans="7:7">
      <c r="G40587" s="220"/>
    </row>
    <row r="40588" spans="7:7">
      <c r="G40588" s="220"/>
    </row>
    <row r="40589" spans="7:7">
      <c r="G40589" s="220"/>
    </row>
    <row r="40590" spans="7:7">
      <c r="G40590" s="220"/>
    </row>
    <row r="40591" spans="7:7">
      <c r="G40591" s="220"/>
    </row>
    <row r="40592" spans="7:7">
      <c r="G40592" s="220"/>
    </row>
    <row r="40593" spans="7:7">
      <c r="G40593" s="220"/>
    </row>
    <row r="40594" spans="7:7">
      <c r="G40594" s="220"/>
    </row>
    <row r="40595" spans="7:7">
      <c r="G40595" s="220"/>
    </row>
    <row r="40596" spans="7:7">
      <c r="G40596" s="220"/>
    </row>
    <row r="40597" spans="7:7">
      <c r="G40597" s="220"/>
    </row>
    <row r="40598" spans="7:7">
      <c r="G40598" s="220"/>
    </row>
    <row r="40599" spans="7:7">
      <c r="G40599" s="220"/>
    </row>
    <row r="40600" spans="7:7">
      <c r="G40600" s="220"/>
    </row>
    <row r="40601" spans="7:7">
      <c r="G40601" s="220"/>
    </row>
    <row r="40602" spans="7:7">
      <c r="G40602" s="220"/>
    </row>
    <row r="40603" spans="7:7">
      <c r="G40603" s="220"/>
    </row>
    <row r="40604" spans="7:7">
      <c r="G40604" s="220"/>
    </row>
    <row r="40605" spans="7:7">
      <c r="G40605" s="220"/>
    </row>
    <row r="40606" spans="7:7">
      <c r="G40606" s="220"/>
    </row>
    <row r="40607" spans="7:7">
      <c r="G40607" s="220"/>
    </row>
    <row r="40608" spans="7:7">
      <c r="G40608" s="220"/>
    </row>
    <row r="40609" spans="7:7">
      <c r="G40609" s="220"/>
    </row>
    <row r="40610" spans="7:7">
      <c r="G40610" s="220"/>
    </row>
    <row r="40611" spans="7:7">
      <c r="G40611" s="220"/>
    </row>
    <row r="40612" spans="7:7">
      <c r="G40612" s="220"/>
    </row>
    <row r="40613" spans="7:7">
      <c r="G40613" s="220"/>
    </row>
    <row r="40614" spans="7:7">
      <c r="G40614" s="220"/>
    </row>
    <row r="40615" spans="7:7">
      <c r="G40615" s="220"/>
    </row>
    <row r="40616" spans="7:7">
      <c r="G40616" s="220"/>
    </row>
    <row r="40617" spans="7:7">
      <c r="G40617" s="220"/>
    </row>
    <row r="40618" spans="7:7">
      <c r="G40618" s="220"/>
    </row>
    <row r="40619" spans="7:7">
      <c r="G40619" s="220"/>
    </row>
    <row r="40620" spans="7:7">
      <c r="G40620" s="220"/>
    </row>
    <row r="40621" spans="7:7">
      <c r="G40621" s="220"/>
    </row>
    <row r="40622" spans="7:7">
      <c r="G40622" s="220"/>
    </row>
    <row r="40623" spans="7:7">
      <c r="G40623" s="220"/>
    </row>
    <row r="40624" spans="7:7">
      <c r="G40624" s="220"/>
    </row>
    <row r="40625" spans="7:7">
      <c r="G40625" s="220"/>
    </row>
    <row r="40626" spans="7:7">
      <c r="G40626" s="220"/>
    </row>
    <row r="40627" spans="7:7">
      <c r="G40627" s="220"/>
    </row>
    <row r="40628" spans="7:7">
      <c r="G40628" s="220"/>
    </row>
    <row r="40629" spans="7:7">
      <c r="G40629" s="220"/>
    </row>
    <row r="40630" spans="7:7">
      <c r="G40630" s="220"/>
    </row>
    <row r="40631" spans="7:7">
      <c r="G40631" s="220"/>
    </row>
    <row r="40632" spans="7:7">
      <c r="G40632" s="220"/>
    </row>
    <row r="40633" spans="7:7">
      <c r="G40633" s="220"/>
    </row>
    <row r="40634" spans="7:7">
      <c r="G40634" s="220"/>
    </row>
    <row r="40635" spans="7:7">
      <c r="G40635" s="220"/>
    </row>
    <row r="40636" spans="7:7">
      <c r="G40636" s="220"/>
    </row>
    <row r="40637" spans="7:7">
      <c r="G40637" s="220"/>
    </row>
    <row r="40638" spans="7:7">
      <c r="G40638" s="220"/>
    </row>
    <row r="40639" spans="7:7">
      <c r="G40639" s="220"/>
    </row>
    <row r="40640" spans="7:7">
      <c r="G40640" s="220"/>
    </row>
    <row r="40641" spans="7:7">
      <c r="G40641" s="220"/>
    </row>
    <row r="40642" spans="7:7">
      <c r="G40642" s="220"/>
    </row>
    <row r="40643" spans="7:7">
      <c r="G40643" s="220"/>
    </row>
    <row r="40644" spans="7:7">
      <c r="G40644" s="220"/>
    </row>
    <row r="40645" spans="7:7">
      <c r="G40645" s="220"/>
    </row>
    <row r="40646" spans="7:7">
      <c r="G40646" s="220"/>
    </row>
    <row r="40647" spans="7:7">
      <c r="G40647" s="220"/>
    </row>
    <row r="40648" spans="7:7">
      <c r="G40648" s="220"/>
    </row>
    <row r="40649" spans="7:7">
      <c r="G40649" s="220"/>
    </row>
    <row r="40650" spans="7:7">
      <c r="G40650" s="220"/>
    </row>
    <row r="40651" spans="7:7">
      <c r="G40651" s="220"/>
    </row>
    <row r="40652" spans="7:7">
      <c r="G40652" s="220"/>
    </row>
    <row r="40653" spans="7:7">
      <c r="G40653" s="220"/>
    </row>
    <row r="40654" spans="7:7">
      <c r="G40654" s="220"/>
    </row>
    <row r="40655" spans="7:7">
      <c r="G40655" s="220"/>
    </row>
    <row r="40656" spans="7:7">
      <c r="G40656" s="220"/>
    </row>
    <row r="40657" spans="7:7">
      <c r="G40657" s="220"/>
    </row>
    <row r="40658" spans="7:7">
      <c r="G40658" s="220"/>
    </row>
    <row r="40659" spans="7:7">
      <c r="G40659" s="220"/>
    </row>
    <row r="40660" spans="7:7">
      <c r="G40660" s="220"/>
    </row>
    <row r="40661" spans="7:7">
      <c r="G40661" s="220"/>
    </row>
    <row r="40662" spans="7:7">
      <c r="G40662" s="220"/>
    </row>
    <row r="40663" spans="7:7">
      <c r="G40663" s="220"/>
    </row>
    <row r="40664" spans="7:7">
      <c r="G40664" s="220"/>
    </row>
    <row r="40665" spans="7:7">
      <c r="G40665" s="220"/>
    </row>
    <row r="40666" spans="7:7">
      <c r="G40666" s="220"/>
    </row>
    <row r="40667" spans="7:7">
      <c r="G40667" s="220"/>
    </row>
    <row r="40668" spans="7:7">
      <c r="G40668" s="220"/>
    </row>
    <row r="40669" spans="7:7">
      <c r="G40669" s="220"/>
    </row>
    <row r="40670" spans="7:7">
      <c r="G40670" s="220"/>
    </row>
    <row r="40671" spans="7:7">
      <c r="G40671" s="220"/>
    </row>
    <row r="40672" spans="7:7">
      <c r="G40672" s="220"/>
    </row>
    <row r="40673" spans="7:7">
      <c r="G40673" s="220"/>
    </row>
    <row r="40674" spans="7:7">
      <c r="G40674" s="220"/>
    </row>
    <row r="40675" spans="7:7">
      <c r="G40675" s="220"/>
    </row>
    <row r="40676" spans="7:7">
      <c r="G40676" s="220"/>
    </row>
    <row r="40677" spans="7:7">
      <c r="G40677" s="220"/>
    </row>
    <row r="40678" spans="7:7">
      <c r="G40678" s="220"/>
    </row>
    <row r="40679" spans="7:7">
      <c r="G40679" s="220"/>
    </row>
    <row r="40680" spans="7:7">
      <c r="G40680" s="220"/>
    </row>
    <row r="40681" spans="7:7">
      <c r="G40681" s="220"/>
    </row>
    <row r="40682" spans="7:7">
      <c r="G40682" s="220"/>
    </row>
    <row r="40683" spans="7:7">
      <c r="G40683" s="220"/>
    </row>
    <row r="40684" spans="7:7">
      <c r="G40684" s="220"/>
    </row>
    <row r="40685" spans="7:7">
      <c r="G40685" s="220"/>
    </row>
    <row r="40686" spans="7:7">
      <c r="G40686" s="220"/>
    </row>
    <row r="40687" spans="7:7">
      <c r="G40687" s="220"/>
    </row>
    <row r="40688" spans="7:7">
      <c r="G40688" s="220"/>
    </row>
    <row r="40689" spans="7:7">
      <c r="G40689" s="220"/>
    </row>
    <row r="40690" spans="7:7">
      <c r="G40690" s="220"/>
    </row>
    <row r="40691" spans="7:7">
      <c r="G40691" s="220"/>
    </row>
    <row r="40692" spans="7:7">
      <c r="G40692" s="220"/>
    </row>
    <row r="40693" spans="7:7">
      <c r="G40693" s="220"/>
    </row>
    <row r="40694" spans="7:7">
      <c r="G40694" s="220"/>
    </row>
    <row r="40695" spans="7:7">
      <c r="G40695" s="220"/>
    </row>
    <row r="40696" spans="7:7">
      <c r="G40696" s="220"/>
    </row>
    <row r="40697" spans="7:7">
      <c r="G40697" s="220"/>
    </row>
    <row r="40698" spans="7:7">
      <c r="G40698" s="220"/>
    </row>
    <row r="40699" spans="7:7">
      <c r="G40699" s="220"/>
    </row>
    <row r="40700" spans="7:7">
      <c r="G40700" s="220"/>
    </row>
    <row r="40701" spans="7:7">
      <c r="G40701" s="220"/>
    </row>
    <row r="40702" spans="7:7">
      <c r="G40702" s="220"/>
    </row>
    <row r="40703" spans="7:7">
      <c r="G40703" s="220"/>
    </row>
    <row r="40704" spans="7:7">
      <c r="G40704" s="220"/>
    </row>
    <row r="40705" spans="7:7">
      <c r="G40705" s="220"/>
    </row>
    <row r="40706" spans="7:7">
      <c r="G40706" s="220"/>
    </row>
    <row r="40707" spans="7:7">
      <c r="G40707" s="220"/>
    </row>
    <row r="40708" spans="7:7">
      <c r="G40708" s="220"/>
    </row>
    <row r="40709" spans="7:7">
      <c r="G40709" s="220"/>
    </row>
    <row r="40710" spans="7:7">
      <c r="G40710" s="220"/>
    </row>
    <row r="40711" spans="7:7">
      <c r="G40711" s="220"/>
    </row>
    <row r="40712" spans="7:7">
      <c r="G40712" s="220"/>
    </row>
    <row r="40713" spans="7:7">
      <c r="G40713" s="220"/>
    </row>
    <row r="40714" spans="7:7">
      <c r="G40714" s="220"/>
    </row>
    <row r="40715" spans="7:7">
      <c r="G40715" s="220"/>
    </row>
    <row r="40716" spans="7:7">
      <c r="G40716" s="220"/>
    </row>
    <row r="40717" spans="7:7">
      <c r="G40717" s="220"/>
    </row>
    <row r="40718" spans="7:7">
      <c r="G40718" s="220"/>
    </row>
    <row r="40719" spans="7:7">
      <c r="G40719" s="220"/>
    </row>
    <row r="40720" spans="7:7">
      <c r="G40720" s="220"/>
    </row>
    <row r="40721" spans="7:7">
      <c r="G40721" s="220"/>
    </row>
    <row r="40722" spans="7:7">
      <c r="G40722" s="220"/>
    </row>
    <row r="40723" spans="7:7">
      <c r="G40723" s="220"/>
    </row>
    <row r="40724" spans="7:7">
      <c r="G40724" s="220"/>
    </row>
    <row r="40725" spans="7:7">
      <c r="G40725" s="220"/>
    </row>
    <row r="40726" spans="7:7">
      <c r="G40726" s="220"/>
    </row>
    <row r="40727" spans="7:7">
      <c r="G40727" s="220"/>
    </row>
    <row r="40728" spans="7:7">
      <c r="G40728" s="220"/>
    </row>
    <row r="40729" spans="7:7">
      <c r="G40729" s="220"/>
    </row>
    <row r="40730" spans="7:7">
      <c r="G40730" s="220"/>
    </row>
    <row r="40731" spans="7:7">
      <c r="G40731" s="220"/>
    </row>
    <row r="40732" spans="7:7">
      <c r="G40732" s="220"/>
    </row>
    <row r="40733" spans="7:7">
      <c r="G40733" s="220"/>
    </row>
    <row r="40734" spans="7:7">
      <c r="G40734" s="220"/>
    </row>
    <row r="40735" spans="7:7">
      <c r="G40735" s="220"/>
    </row>
    <row r="40736" spans="7:7">
      <c r="G40736" s="220"/>
    </row>
    <row r="40737" spans="7:7">
      <c r="G40737" s="220"/>
    </row>
    <row r="40738" spans="7:7">
      <c r="G40738" s="220"/>
    </row>
    <row r="40739" spans="7:7">
      <c r="G40739" s="220"/>
    </row>
    <row r="40740" spans="7:7">
      <c r="G40740" s="220"/>
    </row>
    <row r="40741" spans="7:7">
      <c r="G40741" s="220"/>
    </row>
    <row r="40742" spans="7:7">
      <c r="G40742" s="220"/>
    </row>
    <row r="40743" spans="7:7">
      <c r="G40743" s="220"/>
    </row>
    <row r="40744" spans="7:7">
      <c r="G40744" s="220"/>
    </row>
    <row r="40745" spans="7:7">
      <c r="G40745" s="220"/>
    </row>
    <row r="40746" spans="7:7">
      <c r="G40746" s="220"/>
    </row>
    <row r="40747" spans="7:7">
      <c r="G40747" s="220"/>
    </row>
    <row r="40748" spans="7:7">
      <c r="G40748" s="220"/>
    </row>
    <row r="40749" spans="7:7">
      <c r="G40749" s="220"/>
    </row>
    <row r="40750" spans="7:7">
      <c r="G40750" s="220"/>
    </row>
    <row r="40751" spans="7:7">
      <c r="G40751" s="220"/>
    </row>
    <row r="40752" spans="7:7">
      <c r="G40752" s="220"/>
    </row>
    <row r="40753" spans="7:7">
      <c r="G40753" s="220"/>
    </row>
    <row r="40754" spans="7:7">
      <c r="G40754" s="220"/>
    </row>
    <row r="40755" spans="7:7">
      <c r="G40755" s="220"/>
    </row>
    <row r="40756" spans="7:7">
      <c r="G40756" s="220"/>
    </row>
    <row r="40757" spans="7:7">
      <c r="G40757" s="220"/>
    </row>
    <row r="40758" spans="7:7">
      <c r="G40758" s="220"/>
    </row>
    <row r="40759" spans="7:7">
      <c r="G40759" s="220"/>
    </row>
    <row r="40760" spans="7:7">
      <c r="G40760" s="220"/>
    </row>
    <row r="40761" spans="7:7">
      <c r="G40761" s="220"/>
    </row>
    <row r="40762" spans="7:7">
      <c r="G40762" s="220"/>
    </row>
    <row r="40763" spans="7:7">
      <c r="G40763" s="220"/>
    </row>
    <row r="40764" spans="7:7">
      <c r="G40764" s="220"/>
    </row>
    <row r="40765" spans="7:7">
      <c r="G40765" s="220"/>
    </row>
    <row r="40766" spans="7:7">
      <c r="G40766" s="220"/>
    </row>
    <row r="40767" spans="7:7">
      <c r="G40767" s="220"/>
    </row>
    <row r="40768" spans="7:7">
      <c r="G40768" s="220"/>
    </row>
    <row r="40769" spans="7:7">
      <c r="G40769" s="220"/>
    </row>
    <row r="40770" spans="7:7">
      <c r="G40770" s="220"/>
    </row>
    <row r="40771" spans="7:7">
      <c r="G40771" s="220"/>
    </row>
    <row r="40772" spans="7:7">
      <c r="G40772" s="220"/>
    </row>
    <row r="40773" spans="7:7">
      <c r="G40773" s="220"/>
    </row>
    <row r="40774" spans="7:7">
      <c r="G40774" s="220"/>
    </row>
    <row r="40775" spans="7:7">
      <c r="G40775" s="220"/>
    </row>
    <row r="40776" spans="7:7">
      <c r="G40776" s="220"/>
    </row>
    <row r="40777" spans="7:7">
      <c r="G40777" s="220"/>
    </row>
    <row r="40778" spans="7:7">
      <c r="G40778" s="220"/>
    </row>
    <row r="40779" spans="7:7">
      <c r="G40779" s="220"/>
    </row>
    <row r="40780" spans="7:7">
      <c r="G40780" s="220"/>
    </row>
    <row r="40781" spans="7:7">
      <c r="G40781" s="220"/>
    </row>
    <row r="40782" spans="7:7">
      <c r="G40782" s="220"/>
    </row>
    <row r="40783" spans="7:7">
      <c r="G40783" s="220"/>
    </row>
    <row r="40784" spans="7:7">
      <c r="G40784" s="220"/>
    </row>
    <row r="40785" spans="7:7">
      <c r="G40785" s="220"/>
    </row>
    <row r="40786" spans="7:7">
      <c r="G40786" s="220"/>
    </row>
    <row r="40787" spans="7:7">
      <c r="G40787" s="220"/>
    </row>
    <row r="40788" spans="7:7">
      <c r="G40788" s="220"/>
    </row>
    <row r="40789" spans="7:7">
      <c r="G40789" s="220"/>
    </row>
    <row r="40790" spans="7:7">
      <c r="G40790" s="220"/>
    </row>
    <row r="40791" spans="7:7">
      <c r="G40791" s="220"/>
    </row>
    <row r="40792" spans="7:7">
      <c r="G40792" s="220"/>
    </row>
    <row r="40793" spans="7:7">
      <c r="G40793" s="220"/>
    </row>
    <row r="40794" spans="7:7">
      <c r="G40794" s="220"/>
    </row>
    <row r="40795" spans="7:7">
      <c r="G40795" s="220"/>
    </row>
    <row r="40796" spans="7:7">
      <c r="G40796" s="220"/>
    </row>
    <row r="40797" spans="7:7">
      <c r="G40797" s="220"/>
    </row>
    <row r="40798" spans="7:7">
      <c r="G40798" s="220"/>
    </row>
    <row r="40799" spans="7:7">
      <c r="G40799" s="220"/>
    </row>
    <row r="40800" spans="7:7">
      <c r="G40800" s="220"/>
    </row>
    <row r="40801" spans="7:7">
      <c r="G40801" s="220"/>
    </row>
    <row r="40802" spans="7:7">
      <c r="G40802" s="220"/>
    </row>
    <row r="40803" spans="7:7">
      <c r="G40803" s="220"/>
    </row>
    <row r="40804" spans="7:7">
      <c r="G40804" s="220"/>
    </row>
    <row r="40805" spans="7:7">
      <c r="G40805" s="220"/>
    </row>
    <row r="40806" spans="7:7">
      <c r="G40806" s="220"/>
    </row>
    <row r="40807" spans="7:7">
      <c r="G40807" s="220"/>
    </row>
    <row r="40808" spans="7:7">
      <c r="G40808" s="220"/>
    </row>
    <row r="40809" spans="7:7">
      <c r="G40809" s="220"/>
    </row>
    <row r="40810" spans="7:7">
      <c r="G40810" s="220"/>
    </row>
    <row r="40811" spans="7:7">
      <c r="G40811" s="220"/>
    </row>
    <row r="40812" spans="7:7">
      <c r="G40812" s="220"/>
    </row>
    <row r="40813" spans="7:7">
      <c r="G40813" s="220"/>
    </row>
    <row r="40814" spans="7:7">
      <c r="G40814" s="220"/>
    </row>
    <row r="40815" spans="7:7">
      <c r="G40815" s="220"/>
    </row>
    <row r="40816" spans="7:7">
      <c r="G40816" s="220"/>
    </row>
    <row r="40817" spans="7:7">
      <c r="G40817" s="220"/>
    </row>
    <row r="40818" spans="7:7">
      <c r="G40818" s="220"/>
    </row>
    <row r="40819" spans="7:7">
      <c r="G40819" s="220"/>
    </row>
    <row r="40820" spans="7:7">
      <c r="G40820" s="220"/>
    </row>
    <row r="40821" spans="7:7">
      <c r="G40821" s="220"/>
    </row>
    <row r="40822" spans="7:7">
      <c r="G40822" s="220"/>
    </row>
    <row r="40823" spans="7:7">
      <c r="G40823" s="220"/>
    </row>
    <row r="40824" spans="7:7">
      <c r="G40824" s="220"/>
    </row>
    <row r="40825" spans="7:7">
      <c r="G40825" s="220"/>
    </row>
    <row r="40826" spans="7:7">
      <c r="G40826" s="220"/>
    </row>
    <row r="40827" spans="7:7">
      <c r="G40827" s="220"/>
    </row>
    <row r="40828" spans="7:7">
      <c r="G40828" s="220"/>
    </row>
    <row r="40829" spans="7:7">
      <c r="G40829" s="220"/>
    </row>
    <row r="40830" spans="7:7">
      <c r="G40830" s="220"/>
    </row>
    <row r="40831" spans="7:7">
      <c r="G40831" s="220"/>
    </row>
    <row r="40832" spans="7:7">
      <c r="G40832" s="220"/>
    </row>
    <row r="40833" spans="7:7">
      <c r="G40833" s="220"/>
    </row>
    <row r="40834" spans="7:7">
      <c r="G40834" s="220"/>
    </row>
    <row r="40835" spans="7:7">
      <c r="G40835" s="220"/>
    </row>
    <row r="40836" spans="7:7">
      <c r="G40836" s="220"/>
    </row>
    <row r="40837" spans="7:7">
      <c r="G40837" s="220"/>
    </row>
    <row r="40838" spans="7:7">
      <c r="G40838" s="220"/>
    </row>
    <row r="40839" spans="7:7">
      <c r="G40839" s="220"/>
    </row>
    <row r="40840" spans="7:7">
      <c r="G40840" s="220"/>
    </row>
    <row r="40841" spans="7:7">
      <c r="G40841" s="220"/>
    </row>
    <row r="40842" spans="7:7">
      <c r="G40842" s="220"/>
    </row>
    <row r="40843" spans="7:7">
      <c r="G40843" s="220"/>
    </row>
    <row r="40844" spans="7:7">
      <c r="G40844" s="220"/>
    </row>
    <row r="40845" spans="7:7">
      <c r="G40845" s="220"/>
    </row>
    <row r="40846" spans="7:7">
      <c r="G40846" s="220"/>
    </row>
    <row r="40847" spans="7:7">
      <c r="G40847" s="220"/>
    </row>
    <row r="40848" spans="7:7">
      <c r="G40848" s="220"/>
    </row>
    <row r="40849" spans="7:7">
      <c r="G40849" s="220"/>
    </row>
    <row r="40850" spans="7:7">
      <c r="G40850" s="220"/>
    </row>
    <row r="40851" spans="7:7">
      <c r="G40851" s="220"/>
    </row>
    <row r="40852" spans="7:7">
      <c r="G40852" s="220"/>
    </row>
    <row r="40853" spans="7:7">
      <c r="G40853" s="220"/>
    </row>
    <row r="40854" spans="7:7">
      <c r="G40854" s="220"/>
    </row>
    <row r="40855" spans="7:7">
      <c r="G40855" s="220"/>
    </row>
    <row r="40856" spans="7:7">
      <c r="G40856" s="220"/>
    </row>
    <row r="40857" spans="7:7">
      <c r="G40857" s="220"/>
    </row>
    <row r="40858" spans="7:7">
      <c r="G40858" s="220"/>
    </row>
    <row r="40859" spans="7:7">
      <c r="G40859" s="220"/>
    </row>
    <row r="40860" spans="7:7">
      <c r="G40860" s="220"/>
    </row>
    <row r="40861" spans="7:7">
      <c r="G40861" s="220"/>
    </row>
    <row r="40862" spans="7:7">
      <c r="G40862" s="220"/>
    </row>
    <row r="40863" spans="7:7">
      <c r="G40863" s="220"/>
    </row>
    <row r="40864" spans="7:7">
      <c r="G40864" s="220"/>
    </row>
    <row r="40865" spans="7:7">
      <c r="G40865" s="220"/>
    </row>
    <row r="40866" spans="7:7">
      <c r="G40866" s="220"/>
    </row>
    <row r="40867" spans="7:7">
      <c r="G40867" s="220"/>
    </row>
    <row r="40868" spans="7:7">
      <c r="G40868" s="220"/>
    </row>
    <row r="40869" spans="7:7">
      <c r="G40869" s="220"/>
    </row>
    <row r="40870" spans="7:7">
      <c r="G40870" s="220"/>
    </row>
    <row r="40871" spans="7:7">
      <c r="G40871" s="220"/>
    </row>
    <row r="40872" spans="7:7">
      <c r="G40872" s="220"/>
    </row>
    <row r="40873" spans="7:7">
      <c r="G40873" s="220"/>
    </row>
    <row r="40874" spans="7:7">
      <c r="G40874" s="220"/>
    </row>
    <row r="40875" spans="7:7">
      <c r="G40875" s="220"/>
    </row>
    <row r="40876" spans="7:7">
      <c r="G40876" s="220"/>
    </row>
    <row r="40877" spans="7:7">
      <c r="G40877" s="220"/>
    </row>
    <row r="40878" spans="7:7">
      <c r="G40878" s="220"/>
    </row>
    <row r="40879" spans="7:7">
      <c r="G40879" s="220"/>
    </row>
    <row r="40880" spans="7:7">
      <c r="G40880" s="220"/>
    </row>
    <row r="40881" spans="7:7">
      <c r="G40881" s="220"/>
    </row>
    <row r="40882" spans="7:7">
      <c r="G40882" s="220"/>
    </row>
    <row r="40883" spans="7:7">
      <c r="G40883" s="220"/>
    </row>
    <row r="40884" spans="7:7">
      <c r="G40884" s="220"/>
    </row>
    <row r="40885" spans="7:7">
      <c r="G40885" s="220"/>
    </row>
    <row r="40886" spans="7:7">
      <c r="G40886" s="220"/>
    </row>
    <row r="40887" spans="7:7">
      <c r="G40887" s="220"/>
    </row>
    <row r="40888" spans="7:7">
      <c r="G40888" s="220"/>
    </row>
    <row r="40889" spans="7:7">
      <c r="G40889" s="220"/>
    </row>
    <row r="40890" spans="7:7">
      <c r="G40890" s="220"/>
    </row>
    <row r="40891" spans="7:7">
      <c r="G40891" s="220"/>
    </row>
    <row r="40892" spans="7:7">
      <c r="G40892" s="220"/>
    </row>
    <row r="40893" spans="7:7">
      <c r="G40893" s="220"/>
    </row>
    <row r="40894" spans="7:7">
      <c r="G40894" s="220"/>
    </row>
    <row r="40895" spans="7:7">
      <c r="G40895" s="220"/>
    </row>
    <row r="40896" spans="7:7">
      <c r="G40896" s="220"/>
    </row>
    <row r="40897" spans="7:7">
      <c r="G40897" s="220"/>
    </row>
    <row r="40898" spans="7:7">
      <c r="G40898" s="220"/>
    </row>
    <row r="40899" spans="7:7">
      <c r="G40899" s="220"/>
    </row>
    <row r="40900" spans="7:7">
      <c r="G40900" s="220"/>
    </row>
    <row r="40901" spans="7:7">
      <c r="G40901" s="220"/>
    </row>
    <row r="40902" spans="7:7">
      <c r="G40902" s="220"/>
    </row>
    <row r="40903" spans="7:7">
      <c r="G40903" s="220"/>
    </row>
    <row r="40904" spans="7:7">
      <c r="G40904" s="220"/>
    </row>
    <row r="40905" spans="7:7">
      <c r="G40905" s="220"/>
    </row>
    <row r="40906" spans="7:7">
      <c r="G40906" s="220"/>
    </row>
    <row r="40907" spans="7:7">
      <c r="G40907" s="220"/>
    </row>
    <row r="40908" spans="7:7">
      <c r="G40908" s="220"/>
    </row>
    <row r="40909" spans="7:7">
      <c r="G40909" s="220"/>
    </row>
    <row r="40910" spans="7:7">
      <c r="G40910" s="220"/>
    </row>
    <row r="40911" spans="7:7">
      <c r="G40911" s="220"/>
    </row>
    <row r="40912" spans="7:7">
      <c r="G40912" s="220"/>
    </row>
    <row r="40913" spans="7:7">
      <c r="G40913" s="220"/>
    </row>
    <row r="40914" spans="7:7">
      <c r="G40914" s="220"/>
    </row>
    <row r="40915" spans="7:7">
      <c r="G40915" s="220"/>
    </row>
    <row r="40916" spans="7:7">
      <c r="G40916" s="220"/>
    </row>
    <row r="40917" spans="7:7">
      <c r="G40917" s="220"/>
    </row>
    <row r="40918" spans="7:7">
      <c r="G40918" s="220"/>
    </row>
    <row r="40919" spans="7:7">
      <c r="G40919" s="220"/>
    </row>
    <row r="40920" spans="7:7">
      <c r="G40920" s="220"/>
    </row>
    <row r="40921" spans="7:7">
      <c r="G40921" s="220"/>
    </row>
    <row r="40922" spans="7:7">
      <c r="G40922" s="220"/>
    </row>
    <row r="40923" spans="7:7">
      <c r="G40923" s="220"/>
    </row>
    <row r="40924" spans="7:7">
      <c r="G40924" s="220"/>
    </row>
    <row r="40925" spans="7:7">
      <c r="G40925" s="220"/>
    </row>
    <row r="40926" spans="7:7">
      <c r="G40926" s="220"/>
    </row>
    <row r="40927" spans="7:7">
      <c r="G40927" s="220"/>
    </row>
    <row r="40928" spans="7:7">
      <c r="G40928" s="220"/>
    </row>
    <row r="40929" spans="7:7">
      <c r="G40929" s="220"/>
    </row>
    <row r="40930" spans="7:7">
      <c r="G40930" s="220"/>
    </row>
    <row r="40931" spans="7:7">
      <c r="G40931" s="220"/>
    </row>
    <row r="40932" spans="7:7">
      <c r="G40932" s="220"/>
    </row>
    <row r="40933" spans="7:7">
      <c r="G40933" s="220"/>
    </row>
    <row r="40934" spans="7:7">
      <c r="G40934" s="220"/>
    </row>
    <row r="40935" spans="7:7">
      <c r="G40935" s="220"/>
    </row>
    <row r="40936" spans="7:7">
      <c r="G40936" s="220"/>
    </row>
    <row r="40937" spans="7:7">
      <c r="G40937" s="220"/>
    </row>
    <row r="40938" spans="7:7">
      <c r="G40938" s="220"/>
    </row>
    <row r="40939" spans="7:7">
      <c r="G40939" s="220"/>
    </row>
    <row r="40940" spans="7:7">
      <c r="G40940" s="220"/>
    </row>
    <row r="40941" spans="7:7">
      <c r="G40941" s="220"/>
    </row>
    <row r="40942" spans="7:7">
      <c r="G40942" s="220"/>
    </row>
    <row r="40943" spans="7:7">
      <c r="G40943" s="220"/>
    </row>
    <row r="40944" spans="7:7">
      <c r="G40944" s="220"/>
    </row>
    <row r="40945" spans="7:7">
      <c r="G40945" s="220"/>
    </row>
    <row r="40946" spans="7:7">
      <c r="G40946" s="220"/>
    </row>
    <row r="40947" spans="7:7">
      <c r="G40947" s="220"/>
    </row>
    <row r="40948" spans="7:7">
      <c r="G40948" s="220"/>
    </row>
    <row r="40949" spans="7:7">
      <c r="G40949" s="220"/>
    </row>
    <row r="40950" spans="7:7">
      <c r="G40950" s="220"/>
    </row>
    <row r="40951" spans="7:7">
      <c r="G40951" s="220"/>
    </row>
    <row r="40952" spans="7:7">
      <c r="G40952" s="220"/>
    </row>
    <row r="40953" spans="7:7">
      <c r="G40953" s="220"/>
    </row>
    <row r="40954" spans="7:7">
      <c r="G40954" s="220"/>
    </row>
    <row r="40955" spans="7:7">
      <c r="G40955" s="220"/>
    </row>
    <row r="40956" spans="7:7">
      <c r="G40956" s="220"/>
    </row>
    <row r="40957" spans="7:7">
      <c r="G40957" s="220"/>
    </row>
    <row r="40958" spans="7:7">
      <c r="G40958" s="220"/>
    </row>
    <row r="40959" spans="7:7">
      <c r="G40959" s="220"/>
    </row>
    <row r="40960" spans="7:7">
      <c r="G40960" s="220"/>
    </row>
    <row r="40961" spans="7:7">
      <c r="G40961" s="220"/>
    </row>
    <row r="40962" spans="7:7">
      <c r="G40962" s="220"/>
    </row>
    <row r="40963" spans="7:7">
      <c r="G40963" s="220"/>
    </row>
    <row r="40964" spans="7:7">
      <c r="G40964" s="220"/>
    </row>
    <row r="40965" spans="7:7">
      <c r="G40965" s="220"/>
    </row>
    <row r="40966" spans="7:7">
      <c r="G40966" s="220"/>
    </row>
    <row r="40967" spans="7:7">
      <c r="G40967" s="220"/>
    </row>
    <row r="40968" spans="7:7">
      <c r="G40968" s="220"/>
    </row>
    <row r="40969" spans="7:7">
      <c r="G40969" s="220"/>
    </row>
    <row r="40970" spans="7:7">
      <c r="G40970" s="220"/>
    </row>
    <row r="40971" spans="7:7">
      <c r="G40971" s="220"/>
    </row>
    <row r="40972" spans="7:7">
      <c r="G40972" s="220"/>
    </row>
    <row r="40973" spans="7:7">
      <c r="G40973" s="220"/>
    </row>
    <row r="40974" spans="7:7">
      <c r="G40974" s="220"/>
    </row>
    <row r="40975" spans="7:7">
      <c r="G40975" s="220"/>
    </row>
    <row r="40976" spans="7:7">
      <c r="G40976" s="220"/>
    </row>
    <row r="40977" spans="7:7">
      <c r="G40977" s="220"/>
    </row>
    <row r="40978" spans="7:7">
      <c r="G40978" s="220"/>
    </row>
    <row r="40979" spans="7:7">
      <c r="G40979" s="220"/>
    </row>
    <row r="40980" spans="7:7">
      <c r="G40980" s="220"/>
    </row>
    <row r="40981" spans="7:7">
      <c r="G40981" s="220"/>
    </row>
    <row r="40982" spans="7:7">
      <c r="G40982" s="220"/>
    </row>
    <row r="40983" spans="7:7">
      <c r="G40983" s="220"/>
    </row>
    <row r="40984" spans="7:7">
      <c r="G40984" s="220"/>
    </row>
    <row r="40985" spans="7:7">
      <c r="G40985" s="220"/>
    </row>
    <row r="40986" spans="7:7">
      <c r="G40986" s="220"/>
    </row>
    <row r="40987" spans="7:7">
      <c r="G40987" s="220"/>
    </row>
    <row r="40988" spans="7:7">
      <c r="G40988" s="220"/>
    </row>
    <row r="40989" spans="7:7">
      <c r="G40989" s="220"/>
    </row>
    <row r="40990" spans="7:7">
      <c r="G40990" s="220"/>
    </row>
    <row r="40991" spans="7:7">
      <c r="G40991" s="220"/>
    </row>
    <row r="40992" spans="7:7">
      <c r="G40992" s="220"/>
    </row>
    <row r="40993" spans="7:7">
      <c r="G40993" s="220"/>
    </row>
    <row r="40994" spans="7:7">
      <c r="G40994" s="220"/>
    </row>
    <row r="40995" spans="7:7">
      <c r="G40995" s="220"/>
    </row>
    <row r="40996" spans="7:7">
      <c r="G40996" s="220"/>
    </row>
    <row r="40997" spans="7:7">
      <c r="G40997" s="220"/>
    </row>
    <row r="40998" spans="7:7">
      <c r="G40998" s="220"/>
    </row>
    <row r="40999" spans="7:7">
      <c r="G40999" s="220"/>
    </row>
    <row r="41000" spans="7:7">
      <c r="G41000" s="220"/>
    </row>
    <row r="41001" spans="7:7">
      <c r="G41001" s="220"/>
    </row>
    <row r="41002" spans="7:7">
      <c r="G41002" s="220"/>
    </row>
    <row r="41003" spans="7:7">
      <c r="G41003" s="220"/>
    </row>
    <row r="41004" spans="7:7">
      <c r="G41004" s="220"/>
    </row>
    <row r="41005" spans="7:7">
      <c r="G41005" s="220"/>
    </row>
    <row r="41006" spans="7:7">
      <c r="G41006" s="220"/>
    </row>
    <row r="41007" spans="7:7">
      <c r="G41007" s="220"/>
    </row>
    <row r="41008" spans="7:7">
      <c r="G41008" s="220"/>
    </row>
    <row r="41009" spans="7:7">
      <c r="G41009" s="220"/>
    </row>
    <row r="41010" spans="7:7">
      <c r="G41010" s="220"/>
    </row>
    <row r="41011" spans="7:7">
      <c r="G41011" s="220"/>
    </row>
    <row r="41012" spans="7:7">
      <c r="G41012" s="220"/>
    </row>
    <row r="41013" spans="7:7">
      <c r="G41013" s="220"/>
    </row>
    <row r="41014" spans="7:7">
      <c r="G41014" s="220"/>
    </row>
    <row r="41015" spans="7:7">
      <c r="G41015" s="220"/>
    </row>
    <row r="41016" spans="7:7">
      <c r="G41016" s="220"/>
    </row>
    <row r="41017" spans="7:7">
      <c r="G41017" s="220"/>
    </row>
    <row r="41018" spans="7:7">
      <c r="G41018" s="220"/>
    </row>
    <row r="41019" spans="7:7">
      <c r="G41019" s="220"/>
    </row>
    <row r="41020" spans="7:7">
      <c r="G41020" s="220"/>
    </row>
    <row r="41021" spans="7:7">
      <c r="G41021" s="220"/>
    </row>
    <row r="41022" spans="7:7">
      <c r="G41022" s="220"/>
    </row>
    <row r="41023" spans="7:7">
      <c r="G41023" s="220"/>
    </row>
    <row r="41024" spans="7:7">
      <c r="G41024" s="220"/>
    </row>
    <row r="41025" spans="7:7">
      <c r="G41025" s="220"/>
    </row>
    <row r="41026" spans="7:7">
      <c r="G41026" s="220"/>
    </row>
    <row r="41027" spans="7:7">
      <c r="G41027" s="220"/>
    </row>
    <row r="41028" spans="7:7">
      <c r="G41028" s="220"/>
    </row>
    <row r="41029" spans="7:7">
      <c r="G41029" s="220"/>
    </row>
    <row r="41030" spans="7:7">
      <c r="G41030" s="220"/>
    </row>
    <row r="41031" spans="7:7">
      <c r="G41031" s="220"/>
    </row>
    <row r="41032" spans="7:7">
      <c r="G41032" s="220"/>
    </row>
    <row r="41033" spans="7:7">
      <c r="G41033" s="220"/>
    </row>
    <row r="41034" spans="7:7">
      <c r="G41034" s="220"/>
    </row>
    <row r="41035" spans="7:7">
      <c r="G41035" s="220"/>
    </row>
    <row r="41036" spans="7:7">
      <c r="G41036" s="220"/>
    </row>
    <row r="41037" spans="7:7">
      <c r="G41037" s="220"/>
    </row>
    <row r="41038" spans="7:7">
      <c r="G41038" s="220"/>
    </row>
    <row r="41039" spans="7:7">
      <c r="G41039" s="220"/>
    </row>
    <row r="41040" spans="7:7">
      <c r="G41040" s="220"/>
    </row>
    <row r="41041" spans="7:7">
      <c r="G41041" s="220"/>
    </row>
    <row r="41042" spans="7:7">
      <c r="G41042" s="220"/>
    </row>
    <row r="41043" spans="7:7">
      <c r="G41043" s="220"/>
    </row>
    <row r="41044" spans="7:7">
      <c r="G41044" s="220"/>
    </row>
    <row r="41045" spans="7:7">
      <c r="G41045" s="220"/>
    </row>
    <row r="41046" spans="7:7">
      <c r="G41046" s="220"/>
    </row>
    <row r="41047" spans="7:7">
      <c r="G41047" s="220"/>
    </row>
    <row r="41048" spans="7:7">
      <c r="G41048" s="220"/>
    </row>
    <row r="41049" spans="7:7">
      <c r="G41049" s="220"/>
    </row>
    <row r="41050" spans="7:7">
      <c r="G41050" s="220"/>
    </row>
    <row r="41051" spans="7:7">
      <c r="G41051" s="220"/>
    </row>
    <row r="41052" spans="7:7">
      <c r="G41052" s="220"/>
    </row>
    <row r="41053" spans="7:7">
      <c r="G41053" s="220"/>
    </row>
    <row r="41054" spans="7:7">
      <c r="G41054" s="220"/>
    </row>
    <row r="41055" spans="7:7">
      <c r="G41055" s="220"/>
    </row>
    <row r="41056" spans="7:7">
      <c r="G41056" s="220"/>
    </row>
    <row r="41057" spans="7:7">
      <c r="G41057" s="220"/>
    </row>
    <row r="41058" spans="7:7">
      <c r="G41058" s="220"/>
    </row>
    <row r="41059" spans="7:7">
      <c r="G41059" s="220"/>
    </row>
    <row r="41060" spans="7:7">
      <c r="G41060" s="220"/>
    </row>
    <row r="41061" spans="7:7">
      <c r="G41061" s="220"/>
    </row>
    <row r="41062" spans="7:7">
      <c r="G41062" s="220"/>
    </row>
    <row r="41063" spans="7:7">
      <c r="G41063" s="220"/>
    </row>
    <row r="41064" spans="7:7">
      <c r="G41064" s="220"/>
    </row>
    <row r="41065" spans="7:7">
      <c r="G41065" s="220"/>
    </row>
    <row r="41066" spans="7:7">
      <c r="G41066" s="220"/>
    </row>
    <row r="41067" spans="7:7">
      <c r="G41067" s="220"/>
    </row>
    <row r="41068" spans="7:7">
      <c r="G41068" s="220"/>
    </row>
    <row r="41069" spans="7:7">
      <c r="G41069" s="220"/>
    </row>
    <row r="41070" spans="7:7">
      <c r="G41070" s="220"/>
    </row>
    <row r="41071" spans="7:7">
      <c r="G41071" s="220"/>
    </row>
    <row r="41072" spans="7:7">
      <c r="G41072" s="220"/>
    </row>
    <row r="41073" spans="7:7">
      <c r="G41073" s="220"/>
    </row>
    <row r="41074" spans="7:7">
      <c r="G41074" s="220"/>
    </row>
    <row r="41075" spans="7:7">
      <c r="G41075" s="220"/>
    </row>
    <row r="41076" spans="7:7">
      <c r="G41076" s="220"/>
    </row>
    <row r="41077" spans="7:7">
      <c r="G41077" s="220"/>
    </row>
    <row r="41078" spans="7:7">
      <c r="G41078" s="220"/>
    </row>
    <row r="41079" spans="7:7">
      <c r="G41079" s="220"/>
    </row>
    <row r="41080" spans="7:7">
      <c r="G41080" s="220"/>
    </row>
    <row r="41081" spans="7:7">
      <c r="G41081" s="220"/>
    </row>
    <row r="41082" spans="7:7">
      <c r="G41082" s="220"/>
    </row>
    <row r="41083" spans="7:7">
      <c r="G41083" s="220"/>
    </row>
    <row r="41084" spans="7:7">
      <c r="G41084" s="220"/>
    </row>
    <row r="41085" spans="7:7">
      <c r="G41085" s="220"/>
    </row>
    <row r="41086" spans="7:7">
      <c r="G41086" s="220"/>
    </row>
    <row r="41087" spans="7:7">
      <c r="G41087" s="220"/>
    </row>
    <row r="41088" spans="7:7">
      <c r="G41088" s="220"/>
    </row>
    <row r="41089" spans="7:7">
      <c r="G41089" s="220"/>
    </row>
    <row r="41090" spans="7:7">
      <c r="G41090" s="220"/>
    </row>
    <row r="41091" spans="7:7">
      <c r="G41091" s="220"/>
    </row>
    <row r="41092" spans="7:7">
      <c r="G41092" s="220"/>
    </row>
    <row r="41093" spans="7:7">
      <c r="G41093" s="220"/>
    </row>
    <row r="41094" spans="7:7">
      <c r="G41094" s="220"/>
    </row>
    <row r="41095" spans="7:7">
      <c r="G41095" s="220"/>
    </row>
    <row r="41096" spans="7:7">
      <c r="G41096" s="220"/>
    </row>
    <row r="41097" spans="7:7">
      <c r="G41097" s="220"/>
    </row>
    <row r="41098" spans="7:7">
      <c r="G41098" s="220"/>
    </row>
    <row r="41099" spans="7:7">
      <c r="G41099" s="220"/>
    </row>
    <row r="41100" spans="7:7">
      <c r="G41100" s="220"/>
    </row>
    <row r="41101" spans="7:7">
      <c r="G41101" s="220"/>
    </row>
    <row r="41102" spans="7:7">
      <c r="G41102" s="220"/>
    </row>
    <row r="41103" spans="7:7">
      <c r="G41103" s="220"/>
    </row>
    <row r="41104" spans="7:7">
      <c r="G41104" s="220"/>
    </row>
    <row r="41105" spans="7:7">
      <c r="G41105" s="220"/>
    </row>
    <row r="41106" spans="7:7">
      <c r="G41106" s="220"/>
    </row>
    <row r="41107" spans="7:7">
      <c r="G41107" s="220"/>
    </row>
    <row r="41108" spans="7:7">
      <c r="G41108" s="220"/>
    </row>
    <row r="41109" spans="7:7">
      <c r="G41109" s="220"/>
    </row>
    <row r="41110" spans="7:7">
      <c r="G41110" s="220"/>
    </row>
    <row r="41111" spans="7:7">
      <c r="G41111" s="220"/>
    </row>
    <row r="41112" spans="7:7">
      <c r="G41112" s="220"/>
    </row>
    <row r="41113" spans="7:7">
      <c r="G41113" s="220"/>
    </row>
    <row r="41114" spans="7:7">
      <c r="G41114" s="220"/>
    </row>
    <row r="41115" spans="7:7">
      <c r="G41115" s="220"/>
    </row>
    <row r="41116" spans="7:7">
      <c r="G41116" s="220"/>
    </row>
    <row r="41117" spans="7:7">
      <c r="G41117" s="220"/>
    </row>
    <row r="41118" spans="7:7">
      <c r="G41118" s="220"/>
    </row>
    <row r="41119" spans="7:7">
      <c r="G41119" s="220"/>
    </row>
    <row r="41120" spans="7:7">
      <c r="G41120" s="220"/>
    </row>
    <row r="41121" spans="7:7">
      <c r="G41121" s="220"/>
    </row>
    <row r="41122" spans="7:7">
      <c r="G41122" s="220"/>
    </row>
    <row r="41123" spans="7:7">
      <c r="G41123" s="220"/>
    </row>
    <row r="41124" spans="7:7">
      <c r="G41124" s="220"/>
    </row>
    <row r="41125" spans="7:7">
      <c r="G41125" s="220"/>
    </row>
    <row r="41126" spans="7:7">
      <c r="G41126" s="220"/>
    </row>
    <row r="41127" spans="7:7">
      <c r="G41127" s="220"/>
    </row>
    <row r="41128" spans="7:7">
      <c r="G41128" s="220"/>
    </row>
    <row r="41129" spans="7:7">
      <c r="G41129" s="220"/>
    </row>
    <row r="41130" spans="7:7">
      <c r="G41130" s="220"/>
    </row>
    <row r="41131" spans="7:7">
      <c r="G41131" s="220"/>
    </row>
    <row r="41132" spans="7:7">
      <c r="G41132" s="220"/>
    </row>
    <row r="41133" spans="7:7">
      <c r="G41133" s="220"/>
    </row>
    <row r="41134" spans="7:7">
      <c r="G41134" s="220"/>
    </row>
    <row r="41135" spans="7:7">
      <c r="G41135" s="220"/>
    </row>
    <row r="41136" spans="7:7">
      <c r="G41136" s="220"/>
    </row>
    <row r="41137" spans="7:7">
      <c r="G41137" s="220"/>
    </row>
    <row r="41138" spans="7:7">
      <c r="G41138" s="220"/>
    </row>
    <row r="41139" spans="7:7">
      <c r="G41139" s="220"/>
    </row>
    <row r="41140" spans="7:7">
      <c r="G41140" s="220"/>
    </row>
    <row r="41141" spans="7:7">
      <c r="G41141" s="220"/>
    </row>
    <row r="41142" spans="7:7">
      <c r="G41142" s="220"/>
    </row>
    <row r="41143" spans="7:7">
      <c r="G41143" s="220"/>
    </row>
    <row r="41144" spans="7:7">
      <c r="G41144" s="220"/>
    </row>
    <row r="41145" spans="7:7">
      <c r="G41145" s="220"/>
    </row>
    <row r="41146" spans="7:7">
      <c r="G41146" s="220"/>
    </row>
    <row r="41147" spans="7:7">
      <c r="G41147" s="220"/>
    </row>
    <row r="41148" spans="7:7">
      <c r="G41148" s="220"/>
    </row>
    <row r="41149" spans="7:7">
      <c r="G41149" s="220"/>
    </row>
    <row r="41150" spans="7:7">
      <c r="G41150" s="220"/>
    </row>
    <row r="41151" spans="7:7">
      <c r="G41151" s="220"/>
    </row>
    <row r="41152" spans="7:7">
      <c r="G41152" s="220"/>
    </row>
    <row r="41153" spans="7:7">
      <c r="G41153" s="220"/>
    </row>
    <row r="41154" spans="7:7">
      <c r="G41154" s="220"/>
    </row>
    <row r="41155" spans="7:7">
      <c r="G41155" s="220"/>
    </row>
    <row r="41156" spans="7:7">
      <c r="G41156" s="220"/>
    </row>
    <row r="41157" spans="7:7">
      <c r="G41157" s="220"/>
    </row>
    <row r="41158" spans="7:7">
      <c r="G41158" s="220"/>
    </row>
    <row r="41159" spans="7:7">
      <c r="G41159" s="220"/>
    </row>
    <row r="41160" spans="7:7">
      <c r="G41160" s="220"/>
    </row>
    <row r="41161" spans="7:7">
      <c r="G41161" s="220"/>
    </row>
    <row r="41162" spans="7:7">
      <c r="G41162" s="220"/>
    </row>
    <row r="41163" spans="7:7">
      <c r="G41163" s="220"/>
    </row>
    <row r="41164" spans="7:7">
      <c r="G41164" s="220"/>
    </row>
    <row r="41165" spans="7:7">
      <c r="G41165" s="220"/>
    </row>
    <row r="41166" spans="7:7">
      <c r="G41166" s="220"/>
    </row>
    <row r="41167" spans="7:7">
      <c r="G41167" s="220"/>
    </row>
    <row r="41168" spans="7:7">
      <c r="G41168" s="220"/>
    </row>
    <row r="41169" spans="7:7">
      <c r="G41169" s="220"/>
    </row>
    <row r="41170" spans="7:7">
      <c r="G41170" s="220"/>
    </row>
    <row r="41171" spans="7:7">
      <c r="G41171" s="220"/>
    </row>
    <row r="41172" spans="7:7">
      <c r="G41172" s="220"/>
    </row>
    <row r="41173" spans="7:7">
      <c r="G41173" s="220"/>
    </row>
    <row r="41174" spans="7:7">
      <c r="G41174" s="220"/>
    </row>
    <row r="41175" spans="7:7">
      <c r="G41175" s="220"/>
    </row>
    <row r="41176" spans="7:7">
      <c r="G41176" s="220"/>
    </row>
    <row r="41177" spans="7:7">
      <c r="G41177" s="220"/>
    </row>
    <row r="41178" spans="7:7">
      <c r="G41178" s="220"/>
    </row>
    <row r="41179" spans="7:7">
      <c r="G41179" s="220"/>
    </row>
    <row r="41180" spans="7:7">
      <c r="G41180" s="220"/>
    </row>
    <row r="41181" spans="7:7">
      <c r="G41181" s="220"/>
    </row>
    <row r="41182" spans="7:7">
      <c r="G41182" s="220"/>
    </row>
    <row r="41183" spans="7:7">
      <c r="G41183" s="220"/>
    </row>
    <row r="41184" spans="7:7">
      <c r="G41184" s="220"/>
    </row>
    <row r="41185" spans="7:7">
      <c r="G41185" s="220"/>
    </row>
    <row r="41186" spans="7:7">
      <c r="G41186" s="220"/>
    </row>
    <row r="41187" spans="7:7">
      <c r="G41187" s="220"/>
    </row>
    <row r="41188" spans="7:7">
      <c r="G41188" s="220"/>
    </row>
    <row r="41189" spans="7:7">
      <c r="G41189" s="220"/>
    </row>
    <row r="41190" spans="7:7">
      <c r="G41190" s="220"/>
    </row>
    <row r="41191" spans="7:7">
      <c r="G41191" s="220"/>
    </row>
    <row r="41192" spans="7:7">
      <c r="G41192" s="220"/>
    </row>
    <row r="41193" spans="7:7">
      <c r="G41193" s="220"/>
    </row>
    <row r="41194" spans="7:7">
      <c r="G41194" s="220"/>
    </row>
    <row r="41195" spans="7:7">
      <c r="G41195" s="220"/>
    </row>
    <row r="41196" spans="7:7">
      <c r="G41196" s="220"/>
    </row>
    <row r="41197" spans="7:7">
      <c r="G41197" s="220"/>
    </row>
    <row r="41198" spans="7:7">
      <c r="G41198" s="220"/>
    </row>
    <row r="41199" spans="7:7">
      <c r="G41199" s="220"/>
    </row>
    <row r="41200" spans="7:7">
      <c r="G41200" s="220"/>
    </row>
    <row r="41201" spans="7:7">
      <c r="G41201" s="220"/>
    </row>
    <row r="41202" spans="7:7">
      <c r="G41202" s="220"/>
    </row>
    <row r="41203" spans="7:7">
      <c r="G41203" s="220"/>
    </row>
    <row r="41204" spans="7:7">
      <c r="G41204" s="220"/>
    </row>
    <row r="41205" spans="7:7">
      <c r="G41205" s="220"/>
    </row>
    <row r="41206" spans="7:7">
      <c r="G41206" s="220"/>
    </row>
    <row r="41207" spans="7:7">
      <c r="G41207" s="220"/>
    </row>
    <row r="41208" spans="7:7">
      <c r="G41208" s="220"/>
    </row>
    <row r="41209" spans="7:7">
      <c r="G41209" s="220"/>
    </row>
    <row r="41210" spans="7:7">
      <c r="G41210" s="220"/>
    </row>
    <row r="41211" spans="7:7">
      <c r="G41211" s="220"/>
    </row>
    <row r="41212" spans="7:7">
      <c r="G41212" s="220"/>
    </row>
    <row r="41213" spans="7:7">
      <c r="G41213" s="220"/>
    </row>
    <row r="41214" spans="7:7">
      <c r="G41214" s="220"/>
    </row>
    <row r="41215" spans="7:7">
      <c r="G41215" s="220"/>
    </row>
    <row r="41216" spans="7:7">
      <c r="G41216" s="220"/>
    </row>
    <row r="41217" spans="7:7">
      <c r="G41217" s="220"/>
    </row>
    <row r="41218" spans="7:7">
      <c r="G41218" s="220"/>
    </row>
    <row r="41219" spans="7:7">
      <c r="G41219" s="220"/>
    </row>
    <row r="41220" spans="7:7">
      <c r="G41220" s="220"/>
    </row>
    <row r="41221" spans="7:7">
      <c r="G41221" s="220"/>
    </row>
    <row r="41222" spans="7:7">
      <c r="G41222" s="220"/>
    </row>
    <row r="41223" spans="7:7">
      <c r="G41223" s="220"/>
    </row>
    <row r="41224" spans="7:7">
      <c r="G41224" s="220"/>
    </row>
    <row r="41225" spans="7:7">
      <c r="G41225" s="220"/>
    </row>
    <row r="41226" spans="7:7">
      <c r="G41226" s="220"/>
    </row>
    <row r="41227" spans="7:7">
      <c r="G41227" s="220"/>
    </row>
    <row r="41228" spans="7:7">
      <c r="G41228" s="220"/>
    </row>
    <row r="41229" spans="7:7">
      <c r="G41229" s="220"/>
    </row>
    <row r="41230" spans="7:7">
      <c r="G41230" s="220"/>
    </row>
    <row r="41231" spans="7:7">
      <c r="G41231" s="220"/>
    </row>
    <row r="41232" spans="7:7">
      <c r="G41232" s="220"/>
    </row>
    <row r="41233" spans="7:7">
      <c r="G41233" s="220"/>
    </row>
    <row r="41234" spans="7:7">
      <c r="G41234" s="220"/>
    </row>
    <row r="41235" spans="7:7">
      <c r="G41235" s="220"/>
    </row>
    <row r="41236" spans="7:7">
      <c r="G41236" s="220"/>
    </row>
    <row r="41237" spans="7:7">
      <c r="G41237" s="220"/>
    </row>
    <row r="41238" spans="7:7">
      <c r="G41238" s="220"/>
    </row>
    <row r="41239" spans="7:7">
      <c r="G41239" s="220"/>
    </row>
    <row r="41240" spans="7:7">
      <c r="G41240" s="220"/>
    </row>
    <row r="41241" spans="7:7">
      <c r="G41241" s="220"/>
    </row>
    <row r="41242" spans="7:7">
      <c r="G41242" s="220"/>
    </row>
    <row r="41243" spans="7:7">
      <c r="G41243" s="220"/>
    </row>
    <row r="41244" spans="7:7">
      <c r="G41244" s="220"/>
    </row>
    <row r="41245" spans="7:7">
      <c r="G41245" s="220"/>
    </row>
    <row r="41246" spans="7:7">
      <c r="G41246" s="220"/>
    </row>
    <row r="41247" spans="7:7">
      <c r="G41247" s="220"/>
    </row>
    <row r="41248" spans="7:7">
      <c r="G41248" s="220"/>
    </row>
    <row r="41249" spans="7:7">
      <c r="G41249" s="220"/>
    </row>
    <row r="41250" spans="7:7">
      <c r="G41250" s="220"/>
    </row>
    <row r="41251" spans="7:7">
      <c r="G41251" s="220"/>
    </row>
    <row r="41252" spans="7:7">
      <c r="G41252" s="220"/>
    </row>
    <row r="41253" spans="7:7">
      <c r="G41253" s="220"/>
    </row>
    <row r="41254" spans="7:7">
      <c r="G41254" s="220"/>
    </row>
    <row r="41255" spans="7:7">
      <c r="G41255" s="220"/>
    </row>
    <row r="41256" spans="7:7">
      <c r="G41256" s="220"/>
    </row>
    <row r="41257" spans="7:7">
      <c r="G41257" s="220"/>
    </row>
    <row r="41258" spans="7:7">
      <c r="G41258" s="220"/>
    </row>
    <row r="41259" spans="7:7">
      <c r="G41259" s="220"/>
    </row>
    <row r="41260" spans="7:7">
      <c r="G41260" s="220"/>
    </row>
    <row r="41261" spans="7:7">
      <c r="G41261" s="220"/>
    </row>
    <row r="41262" spans="7:7">
      <c r="G41262" s="220"/>
    </row>
    <row r="41263" spans="7:7">
      <c r="G41263" s="220"/>
    </row>
    <row r="41264" spans="7:7">
      <c r="G41264" s="220"/>
    </row>
    <row r="41265" spans="7:7">
      <c r="G41265" s="220"/>
    </row>
    <row r="41266" spans="7:7">
      <c r="G41266" s="220"/>
    </row>
    <row r="41267" spans="7:7">
      <c r="G41267" s="220"/>
    </row>
    <row r="41268" spans="7:7">
      <c r="G41268" s="220"/>
    </row>
    <row r="41269" spans="7:7">
      <c r="G41269" s="220"/>
    </row>
    <row r="41270" spans="7:7">
      <c r="G41270" s="220"/>
    </row>
    <row r="41271" spans="7:7">
      <c r="G41271" s="220"/>
    </row>
    <row r="41272" spans="7:7">
      <c r="G41272" s="220"/>
    </row>
    <row r="41273" spans="7:7">
      <c r="G41273" s="220"/>
    </row>
    <row r="41274" spans="7:7">
      <c r="G41274" s="220"/>
    </row>
    <row r="41275" spans="7:7">
      <c r="G41275" s="220"/>
    </row>
    <row r="41276" spans="7:7">
      <c r="G41276" s="220"/>
    </row>
    <row r="41277" spans="7:7">
      <c r="G41277" s="220"/>
    </row>
    <row r="41278" spans="7:7">
      <c r="G41278" s="220"/>
    </row>
    <row r="41279" spans="7:7">
      <c r="G41279" s="220"/>
    </row>
    <row r="41280" spans="7:7">
      <c r="G41280" s="220"/>
    </row>
    <row r="41281" spans="7:7">
      <c r="G41281" s="220"/>
    </row>
    <row r="41282" spans="7:7">
      <c r="G41282" s="220"/>
    </row>
    <row r="41283" spans="7:7">
      <c r="G41283" s="220"/>
    </row>
    <row r="41284" spans="7:7">
      <c r="G41284" s="220"/>
    </row>
    <row r="41285" spans="7:7">
      <c r="G41285" s="220"/>
    </row>
    <row r="41286" spans="7:7">
      <c r="G41286" s="220"/>
    </row>
    <row r="41287" spans="7:7">
      <c r="G41287" s="220"/>
    </row>
    <row r="41288" spans="7:7">
      <c r="G41288" s="220"/>
    </row>
    <row r="41289" spans="7:7">
      <c r="G41289" s="220"/>
    </row>
    <row r="41290" spans="7:7">
      <c r="G41290" s="220"/>
    </row>
    <row r="41291" spans="7:7">
      <c r="G41291" s="220"/>
    </row>
    <row r="41292" spans="7:7">
      <c r="G41292" s="220"/>
    </row>
    <row r="41293" spans="7:7">
      <c r="G41293" s="220"/>
    </row>
    <row r="41294" spans="7:7">
      <c r="G41294" s="220"/>
    </row>
    <row r="41295" spans="7:7">
      <c r="G41295" s="220"/>
    </row>
    <row r="41296" spans="7:7">
      <c r="G41296" s="220"/>
    </row>
    <row r="41297" spans="7:7">
      <c r="G41297" s="220"/>
    </row>
    <row r="41298" spans="7:7">
      <c r="G41298" s="220"/>
    </row>
    <row r="41299" spans="7:7">
      <c r="G41299" s="220"/>
    </row>
    <row r="41300" spans="7:7">
      <c r="G41300" s="220"/>
    </row>
    <row r="41301" spans="7:7">
      <c r="G41301" s="220"/>
    </row>
    <row r="41302" spans="7:7">
      <c r="G41302" s="220"/>
    </row>
    <row r="41303" spans="7:7">
      <c r="G41303" s="220"/>
    </row>
    <row r="41304" spans="7:7">
      <c r="G41304" s="220"/>
    </row>
    <row r="41305" spans="7:7">
      <c r="G41305" s="220"/>
    </row>
    <row r="41306" spans="7:7">
      <c r="G41306" s="220"/>
    </row>
    <row r="41307" spans="7:7">
      <c r="G41307" s="220"/>
    </row>
    <row r="41308" spans="7:7">
      <c r="G41308" s="220"/>
    </row>
    <row r="41309" spans="7:7">
      <c r="G41309" s="220"/>
    </row>
    <row r="41310" spans="7:7">
      <c r="G41310" s="220"/>
    </row>
    <row r="41311" spans="7:7">
      <c r="G41311" s="220"/>
    </row>
    <row r="41312" spans="7:7">
      <c r="G41312" s="220"/>
    </row>
    <row r="41313" spans="7:7">
      <c r="G41313" s="220"/>
    </row>
    <row r="41314" spans="7:7">
      <c r="G41314" s="220"/>
    </row>
    <row r="41315" spans="7:7">
      <c r="G41315" s="220"/>
    </row>
    <row r="41316" spans="7:7">
      <c r="G41316" s="220"/>
    </row>
    <row r="41317" spans="7:7">
      <c r="G41317" s="220"/>
    </row>
    <row r="41318" spans="7:7">
      <c r="G41318" s="220"/>
    </row>
    <row r="41319" spans="7:7">
      <c r="G41319" s="220"/>
    </row>
    <row r="41320" spans="7:7">
      <c r="G41320" s="220"/>
    </row>
    <row r="41321" spans="7:7">
      <c r="G41321" s="220"/>
    </row>
    <row r="41322" spans="7:7">
      <c r="G41322" s="220"/>
    </row>
    <row r="41323" spans="7:7">
      <c r="G41323" s="220"/>
    </row>
    <row r="41324" spans="7:7">
      <c r="G41324" s="220"/>
    </row>
    <row r="41325" spans="7:7">
      <c r="G41325" s="220"/>
    </row>
    <row r="41326" spans="7:7">
      <c r="G41326" s="220"/>
    </row>
    <row r="41327" spans="7:7">
      <c r="G41327" s="220"/>
    </row>
    <row r="41328" spans="7:7">
      <c r="G41328" s="220"/>
    </row>
    <row r="41329" spans="7:7">
      <c r="G41329" s="220"/>
    </row>
    <row r="41330" spans="7:7">
      <c r="G41330" s="220"/>
    </row>
    <row r="41331" spans="7:7">
      <c r="G41331" s="220"/>
    </row>
    <row r="41332" spans="7:7">
      <c r="G41332" s="220"/>
    </row>
    <row r="41333" spans="7:7">
      <c r="G41333" s="220"/>
    </row>
    <row r="41334" spans="7:7">
      <c r="G41334" s="220"/>
    </row>
    <row r="41335" spans="7:7">
      <c r="G41335" s="220"/>
    </row>
    <row r="41336" spans="7:7">
      <c r="G41336" s="220"/>
    </row>
    <row r="41337" spans="7:7">
      <c r="G41337" s="220"/>
    </row>
    <row r="41338" spans="7:7">
      <c r="G41338" s="220"/>
    </row>
    <row r="41339" spans="7:7">
      <c r="G41339" s="220"/>
    </row>
    <row r="41340" spans="7:7">
      <c r="G41340" s="220"/>
    </row>
    <row r="41341" spans="7:7">
      <c r="G41341" s="220"/>
    </row>
    <row r="41342" spans="7:7">
      <c r="G41342" s="220"/>
    </row>
    <row r="41343" spans="7:7">
      <c r="G41343" s="220"/>
    </row>
    <row r="41344" spans="7:7">
      <c r="G41344" s="220"/>
    </row>
    <row r="41345" spans="7:7">
      <c r="G41345" s="220"/>
    </row>
    <row r="41346" spans="7:7">
      <c r="G41346" s="220"/>
    </row>
    <row r="41347" spans="7:7">
      <c r="G41347" s="220"/>
    </row>
    <row r="41348" spans="7:7">
      <c r="G41348" s="220"/>
    </row>
    <row r="41349" spans="7:7">
      <c r="G41349" s="220"/>
    </row>
    <row r="41350" spans="7:7">
      <c r="G41350" s="220"/>
    </row>
    <row r="41351" spans="7:7">
      <c r="G41351" s="220"/>
    </row>
    <row r="41352" spans="7:7">
      <c r="G41352" s="220"/>
    </row>
    <row r="41353" spans="7:7">
      <c r="G41353" s="220"/>
    </row>
    <row r="41354" spans="7:7">
      <c r="G41354" s="220"/>
    </row>
    <row r="41355" spans="7:7">
      <c r="G41355" s="220"/>
    </row>
    <row r="41356" spans="7:7">
      <c r="G41356" s="220"/>
    </row>
    <row r="41357" spans="7:7">
      <c r="G41357" s="220"/>
    </row>
    <row r="41358" spans="7:7">
      <c r="G41358" s="220"/>
    </row>
    <row r="41359" spans="7:7">
      <c r="G41359" s="220"/>
    </row>
    <row r="41360" spans="7:7">
      <c r="G41360" s="220"/>
    </row>
    <row r="41361" spans="7:7">
      <c r="G41361" s="220"/>
    </row>
    <row r="41362" spans="7:7">
      <c r="G41362" s="220"/>
    </row>
    <row r="41363" spans="7:7">
      <c r="G41363" s="220"/>
    </row>
    <row r="41364" spans="7:7">
      <c r="G41364" s="220"/>
    </row>
    <row r="41365" spans="7:7">
      <c r="G41365" s="220"/>
    </row>
    <row r="41366" spans="7:7">
      <c r="G41366" s="220"/>
    </row>
    <row r="41367" spans="7:7">
      <c r="G41367" s="220"/>
    </row>
    <row r="41368" spans="7:7">
      <c r="G41368" s="220"/>
    </row>
    <row r="41369" spans="7:7">
      <c r="G41369" s="220"/>
    </row>
    <row r="41370" spans="7:7">
      <c r="G41370" s="220"/>
    </row>
    <row r="41371" spans="7:7">
      <c r="G41371" s="220"/>
    </row>
    <row r="41372" spans="7:7">
      <c r="G41372" s="220"/>
    </row>
    <row r="41373" spans="7:7">
      <c r="G41373" s="220"/>
    </row>
    <row r="41374" spans="7:7">
      <c r="G41374" s="220"/>
    </row>
    <row r="41375" spans="7:7">
      <c r="G41375" s="220"/>
    </row>
    <row r="41376" spans="7:7">
      <c r="G41376" s="220"/>
    </row>
    <row r="41377" spans="7:7">
      <c r="G41377" s="220"/>
    </row>
    <row r="41378" spans="7:7">
      <c r="G41378" s="220"/>
    </row>
    <row r="41379" spans="7:7">
      <c r="G41379" s="220"/>
    </row>
    <row r="41380" spans="7:7">
      <c r="G41380" s="220"/>
    </row>
    <row r="41381" spans="7:7">
      <c r="G41381" s="220"/>
    </row>
    <row r="41382" spans="7:7">
      <c r="G41382" s="220"/>
    </row>
    <row r="41383" spans="7:7">
      <c r="G41383" s="220"/>
    </row>
    <row r="41384" spans="7:7">
      <c r="G41384" s="220"/>
    </row>
    <row r="41385" spans="7:7">
      <c r="G41385" s="220"/>
    </row>
    <row r="41386" spans="7:7">
      <c r="G41386" s="220"/>
    </row>
    <row r="41387" spans="7:7">
      <c r="G41387" s="220"/>
    </row>
    <row r="41388" spans="7:7">
      <c r="G41388" s="220"/>
    </row>
    <row r="41389" spans="7:7">
      <c r="G41389" s="220"/>
    </row>
    <row r="41390" spans="7:7">
      <c r="G41390" s="220"/>
    </row>
    <row r="41391" spans="7:7">
      <c r="G41391" s="220"/>
    </row>
    <row r="41392" spans="7:7">
      <c r="G41392" s="220"/>
    </row>
    <row r="41393" spans="7:7">
      <c r="G41393" s="220"/>
    </row>
    <row r="41394" spans="7:7">
      <c r="G41394" s="220"/>
    </row>
    <row r="41395" spans="7:7">
      <c r="G41395" s="220"/>
    </row>
    <row r="41396" spans="7:7">
      <c r="G41396" s="220"/>
    </row>
    <row r="41397" spans="7:7">
      <c r="G41397" s="220"/>
    </row>
    <row r="41398" spans="7:7">
      <c r="G41398" s="220"/>
    </row>
    <row r="41399" spans="7:7">
      <c r="G41399" s="220"/>
    </row>
    <row r="41400" spans="7:7">
      <c r="G41400" s="220"/>
    </row>
    <row r="41401" spans="7:7">
      <c r="G41401" s="220"/>
    </row>
    <row r="41402" spans="7:7">
      <c r="G41402" s="220"/>
    </row>
    <row r="41403" spans="7:7">
      <c r="G41403" s="220"/>
    </row>
    <row r="41404" spans="7:7">
      <c r="G41404" s="220"/>
    </row>
    <row r="41405" spans="7:7">
      <c r="G41405" s="220"/>
    </row>
    <row r="41406" spans="7:7">
      <c r="G41406" s="220"/>
    </row>
    <row r="41407" spans="7:7">
      <c r="G41407" s="220"/>
    </row>
    <row r="41408" spans="7:7">
      <c r="G41408" s="220"/>
    </row>
    <row r="41409" spans="7:7">
      <c r="G41409" s="220"/>
    </row>
    <row r="41410" spans="7:7">
      <c r="G41410" s="220"/>
    </row>
    <row r="41411" spans="7:7">
      <c r="G41411" s="220"/>
    </row>
    <row r="41412" spans="7:7">
      <c r="G41412" s="220"/>
    </row>
    <row r="41413" spans="7:7">
      <c r="G41413" s="220"/>
    </row>
    <row r="41414" spans="7:7">
      <c r="G41414" s="220"/>
    </row>
    <row r="41415" spans="7:7">
      <c r="G41415" s="220"/>
    </row>
    <row r="41416" spans="7:7">
      <c r="G41416" s="220"/>
    </row>
    <row r="41417" spans="7:7">
      <c r="G41417" s="220"/>
    </row>
    <row r="41418" spans="7:7">
      <c r="G41418" s="220"/>
    </row>
    <row r="41419" spans="7:7">
      <c r="G41419" s="220"/>
    </row>
    <row r="41420" spans="7:7">
      <c r="G41420" s="220"/>
    </row>
    <row r="41421" spans="7:7">
      <c r="G41421" s="220"/>
    </row>
    <row r="41422" spans="7:7">
      <c r="G41422" s="220"/>
    </row>
    <row r="41423" spans="7:7">
      <c r="G41423" s="220"/>
    </row>
    <row r="41424" spans="7:7">
      <c r="G41424" s="220"/>
    </row>
    <row r="41425" spans="7:7">
      <c r="G41425" s="220"/>
    </row>
    <row r="41426" spans="7:7">
      <c r="G41426" s="220"/>
    </row>
    <row r="41427" spans="7:7">
      <c r="G41427" s="220"/>
    </row>
    <row r="41428" spans="7:7">
      <c r="G41428" s="220"/>
    </row>
    <row r="41429" spans="7:7">
      <c r="G41429" s="220"/>
    </row>
    <row r="41430" spans="7:7">
      <c r="G41430" s="220"/>
    </row>
    <row r="41431" spans="7:7">
      <c r="G41431" s="220"/>
    </row>
    <row r="41432" spans="7:7">
      <c r="G41432" s="220"/>
    </row>
    <row r="41433" spans="7:7">
      <c r="G41433" s="220"/>
    </row>
    <row r="41434" spans="7:7">
      <c r="G41434" s="220"/>
    </row>
    <row r="41435" spans="7:7">
      <c r="G41435" s="220"/>
    </row>
    <row r="41436" spans="7:7">
      <c r="G41436" s="220"/>
    </row>
    <row r="41437" spans="7:7">
      <c r="G41437" s="220"/>
    </row>
    <row r="41438" spans="7:7">
      <c r="G41438" s="220"/>
    </row>
    <row r="41439" spans="7:7">
      <c r="G41439" s="220"/>
    </row>
    <row r="41440" spans="7:7">
      <c r="G41440" s="220"/>
    </row>
    <row r="41441" spans="7:7">
      <c r="G41441" s="220"/>
    </row>
    <row r="41442" spans="7:7">
      <c r="G41442" s="220"/>
    </row>
    <row r="41443" spans="7:7">
      <c r="G41443" s="220"/>
    </row>
    <row r="41444" spans="7:7">
      <c r="G41444" s="220"/>
    </row>
    <row r="41445" spans="7:7">
      <c r="G41445" s="220"/>
    </row>
    <row r="41446" spans="7:7">
      <c r="G41446" s="220"/>
    </row>
    <row r="41447" spans="7:7">
      <c r="G41447" s="220"/>
    </row>
    <row r="41448" spans="7:7">
      <c r="G41448" s="220"/>
    </row>
    <row r="41449" spans="7:7">
      <c r="G41449" s="220"/>
    </row>
    <row r="41450" spans="7:7">
      <c r="G41450" s="220"/>
    </row>
    <row r="41451" spans="7:7">
      <c r="G41451" s="220"/>
    </row>
    <row r="41452" spans="7:7">
      <c r="G41452" s="220"/>
    </row>
    <row r="41453" spans="7:7">
      <c r="G41453" s="220"/>
    </row>
    <row r="41454" spans="7:7">
      <c r="G41454" s="220"/>
    </row>
    <row r="41455" spans="7:7">
      <c r="G41455" s="220"/>
    </row>
    <row r="41456" spans="7:7">
      <c r="G41456" s="220"/>
    </row>
    <row r="41457" spans="7:7">
      <c r="G41457" s="220"/>
    </row>
    <row r="41458" spans="7:7">
      <c r="G41458" s="220"/>
    </row>
    <row r="41459" spans="7:7">
      <c r="G41459" s="220"/>
    </row>
    <row r="41460" spans="7:7">
      <c r="G41460" s="220"/>
    </row>
    <row r="41461" spans="7:7">
      <c r="G41461" s="220"/>
    </row>
    <row r="41462" spans="7:7">
      <c r="G41462" s="220"/>
    </row>
    <row r="41463" spans="7:7">
      <c r="G41463" s="220"/>
    </row>
    <row r="41464" spans="7:7">
      <c r="G41464" s="220"/>
    </row>
    <row r="41465" spans="7:7">
      <c r="G41465" s="220"/>
    </row>
    <row r="41466" spans="7:7">
      <c r="G41466" s="220"/>
    </row>
    <row r="41467" spans="7:7">
      <c r="G41467" s="220"/>
    </row>
    <row r="41468" spans="7:7">
      <c r="G41468" s="220"/>
    </row>
    <row r="41469" spans="7:7">
      <c r="G41469" s="220"/>
    </row>
    <row r="41470" spans="7:7">
      <c r="G41470" s="220"/>
    </row>
    <row r="41471" spans="7:7">
      <c r="G41471" s="220"/>
    </row>
    <row r="41472" spans="7:7">
      <c r="G41472" s="220"/>
    </row>
    <row r="41473" spans="7:7">
      <c r="G41473" s="220"/>
    </row>
    <row r="41474" spans="7:7">
      <c r="G41474" s="220"/>
    </row>
    <row r="41475" spans="7:7">
      <c r="G41475" s="220"/>
    </row>
    <row r="41476" spans="7:7">
      <c r="G41476" s="220"/>
    </row>
    <row r="41477" spans="7:7">
      <c r="G41477" s="220"/>
    </row>
    <row r="41478" spans="7:7">
      <c r="G41478" s="220"/>
    </row>
    <row r="41479" spans="7:7">
      <c r="G41479" s="220"/>
    </row>
    <row r="41480" spans="7:7">
      <c r="G41480" s="220"/>
    </row>
    <row r="41481" spans="7:7">
      <c r="G41481" s="220"/>
    </row>
    <row r="41482" spans="7:7">
      <c r="G41482" s="220"/>
    </row>
    <row r="41483" spans="7:7">
      <c r="G41483" s="220"/>
    </row>
    <row r="41484" spans="7:7">
      <c r="G41484" s="220"/>
    </row>
    <row r="41485" spans="7:7">
      <c r="G41485" s="220"/>
    </row>
    <row r="41486" spans="7:7">
      <c r="G41486" s="220"/>
    </row>
    <row r="41487" spans="7:7">
      <c r="G41487" s="220"/>
    </row>
    <row r="41488" spans="7:7">
      <c r="G41488" s="220"/>
    </row>
    <row r="41489" spans="7:7">
      <c r="G41489" s="220"/>
    </row>
    <row r="41490" spans="7:7">
      <c r="G41490" s="220"/>
    </row>
    <row r="41491" spans="7:7">
      <c r="G41491" s="220"/>
    </row>
    <row r="41492" spans="7:7">
      <c r="G41492" s="220"/>
    </row>
    <row r="41493" spans="7:7">
      <c r="G41493" s="220"/>
    </row>
    <row r="41494" spans="7:7">
      <c r="G41494" s="220"/>
    </row>
    <row r="41495" spans="7:7">
      <c r="G41495" s="220"/>
    </row>
    <row r="41496" spans="7:7">
      <c r="G41496" s="220"/>
    </row>
    <row r="41497" spans="7:7">
      <c r="G41497" s="220"/>
    </row>
    <row r="41498" spans="7:7">
      <c r="G41498" s="220"/>
    </row>
    <row r="41499" spans="7:7">
      <c r="G41499" s="220"/>
    </row>
    <row r="41500" spans="7:7">
      <c r="G41500" s="220"/>
    </row>
    <row r="41501" spans="7:7">
      <c r="G41501" s="220"/>
    </row>
    <row r="41502" spans="7:7">
      <c r="G41502" s="220"/>
    </row>
    <row r="41503" spans="7:7">
      <c r="G41503" s="220"/>
    </row>
    <row r="41504" spans="7:7">
      <c r="G41504" s="220"/>
    </row>
    <row r="41505" spans="7:7">
      <c r="G41505" s="220"/>
    </row>
    <row r="41506" spans="7:7">
      <c r="G41506" s="220"/>
    </row>
    <row r="41507" spans="7:7">
      <c r="G41507" s="220"/>
    </row>
    <row r="41508" spans="7:7">
      <c r="G41508" s="220"/>
    </row>
    <row r="41509" spans="7:7">
      <c r="G41509" s="220"/>
    </row>
    <row r="41510" spans="7:7">
      <c r="G41510" s="220"/>
    </row>
    <row r="41511" spans="7:7">
      <c r="G41511" s="220"/>
    </row>
    <row r="41512" spans="7:7">
      <c r="G41512" s="220"/>
    </row>
    <row r="41513" spans="7:7">
      <c r="G41513" s="220"/>
    </row>
    <row r="41514" spans="7:7">
      <c r="G41514" s="220"/>
    </row>
    <row r="41515" spans="7:7">
      <c r="G41515" s="220"/>
    </row>
    <row r="41516" spans="7:7">
      <c r="G41516" s="220"/>
    </row>
    <row r="41517" spans="7:7">
      <c r="G41517" s="220"/>
    </row>
    <row r="41518" spans="7:7">
      <c r="G41518" s="220"/>
    </row>
    <row r="41519" spans="7:7">
      <c r="G41519" s="220"/>
    </row>
    <row r="41520" spans="7:7">
      <c r="G41520" s="220"/>
    </row>
    <row r="41521" spans="7:7">
      <c r="G41521" s="220"/>
    </row>
    <row r="41522" spans="7:7">
      <c r="G41522" s="220"/>
    </row>
    <row r="41523" spans="7:7">
      <c r="G41523" s="220"/>
    </row>
    <row r="41524" spans="7:7">
      <c r="G41524" s="220"/>
    </row>
    <row r="41525" spans="7:7">
      <c r="G41525" s="220"/>
    </row>
    <row r="41526" spans="7:7">
      <c r="G41526" s="220"/>
    </row>
    <row r="41527" spans="7:7">
      <c r="G41527" s="220"/>
    </row>
    <row r="41528" spans="7:7">
      <c r="G41528" s="220"/>
    </row>
    <row r="41529" spans="7:7">
      <c r="G41529" s="220"/>
    </row>
    <row r="41530" spans="7:7">
      <c r="G41530" s="220"/>
    </row>
    <row r="41531" spans="7:7">
      <c r="G41531" s="220"/>
    </row>
    <row r="41532" spans="7:7">
      <c r="G41532" s="220"/>
    </row>
    <row r="41533" spans="7:7">
      <c r="G41533" s="220"/>
    </row>
    <row r="41534" spans="7:7">
      <c r="G41534" s="220"/>
    </row>
    <row r="41535" spans="7:7">
      <c r="G41535" s="220"/>
    </row>
    <row r="41536" spans="7:7">
      <c r="G41536" s="220"/>
    </row>
    <row r="41537" spans="7:7">
      <c r="G41537" s="220"/>
    </row>
    <row r="41538" spans="7:7">
      <c r="G41538" s="220"/>
    </row>
    <row r="41539" spans="7:7">
      <c r="G41539" s="220"/>
    </row>
    <row r="41540" spans="7:7">
      <c r="G41540" s="220"/>
    </row>
    <row r="41541" spans="7:7">
      <c r="G41541" s="220"/>
    </row>
    <row r="41542" spans="7:7">
      <c r="G41542" s="220"/>
    </row>
    <row r="41543" spans="7:7">
      <c r="G41543" s="220"/>
    </row>
    <row r="41544" spans="7:7">
      <c r="G41544" s="220"/>
    </row>
    <row r="41545" spans="7:7">
      <c r="G41545" s="220"/>
    </row>
    <row r="41546" spans="7:7">
      <c r="G41546" s="220"/>
    </row>
    <row r="41547" spans="7:7">
      <c r="G41547" s="220"/>
    </row>
    <row r="41548" spans="7:7">
      <c r="G41548" s="220"/>
    </row>
    <row r="41549" spans="7:7">
      <c r="G41549" s="220"/>
    </row>
    <row r="41550" spans="7:7">
      <c r="G41550" s="220"/>
    </row>
    <row r="41551" spans="7:7">
      <c r="G41551" s="220"/>
    </row>
    <row r="41552" spans="7:7">
      <c r="G41552" s="220"/>
    </row>
    <row r="41553" spans="7:7">
      <c r="G41553" s="220"/>
    </row>
    <row r="41554" spans="7:7">
      <c r="G41554" s="220"/>
    </row>
    <row r="41555" spans="7:7">
      <c r="G41555" s="220"/>
    </row>
    <row r="41556" spans="7:7">
      <c r="G41556" s="220"/>
    </row>
    <row r="41557" spans="7:7">
      <c r="G41557" s="220"/>
    </row>
    <row r="41558" spans="7:7">
      <c r="G41558" s="220"/>
    </row>
    <row r="41559" spans="7:7">
      <c r="G41559" s="220"/>
    </row>
    <row r="41560" spans="7:7">
      <c r="G41560" s="220"/>
    </row>
    <row r="41561" spans="7:7">
      <c r="G41561" s="220"/>
    </row>
    <row r="41562" spans="7:7">
      <c r="G41562" s="220"/>
    </row>
    <row r="41563" spans="7:7">
      <c r="G41563" s="220"/>
    </row>
    <row r="41564" spans="7:7">
      <c r="G41564" s="220"/>
    </row>
    <row r="41565" spans="7:7">
      <c r="G41565" s="220"/>
    </row>
    <row r="41566" spans="7:7">
      <c r="G41566" s="220"/>
    </row>
    <row r="41567" spans="7:7">
      <c r="G41567" s="220"/>
    </row>
    <row r="41568" spans="7:7">
      <c r="G41568" s="220"/>
    </row>
    <row r="41569" spans="7:7">
      <c r="G41569" s="220"/>
    </row>
    <row r="41570" spans="7:7">
      <c r="G41570" s="220"/>
    </row>
    <row r="41571" spans="7:7">
      <c r="G41571" s="220"/>
    </row>
    <row r="41572" spans="7:7">
      <c r="G41572" s="220"/>
    </row>
    <row r="41573" spans="7:7">
      <c r="G41573" s="220"/>
    </row>
    <row r="41574" spans="7:7">
      <c r="G41574" s="220"/>
    </row>
    <row r="41575" spans="7:7">
      <c r="G41575" s="220"/>
    </row>
    <row r="41576" spans="7:7">
      <c r="G41576" s="220"/>
    </row>
    <row r="41577" spans="7:7">
      <c r="G41577" s="220"/>
    </row>
    <row r="41578" spans="7:7">
      <c r="G41578" s="220"/>
    </row>
    <row r="41579" spans="7:7">
      <c r="G41579" s="220"/>
    </row>
    <row r="41580" spans="7:7">
      <c r="G41580" s="220"/>
    </row>
    <row r="41581" spans="7:7">
      <c r="G41581" s="220"/>
    </row>
    <row r="41582" spans="7:7">
      <c r="G41582" s="220"/>
    </row>
    <row r="41583" spans="7:7">
      <c r="G41583" s="220"/>
    </row>
    <row r="41584" spans="7:7">
      <c r="G41584" s="220"/>
    </row>
    <row r="41585" spans="7:7">
      <c r="G41585" s="220"/>
    </row>
    <row r="41586" spans="7:7">
      <c r="G41586" s="220"/>
    </row>
    <row r="41587" spans="7:7">
      <c r="G41587" s="220"/>
    </row>
    <row r="41588" spans="7:7">
      <c r="G41588" s="220"/>
    </row>
    <row r="41589" spans="7:7">
      <c r="G41589" s="220"/>
    </row>
    <row r="41590" spans="7:7">
      <c r="G41590" s="220"/>
    </row>
    <row r="41591" spans="7:7">
      <c r="G41591" s="220"/>
    </row>
    <row r="41592" spans="7:7">
      <c r="G41592" s="220"/>
    </row>
    <row r="41593" spans="7:7">
      <c r="G41593" s="220"/>
    </row>
    <row r="41594" spans="7:7">
      <c r="G41594" s="220"/>
    </row>
    <row r="41595" spans="7:7">
      <c r="G41595" s="220"/>
    </row>
    <row r="41596" spans="7:7">
      <c r="G41596" s="220"/>
    </row>
    <row r="41597" spans="7:7">
      <c r="G41597" s="220"/>
    </row>
    <row r="41598" spans="7:7">
      <c r="G41598" s="220"/>
    </row>
    <row r="41599" spans="7:7">
      <c r="G41599" s="220"/>
    </row>
    <row r="41600" spans="7:7">
      <c r="G41600" s="220"/>
    </row>
    <row r="41601" spans="7:7">
      <c r="G41601" s="220"/>
    </row>
    <row r="41602" spans="7:7">
      <c r="G41602" s="220"/>
    </row>
    <row r="41603" spans="7:7">
      <c r="G41603" s="220"/>
    </row>
    <row r="41604" spans="7:7">
      <c r="G41604" s="220"/>
    </row>
    <row r="41605" spans="7:7">
      <c r="G41605" s="220"/>
    </row>
    <row r="41606" spans="7:7">
      <c r="G41606" s="220"/>
    </row>
    <row r="41607" spans="7:7">
      <c r="G41607" s="220"/>
    </row>
    <row r="41608" spans="7:7">
      <c r="G41608" s="220"/>
    </row>
    <row r="41609" spans="7:7">
      <c r="G41609" s="220"/>
    </row>
    <row r="41610" spans="7:7">
      <c r="G41610" s="220"/>
    </row>
    <row r="41611" spans="7:7">
      <c r="G41611" s="220"/>
    </row>
    <row r="41612" spans="7:7">
      <c r="G41612" s="220"/>
    </row>
    <row r="41613" spans="7:7">
      <c r="G41613" s="220"/>
    </row>
    <row r="41614" spans="7:7">
      <c r="G41614" s="220"/>
    </row>
    <row r="41615" spans="7:7">
      <c r="G41615" s="220"/>
    </row>
    <row r="41616" spans="7:7">
      <c r="G41616" s="220"/>
    </row>
    <row r="41617" spans="7:7">
      <c r="G41617" s="220"/>
    </row>
    <row r="41618" spans="7:7">
      <c r="G41618" s="220"/>
    </row>
    <row r="41619" spans="7:7">
      <c r="G41619" s="220"/>
    </row>
    <row r="41620" spans="7:7">
      <c r="G41620" s="220"/>
    </row>
    <row r="41621" spans="7:7">
      <c r="G41621" s="220"/>
    </row>
    <row r="41622" spans="7:7">
      <c r="G41622" s="220"/>
    </row>
    <row r="41623" spans="7:7">
      <c r="G41623" s="220"/>
    </row>
    <row r="41624" spans="7:7">
      <c r="G41624" s="220"/>
    </row>
    <row r="41625" spans="7:7">
      <c r="G41625" s="220"/>
    </row>
    <row r="41626" spans="7:7">
      <c r="G41626" s="220"/>
    </row>
    <row r="41627" spans="7:7">
      <c r="G41627" s="220"/>
    </row>
    <row r="41628" spans="7:7">
      <c r="G41628" s="220"/>
    </row>
    <row r="41629" spans="7:7">
      <c r="G41629" s="220"/>
    </row>
    <row r="41630" spans="7:7">
      <c r="G41630" s="220"/>
    </row>
    <row r="41631" spans="7:7">
      <c r="G41631" s="220"/>
    </row>
    <row r="41632" spans="7:7">
      <c r="G41632" s="220"/>
    </row>
    <row r="41633" spans="7:7">
      <c r="G41633" s="220"/>
    </row>
    <row r="41634" spans="7:7">
      <c r="G41634" s="220"/>
    </row>
    <row r="41635" spans="7:7">
      <c r="G41635" s="220"/>
    </row>
    <row r="41636" spans="7:7">
      <c r="G41636" s="220"/>
    </row>
    <row r="41637" spans="7:7">
      <c r="G41637" s="220"/>
    </row>
    <row r="41638" spans="7:7">
      <c r="G41638" s="220"/>
    </row>
    <row r="41639" spans="7:7">
      <c r="G41639" s="220"/>
    </row>
    <row r="41640" spans="7:7">
      <c r="G41640" s="220"/>
    </row>
    <row r="41641" spans="7:7">
      <c r="G41641" s="220"/>
    </row>
    <row r="41642" spans="7:7">
      <c r="G41642" s="220"/>
    </row>
    <row r="41643" spans="7:7">
      <c r="G41643" s="220"/>
    </row>
    <row r="41644" spans="7:7">
      <c r="G41644" s="220"/>
    </row>
    <row r="41645" spans="7:7">
      <c r="G41645" s="220"/>
    </row>
    <row r="41646" spans="7:7">
      <c r="G41646" s="220"/>
    </row>
    <row r="41647" spans="7:7">
      <c r="G41647" s="220"/>
    </row>
    <row r="41648" spans="7:7">
      <c r="G41648" s="220"/>
    </row>
    <row r="41649" spans="7:7">
      <c r="G41649" s="220"/>
    </row>
    <row r="41650" spans="7:7">
      <c r="G41650" s="220"/>
    </row>
    <row r="41651" spans="7:7">
      <c r="G41651" s="220"/>
    </row>
    <row r="41652" spans="7:7">
      <c r="G41652" s="220"/>
    </row>
    <row r="41653" spans="7:7">
      <c r="G41653" s="220"/>
    </row>
    <row r="41654" spans="7:7">
      <c r="G41654" s="220"/>
    </row>
    <row r="41655" spans="7:7">
      <c r="G41655" s="220"/>
    </row>
    <row r="41656" spans="7:7">
      <c r="G41656" s="220"/>
    </row>
    <row r="41657" spans="7:7">
      <c r="G41657" s="220"/>
    </row>
    <row r="41658" spans="7:7">
      <c r="G41658" s="220"/>
    </row>
    <row r="41659" spans="7:7">
      <c r="G41659" s="220"/>
    </row>
    <row r="41660" spans="7:7">
      <c r="G41660" s="220"/>
    </row>
    <row r="41661" spans="7:7">
      <c r="G41661" s="220"/>
    </row>
    <row r="41662" spans="7:7">
      <c r="G41662" s="220"/>
    </row>
    <row r="41663" spans="7:7">
      <c r="G41663" s="220"/>
    </row>
    <row r="41664" spans="7:7">
      <c r="G41664" s="220"/>
    </row>
    <row r="41665" spans="7:7">
      <c r="G41665" s="220"/>
    </row>
    <row r="41666" spans="7:7">
      <c r="G41666" s="220"/>
    </row>
    <row r="41667" spans="7:7">
      <c r="G41667" s="220"/>
    </row>
    <row r="41668" spans="7:7">
      <c r="G41668" s="220"/>
    </row>
    <row r="41669" spans="7:7">
      <c r="G41669" s="220"/>
    </row>
    <row r="41670" spans="7:7">
      <c r="G41670" s="220"/>
    </row>
    <row r="41671" spans="7:7">
      <c r="G41671" s="220"/>
    </row>
    <row r="41672" spans="7:7">
      <c r="G41672" s="220"/>
    </row>
    <row r="41673" spans="7:7">
      <c r="G41673" s="220"/>
    </row>
    <row r="41674" spans="7:7">
      <c r="G41674" s="220"/>
    </row>
    <row r="41675" spans="7:7">
      <c r="G41675" s="220"/>
    </row>
    <row r="41676" spans="7:7">
      <c r="G41676" s="220"/>
    </row>
    <row r="41677" spans="7:7">
      <c r="G41677" s="220"/>
    </row>
    <row r="41678" spans="7:7">
      <c r="G41678" s="220"/>
    </row>
    <row r="41679" spans="7:7">
      <c r="G41679" s="220"/>
    </row>
    <row r="41680" spans="7:7">
      <c r="G41680" s="220"/>
    </row>
    <row r="41681" spans="7:7">
      <c r="G41681" s="220"/>
    </row>
    <row r="41682" spans="7:7">
      <c r="G41682" s="220"/>
    </row>
    <row r="41683" spans="7:7">
      <c r="G41683" s="220"/>
    </row>
    <row r="41684" spans="7:7">
      <c r="G41684" s="220"/>
    </row>
    <row r="41685" spans="7:7">
      <c r="G41685" s="220"/>
    </row>
    <row r="41686" spans="7:7">
      <c r="G41686" s="220"/>
    </row>
    <row r="41687" spans="7:7">
      <c r="G41687" s="220"/>
    </row>
    <row r="41688" spans="7:7">
      <c r="G41688" s="220"/>
    </row>
    <row r="41689" spans="7:7">
      <c r="G41689" s="220"/>
    </row>
    <row r="41690" spans="7:7">
      <c r="G41690" s="220"/>
    </row>
    <row r="41691" spans="7:7">
      <c r="G41691" s="220"/>
    </row>
    <row r="41692" spans="7:7">
      <c r="G41692" s="220"/>
    </row>
    <row r="41693" spans="7:7">
      <c r="G41693" s="220"/>
    </row>
    <row r="41694" spans="7:7">
      <c r="G41694" s="220"/>
    </row>
    <row r="41695" spans="7:7">
      <c r="G41695" s="220"/>
    </row>
    <row r="41696" spans="7:7">
      <c r="G41696" s="220"/>
    </row>
    <row r="41697" spans="7:7">
      <c r="G41697" s="220"/>
    </row>
    <row r="41698" spans="7:7">
      <c r="G41698" s="220"/>
    </row>
    <row r="41699" spans="7:7">
      <c r="G41699" s="220"/>
    </row>
    <row r="41700" spans="7:7">
      <c r="G41700" s="220"/>
    </row>
    <row r="41701" spans="7:7">
      <c r="G41701" s="220"/>
    </row>
    <row r="41702" spans="7:7">
      <c r="G41702" s="220"/>
    </row>
    <row r="41703" spans="7:7">
      <c r="G41703" s="220"/>
    </row>
    <row r="41704" spans="7:7">
      <c r="G41704" s="220"/>
    </row>
    <row r="41705" spans="7:7">
      <c r="G41705" s="220"/>
    </row>
    <row r="41706" spans="7:7">
      <c r="G41706" s="220"/>
    </row>
    <row r="41707" spans="7:7">
      <c r="G41707" s="220"/>
    </row>
    <row r="41708" spans="7:7">
      <c r="G41708" s="220"/>
    </row>
    <row r="41709" spans="7:7">
      <c r="G41709" s="220"/>
    </row>
    <row r="41710" spans="7:7">
      <c r="G41710" s="220"/>
    </row>
    <row r="41711" spans="7:7">
      <c r="G41711" s="220"/>
    </row>
    <row r="41712" spans="7:7">
      <c r="G41712" s="220"/>
    </row>
    <row r="41713" spans="7:7">
      <c r="G41713" s="220"/>
    </row>
    <row r="41714" spans="7:7">
      <c r="G41714" s="220"/>
    </row>
    <row r="41715" spans="7:7">
      <c r="G41715" s="220"/>
    </row>
    <row r="41716" spans="7:7">
      <c r="G41716" s="220"/>
    </row>
    <row r="41717" spans="7:7">
      <c r="G41717" s="220"/>
    </row>
    <row r="41718" spans="7:7">
      <c r="G41718" s="220"/>
    </row>
    <row r="41719" spans="7:7">
      <c r="G41719" s="220"/>
    </row>
    <row r="41720" spans="7:7">
      <c r="G41720" s="220"/>
    </row>
    <row r="41721" spans="7:7">
      <c r="G41721" s="220"/>
    </row>
    <row r="41722" spans="7:7">
      <c r="G41722" s="220"/>
    </row>
    <row r="41723" spans="7:7">
      <c r="G41723" s="220"/>
    </row>
    <row r="41724" spans="7:7">
      <c r="G41724" s="220"/>
    </row>
    <row r="41725" spans="7:7">
      <c r="G41725" s="220"/>
    </row>
    <row r="41726" spans="7:7">
      <c r="G41726" s="220"/>
    </row>
    <row r="41727" spans="7:7">
      <c r="G41727" s="220"/>
    </row>
    <row r="41728" spans="7:7">
      <c r="G41728" s="220"/>
    </row>
    <row r="41729" spans="7:7">
      <c r="G41729" s="220"/>
    </row>
    <row r="41730" spans="7:7">
      <c r="G41730" s="220"/>
    </row>
    <row r="41731" spans="7:7">
      <c r="G41731" s="220"/>
    </row>
    <row r="41732" spans="7:7">
      <c r="G41732" s="220"/>
    </row>
    <row r="41733" spans="7:7">
      <c r="G41733" s="220"/>
    </row>
    <row r="41734" spans="7:7">
      <c r="G41734" s="220"/>
    </row>
    <row r="41735" spans="7:7">
      <c r="G41735" s="220"/>
    </row>
    <row r="41736" spans="7:7">
      <c r="G41736" s="220"/>
    </row>
    <row r="41737" spans="7:7">
      <c r="G41737" s="220"/>
    </row>
    <row r="41738" spans="7:7">
      <c r="G41738" s="220"/>
    </row>
    <row r="41739" spans="7:7">
      <c r="G41739" s="220"/>
    </row>
    <row r="41740" spans="7:7">
      <c r="G41740" s="220"/>
    </row>
    <row r="41741" spans="7:7">
      <c r="G41741" s="220"/>
    </row>
    <row r="41742" spans="7:7">
      <c r="G41742" s="220"/>
    </row>
    <row r="41743" spans="7:7">
      <c r="G41743" s="220"/>
    </row>
    <row r="41744" spans="7:7">
      <c r="G41744" s="220"/>
    </row>
    <row r="41745" spans="7:7">
      <c r="G41745" s="220"/>
    </row>
    <row r="41746" spans="7:7">
      <c r="G41746" s="220"/>
    </row>
    <row r="41747" spans="7:7">
      <c r="G41747" s="220"/>
    </row>
    <row r="41748" spans="7:7">
      <c r="G41748" s="220"/>
    </row>
    <row r="41749" spans="7:7">
      <c r="G41749" s="220"/>
    </row>
    <row r="41750" spans="7:7">
      <c r="G41750" s="220"/>
    </row>
    <row r="41751" spans="7:7">
      <c r="G41751" s="220"/>
    </row>
    <row r="41752" spans="7:7">
      <c r="G41752" s="220"/>
    </row>
    <row r="41753" spans="7:7">
      <c r="G41753" s="220"/>
    </row>
    <row r="41754" spans="7:7">
      <c r="G41754" s="220"/>
    </row>
    <row r="41755" spans="7:7">
      <c r="G41755" s="220"/>
    </row>
    <row r="41756" spans="7:7">
      <c r="G41756" s="220"/>
    </row>
    <row r="41757" spans="7:7">
      <c r="G41757" s="220"/>
    </row>
    <row r="41758" spans="7:7">
      <c r="G41758" s="220"/>
    </row>
    <row r="41759" spans="7:7">
      <c r="G41759" s="220"/>
    </row>
    <row r="41760" spans="7:7">
      <c r="G41760" s="220"/>
    </row>
    <row r="41761" spans="7:7">
      <c r="G41761" s="220"/>
    </row>
    <row r="41762" spans="7:7">
      <c r="G41762" s="220"/>
    </row>
    <row r="41763" spans="7:7">
      <c r="G41763" s="220"/>
    </row>
    <row r="41764" spans="7:7">
      <c r="G41764" s="220"/>
    </row>
    <row r="41765" spans="7:7">
      <c r="G41765" s="220"/>
    </row>
    <row r="41766" spans="7:7">
      <c r="G41766" s="220"/>
    </row>
    <row r="41767" spans="7:7">
      <c r="G41767" s="220"/>
    </row>
    <row r="41768" spans="7:7">
      <c r="G41768" s="220"/>
    </row>
    <row r="41769" spans="7:7">
      <c r="G41769" s="220"/>
    </row>
    <row r="41770" spans="7:7">
      <c r="G41770" s="220"/>
    </row>
    <row r="41771" spans="7:7">
      <c r="G41771" s="220"/>
    </row>
    <row r="41772" spans="7:7">
      <c r="G41772" s="220"/>
    </row>
    <row r="41773" spans="7:7">
      <c r="G41773" s="220"/>
    </row>
    <row r="41774" spans="7:7">
      <c r="G41774" s="220"/>
    </row>
    <row r="41775" spans="7:7">
      <c r="G41775" s="220"/>
    </row>
    <row r="41776" spans="7:7">
      <c r="G41776" s="220"/>
    </row>
    <row r="41777" spans="7:7">
      <c r="G41777" s="220"/>
    </row>
    <row r="41778" spans="7:7">
      <c r="G41778" s="220"/>
    </row>
    <row r="41779" spans="7:7">
      <c r="G41779" s="220"/>
    </row>
    <row r="41780" spans="7:7">
      <c r="G41780" s="220"/>
    </row>
    <row r="41781" spans="7:7">
      <c r="G41781" s="220"/>
    </row>
    <row r="41782" spans="7:7">
      <c r="G41782" s="220"/>
    </row>
    <row r="41783" spans="7:7">
      <c r="G41783" s="220"/>
    </row>
    <row r="41784" spans="7:7">
      <c r="G41784" s="220"/>
    </row>
    <row r="41785" spans="7:7">
      <c r="G41785" s="220"/>
    </row>
    <row r="41786" spans="7:7">
      <c r="G41786" s="220"/>
    </row>
    <row r="41787" spans="7:7">
      <c r="G41787" s="220"/>
    </row>
    <row r="41788" spans="7:7">
      <c r="G41788" s="220"/>
    </row>
    <row r="41789" spans="7:7">
      <c r="G41789" s="220"/>
    </row>
    <row r="41790" spans="7:7">
      <c r="G41790" s="220"/>
    </row>
    <row r="41791" spans="7:7">
      <c r="G41791" s="220"/>
    </row>
    <row r="41792" spans="7:7">
      <c r="G41792" s="220"/>
    </row>
    <row r="41793" spans="7:7">
      <c r="G41793" s="220"/>
    </row>
    <row r="41794" spans="7:7">
      <c r="G41794" s="220"/>
    </row>
    <row r="41795" spans="7:7">
      <c r="G41795" s="220"/>
    </row>
    <row r="41796" spans="7:7">
      <c r="G41796" s="220"/>
    </row>
    <row r="41797" spans="7:7">
      <c r="G41797" s="220"/>
    </row>
    <row r="41798" spans="7:7">
      <c r="G41798" s="220"/>
    </row>
    <row r="41799" spans="7:7">
      <c r="G41799" s="220"/>
    </row>
    <row r="41800" spans="7:7">
      <c r="G41800" s="220"/>
    </row>
    <row r="41801" spans="7:7">
      <c r="G41801" s="220"/>
    </row>
    <row r="41802" spans="7:7">
      <c r="G41802" s="220"/>
    </row>
    <row r="41803" spans="7:7">
      <c r="G41803" s="220"/>
    </row>
    <row r="41804" spans="7:7">
      <c r="G41804" s="220"/>
    </row>
    <row r="41805" spans="7:7">
      <c r="G41805" s="220"/>
    </row>
    <row r="41806" spans="7:7">
      <c r="G41806" s="220"/>
    </row>
    <row r="41807" spans="7:7">
      <c r="G41807" s="220"/>
    </row>
    <row r="41808" spans="7:7">
      <c r="G41808" s="220"/>
    </row>
    <row r="41809" spans="7:7">
      <c r="G41809" s="220"/>
    </row>
    <row r="41810" spans="7:7">
      <c r="G41810" s="220"/>
    </row>
    <row r="41811" spans="7:7">
      <c r="G41811" s="220"/>
    </row>
    <row r="41812" spans="7:7">
      <c r="G41812" s="220"/>
    </row>
    <row r="41813" spans="7:7">
      <c r="G41813" s="220"/>
    </row>
    <row r="41814" spans="7:7">
      <c r="G41814" s="220"/>
    </row>
    <row r="41815" spans="7:7">
      <c r="G41815" s="220"/>
    </row>
    <row r="41816" spans="7:7">
      <c r="G41816" s="220"/>
    </row>
    <row r="41817" spans="7:7">
      <c r="G41817" s="220"/>
    </row>
    <row r="41818" spans="7:7">
      <c r="G41818" s="220"/>
    </row>
    <row r="41819" spans="7:7">
      <c r="G41819" s="220"/>
    </row>
    <row r="41820" spans="7:7">
      <c r="G41820" s="220"/>
    </row>
    <row r="41821" spans="7:7">
      <c r="G41821" s="220"/>
    </row>
    <row r="41822" spans="7:7">
      <c r="G41822" s="220"/>
    </row>
    <row r="41823" spans="7:7">
      <c r="G41823" s="220"/>
    </row>
    <row r="41824" spans="7:7">
      <c r="G41824" s="220"/>
    </row>
    <row r="41825" spans="7:7">
      <c r="G41825" s="220"/>
    </row>
    <row r="41826" spans="7:7">
      <c r="G41826" s="220"/>
    </row>
    <row r="41827" spans="7:7">
      <c r="G41827" s="220"/>
    </row>
    <row r="41828" spans="7:7">
      <c r="G41828" s="220"/>
    </row>
    <row r="41829" spans="7:7">
      <c r="G41829" s="220"/>
    </row>
    <row r="41830" spans="7:7">
      <c r="G41830" s="220"/>
    </row>
    <row r="41831" spans="7:7">
      <c r="G41831" s="220"/>
    </row>
    <row r="41832" spans="7:7">
      <c r="G41832" s="220"/>
    </row>
    <row r="41833" spans="7:7">
      <c r="G41833" s="220"/>
    </row>
    <row r="41834" spans="7:7">
      <c r="G41834" s="220"/>
    </row>
    <row r="41835" spans="7:7">
      <c r="G41835" s="220"/>
    </row>
    <row r="41836" spans="7:7">
      <c r="G41836" s="220"/>
    </row>
    <row r="41837" spans="7:7">
      <c r="G41837" s="220"/>
    </row>
    <row r="41838" spans="7:7">
      <c r="G41838" s="220"/>
    </row>
    <row r="41839" spans="7:7">
      <c r="G41839" s="220"/>
    </row>
    <row r="41840" spans="7:7">
      <c r="G41840" s="220"/>
    </row>
    <row r="41841" spans="7:7">
      <c r="G41841" s="220"/>
    </row>
    <row r="41842" spans="7:7">
      <c r="G41842" s="220"/>
    </row>
    <row r="41843" spans="7:7">
      <c r="G41843" s="220"/>
    </row>
    <row r="41844" spans="7:7">
      <c r="G41844" s="220"/>
    </row>
    <row r="41845" spans="7:7">
      <c r="G41845" s="220"/>
    </row>
    <row r="41846" spans="7:7">
      <c r="G41846" s="220"/>
    </row>
    <row r="41847" spans="7:7">
      <c r="G41847" s="220"/>
    </row>
    <row r="41848" spans="7:7">
      <c r="G41848" s="220"/>
    </row>
    <row r="41849" spans="7:7">
      <c r="G41849" s="220"/>
    </row>
    <row r="41850" spans="7:7">
      <c r="G41850" s="220"/>
    </row>
    <row r="41851" spans="7:7">
      <c r="G41851" s="220"/>
    </row>
    <row r="41852" spans="7:7">
      <c r="G41852" s="220"/>
    </row>
    <row r="41853" spans="7:7">
      <c r="G41853" s="220"/>
    </row>
    <row r="41854" spans="7:7">
      <c r="G41854" s="220"/>
    </row>
    <row r="41855" spans="7:7">
      <c r="G41855" s="220"/>
    </row>
    <row r="41856" spans="7:7">
      <c r="G41856" s="220"/>
    </row>
    <row r="41857" spans="7:7">
      <c r="G41857" s="220"/>
    </row>
    <row r="41858" spans="7:7">
      <c r="G41858" s="220"/>
    </row>
    <row r="41859" spans="7:7">
      <c r="G41859" s="220"/>
    </row>
    <row r="41860" spans="7:7">
      <c r="G41860" s="220"/>
    </row>
    <row r="41861" spans="7:7">
      <c r="G41861" s="220"/>
    </row>
    <row r="41862" spans="7:7">
      <c r="G41862" s="220"/>
    </row>
    <row r="41863" spans="7:7">
      <c r="G41863" s="220"/>
    </row>
    <row r="41864" spans="7:7">
      <c r="G41864" s="220"/>
    </row>
    <row r="41865" spans="7:7">
      <c r="G41865" s="220"/>
    </row>
    <row r="41866" spans="7:7">
      <c r="G41866" s="220"/>
    </row>
    <row r="41867" spans="7:7">
      <c r="G41867" s="220"/>
    </row>
    <row r="41868" spans="7:7">
      <c r="G41868" s="220"/>
    </row>
    <row r="41869" spans="7:7">
      <c r="G41869" s="220"/>
    </row>
    <row r="41870" spans="7:7">
      <c r="G41870" s="220"/>
    </row>
    <row r="41871" spans="7:7">
      <c r="G41871" s="220"/>
    </row>
    <row r="41872" spans="7:7">
      <c r="G41872" s="220"/>
    </row>
    <row r="41873" spans="7:7">
      <c r="G41873" s="220"/>
    </row>
    <row r="41874" spans="7:7">
      <c r="G41874" s="220"/>
    </row>
    <row r="41875" spans="7:7">
      <c r="G41875" s="220"/>
    </row>
    <row r="41876" spans="7:7">
      <c r="G41876" s="220"/>
    </row>
    <row r="41877" spans="7:7">
      <c r="G41877" s="220"/>
    </row>
    <row r="41878" spans="7:7">
      <c r="G41878" s="220"/>
    </row>
    <row r="41879" spans="7:7">
      <c r="G41879" s="220"/>
    </row>
    <row r="41880" spans="7:7">
      <c r="G41880" s="220"/>
    </row>
    <row r="41881" spans="7:7">
      <c r="G41881" s="220"/>
    </row>
    <row r="41882" spans="7:7">
      <c r="G41882" s="220"/>
    </row>
    <row r="41883" spans="7:7">
      <c r="G41883" s="220"/>
    </row>
    <row r="41884" spans="7:7">
      <c r="G41884" s="220"/>
    </row>
    <row r="41885" spans="7:7">
      <c r="G41885" s="220"/>
    </row>
    <row r="41886" spans="7:7">
      <c r="G41886" s="220"/>
    </row>
    <row r="41887" spans="7:7">
      <c r="G41887" s="220"/>
    </row>
    <row r="41888" spans="7:7">
      <c r="G41888" s="220"/>
    </row>
    <row r="41889" spans="7:7">
      <c r="G41889" s="220"/>
    </row>
    <row r="41890" spans="7:7">
      <c r="G41890" s="220"/>
    </row>
    <row r="41891" spans="7:7">
      <c r="G41891" s="220"/>
    </row>
    <row r="41892" spans="7:7">
      <c r="G41892" s="220"/>
    </row>
    <row r="41893" spans="7:7">
      <c r="G41893" s="220"/>
    </row>
    <row r="41894" spans="7:7">
      <c r="G41894" s="220"/>
    </row>
    <row r="41895" spans="7:7">
      <c r="G41895" s="220"/>
    </row>
    <row r="41896" spans="7:7">
      <c r="G41896" s="220"/>
    </row>
    <row r="41897" spans="7:7">
      <c r="G41897" s="220"/>
    </row>
    <row r="41898" spans="7:7">
      <c r="G41898" s="220"/>
    </row>
    <row r="41899" spans="7:7">
      <c r="G41899" s="220"/>
    </row>
    <row r="41900" spans="7:7">
      <c r="G41900" s="220"/>
    </row>
    <row r="41901" spans="7:7">
      <c r="G41901" s="220"/>
    </row>
    <row r="41902" spans="7:7">
      <c r="G41902" s="220"/>
    </row>
    <row r="41903" spans="7:7">
      <c r="G41903" s="220"/>
    </row>
    <row r="41904" spans="7:7">
      <c r="G41904" s="220"/>
    </row>
    <row r="41905" spans="7:7">
      <c r="G41905" s="220"/>
    </row>
    <row r="41906" spans="7:7">
      <c r="G41906" s="220"/>
    </row>
    <row r="41907" spans="7:7">
      <c r="G41907" s="220"/>
    </row>
    <row r="41908" spans="7:7">
      <c r="G41908" s="220"/>
    </row>
    <row r="41909" spans="7:7">
      <c r="G41909" s="220"/>
    </row>
    <row r="41910" spans="7:7">
      <c r="G41910" s="220"/>
    </row>
    <row r="41911" spans="7:7">
      <c r="G41911" s="220"/>
    </row>
    <row r="41912" spans="7:7">
      <c r="G41912" s="220"/>
    </row>
    <row r="41913" spans="7:7">
      <c r="G41913" s="220"/>
    </row>
    <row r="41914" spans="7:7">
      <c r="G41914" s="220"/>
    </row>
    <row r="41915" spans="7:7">
      <c r="G41915" s="220"/>
    </row>
    <row r="41916" spans="7:7">
      <c r="G41916" s="220"/>
    </row>
    <row r="41917" spans="7:7">
      <c r="G41917" s="220"/>
    </row>
    <row r="41918" spans="7:7">
      <c r="G41918" s="220"/>
    </row>
    <row r="41919" spans="7:7">
      <c r="G41919" s="220"/>
    </row>
    <row r="41920" spans="7:7">
      <c r="G41920" s="220"/>
    </row>
    <row r="41921" spans="7:7">
      <c r="G41921" s="220"/>
    </row>
    <row r="41922" spans="7:7">
      <c r="G41922" s="220"/>
    </row>
    <row r="41923" spans="7:7">
      <c r="G41923" s="220"/>
    </row>
    <row r="41924" spans="7:7">
      <c r="G41924" s="220"/>
    </row>
    <row r="41925" spans="7:7">
      <c r="G41925" s="220"/>
    </row>
    <row r="41926" spans="7:7">
      <c r="G41926" s="220"/>
    </row>
    <row r="41927" spans="7:7">
      <c r="G41927" s="220"/>
    </row>
    <row r="41928" spans="7:7">
      <c r="G41928" s="220"/>
    </row>
    <row r="41929" spans="7:7">
      <c r="G41929" s="220"/>
    </row>
    <row r="41930" spans="7:7">
      <c r="G41930" s="220"/>
    </row>
    <row r="41931" spans="7:7">
      <c r="G41931" s="220"/>
    </row>
    <row r="41932" spans="7:7">
      <c r="G41932" s="220"/>
    </row>
    <row r="41933" spans="7:7">
      <c r="G41933" s="220"/>
    </row>
    <row r="41934" spans="7:7">
      <c r="G41934" s="220"/>
    </row>
    <row r="41935" spans="7:7">
      <c r="G41935" s="220"/>
    </row>
    <row r="41936" spans="7:7">
      <c r="G41936" s="220"/>
    </row>
    <row r="41937" spans="7:7">
      <c r="G41937" s="220"/>
    </row>
    <row r="41938" spans="7:7">
      <c r="G41938" s="220"/>
    </row>
    <row r="41939" spans="7:7">
      <c r="G41939" s="220"/>
    </row>
    <row r="41940" spans="7:7">
      <c r="G41940" s="220"/>
    </row>
    <row r="41941" spans="7:7">
      <c r="G41941" s="220"/>
    </row>
    <row r="41942" spans="7:7">
      <c r="G41942" s="220"/>
    </row>
    <row r="41943" spans="7:7">
      <c r="G41943" s="220"/>
    </row>
    <row r="41944" spans="7:7">
      <c r="G41944" s="220"/>
    </row>
    <row r="41945" spans="7:7">
      <c r="G41945" s="220"/>
    </row>
    <row r="41946" spans="7:7">
      <c r="G41946" s="220"/>
    </row>
    <row r="41947" spans="7:7">
      <c r="G41947" s="220"/>
    </row>
    <row r="41948" spans="7:7">
      <c r="G41948" s="220"/>
    </row>
    <row r="41949" spans="7:7">
      <c r="G41949" s="220"/>
    </row>
    <row r="41950" spans="7:7">
      <c r="G41950" s="220"/>
    </row>
    <row r="41951" spans="7:7">
      <c r="G41951" s="220"/>
    </row>
    <row r="41952" spans="7:7">
      <c r="G41952" s="220"/>
    </row>
    <row r="41953" spans="7:7">
      <c r="G41953" s="220"/>
    </row>
    <row r="41954" spans="7:7">
      <c r="G41954" s="220"/>
    </row>
    <row r="41955" spans="7:7">
      <c r="G41955" s="220"/>
    </row>
    <row r="41956" spans="7:7">
      <c r="G41956" s="220"/>
    </row>
    <row r="41957" spans="7:7">
      <c r="G41957" s="220"/>
    </row>
    <row r="41958" spans="7:7">
      <c r="G41958" s="220"/>
    </row>
    <row r="41959" spans="7:7">
      <c r="G41959" s="220"/>
    </row>
    <row r="41960" spans="7:7">
      <c r="G41960" s="220"/>
    </row>
    <row r="41961" spans="7:7">
      <c r="G41961" s="220"/>
    </row>
    <row r="41962" spans="7:7">
      <c r="G41962" s="220"/>
    </row>
    <row r="41963" spans="7:7">
      <c r="G41963" s="220"/>
    </row>
    <row r="41964" spans="7:7">
      <c r="G41964" s="220"/>
    </row>
    <row r="41965" spans="7:7">
      <c r="G41965" s="220"/>
    </row>
    <row r="41966" spans="7:7">
      <c r="G41966" s="220"/>
    </row>
    <row r="41967" spans="7:7">
      <c r="G41967" s="220"/>
    </row>
    <row r="41968" spans="7:7">
      <c r="G41968" s="220"/>
    </row>
    <row r="41969" spans="7:7">
      <c r="G41969" s="220"/>
    </row>
    <row r="41970" spans="7:7">
      <c r="G41970" s="220"/>
    </row>
    <row r="41971" spans="7:7">
      <c r="G41971" s="220"/>
    </row>
    <row r="41972" spans="7:7">
      <c r="G41972" s="220"/>
    </row>
    <row r="41973" spans="7:7">
      <c r="G41973" s="220"/>
    </row>
    <row r="41974" spans="7:7">
      <c r="G41974" s="220"/>
    </row>
    <row r="41975" spans="7:7">
      <c r="G41975" s="220"/>
    </row>
    <row r="41976" spans="7:7">
      <c r="G41976" s="220"/>
    </row>
    <row r="41977" spans="7:7">
      <c r="G41977" s="220"/>
    </row>
    <row r="41978" spans="7:7">
      <c r="G41978" s="220"/>
    </row>
    <row r="41979" spans="7:7">
      <c r="G41979" s="220"/>
    </row>
    <row r="41980" spans="7:7">
      <c r="G41980" s="220"/>
    </row>
    <row r="41981" spans="7:7">
      <c r="G41981" s="220"/>
    </row>
    <row r="41982" spans="7:7">
      <c r="G41982" s="220"/>
    </row>
    <row r="41983" spans="7:7">
      <c r="G41983" s="220"/>
    </row>
    <row r="41984" spans="7:7">
      <c r="G41984" s="220"/>
    </row>
    <row r="41985" spans="7:7">
      <c r="G41985" s="220"/>
    </row>
    <row r="41986" spans="7:7">
      <c r="G41986" s="220"/>
    </row>
    <row r="41987" spans="7:7">
      <c r="G41987" s="220"/>
    </row>
    <row r="41988" spans="7:7">
      <c r="G41988" s="220"/>
    </row>
    <row r="41989" spans="7:7">
      <c r="G41989" s="220"/>
    </row>
    <row r="41990" spans="7:7">
      <c r="G41990" s="220"/>
    </row>
    <row r="41991" spans="7:7">
      <c r="G41991" s="220"/>
    </row>
    <row r="41992" spans="7:7">
      <c r="G41992" s="220"/>
    </row>
    <row r="41993" spans="7:7">
      <c r="G41993" s="220"/>
    </row>
    <row r="41994" spans="7:7">
      <c r="G41994" s="220"/>
    </row>
    <row r="41995" spans="7:7">
      <c r="G41995" s="220"/>
    </row>
    <row r="41996" spans="7:7">
      <c r="G41996" s="220"/>
    </row>
    <row r="41997" spans="7:7">
      <c r="G41997" s="220"/>
    </row>
    <row r="41998" spans="7:7">
      <c r="G41998" s="220"/>
    </row>
    <row r="41999" spans="7:7">
      <c r="G41999" s="220"/>
    </row>
    <row r="42000" spans="7:7">
      <c r="G42000" s="220"/>
    </row>
    <row r="42001" spans="7:7">
      <c r="G42001" s="220"/>
    </row>
    <row r="42002" spans="7:7">
      <c r="G42002" s="220"/>
    </row>
    <row r="42003" spans="7:7">
      <c r="G42003" s="220"/>
    </row>
    <row r="42004" spans="7:7">
      <c r="G42004" s="220"/>
    </row>
    <row r="42005" spans="7:7">
      <c r="G42005" s="220"/>
    </row>
    <row r="42006" spans="7:7">
      <c r="G42006" s="220"/>
    </row>
    <row r="42007" spans="7:7">
      <c r="G42007" s="220"/>
    </row>
    <row r="42008" spans="7:7">
      <c r="G42008" s="220"/>
    </row>
    <row r="42009" spans="7:7">
      <c r="G42009" s="220"/>
    </row>
    <row r="42010" spans="7:7">
      <c r="G42010" s="220"/>
    </row>
    <row r="42011" spans="7:7">
      <c r="G42011" s="220"/>
    </row>
    <row r="42012" spans="7:7">
      <c r="G42012" s="220"/>
    </row>
    <row r="42013" spans="7:7">
      <c r="G42013" s="220"/>
    </row>
    <row r="42014" spans="7:7">
      <c r="G42014" s="220"/>
    </row>
    <row r="42015" spans="7:7">
      <c r="G42015" s="220"/>
    </row>
    <row r="42016" spans="7:7">
      <c r="G42016" s="220"/>
    </row>
    <row r="42017" spans="7:7">
      <c r="G42017" s="220"/>
    </row>
    <row r="42018" spans="7:7">
      <c r="G42018" s="220"/>
    </row>
    <row r="42019" spans="7:7">
      <c r="G42019" s="220"/>
    </row>
    <row r="42020" spans="7:7">
      <c r="G42020" s="220"/>
    </row>
    <row r="42021" spans="7:7">
      <c r="G42021" s="220"/>
    </row>
    <row r="42022" spans="7:7">
      <c r="G42022" s="220"/>
    </row>
    <row r="42023" spans="7:7">
      <c r="G42023" s="220"/>
    </row>
    <row r="42024" spans="7:7">
      <c r="G42024" s="220"/>
    </row>
    <row r="42025" spans="7:7">
      <c r="G42025" s="220"/>
    </row>
    <row r="42026" spans="7:7">
      <c r="G42026" s="220"/>
    </row>
    <row r="42027" spans="7:7">
      <c r="G42027" s="220"/>
    </row>
    <row r="42028" spans="7:7">
      <c r="G42028" s="220"/>
    </row>
    <row r="42029" spans="7:7">
      <c r="G42029" s="220"/>
    </row>
    <row r="42030" spans="7:7">
      <c r="G42030" s="220"/>
    </row>
    <row r="42031" spans="7:7">
      <c r="G42031" s="220"/>
    </row>
    <row r="42032" spans="7:7">
      <c r="G42032" s="220"/>
    </row>
    <row r="42033" spans="7:7">
      <c r="G42033" s="220"/>
    </row>
    <row r="42034" spans="7:7">
      <c r="G42034" s="220"/>
    </row>
    <row r="42035" spans="7:7">
      <c r="G42035" s="220"/>
    </row>
    <row r="42036" spans="7:7">
      <c r="G42036" s="220"/>
    </row>
    <row r="42037" spans="7:7">
      <c r="G42037" s="220"/>
    </row>
    <row r="42038" spans="7:7">
      <c r="G42038" s="220"/>
    </row>
    <row r="42039" spans="7:7">
      <c r="G42039" s="220"/>
    </row>
    <row r="42040" spans="7:7">
      <c r="G42040" s="220"/>
    </row>
    <row r="42041" spans="7:7">
      <c r="G42041" s="220"/>
    </row>
    <row r="42042" spans="7:7">
      <c r="G42042" s="220"/>
    </row>
    <row r="42043" spans="7:7">
      <c r="G42043" s="220"/>
    </row>
    <row r="42044" spans="7:7">
      <c r="G42044" s="220"/>
    </row>
    <row r="42045" spans="7:7">
      <c r="G42045" s="220"/>
    </row>
    <row r="42046" spans="7:7">
      <c r="G42046" s="220"/>
    </row>
    <row r="42047" spans="7:7">
      <c r="G42047" s="220"/>
    </row>
    <row r="42048" spans="7:7">
      <c r="G42048" s="220"/>
    </row>
    <row r="42049" spans="7:7">
      <c r="G42049" s="220"/>
    </row>
    <row r="42050" spans="7:7">
      <c r="G42050" s="220"/>
    </row>
    <row r="42051" spans="7:7">
      <c r="G42051" s="220"/>
    </row>
    <row r="42052" spans="7:7">
      <c r="G42052" s="220"/>
    </row>
    <row r="42053" spans="7:7">
      <c r="G42053" s="220"/>
    </row>
    <row r="42054" spans="7:7">
      <c r="G42054" s="220"/>
    </row>
    <row r="42055" spans="7:7">
      <c r="G42055" s="220"/>
    </row>
    <row r="42056" spans="7:7">
      <c r="G42056" s="220"/>
    </row>
    <row r="42057" spans="7:7">
      <c r="G42057" s="220"/>
    </row>
    <row r="42058" spans="7:7">
      <c r="G42058" s="220"/>
    </row>
    <row r="42059" spans="7:7">
      <c r="G42059" s="220"/>
    </row>
    <row r="42060" spans="7:7">
      <c r="G42060" s="220"/>
    </row>
    <row r="42061" spans="7:7">
      <c r="G42061" s="220"/>
    </row>
    <row r="42062" spans="7:7">
      <c r="G42062" s="220"/>
    </row>
    <row r="42063" spans="7:7">
      <c r="G42063" s="220"/>
    </row>
    <row r="42064" spans="7:7">
      <c r="G42064" s="220"/>
    </row>
    <row r="42065" spans="7:7">
      <c r="G42065" s="220"/>
    </row>
    <row r="42066" spans="7:7">
      <c r="G42066" s="220"/>
    </row>
    <row r="42067" spans="7:7">
      <c r="G42067" s="220"/>
    </row>
    <row r="42068" spans="7:7">
      <c r="G42068" s="220"/>
    </row>
    <row r="42069" spans="7:7">
      <c r="G42069" s="220"/>
    </row>
    <row r="42070" spans="7:7">
      <c r="G42070" s="220"/>
    </row>
    <row r="42071" spans="7:7">
      <c r="G42071" s="220"/>
    </row>
    <row r="42072" spans="7:7">
      <c r="G42072" s="220"/>
    </row>
    <row r="42073" spans="7:7">
      <c r="G42073" s="220"/>
    </row>
    <row r="42074" spans="7:7">
      <c r="G42074" s="220"/>
    </row>
    <row r="42075" spans="7:7">
      <c r="G42075" s="220"/>
    </row>
    <row r="42076" spans="7:7">
      <c r="G42076" s="220"/>
    </row>
    <row r="42077" spans="7:7">
      <c r="G42077" s="220"/>
    </row>
    <row r="42078" spans="7:7">
      <c r="G42078" s="220"/>
    </row>
    <row r="42079" spans="7:7">
      <c r="G42079" s="220"/>
    </row>
    <row r="42080" spans="7:7">
      <c r="G42080" s="220"/>
    </row>
    <row r="42081" spans="7:7">
      <c r="G42081" s="220"/>
    </row>
    <row r="42082" spans="7:7">
      <c r="G42082" s="220"/>
    </row>
    <row r="42083" spans="7:7">
      <c r="G42083" s="220"/>
    </row>
    <row r="42084" spans="7:7">
      <c r="G42084" s="220"/>
    </row>
    <row r="42085" spans="7:7">
      <c r="G42085" s="220"/>
    </row>
    <row r="42086" spans="7:7">
      <c r="G42086" s="220"/>
    </row>
    <row r="42087" spans="7:7">
      <c r="G42087" s="220"/>
    </row>
    <row r="42088" spans="7:7">
      <c r="G42088" s="220"/>
    </row>
    <row r="42089" spans="7:7">
      <c r="G42089" s="220"/>
    </row>
    <row r="42090" spans="7:7">
      <c r="G42090" s="220"/>
    </row>
    <row r="42091" spans="7:7">
      <c r="G42091" s="220"/>
    </row>
    <row r="42092" spans="7:7">
      <c r="G42092" s="220"/>
    </row>
    <row r="42093" spans="7:7">
      <c r="G42093" s="220"/>
    </row>
    <row r="42094" spans="7:7">
      <c r="G42094" s="220"/>
    </row>
    <row r="42095" spans="7:7">
      <c r="G42095" s="220"/>
    </row>
    <row r="42096" spans="7:7">
      <c r="G42096" s="220"/>
    </row>
    <row r="42097" spans="7:7">
      <c r="G42097" s="220"/>
    </row>
    <row r="42098" spans="7:7">
      <c r="G42098" s="220"/>
    </row>
    <row r="42099" spans="7:7">
      <c r="G42099" s="220"/>
    </row>
    <row r="42100" spans="7:7">
      <c r="G42100" s="220"/>
    </row>
    <row r="42101" spans="7:7">
      <c r="G42101" s="220"/>
    </row>
    <row r="42102" spans="7:7">
      <c r="G42102" s="220"/>
    </row>
    <row r="42103" spans="7:7">
      <c r="G42103" s="220"/>
    </row>
    <row r="42104" spans="7:7">
      <c r="G42104" s="220"/>
    </row>
    <row r="42105" spans="7:7">
      <c r="G42105" s="220"/>
    </row>
    <row r="42106" spans="7:7">
      <c r="G42106" s="220"/>
    </row>
    <row r="42107" spans="7:7">
      <c r="G42107" s="220"/>
    </row>
    <row r="42108" spans="7:7">
      <c r="G42108" s="220"/>
    </row>
    <row r="42109" spans="7:7">
      <c r="G42109" s="220"/>
    </row>
    <row r="42110" spans="7:7">
      <c r="G42110" s="220"/>
    </row>
    <row r="42111" spans="7:7">
      <c r="G42111" s="220"/>
    </row>
    <row r="42112" spans="7:7">
      <c r="G42112" s="220"/>
    </row>
    <row r="42113" spans="7:7">
      <c r="G42113" s="220"/>
    </row>
    <row r="42114" spans="7:7">
      <c r="G42114" s="220"/>
    </row>
    <row r="42115" spans="7:7">
      <c r="G42115" s="220"/>
    </row>
    <row r="42116" spans="7:7">
      <c r="G42116" s="220"/>
    </row>
    <row r="42117" spans="7:7">
      <c r="G42117" s="220"/>
    </row>
    <row r="42118" spans="7:7">
      <c r="G42118" s="220"/>
    </row>
    <row r="42119" spans="7:7">
      <c r="G42119" s="220"/>
    </row>
    <row r="42120" spans="7:7">
      <c r="G42120" s="220"/>
    </row>
    <row r="42121" spans="7:7">
      <c r="G42121" s="220"/>
    </row>
    <row r="42122" spans="7:7">
      <c r="G42122" s="220"/>
    </row>
    <row r="42123" spans="7:7">
      <c r="G42123" s="220"/>
    </row>
    <row r="42124" spans="7:7">
      <c r="G42124" s="220"/>
    </row>
    <row r="42125" spans="7:7">
      <c r="G42125" s="220"/>
    </row>
    <row r="42126" spans="7:7">
      <c r="G42126" s="220"/>
    </row>
    <row r="42127" spans="7:7">
      <c r="G42127" s="220"/>
    </row>
    <row r="42128" spans="7:7">
      <c r="G42128" s="220"/>
    </row>
    <row r="42129" spans="7:7">
      <c r="G42129" s="220"/>
    </row>
    <row r="42130" spans="7:7">
      <c r="G42130" s="220"/>
    </row>
    <row r="42131" spans="7:7">
      <c r="G42131" s="220"/>
    </row>
    <row r="42132" spans="7:7">
      <c r="G42132" s="220"/>
    </row>
    <row r="42133" spans="7:7">
      <c r="G42133" s="220"/>
    </row>
    <row r="42134" spans="7:7">
      <c r="G42134" s="220"/>
    </row>
    <row r="42135" spans="7:7">
      <c r="G42135" s="220"/>
    </row>
    <row r="42136" spans="7:7">
      <c r="G42136" s="220"/>
    </row>
    <row r="42137" spans="7:7">
      <c r="G42137" s="220"/>
    </row>
    <row r="42138" spans="7:7">
      <c r="G42138" s="220"/>
    </row>
    <row r="42139" spans="7:7">
      <c r="G42139" s="220"/>
    </row>
    <row r="42140" spans="7:7">
      <c r="G42140" s="220"/>
    </row>
    <row r="42141" spans="7:7">
      <c r="G42141" s="220"/>
    </row>
    <row r="42142" spans="7:7">
      <c r="G42142" s="220"/>
    </row>
    <row r="42143" spans="7:7">
      <c r="G42143" s="220"/>
    </row>
    <row r="42144" spans="7:7">
      <c r="G42144" s="220"/>
    </row>
    <row r="42145" spans="7:7">
      <c r="G42145" s="220"/>
    </row>
    <row r="42146" spans="7:7">
      <c r="G42146" s="220"/>
    </row>
    <row r="42147" spans="7:7">
      <c r="G42147" s="220"/>
    </row>
    <row r="42148" spans="7:7">
      <c r="G42148" s="220"/>
    </row>
    <row r="42149" spans="7:7">
      <c r="G42149" s="220"/>
    </row>
    <row r="42150" spans="7:7">
      <c r="G42150" s="220"/>
    </row>
    <row r="42151" spans="7:7">
      <c r="G42151" s="220"/>
    </row>
    <row r="42152" spans="7:7">
      <c r="G42152" s="220"/>
    </row>
    <row r="42153" spans="7:7">
      <c r="G42153" s="220"/>
    </row>
    <row r="42154" spans="7:7">
      <c r="G42154" s="220"/>
    </row>
    <row r="42155" spans="7:7">
      <c r="G42155" s="220"/>
    </row>
    <row r="42156" spans="7:7">
      <c r="G42156" s="220"/>
    </row>
    <row r="42157" spans="7:7">
      <c r="G42157" s="220"/>
    </row>
    <row r="42158" spans="7:7">
      <c r="G42158" s="220"/>
    </row>
    <row r="42159" spans="7:7">
      <c r="G42159" s="220"/>
    </row>
    <row r="42160" spans="7:7">
      <c r="G42160" s="220"/>
    </row>
    <row r="42161" spans="7:7">
      <c r="G42161" s="220"/>
    </row>
    <row r="42162" spans="7:7">
      <c r="G42162" s="220"/>
    </row>
    <row r="42163" spans="7:7">
      <c r="G42163" s="220"/>
    </row>
    <row r="42164" spans="7:7">
      <c r="G42164" s="220"/>
    </row>
    <row r="42165" spans="7:7">
      <c r="G42165" s="220"/>
    </row>
    <row r="42166" spans="7:7">
      <c r="G42166" s="220"/>
    </row>
    <row r="42167" spans="7:7">
      <c r="G42167" s="220"/>
    </row>
    <row r="42168" spans="7:7">
      <c r="G42168" s="220"/>
    </row>
    <row r="42169" spans="7:7">
      <c r="G42169" s="220"/>
    </row>
    <row r="42170" spans="7:7">
      <c r="G42170" s="220"/>
    </row>
    <row r="42171" spans="7:7">
      <c r="G42171" s="220"/>
    </row>
    <row r="42172" spans="7:7">
      <c r="G42172" s="220"/>
    </row>
    <row r="42173" spans="7:7">
      <c r="G42173" s="220"/>
    </row>
    <row r="42174" spans="7:7">
      <c r="G42174" s="220"/>
    </row>
    <row r="42175" spans="7:7">
      <c r="G42175" s="220"/>
    </row>
    <row r="42176" spans="7:7">
      <c r="G42176" s="220"/>
    </row>
    <row r="42177" spans="7:7">
      <c r="G42177" s="220"/>
    </row>
    <row r="42178" spans="7:7">
      <c r="G42178" s="220"/>
    </row>
    <row r="42179" spans="7:7">
      <c r="G42179" s="220"/>
    </row>
    <row r="42180" spans="7:7">
      <c r="G42180" s="220"/>
    </row>
    <row r="42181" spans="7:7">
      <c r="G42181" s="220"/>
    </row>
    <row r="42182" spans="7:7">
      <c r="G42182" s="220"/>
    </row>
    <row r="42183" spans="7:7">
      <c r="G42183" s="220"/>
    </row>
    <row r="42184" spans="7:7">
      <c r="G42184" s="220"/>
    </row>
    <row r="42185" spans="7:7">
      <c r="G42185" s="220"/>
    </row>
    <row r="42186" spans="7:7">
      <c r="G42186" s="220"/>
    </row>
    <row r="42187" spans="7:7">
      <c r="G42187" s="220"/>
    </row>
    <row r="42188" spans="7:7">
      <c r="G42188" s="220"/>
    </row>
    <row r="42189" spans="7:7">
      <c r="G42189" s="220"/>
    </row>
    <row r="42190" spans="7:7">
      <c r="G42190" s="220"/>
    </row>
    <row r="42191" spans="7:7">
      <c r="G42191" s="220"/>
    </row>
    <row r="42192" spans="7:7">
      <c r="G42192" s="220"/>
    </row>
    <row r="42193" spans="7:7">
      <c r="G42193" s="220"/>
    </row>
    <row r="42194" spans="7:7">
      <c r="G42194" s="220"/>
    </row>
    <row r="42195" spans="7:7">
      <c r="G42195" s="220"/>
    </row>
    <row r="42196" spans="7:7">
      <c r="G42196" s="220"/>
    </row>
    <row r="42197" spans="7:7">
      <c r="G42197" s="220"/>
    </row>
    <row r="42198" spans="7:7">
      <c r="G42198" s="220"/>
    </row>
    <row r="42199" spans="7:7">
      <c r="G42199" s="220"/>
    </row>
    <row r="42200" spans="7:7">
      <c r="G42200" s="220"/>
    </row>
    <row r="42201" spans="7:7">
      <c r="G42201" s="220"/>
    </row>
    <row r="42202" spans="7:7">
      <c r="G42202" s="220"/>
    </row>
    <row r="42203" spans="7:7">
      <c r="G42203" s="220"/>
    </row>
    <row r="42204" spans="7:7">
      <c r="G42204" s="220"/>
    </row>
    <row r="42205" spans="7:7">
      <c r="G42205" s="220"/>
    </row>
    <row r="42206" spans="7:7">
      <c r="G42206" s="220"/>
    </row>
    <row r="42207" spans="7:7">
      <c r="G42207" s="220"/>
    </row>
    <row r="42208" spans="7:7">
      <c r="G42208" s="220"/>
    </row>
    <row r="42209" spans="7:7">
      <c r="G42209" s="220"/>
    </row>
    <row r="42210" spans="7:7">
      <c r="G42210" s="220"/>
    </row>
    <row r="42211" spans="7:7">
      <c r="G42211" s="220"/>
    </row>
    <row r="42212" spans="7:7">
      <c r="G42212" s="220"/>
    </row>
    <row r="42213" spans="7:7">
      <c r="G42213" s="220"/>
    </row>
    <row r="42214" spans="7:7">
      <c r="G42214" s="220"/>
    </row>
    <row r="42215" spans="7:7">
      <c r="G42215" s="220"/>
    </row>
    <row r="42216" spans="7:7">
      <c r="G42216" s="220"/>
    </row>
    <row r="42217" spans="7:7">
      <c r="G42217" s="220"/>
    </row>
    <row r="42218" spans="7:7">
      <c r="G42218" s="220"/>
    </row>
    <row r="42219" spans="7:7">
      <c r="G42219" s="220"/>
    </row>
    <row r="42220" spans="7:7">
      <c r="G42220" s="220"/>
    </row>
    <row r="42221" spans="7:7">
      <c r="G42221" s="220"/>
    </row>
    <row r="42222" spans="7:7">
      <c r="G42222" s="220"/>
    </row>
    <row r="42223" spans="7:7">
      <c r="G42223" s="220"/>
    </row>
    <row r="42224" spans="7:7">
      <c r="G42224" s="220"/>
    </row>
    <row r="42225" spans="7:7">
      <c r="G42225" s="220"/>
    </row>
    <row r="42226" spans="7:7">
      <c r="G42226" s="220"/>
    </row>
    <row r="42227" spans="7:7">
      <c r="G42227" s="220"/>
    </row>
    <row r="42228" spans="7:7">
      <c r="G42228" s="220"/>
    </row>
    <row r="42229" spans="7:7">
      <c r="G42229" s="220"/>
    </row>
    <row r="42230" spans="7:7">
      <c r="G42230" s="220"/>
    </row>
    <row r="42231" spans="7:7">
      <c r="G42231" s="220"/>
    </row>
    <row r="42232" spans="7:7">
      <c r="G42232" s="220"/>
    </row>
    <row r="42233" spans="7:7">
      <c r="G42233" s="220"/>
    </row>
    <row r="42234" spans="7:7">
      <c r="G42234" s="220"/>
    </row>
    <row r="42235" spans="7:7">
      <c r="G42235" s="220"/>
    </row>
    <row r="42236" spans="7:7">
      <c r="G42236" s="220"/>
    </row>
    <row r="42237" spans="7:7">
      <c r="G42237" s="220"/>
    </row>
    <row r="42238" spans="7:7">
      <c r="G42238" s="220"/>
    </row>
    <row r="42239" spans="7:7">
      <c r="G42239" s="220"/>
    </row>
    <row r="42240" spans="7:7">
      <c r="G42240" s="220"/>
    </row>
    <row r="42241" spans="7:7">
      <c r="G42241" s="220"/>
    </row>
    <row r="42242" spans="7:7">
      <c r="G42242" s="220"/>
    </row>
    <row r="42243" spans="7:7">
      <c r="G42243" s="220"/>
    </row>
    <row r="42244" spans="7:7">
      <c r="G42244" s="220"/>
    </row>
    <row r="42245" spans="7:7">
      <c r="G42245" s="220"/>
    </row>
    <row r="42246" spans="7:7">
      <c r="G42246" s="220"/>
    </row>
    <row r="42247" spans="7:7">
      <c r="G42247" s="220"/>
    </row>
    <row r="42248" spans="7:7">
      <c r="G42248" s="220"/>
    </row>
    <row r="42249" spans="7:7">
      <c r="G42249" s="220"/>
    </row>
    <row r="42250" spans="7:7">
      <c r="G42250" s="220"/>
    </row>
    <row r="42251" spans="7:7">
      <c r="G42251" s="220"/>
    </row>
    <row r="42252" spans="7:7">
      <c r="G42252" s="220"/>
    </row>
    <row r="42253" spans="7:7">
      <c r="G42253" s="220"/>
    </row>
    <row r="42254" spans="7:7">
      <c r="G42254" s="220"/>
    </row>
    <row r="42255" spans="7:7">
      <c r="G42255" s="220"/>
    </row>
    <row r="42256" spans="7:7">
      <c r="G42256" s="220"/>
    </row>
    <row r="42257" spans="7:7">
      <c r="G42257" s="220"/>
    </row>
    <row r="42258" spans="7:7">
      <c r="G42258" s="220"/>
    </row>
    <row r="42259" spans="7:7">
      <c r="G42259" s="220"/>
    </row>
    <row r="42260" spans="7:7">
      <c r="G42260" s="220"/>
    </row>
    <row r="42261" spans="7:7">
      <c r="G42261" s="220"/>
    </row>
    <row r="42262" spans="7:7">
      <c r="G42262" s="220"/>
    </row>
    <row r="42263" spans="7:7">
      <c r="G42263" s="220"/>
    </row>
    <row r="42264" spans="7:7">
      <c r="G42264" s="220"/>
    </row>
    <row r="42265" spans="7:7">
      <c r="G42265" s="220"/>
    </row>
    <row r="42266" spans="7:7">
      <c r="G42266" s="220"/>
    </row>
    <row r="42267" spans="7:7">
      <c r="G42267" s="220"/>
    </row>
    <row r="42268" spans="7:7">
      <c r="G42268" s="220"/>
    </row>
    <row r="42269" spans="7:7">
      <c r="G42269" s="220"/>
    </row>
    <row r="42270" spans="7:7">
      <c r="G42270" s="220"/>
    </row>
    <row r="42271" spans="7:7">
      <c r="G42271" s="220"/>
    </row>
    <row r="42272" spans="7:7">
      <c r="G42272" s="220"/>
    </row>
    <row r="42273" spans="7:7">
      <c r="G42273" s="220"/>
    </row>
    <row r="42274" spans="7:7">
      <c r="G42274" s="220"/>
    </row>
    <row r="42275" spans="7:7">
      <c r="G42275" s="220"/>
    </row>
    <row r="42276" spans="7:7">
      <c r="G42276" s="220"/>
    </row>
    <row r="42277" spans="7:7">
      <c r="G42277" s="220"/>
    </row>
    <row r="42278" spans="7:7">
      <c r="G42278" s="220"/>
    </row>
    <row r="42279" spans="7:7">
      <c r="G42279" s="220"/>
    </row>
    <row r="42280" spans="7:7">
      <c r="G42280" s="220"/>
    </row>
    <row r="42281" spans="7:7">
      <c r="G42281" s="220"/>
    </row>
    <row r="42282" spans="7:7">
      <c r="G42282" s="220"/>
    </row>
    <row r="42283" spans="7:7">
      <c r="G42283" s="220"/>
    </row>
    <row r="42284" spans="7:7">
      <c r="G42284" s="220"/>
    </row>
    <row r="42285" spans="7:7">
      <c r="G42285" s="220"/>
    </row>
    <row r="42286" spans="7:7">
      <c r="G42286" s="220"/>
    </row>
    <row r="42287" spans="7:7">
      <c r="G42287" s="220"/>
    </row>
    <row r="42288" spans="7:7">
      <c r="G42288" s="220"/>
    </row>
    <row r="42289" spans="7:7">
      <c r="G42289" s="220"/>
    </row>
    <row r="42290" spans="7:7">
      <c r="G42290" s="220"/>
    </row>
    <row r="42291" spans="7:7">
      <c r="G42291" s="220"/>
    </row>
    <row r="42292" spans="7:7">
      <c r="G42292" s="220"/>
    </row>
    <row r="42293" spans="7:7">
      <c r="G42293" s="220"/>
    </row>
    <row r="42294" spans="7:7">
      <c r="G42294" s="220"/>
    </row>
    <row r="42295" spans="7:7">
      <c r="G42295" s="220"/>
    </row>
    <row r="42296" spans="7:7">
      <c r="G42296" s="220"/>
    </row>
    <row r="42297" spans="7:7">
      <c r="G42297" s="220"/>
    </row>
    <row r="42298" spans="7:7">
      <c r="G42298" s="220"/>
    </row>
    <row r="42299" spans="7:7">
      <c r="G42299" s="220"/>
    </row>
    <row r="42300" spans="7:7">
      <c r="G42300" s="220"/>
    </row>
    <row r="42301" spans="7:7">
      <c r="G42301" s="220"/>
    </row>
    <row r="42302" spans="7:7">
      <c r="G42302" s="220"/>
    </row>
    <row r="42303" spans="7:7">
      <c r="G42303" s="220"/>
    </row>
    <row r="42304" spans="7:7">
      <c r="G42304" s="220"/>
    </row>
    <row r="42305" spans="7:7">
      <c r="G42305" s="220"/>
    </row>
    <row r="42306" spans="7:7">
      <c r="G42306" s="220"/>
    </row>
    <row r="42307" spans="7:7">
      <c r="G42307" s="220"/>
    </row>
    <row r="42308" spans="7:7">
      <c r="G42308" s="220"/>
    </row>
    <row r="42309" spans="7:7">
      <c r="G42309" s="220"/>
    </row>
    <row r="42310" spans="7:7">
      <c r="G42310" s="220"/>
    </row>
    <row r="42311" spans="7:7">
      <c r="G42311" s="220"/>
    </row>
    <row r="42312" spans="7:7">
      <c r="G42312" s="220"/>
    </row>
    <row r="42313" spans="7:7">
      <c r="G42313" s="220"/>
    </row>
    <row r="42314" spans="7:7">
      <c r="G42314" s="220"/>
    </row>
    <row r="42315" spans="7:7">
      <c r="G42315" s="220"/>
    </row>
    <row r="42316" spans="7:7">
      <c r="G42316" s="220"/>
    </row>
    <row r="42317" spans="7:7">
      <c r="G42317" s="220"/>
    </row>
    <row r="42318" spans="7:7">
      <c r="G42318" s="220"/>
    </row>
    <row r="42319" spans="7:7">
      <c r="G42319" s="220"/>
    </row>
    <row r="42320" spans="7:7">
      <c r="G42320" s="220"/>
    </row>
    <row r="42321" spans="7:7">
      <c r="G42321" s="220"/>
    </row>
    <row r="42322" spans="7:7">
      <c r="G42322" s="220"/>
    </row>
    <row r="42323" spans="7:7">
      <c r="G42323" s="220"/>
    </row>
    <row r="42324" spans="7:7">
      <c r="G42324" s="220"/>
    </row>
    <row r="42325" spans="7:7">
      <c r="G42325" s="220"/>
    </row>
    <row r="42326" spans="7:7">
      <c r="G42326" s="220"/>
    </row>
    <row r="42327" spans="7:7">
      <c r="G42327" s="220"/>
    </row>
    <row r="42328" spans="7:7">
      <c r="G42328" s="220"/>
    </row>
    <row r="42329" spans="7:7">
      <c r="G42329" s="220"/>
    </row>
    <row r="42330" spans="7:7">
      <c r="G42330" s="220"/>
    </row>
    <row r="42331" spans="7:7">
      <c r="G42331" s="220"/>
    </row>
    <row r="42332" spans="7:7">
      <c r="G42332" s="220"/>
    </row>
    <row r="42333" spans="7:7">
      <c r="G42333" s="220"/>
    </row>
    <row r="42334" spans="7:7">
      <c r="G42334" s="220"/>
    </row>
    <row r="42335" spans="7:7">
      <c r="G42335" s="220"/>
    </row>
    <row r="42336" spans="7:7">
      <c r="G42336" s="220"/>
    </row>
    <row r="42337" spans="7:7">
      <c r="G42337" s="220"/>
    </row>
    <row r="42338" spans="7:7">
      <c r="G42338" s="220"/>
    </row>
    <row r="42339" spans="7:7">
      <c r="G42339" s="220"/>
    </row>
    <row r="42340" spans="7:7">
      <c r="G42340" s="220"/>
    </row>
    <row r="42341" spans="7:7">
      <c r="G42341" s="220"/>
    </row>
    <row r="42342" spans="7:7">
      <c r="G42342" s="220"/>
    </row>
    <row r="42343" spans="7:7">
      <c r="G42343" s="220"/>
    </row>
    <row r="42344" spans="7:7">
      <c r="G42344" s="220"/>
    </row>
    <row r="42345" spans="7:7">
      <c r="G42345" s="220"/>
    </row>
    <row r="42346" spans="7:7">
      <c r="G42346" s="220"/>
    </row>
    <row r="42347" spans="7:7">
      <c r="G42347" s="220"/>
    </row>
    <row r="42348" spans="7:7">
      <c r="G42348" s="220"/>
    </row>
    <row r="42349" spans="7:7">
      <c r="G42349" s="220"/>
    </row>
    <row r="42350" spans="7:7">
      <c r="G42350" s="220"/>
    </row>
    <row r="42351" spans="7:7">
      <c r="G42351" s="220"/>
    </row>
    <row r="42352" spans="7:7">
      <c r="G42352" s="220"/>
    </row>
    <row r="42353" spans="7:7">
      <c r="G42353" s="220"/>
    </row>
    <row r="42354" spans="7:7">
      <c r="G42354" s="220"/>
    </row>
    <row r="42355" spans="7:7">
      <c r="G42355" s="220"/>
    </row>
    <row r="42356" spans="7:7">
      <c r="G42356" s="220"/>
    </row>
    <row r="42357" spans="7:7">
      <c r="G42357" s="220"/>
    </row>
    <row r="42358" spans="7:7">
      <c r="G42358" s="220"/>
    </row>
    <row r="42359" spans="7:7">
      <c r="G42359" s="220"/>
    </row>
    <row r="42360" spans="7:7">
      <c r="G42360" s="220"/>
    </row>
    <row r="42361" spans="7:7">
      <c r="G42361" s="220"/>
    </row>
    <row r="42362" spans="7:7">
      <c r="G42362" s="220"/>
    </row>
    <row r="42363" spans="7:7">
      <c r="G42363" s="220"/>
    </row>
    <row r="42364" spans="7:7">
      <c r="G42364" s="220"/>
    </row>
    <row r="42365" spans="7:7">
      <c r="G42365" s="220"/>
    </row>
    <row r="42366" spans="7:7">
      <c r="G42366" s="220"/>
    </row>
    <row r="42367" spans="7:7">
      <c r="G42367" s="220"/>
    </row>
    <row r="42368" spans="7:7">
      <c r="G42368" s="220"/>
    </row>
    <row r="42369" spans="7:7">
      <c r="G42369" s="220"/>
    </row>
    <row r="42370" spans="7:7">
      <c r="G42370" s="220"/>
    </row>
    <row r="42371" spans="7:7">
      <c r="G42371" s="220"/>
    </row>
    <row r="42372" spans="7:7">
      <c r="G42372" s="220"/>
    </row>
    <row r="42373" spans="7:7">
      <c r="G42373" s="220"/>
    </row>
    <row r="42374" spans="7:7">
      <c r="G42374" s="220"/>
    </row>
    <row r="42375" spans="7:7">
      <c r="G42375" s="220"/>
    </row>
    <row r="42376" spans="7:7">
      <c r="G42376" s="220"/>
    </row>
    <row r="42377" spans="7:7">
      <c r="G42377" s="220"/>
    </row>
    <row r="42378" spans="7:7">
      <c r="G42378" s="220"/>
    </row>
    <row r="42379" spans="7:7">
      <c r="G42379" s="220"/>
    </row>
    <row r="42380" spans="7:7">
      <c r="G42380" s="220"/>
    </row>
    <row r="42381" spans="7:7">
      <c r="G42381" s="220"/>
    </row>
    <row r="42382" spans="7:7">
      <c r="G42382" s="220"/>
    </row>
    <row r="42383" spans="7:7">
      <c r="G42383" s="220"/>
    </row>
    <row r="42384" spans="7:7">
      <c r="G42384" s="220"/>
    </row>
    <row r="42385" spans="7:7">
      <c r="G42385" s="220"/>
    </row>
    <row r="42386" spans="7:7">
      <c r="G42386" s="220"/>
    </row>
    <row r="42387" spans="7:7">
      <c r="G42387" s="220"/>
    </row>
    <row r="42388" spans="7:7">
      <c r="G42388" s="220"/>
    </row>
    <row r="42389" spans="7:7">
      <c r="G42389" s="220"/>
    </row>
    <row r="42390" spans="7:7">
      <c r="G42390" s="220"/>
    </row>
    <row r="42391" spans="7:7">
      <c r="G42391" s="220"/>
    </row>
    <row r="42392" spans="7:7">
      <c r="G42392" s="220"/>
    </row>
    <row r="42393" spans="7:7">
      <c r="G42393" s="220"/>
    </row>
    <row r="42394" spans="7:7">
      <c r="G42394" s="220"/>
    </row>
    <row r="42395" spans="7:7">
      <c r="G42395" s="220"/>
    </row>
    <row r="42396" spans="7:7">
      <c r="G42396" s="220"/>
    </row>
    <row r="42397" spans="7:7">
      <c r="G42397" s="220"/>
    </row>
    <row r="42398" spans="7:7">
      <c r="G42398" s="220"/>
    </row>
    <row r="42399" spans="7:7">
      <c r="G42399" s="220"/>
    </row>
    <row r="42400" spans="7:7">
      <c r="G42400" s="220"/>
    </row>
    <row r="42401" spans="7:7">
      <c r="G42401" s="220"/>
    </row>
    <row r="42402" spans="7:7">
      <c r="G42402" s="220"/>
    </row>
    <row r="42403" spans="7:7">
      <c r="G42403" s="220"/>
    </row>
    <row r="42404" spans="7:7">
      <c r="G42404" s="220"/>
    </row>
    <row r="42405" spans="7:7">
      <c r="G42405" s="220"/>
    </row>
    <row r="42406" spans="7:7">
      <c r="G42406" s="220"/>
    </row>
    <row r="42407" spans="7:7">
      <c r="G42407" s="220"/>
    </row>
    <row r="42408" spans="7:7">
      <c r="G42408" s="220"/>
    </row>
    <row r="42409" spans="7:7">
      <c r="G42409" s="220"/>
    </row>
    <row r="42410" spans="7:7">
      <c r="G42410" s="220"/>
    </row>
    <row r="42411" spans="7:7">
      <c r="G42411" s="220"/>
    </row>
    <row r="42412" spans="7:7">
      <c r="G42412" s="220"/>
    </row>
    <row r="42413" spans="7:7">
      <c r="G42413" s="220"/>
    </row>
    <row r="42414" spans="7:7">
      <c r="G42414" s="220"/>
    </row>
    <row r="42415" spans="7:7">
      <c r="G42415" s="220"/>
    </row>
    <row r="42416" spans="7:7">
      <c r="G42416" s="220"/>
    </row>
    <row r="42417" spans="7:7">
      <c r="G42417" s="220"/>
    </row>
    <row r="42418" spans="7:7">
      <c r="G42418" s="220"/>
    </row>
    <row r="42419" spans="7:7">
      <c r="G42419" s="220"/>
    </row>
    <row r="42420" spans="7:7">
      <c r="G42420" s="220"/>
    </row>
    <row r="42421" spans="7:7">
      <c r="G42421" s="220"/>
    </row>
    <row r="42422" spans="7:7">
      <c r="G42422" s="220"/>
    </row>
    <row r="42423" spans="7:7">
      <c r="G42423" s="220"/>
    </row>
    <row r="42424" spans="7:7">
      <c r="G42424" s="220"/>
    </row>
    <row r="42425" spans="7:7">
      <c r="G42425" s="220"/>
    </row>
    <row r="42426" spans="7:7">
      <c r="G42426" s="220"/>
    </row>
    <row r="42427" spans="7:7">
      <c r="G42427" s="220"/>
    </row>
    <row r="42428" spans="7:7">
      <c r="G42428" s="220"/>
    </row>
    <row r="42429" spans="7:7">
      <c r="G42429" s="220"/>
    </row>
    <row r="42430" spans="7:7">
      <c r="G42430" s="220"/>
    </row>
    <row r="42431" spans="7:7">
      <c r="G42431" s="220"/>
    </row>
    <row r="42432" spans="7:7">
      <c r="G42432" s="220"/>
    </row>
    <row r="42433" spans="7:7">
      <c r="G42433" s="220"/>
    </row>
    <row r="42434" spans="7:7">
      <c r="G42434" s="220"/>
    </row>
    <row r="42435" spans="7:7">
      <c r="G42435" s="220"/>
    </row>
    <row r="42436" spans="7:7">
      <c r="G42436" s="220"/>
    </row>
    <row r="42437" spans="7:7">
      <c r="G42437" s="220"/>
    </row>
    <row r="42438" spans="7:7">
      <c r="G42438" s="220"/>
    </row>
    <row r="42439" spans="7:7">
      <c r="G42439" s="220"/>
    </row>
    <row r="42440" spans="7:7">
      <c r="G42440" s="220"/>
    </row>
    <row r="42441" spans="7:7">
      <c r="G42441" s="220"/>
    </row>
    <row r="42442" spans="7:7">
      <c r="G42442" s="220"/>
    </row>
    <row r="42443" spans="7:7">
      <c r="G42443" s="220"/>
    </row>
    <row r="42444" spans="7:7">
      <c r="G42444" s="220"/>
    </row>
    <row r="42445" spans="7:7">
      <c r="G42445" s="220"/>
    </row>
    <row r="42446" spans="7:7">
      <c r="G42446" s="220"/>
    </row>
    <row r="42447" spans="7:7">
      <c r="G42447" s="220"/>
    </row>
    <row r="42448" spans="7:7">
      <c r="G42448" s="220"/>
    </row>
    <row r="42449" spans="7:7">
      <c r="G42449" s="220"/>
    </row>
    <row r="42450" spans="7:7">
      <c r="G42450" s="220"/>
    </row>
    <row r="42451" spans="7:7">
      <c r="G42451" s="220"/>
    </row>
    <row r="42452" spans="7:7">
      <c r="G42452" s="220"/>
    </row>
    <row r="42453" spans="7:7">
      <c r="G42453" s="220"/>
    </row>
    <row r="42454" spans="7:7">
      <c r="G42454" s="220"/>
    </row>
    <row r="42455" spans="7:7">
      <c r="G42455" s="220"/>
    </row>
    <row r="42456" spans="7:7">
      <c r="G42456" s="220"/>
    </row>
    <row r="42457" spans="7:7">
      <c r="G42457" s="220"/>
    </row>
    <row r="42458" spans="7:7">
      <c r="G42458" s="220"/>
    </row>
    <row r="42459" spans="7:7">
      <c r="G42459" s="220"/>
    </row>
    <row r="42460" spans="7:7">
      <c r="G42460" s="220"/>
    </row>
    <row r="42461" spans="7:7">
      <c r="G42461" s="220"/>
    </row>
    <row r="42462" spans="7:7">
      <c r="G42462" s="220"/>
    </row>
    <row r="42463" spans="7:7">
      <c r="G42463" s="220"/>
    </row>
    <row r="42464" spans="7:7">
      <c r="G42464" s="220"/>
    </row>
    <row r="42465" spans="7:7">
      <c r="G42465" s="220"/>
    </row>
    <row r="42466" spans="7:7">
      <c r="G42466" s="220"/>
    </row>
    <row r="42467" spans="7:7">
      <c r="G42467" s="220"/>
    </row>
    <row r="42468" spans="7:7">
      <c r="G42468" s="220"/>
    </row>
    <row r="42469" spans="7:7">
      <c r="G42469" s="220"/>
    </row>
    <row r="42470" spans="7:7">
      <c r="G42470" s="220"/>
    </row>
    <row r="42471" spans="7:7">
      <c r="G42471" s="220"/>
    </row>
    <row r="42472" spans="7:7">
      <c r="G42472" s="220"/>
    </row>
    <row r="42473" spans="7:7">
      <c r="G42473" s="220"/>
    </row>
    <row r="42474" spans="7:7">
      <c r="G42474" s="220"/>
    </row>
    <row r="42475" spans="7:7">
      <c r="G42475" s="220"/>
    </row>
    <row r="42476" spans="7:7">
      <c r="G42476" s="220"/>
    </row>
    <row r="42477" spans="7:7">
      <c r="G42477" s="220"/>
    </row>
    <row r="42478" spans="7:7">
      <c r="G42478" s="220"/>
    </row>
    <row r="42479" spans="7:7">
      <c r="G42479" s="220"/>
    </row>
    <row r="42480" spans="7:7">
      <c r="G42480" s="220"/>
    </row>
    <row r="42481" spans="7:7">
      <c r="G42481" s="220"/>
    </row>
    <row r="42482" spans="7:7">
      <c r="G42482" s="220"/>
    </row>
    <row r="42483" spans="7:7">
      <c r="G42483" s="220"/>
    </row>
    <row r="42484" spans="7:7">
      <c r="G42484" s="220"/>
    </row>
    <row r="42485" spans="7:7">
      <c r="G42485" s="220"/>
    </row>
    <row r="42486" spans="7:7">
      <c r="G42486" s="220"/>
    </row>
    <row r="42487" spans="7:7">
      <c r="G42487" s="220"/>
    </row>
    <row r="42488" spans="7:7">
      <c r="G42488" s="220"/>
    </row>
    <row r="42489" spans="7:7">
      <c r="G42489" s="220"/>
    </row>
    <row r="42490" spans="7:7">
      <c r="G42490" s="220"/>
    </row>
    <row r="42491" spans="7:7">
      <c r="G42491" s="220"/>
    </row>
    <row r="42492" spans="7:7">
      <c r="G42492" s="220"/>
    </row>
    <row r="42493" spans="7:7">
      <c r="G42493" s="220"/>
    </row>
    <row r="42494" spans="7:7">
      <c r="G42494" s="220"/>
    </row>
    <row r="42495" spans="7:7">
      <c r="G42495" s="220"/>
    </row>
    <row r="42496" spans="7:7">
      <c r="G42496" s="220"/>
    </row>
    <row r="42497" spans="7:7">
      <c r="G42497" s="220"/>
    </row>
    <row r="42498" spans="7:7">
      <c r="G42498" s="220"/>
    </row>
    <row r="42499" spans="7:7">
      <c r="G42499" s="220"/>
    </row>
    <row r="42500" spans="7:7">
      <c r="G42500" s="220"/>
    </row>
    <row r="42501" spans="7:7">
      <c r="G42501" s="220"/>
    </row>
    <row r="42502" spans="7:7">
      <c r="G42502" s="220"/>
    </row>
    <row r="42503" spans="7:7">
      <c r="G42503" s="220"/>
    </row>
    <row r="42504" spans="7:7">
      <c r="G42504" s="220"/>
    </row>
    <row r="42505" spans="7:7">
      <c r="G42505" s="220"/>
    </row>
    <row r="42506" spans="7:7">
      <c r="G42506" s="220"/>
    </row>
    <row r="42507" spans="7:7">
      <c r="G42507" s="220"/>
    </row>
    <row r="42508" spans="7:7">
      <c r="G42508" s="220"/>
    </row>
    <row r="42509" spans="7:7">
      <c r="G42509" s="220"/>
    </row>
    <row r="42510" spans="7:7">
      <c r="G42510" s="220"/>
    </row>
    <row r="42511" spans="7:7">
      <c r="G42511" s="220"/>
    </row>
    <row r="42512" spans="7:7">
      <c r="G42512" s="220"/>
    </row>
    <row r="42513" spans="7:7">
      <c r="G42513" s="220"/>
    </row>
    <row r="42514" spans="7:7">
      <c r="G42514" s="220"/>
    </row>
    <row r="42515" spans="7:7">
      <c r="G42515" s="220"/>
    </row>
    <row r="42516" spans="7:7">
      <c r="G42516" s="220"/>
    </row>
    <row r="42517" spans="7:7">
      <c r="G42517" s="220"/>
    </row>
    <row r="42518" spans="7:7">
      <c r="G42518" s="220"/>
    </row>
    <row r="42519" spans="7:7">
      <c r="G42519" s="220"/>
    </row>
    <row r="42520" spans="7:7">
      <c r="G42520" s="220"/>
    </row>
    <row r="42521" spans="7:7">
      <c r="G42521" s="220"/>
    </row>
    <row r="42522" spans="7:7">
      <c r="G42522" s="220"/>
    </row>
    <row r="42523" spans="7:7">
      <c r="G42523" s="220"/>
    </row>
    <row r="42524" spans="7:7">
      <c r="G42524" s="220"/>
    </row>
    <row r="42525" spans="7:7">
      <c r="G42525" s="220"/>
    </row>
    <row r="42526" spans="7:7">
      <c r="G42526" s="220"/>
    </row>
    <row r="42527" spans="7:7">
      <c r="G42527" s="220"/>
    </row>
    <row r="42528" spans="7:7">
      <c r="G42528" s="220"/>
    </row>
    <row r="42529" spans="7:7">
      <c r="G42529" s="220"/>
    </row>
    <row r="42530" spans="7:7">
      <c r="G42530" s="220"/>
    </row>
    <row r="42531" spans="7:7">
      <c r="G42531" s="220"/>
    </row>
    <row r="42532" spans="7:7">
      <c r="G42532" s="220"/>
    </row>
    <row r="42533" spans="7:7">
      <c r="G42533" s="220"/>
    </row>
    <row r="42534" spans="7:7">
      <c r="G42534" s="220"/>
    </row>
    <row r="42535" spans="7:7">
      <c r="G42535" s="220"/>
    </row>
    <row r="42536" spans="7:7">
      <c r="G42536" s="220"/>
    </row>
    <row r="42537" spans="7:7">
      <c r="G42537" s="220"/>
    </row>
    <row r="42538" spans="7:7">
      <c r="G42538" s="220"/>
    </row>
    <row r="42539" spans="7:7">
      <c r="G42539" s="220"/>
    </row>
    <row r="42540" spans="7:7">
      <c r="G42540" s="220"/>
    </row>
    <row r="42541" spans="7:7">
      <c r="G42541" s="220"/>
    </row>
    <row r="42542" spans="7:7">
      <c r="G42542" s="220"/>
    </row>
    <row r="42543" spans="7:7">
      <c r="G42543" s="220"/>
    </row>
    <row r="42544" spans="7:7">
      <c r="G42544" s="220"/>
    </row>
    <row r="42545" spans="7:7">
      <c r="G42545" s="220"/>
    </row>
    <row r="42546" spans="7:7">
      <c r="G42546" s="220"/>
    </row>
    <row r="42547" spans="7:7">
      <c r="G42547" s="220"/>
    </row>
    <row r="42548" spans="7:7">
      <c r="G42548" s="220"/>
    </row>
    <row r="42549" spans="7:7">
      <c r="G42549" s="220"/>
    </row>
    <row r="42550" spans="7:7">
      <c r="G42550" s="220"/>
    </row>
    <row r="42551" spans="7:7">
      <c r="G42551" s="220"/>
    </row>
    <row r="42552" spans="7:7">
      <c r="G42552" s="220"/>
    </row>
    <row r="42553" spans="7:7">
      <c r="G42553" s="220"/>
    </row>
    <row r="42554" spans="7:7">
      <c r="G42554" s="220"/>
    </row>
    <row r="42555" spans="7:7">
      <c r="G42555" s="220"/>
    </row>
    <row r="42556" spans="7:7">
      <c r="G42556" s="220"/>
    </row>
    <row r="42557" spans="7:7">
      <c r="G42557" s="220"/>
    </row>
    <row r="42558" spans="7:7">
      <c r="G42558" s="220"/>
    </row>
    <row r="42559" spans="7:7">
      <c r="G42559" s="220"/>
    </row>
    <row r="42560" spans="7:7">
      <c r="G42560" s="220"/>
    </row>
    <row r="42561" spans="7:7">
      <c r="G42561" s="220"/>
    </row>
    <row r="42562" spans="7:7">
      <c r="G42562" s="220"/>
    </row>
    <row r="42563" spans="7:7">
      <c r="G42563" s="220"/>
    </row>
    <row r="42564" spans="7:7">
      <c r="G42564" s="220"/>
    </row>
    <row r="42565" spans="7:7">
      <c r="G42565" s="220"/>
    </row>
    <row r="42566" spans="7:7">
      <c r="G42566" s="220"/>
    </row>
    <row r="42567" spans="7:7">
      <c r="G42567" s="220"/>
    </row>
    <row r="42568" spans="7:7">
      <c r="G42568" s="220"/>
    </row>
    <row r="42569" spans="7:7">
      <c r="G42569" s="220"/>
    </row>
    <row r="42570" spans="7:7">
      <c r="G42570" s="220"/>
    </row>
    <row r="42571" spans="7:7">
      <c r="G42571" s="220"/>
    </row>
    <row r="42572" spans="7:7">
      <c r="G42572" s="220"/>
    </row>
    <row r="42573" spans="7:7">
      <c r="G42573" s="220"/>
    </row>
    <row r="42574" spans="7:7">
      <c r="G42574" s="220"/>
    </row>
    <row r="42575" spans="7:7">
      <c r="G42575" s="220"/>
    </row>
    <row r="42576" spans="7:7">
      <c r="G42576" s="220"/>
    </row>
    <row r="42577" spans="7:7">
      <c r="G42577" s="220"/>
    </row>
    <row r="42578" spans="7:7">
      <c r="G42578" s="220"/>
    </row>
    <row r="42579" spans="7:7">
      <c r="G42579" s="220"/>
    </row>
    <row r="42580" spans="7:7">
      <c r="G42580" s="220"/>
    </row>
    <row r="42581" spans="7:7">
      <c r="G42581" s="220"/>
    </row>
    <row r="42582" spans="7:7">
      <c r="G42582" s="220"/>
    </row>
    <row r="42583" spans="7:7">
      <c r="G42583" s="220"/>
    </row>
    <row r="42584" spans="7:7">
      <c r="G42584" s="220"/>
    </row>
    <row r="42585" spans="7:7">
      <c r="G42585" s="220"/>
    </row>
    <row r="42586" spans="7:7">
      <c r="G42586" s="220"/>
    </row>
    <row r="42587" spans="7:7">
      <c r="G42587" s="220"/>
    </row>
    <row r="42588" spans="7:7">
      <c r="G42588" s="220"/>
    </row>
    <row r="42589" spans="7:7">
      <c r="G42589" s="220"/>
    </row>
    <row r="42590" spans="7:7">
      <c r="G42590" s="220"/>
    </row>
    <row r="42591" spans="7:7">
      <c r="G42591" s="220"/>
    </row>
    <row r="42592" spans="7:7">
      <c r="G42592" s="220"/>
    </row>
    <row r="42593" spans="7:7">
      <c r="G42593" s="220"/>
    </row>
    <row r="42594" spans="7:7">
      <c r="G42594" s="220"/>
    </row>
    <row r="42595" spans="7:7">
      <c r="G42595" s="220"/>
    </row>
    <row r="42596" spans="7:7">
      <c r="G42596" s="220"/>
    </row>
    <row r="42597" spans="7:7">
      <c r="G42597" s="220"/>
    </row>
    <row r="42598" spans="7:7">
      <c r="G42598" s="220"/>
    </row>
    <row r="42599" spans="7:7">
      <c r="G42599" s="220"/>
    </row>
    <row r="42600" spans="7:7">
      <c r="G42600" s="220"/>
    </row>
    <row r="42601" spans="7:7">
      <c r="G42601" s="220"/>
    </row>
    <row r="42602" spans="7:7">
      <c r="G42602" s="220"/>
    </row>
    <row r="42603" spans="7:7">
      <c r="G42603" s="220"/>
    </row>
    <row r="42604" spans="7:7">
      <c r="G42604" s="220"/>
    </row>
    <row r="42605" spans="7:7">
      <c r="G42605" s="220"/>
    </row>
    <row r="42606" spans="7:7">
      <c r="G42606" s="220"/>
    </row>
    <row r="42607" spans="7:7">
      <c r="G42607" s="220"/>
    </row>
    <row r="42608" spans="7:7">
      <c r="G42608" s="220"/>
    </row>
    <row r="42609" spans="7:7">
      <c r="G42609" s="220"/>
    </row>
    <row r="42610" spans="7:7">
      <c r="G42610" s="220"/>
    </row>
    <row r="42611" spans="7:7">
      <c r="G42611" s="220"/>
    </row>
    <row r="42612" spans="7:7">
      <c r="G42612" s="220"/>
    </row>
    <row r="42613" spans="7:7">
      <c r="G42613" s="220"/>
    </row>
    <row r="42614" spans="7:7">
      <c r="G42614" s="220"/>
    </row>
    <row r="42615" spans="7:7">
      <c r="G42615" s="220"/>
    </row>
    <row r="42616" spans="7:7">
      <c r="G42616" s="220"/>
    </row>
    <row r="42617" spans="7:7">
      <c r="G42617" s="220"/>
    </row>
    <row r="42618" spans="7:7">
      <c r="G42618" s="220"/>
    </row>
    <row r="42619" spans="7:7">
      <c r="G42619" s="220"/>
    </row>
    <row r="42620" spans="7:7">
      <c r="G42620" s="220"/>
    </row>
    <row r="42621" spans="7:7">
      <c r="G42621" s="220"/>
    </row>
    <row r="42622" spans="7:7">
      <c r="G42622" s="220"/>
    </row>
    <row r="42623" spans="7:7">
      <c r="G42623" s="220"/>
    </row>
    <row r="42624" spans="7:7">
      <c r="G42624" s="220"/>
    </row>
    <row r="42625" spans="7:7">
      <c r="G42625" s="220"/>
    </row>
    <row r="42626" spans="7:7">
      <c r="G42626" s="220"/>
    </row>
    <row r="42627" spans="7:7">
      <c r="G42627" s="220"/>
    </row>
    <row r="42628" spans="7:7">
      <c r="G42628" s="220"/>
    </row>
    <row r="42629" spans="7:7">
      <c r="G42629" s="220"/>
    </row>
    <row r="42630" spans="7:7">
      <c r="G42630" s="220"/>
    </row>
    <row r="42631" spans="7:7">
      <c r="G42631" s="220"/>
    </row>
    <row r="42632" spans="7:7">
      <c r="G42632" s="220"/>
    </row>
    <row r="42633" spans="7:7">
      <c r="G42633" s="220"/>
    </row>
    <row r="42634" spans="7:7">
      <c r="G42634" s="220"/>
    </row>
    <row r="42635" spans="7:7">
      <c r="G42635" s="220"/>
    </row>
    <row r="42636" spans="7:7">
      <c r="G42636" s="220"/>
    </row>
    <row r="42637" spans="7:7">
      <c r="G42637" s="220"/>
    </row>
    <row r="42638" spans="7:7">
      <c r="G42638" s="220"/>
    </row>
    <row r="42639" spans="7:7">
      <c r="G42639" s="220"/>
    </row>
    <row r="42640" spans="7:7">
      <c r="G42640" s="220"/>
    </row>
    <row r="42641" spans="7:7">
      <c r="G42641" s="220"/>
    </row>
    <row r="42642" spans="7:7">
      <c r="G42642" s="220"/>
    </row>
    <row r="42643" spans="7:7">
      <c r="G42643" s="220"/>
    </row>
    <row r="42644" spans="7:7">
      <c r="G42644" s="220"/>
    </row>
    <row r="42645" spans="7:7">
      <c r="G42645" s="220"/>
    </row>
    <row r="42646" spans="7:7">
      <c r="G42646" s="220"/>
    </row>
    <row r="42647" spans="7:7">
      <c r="G42647" s="220"/>
    </row>
    <row r="42648" spans="7:7">
      <c r="G42648" s="220"/>
    </row>
    <row r="42649" spans="7:7">
      <c r="G42649" s="220"/>
    </row>
    <row r="42650" spans="7:7">
      <c r="G42650" s="220"/>
    </row>
    <row r="42651" spans="7:7">
      <c r="G42651" s="220"/>
    </row>
    <row r="42652" spans="7:7">
      <c r="G42652" s="220"/>
    </row>
    <row r="42653" spans="7:7">
      <c r="G42653" s="220"/>
    </row>
    <row r="42654" spans="7:7">
      <c r="G42654" s="220"/>
    </row>
    <row r="42655" spans="7:7">
      <c r="G42655" s="220"/>
    </row>
    <row r="42656" spans="7:7">
      <c r="G42656" s="220"/>
    </row>
    <row r="42657" spans="7:7">
      <c r="G42657" s="220"/>
    </row>
    <row r="42658" spans="7:7">
      <c r="G42658" s="220"/>
    </row>
    <row r="42659" spans="7:7">
      <c r="G42659" s="220"/>
    </row>
    <row r="42660" spans="7:7">
      <c r="G42660" s="220"/>
    </row>
    <row r="42661" spans="7:7">
      <c r="G42661" s="220"/>
    </row>
    <row r="42662" spans="7:7">
      <c r="G42662" s="220"/>
    </row>
    <row r="42663" spans="7:7">
      <c r="G42663" s="220"/>
    </row>
    <row r="42664" spans="7:7">
      <c r="G42664" s="220"/>
    </row>
    <row r="42665" spans="7:7">
      <c r="G42665" s="220"/>
    </row>
    <row r="42666" spans="7:7">
      <c r="G42666" s="220"/>
    </row>
    <row r="42667" spans="7:7">
      <c r="G42667" s="220"/>
    </row>
    <row r="42668" spans="7:7">
      <c r="G42668" s="220"/>
    </row>
    <row r="42669" spans="7:7">
      <c r="G42669" s="220"/>
    </row>
    <row r="42670" spans="7:7">
      <c r="G42670" s="220"/>
    </row>
    <row r="42671" spans="7:7">
      <c r="G42671" s="220"/>
    </row>
    <row r="42672" spans="7:7">
      <c r="G42672" s="220"/>
    </row>
    <row r="42673" spans="7:7">
      <c r="G42673" s="220"/>
    </row>
    <row r="42674" spans="7:7">
      <c r="G42674" s="220"/>
    </row>
    <row r="42675" spans="7:7">
      <c r="G42675" s="220"/>
    </row>
    <row r="42676" spans="7:7">
      <c r="G42676" s="220"/>
    </row>
    <row r="42677" spans="7:7">
      <c r="G42677" s="220"/>
    </row>
    <row r="42678" spans="7:7">
      <c r="G42678" s="220"/>
    </row>
    <row r="42679" spans="7:7">
      <c r="G42679" s="220"/>
    </row>
    <row r="42680" spans="7:7">
      <c r="G42680" s="220"/>
    </row>
    <row r="42681" spans="7:7">
      <c r="G42681" s="220"/>
    </row>
    <row r="42682" spans="7:7">
      <c r="G42682" s="220"/>
    </row>
    <row r="42683" spans="7:7">
      <c r="G42683" s="220"/>
    </row>
    <row r="42684" spans="7:7">
      <c r="G42684" s="220"/>
    </row>
    <row r="42685" spans="7:7">
      <c r="G42685" s="220"/>
    </row>
    <row r="42686" spans="7:7">
      <c r="G42686" s="220"/>
    </row>
    <row r="42687" spans="7:7">
      <c r="G42687" s="220"/>
    </row>
    <row r="42688" spans="7:7">
      <c r="G42688" s="220"/>
    </row>
    <row r="42689" spans="7:7">
      <c r="G42689" s="220"/>
    </row>
    <row r="42690" spans="7:7">
      <c r="G42690" s="220"/>
    </row>
    <row r="42691" spans="7:7">
      <c r="G42691" s="220"/>
    </row>
    <row r="42692" spans="7:7">
      <c r="G42692" s="220"/>
    </row>
    <row r="42693" spans="7:7">
      <c r="G42693" s="220"/>
    </row>
    <row r="42694" spans="7:7">
      <c r="G42694" s="220"/>
    </row>
    <row r="42695" spans="7:7">
      <c r="G42695" s="220"/>
    </row>
    <row r="42696" spans="7:7">
      <c r="G42696" s="220"/>
    </row>
    <row r="42697" spans="7:7">
      <c r="G42697" s="220"/>
    </row>
    <row r="42698" spans="7:7">
      <c r="G42698" s="220"/>
    </row>
    <row r="42699" spans="7:7">
      <c r="G42699" s="220"/>
    </row>
    <row r="42700" spans="7:7">
      <c r="G42700" s="220"/>
    </row>
    <row r="42701" spans="7:7">
      <c r="G42701" s="220"/>
    </row>
    <row r="42702" spans="7:7">
      <c r="G42702" s="220"/>
    </row>
    <row r="42703" spans="7:7">
      <c r="G42703" s="220"/>
    </row>
    <row r="42704" spans="7:7">
      <c r="G42704" s="220"/>
    </row>
    <row r="42705" spans="7:7">
      <c r="G42705" s="220"/>
    </row>
    <row r="42706" spans="7:7">
      <c r="G42706" s="220"/>
    </row>
    <row r="42707" spans="7:7">
      <c r="G42707" s="220"/>
    </row>
    <row r="42708" spans="7:7">
      <c r="G42708" s="220"/>
    </row>
    <row r="42709" spans="7:7">
      <c r="G42709" s="220"/>
    </row>
    <row r="42710" spans="7:7">
      <c r="G42710" s="220"/>
    </row>
    <row r="42711" spans="7:7">
      <c r="G42711" s="220"/>
    </row>
    <row r="42712" spans="7:7">
      <c r="G42712" s="220"/>
    </row>
    <row r="42713" spans="7:7">
      <c r="G42713" s="220"/>
    </row>
    <row r="42714" spans="7:7">
      <c r="G42714" s="220"/>
    </row>
    <row r="42715" spans="7:7">
      <c r="G42715" s="220"/>
    </row>
    <row r="42716" spans="7:7">
      <c r="G42716" s="220"/>
    </row>
    <row r="42717" spans="7:7">
      <c r="G42717" s="220"/>
    </row>
    <row r="42718" spans="7:7">
      <c r="G42718" s="220"/>
    </row>
    <row r="42719" spans="7:7">
      <c r="G42719" s="220"/>
    </row>
    <row r="42720" spans="7:7">
      <c r="G42720" s="220"/>
    </row>
    <row r="42721" spans="7:7">
      <c r="G42721" s="220"/>
    </row>
    <row r="42722" spans="7:7">
      <c r="G42722" s="220"/>
    </row>
    <row r="42723" spans="7:7">
      <c r="G42723" s="220"/>
    </row>
    <row r="42724" spans="7:7">
      <c r="G42724" s="220"/>
    </row>
    <row r="42725" spans="7:7">
      <c r="G42725" s="220"/>
    </row>
    <row r="42726" spans="7:7">
      <c r="G42726" s="220"/>
    </row>
    <row r="42727" spans="7:7">
      <c r="G42727" s="220"/>
    </row>
    <row r="42728" spans="7:7">
      <c r="G42728" s="220"/>
    </row>
    <row r="42729" spans="7:7">
      <c r="G42729" s="220"/>
    </row>
    <row r="42730" spans="7:7">
      <c r="G42730" s="220"/>
    </row>
    <row r="42731" spans="7:7">
      <c r="G42731" s="220"/>
    </row>
    <row r="42732" spans="7:7">
      <c r="G42732" s="220"/>
    </row>
    <row r="42733" spans="7:7">
      <c r="G42733" s="220"/>
    </row>
    <row r="42734" spans="7:7">
      <c r="G42734" s="220"/>
    </row>
    <row r="42735" spans="7:7">
      <c r="G42735" s="220"/>
    </row>
    <row r="42736" spans="7:7">
      <c r="G42736" s="220"/>
    </row>
    <row r="42737" spans="7:7">
      <c r="G42737" s="220"/>
    </row>
    <row r="42738" spans="7:7">
      <c r="G42738" s="220"/>
    </row>
    <row r="42739" spans="7:7">
      <c r="G42739" s="220"/>
    </row>
    <row r="42740" spans="7:7">
      <c r="G42740" s="220"/>
    </row>
    <row r="42741" spans="7:7">
      <c r="G42741" s="220"/>
    </row>
    <row r="42742" spans="7:7">
      <c r="G42742" s="220"/>
    </row>
    <row r="42743" spans="7:7">
      <c r="G42743" s="220"/>
    </row>
    <row r="42744" spans="7:7">
      <c r="G42744" s="220"/>
    </row>
    <row r="42745" spans="7:7">
      <c r="G42745" s="220"/>
    </row>
    <row r="42746" spans="7:7">
      <c r="G42746" s="220"/>
    </row>
    <row r="42747" spans="7:7">
      <c r="G42747" s="220"/>
    </row>
    <row r="42748" spans="7:7">
      <c r="G42748" s="220"/>
    </row>
    <row r="42749" spans="7:7">
      <c r="G42749" s="220"/>
    </row>
    <row r="42750" spans="7:7">
      <c r="G42750" s="220"/>
    </row>
    <row r="42751" spans="7:7">
      <c r="G42751" s="220"/>
    </row>
    <row r="42752" spans="7:7">
      <c r="G42752" s="220"/>
    </row>
    <row r="42753" spans="7:7">
      <c r="G42753" s="220"/>
    </row>
    <row r="42754" spans="7:7">
      <c r="G42754" s="220"/>
    </row>
    <row r="42755" spans="7:7">
      <c r="G42755" s="220"/>
    </row>
    <row r="42756" spans="7:7">
      <c r="G42756" s="220"/>
    </row>
    <row r="42757" spans="7:7">
      <c r="G42757" s="220"/>
    </row>
    <row r="42758" spans="7:7">
      <c r="G42758" s="220"/>
    </row>
    <row r="42759" spans="7:7">
      <c r="G42759" s="220"/>
    </row>
    <row r="42760" spans="7:7">
      <c r="G42760" s="220"/>
    </row>
    <row r="42761" spans="7:7">
      <c r="G42761" s="220"/>
    </row>
    <row r="42762" spans="7:7">
      <c r="G42762" s="220"/>
    </row>
    <row r="42763" spans="7:7">
      <c r="G42763" s="220"/>
    </row>
    <row r="42764" spans="7:7">
      <c r="G42764" s="220"/>
    </row>
    <row r="42765" spans="7:7">
      <c r="G42765" s="220"/>
    </row>
    <row r="42766" spans="7:7">
      <c r="G42766" s="220"/>
    </row>
    <row r="42767" spans="7:7">
      <c r="G42767" s="220"/>
    </row>
    <row r="42768" spans="7:7">
      <c r="G42768" s="220"/>
    </row>
    <row r="42769" spans="7:7">
      <c r="G42769" s="220"/>
    </row>
    <row r="42770" spans="7:7">
      <c r="G42770" s="220"/>
    </row>
    <row r="42771" spans="7:7">
      <c r="G42771" s="220"/>
    </row>
    <row r="42772" spans="7:7">
      <c r="G42772" s="220"/>
    </row>
    <row r="42773" spans="7:7">
      <c r="G42773" s="220"/>
    </row>
    <row r="42774" spans="7:7">
      <c r="G42774" s="220"/>
    </row>
    <row r="42775" spans="7:7">
      <c r="G42775" s="220"/>
    </row>
    <row r="42776" spans="7:7">
      <c r="G42776" s="220"/>
    </row>
    <row r="42777" spans="7:7">
      <c r="G42777" s="220"/>
    </row>
    <row r="42778" spans="7:7">
      <c r="G42778" s="220"/>
    </row>
    <row r="42779" spans="7:7">
      <c r="G42779" s="220"/>
    </row>
    <row r="42780" spans="7:7">
      <c r="G42780" s="220"/>
    </row>
    <row r="42781" spans="7:7">
      <c r="G42781" s="220"/>
    </row>
    <row r="42782" spans="7:7">
      <c r="G42782" s="220"/>
    </row>
    <row r="42783" spans="7:7">
      <c r="G42783" s="220"/>
    </row>
    <row r="42784" spans="7:7">
      <c r="G42784" s="220"/>
    </row>
    <row r="42785" spans="7:7">
      <c r="G42785" s="220"/>
    </row>
    <row r="42786" spans="7:7">
      <c r="G42786" s="220"/>
    </row>
    <row r="42787" spans="7:7">
      <c r="G42787" s="220"/>
    </row>
    <row r="42788" spans="7:7">
      <c r="G42788" s="220"/>
    </row>
    <row r="42789" spans="7:7">
      <c r="G42789" s="220"/>
    </row>
    <row r="42790" spans="7:7">
      <c r="G42790" s="220"/>
    </row>
    <row r="42791" spans="7:7">
      <c r="G42791" s="220"/>
    </row>
    <row r="42792" spans="7:7">
      <c r="G42792" s="220"/>
    </row>
    <row r="42793" spans="7:7">
      <c r="G42793" s="220"/>
    </row>
    <row r="42794" spans="7:7">
      <c r="G42794" s="220"/>
    </row>
    <row r="42795" spans="7:7">
      <c r="G42795" s="220"/>
    </row>
    <row r="42796" spans="7:7">
      <c r="G42796" s="220"/>
    </row>
    <row r="42797" spans="7:7">
      <c r="G42797" s="220"/>
    </row>
    <row r="42798" spans="7:7">
      <c r="G42798" s="220"/>
    </row>
    <row r="42799" spans="7:7">
      <c r="G42799" s="220"/>
    </row>
    <row r="42800" spans="7:7">
      <c r="G42800" s="220"/>
    </row>
    <row r="42801" spans="7:7">
      <c r="G42801" s="220"/>
    </row>
    <row r="42802" spans="7:7">
      <c r="G42802" s="220"/>
    </row>
    <row r="42803" spans="7:7">
      <c r="G42803" s="220"/>
    </row>
    <row r="42804" spans="7:7">
      <c r="G42804" s="220"/>
    </row>
    <row r="42805" spans="7:7">
      <c r="G42805" s="220"/>
    </row>
    <row r="42806" spans="7:7">
      <c r="G42806" s="220"/>
    </row>
    <row r="42807" spans="7:7">
      <c r="G42807" s="220"/>
    </row>
    <row r="42808" spans="7:7">
      <c r="G42808" s="220"/>
    </row>
    <row r="42809" spans="7:7">
      <c r="G42809" s="220"/>
    </row>
    <row r="42810" spans="7:7">
      <c r="G42810" s="220"/>
    </row>
    <row r="42811" spans="7:7">
      <c r="G42811" s="220"/>
    </row>
    <row r="42812" spans="7:7">
      <c r="G42812" s="220"/>
    </row>
    <row r="42813" spans="7:7">
      <c r="G42813" s="220"/>
    </row>
    <row r="42814" spans="7:7">
      <c r="G42814" s="220"/>
    </row>
    <row r="42815" spans="7:7">
      <c r="G42815" s="220"/>
    </row>
    <row r="42816" spans="7:7">
      <c r="G42816" s="220"/>
    </row>
    <row r="42817" spans="7:7">
      <c r="G42817" s="220"/>
    </row>
    <row r="42818" spans="7:7">
      <c r="G42818" s="220"/>
    </row>
    <row r="42819" spans="7:7">
      <c r="G42819" s="220"/>
    </row>
    <row r="42820" spans="7:7">
      <c r="G42820" s="220"/>
    </row>
    <row r="42821" spans="7:7">
      <c r="G42821" s="220"/>
    </row>
    <row r="42822" spans="7:7">
      <c r="G42822" s="220"/>
    </row>
    <row r="42823" spans="7:7">
      <c r="G42823" s="220"/>
    </row>
    <row r="42824" spans="7:7">
      <c r="G42824" s="220"/>
    </row>
    <row r="42825" spans="7:7">
      <c r="G42825" s="220"/>
    </row>
    <row r="42826" spans="7:7">
      <c r="G42826" s="220"/>
    </row>
    <row r="42827" spans="7:7">
      <c r="G42827" s="220"/>
    </row>
    <row r="42828" spans="7:7">
      <c r="G42828" s="220"/>
    </row>
    <row r="42829" spans="7:7">
      <c r="G42829" s="220"/>
    </row>
    <row r="42830" spans="7:7">
      <c r="G42830" s="220"/>
    </row>
    <row r="42831" spans="7:7">
      <c r="G42831" s="220"/>
    </row>
    <row r="42832" spans="7:7">
      <c r="G42832" s="220"/>
    </row>
    <row r="42833" spans="7:7">
      <c r="G42833" s="220"/>
    </row>
    <row r="42834" spans="7:7">
      <c r="G42834" s="220"/>
    </row>
    <row r="42835" spans="7:7">
      <c r="G42835" s="220"/>
    </row>
    <row r="42836" spans="7:7">
      <c r="G42836" s="220"/>
    </row>
    <row r="42837" spans="7:7">
      <c r="G42837" s="220"/>
    </row>
    <row r="42838" spans="7:7">
      <c r="G42838" s="220"/>
    </row>
    <row r="42839" spans="7:7">
      <c r="G42839" s="220"/>
    </row>
    <row r="42840" spans="7:7">
      <c r="G42840" s="220"/>
    </row>
    <row r="42841" spans="7:7">
      <c r="G42841" s="220"/>
    </row>
    <row r="42842" spans="7:7">
      <c r="G42842" s="220"/>
    </row>
    <row r="42843" spans="7:7">
      <c r="G42843" s="220"/>
    </row>
    <row r="42844" spans="7:7">
      <c r="G42844" s="220"/>
    </row>
    <row r="42845" spans="7:7">
      <c r="G42845" s="220"/>
    </row>
    <row r="42846" spans="7:7">
      <c r="G42846" s="220"/>
    </row>
    <row r="42847" spans="7:7">
      <c r="G42847" s="220"/>
    </row>
    <row r="42848" spans="7:7">
      <c r="G42848" s="220"/>
    </row>
    <row r="42849" spans="7:7">
      <c r="G42849" s="220"/>
    </row>
    <row r="42850" spans="7:7">
      <c r="G42850" s="220"/>
    </row>
    <row r="42851" spans="7:7">
      <c r="G42851" s="220"/>
    </row>
    <row r="42852" spans="7:7">
      <c r="G42852" s="220"/>
    </row>
    <row r="42853" spans="7:7">
      <c r="G42853" s="220"/>
    </row>
    <row r="42854" spans="7:7">
      <c r="G42854" s="220"/>
    </row>
    <row r="42855" spans="7:7">
      <c r="G42855" s="220"/>
    </row>
    <row r="42856" spans="7:7">
      <c r="G42856" s="220"/>
    </row>
    <row r="42857" spans="7:7">
      <c r="G42857" s="220"/>
    </row>
    <row r="42858" spans="7:7">
      <c r="G42858" s="220"/>
    </row>
    <row r="42859" spans="7:7">
      <c r="G42859" s="220"/>
    </row>
    <row r="42860" spans="7:7">
      <c r="G42860" s="220"/>
    </row>
    <row r="42861" spans="7:7">
      <c r="G42861" s="220"/>
    </row>
    <row r="42862" spans="7:7">
      <c r="G42862" s="220"/>
    </row>
    <row r="42863" spans="7:7">
      <c r="G42863" s="220"/>
    </row>
    <row r="42864" spans="7:7">
      <c r="G42864" s="220"/>
    </row>
    <row r="42865" spans="7:7">
      <c r="G42865" s="220"/>
    </row>
    <row r="42866" spans="7:7">
      <c r="G42866" s="220"/>
    </row>
    <row r="42867" spans="7:7">
      <c r="G42867" s="220"/>
    </row>
    <row r="42868" spans="7:7">
      <c r="G42868" s="220"/>
    </row>
    <row r="42869" spans="7:7">
      <c r="G42869" s="220"/>
    </row>
    <row r="42870" spans="7:7">
      <c r="G42870" s="220"/>
    </row>
    <row r="42871" spans="7:7">
      <c r="G42871" s="220"/>
    </row>
    <row r="42872" spans="7:7">
      <c r="G42872" s="220"/>
    </row>
    <row r="42873" spans="7:7">
      <c r="G42873" s="220"/>
    </row>
    <row r="42874" spans="7:7">
      <c r="G42874" s="220"/>
    </row>
    <row r="42875" spans="7:7">
      <c r="G42875" s="220"/>
    </row>
    <row r="42876" spans="7:7">
      <c r="G42876" s="220"/>
    </row>
    <row r="42877" spans="7:7">
      <c r="G42877" s="220"/>
    </row>
    <row r="42878" spans="7:7">
      <c r="G42878" s="220"/>
    </row>
    <row r="42879" spans="7:7">
      <c r="G42879" s="220"/>
    </row>
    <row r="42880" spans="7:7">
      <c r="G42880" s="220"/>
    </row>
    <row r="42881" spans="7:7">
      <c r="G42881" s="220"/>
    </row>
    <row r="42882" spans="7:7">
      <c r="G42882" s="220"/>
    </row>
    <row r="42883" spans="7:7">
      <c r="G42883" s="220"/>
    </row>
    <row r="42884" spans="7:7">
      <c r="G42884" s="220"/>
    </row>
    <row r="42885" spans="7:7">
      <c r="G42885" s="220"/>
    </row>
    <row r="42886" spans="7:7">
      <c r="G42886" s="220"/>
    </row>
    <row r="42887" spans="7:7">
      <c r="G42887" s="220"/>
    </row>
    <row r="42888" spans="7:7">
      <c r="G42888" s="220"/>
    </row>
    <row r="42889" spans="7:7">
      <c r="G42889" s="220"/>
    </row>
    <row r="42890" spans="7:7">
      <c r="G42890" s="220"/>
    </row>
    <row r="42891" spans="7:7">
      <c r="G42891" s="220"/>
    </row>
    <row r="42892" spans="7:7">
      <c r="G42892" s="220"/>
    </row>
    <row r="42893" spans="7:7">
      <c r="G42893" s="220"/>
    </row>
    <row r="42894" spans="7:7">
      <c r="G42894" s="220"/>
    </row>
    <row r="42895" spans="7:7">
      <c r="G42895" s="220"/>
    </row>
    <row r="42896" spans="7:7">
      <c r="G42896" s="220"/>
    </row>
    <row r="42897" spans="7:7">
      <c r="G42897" s="220"/>
    </row>
    <row r="42898" spans="7:7">
      <c r="G42898" s="220"/>
    </row>
    <row r="42899" spans="7:7">
      <c r="G42899" s="220"/>
    </row>
    <row r="42900" spans="7:7">
      <c r="G42900" s="220"/>
    </row>
    <row r="42901" spans="7:7">
      <c r="G42901" s="220"/>
    </row>
    <row r="42902" spans="7:7">
      <c r="G42902" s="220"/>
    </row>
    <row r="42903" spans="7:7">
      <c r="G42903" s="220"/>
    </row>
    <row r="42904" spans="7:7">
      <c r="G42904" s="220"/>
    </row>
    <row r="42905" spans="7:7">
      <c r="G42905" s="220"/>
    </row>
    <row r="42906" spans="7:7">
      <c r="G42906" s="220"/>
    </row>
    <row r="42907" spans="7:7">
      <c r="G42907" s="220"/>
    </row>
    <row r="42908" spans="7:7">
      <c r="G42908" s="220"/>
    </row>
    <row r="42909" spans="7:7">
      <c r="G42909" s="220"/>
    </row>
    <row r="42910" spans="7:7">
      <c r="G42910" s="220"/>
    </row>
    <row r="42911" spans="7:7">
      <c r="G42911" s="220"/>
    </row>
    <row r="42912" spans="7:7">
      <c r="G42912" s="220"/>
    </row>
    <row r="42913" spans="7:7">
      <c r="G42913" s="220"/>
    </row>
    <row r="42914" spans="7:7">
      <c r="G42914" s="220"/>
    </row>
    <row r="42915" spans="7:7">
      <c r="G42915" s="220"/>
    </row>
    <row r="42916" spans="7:7">
      <c r="G42916" s="220"/>
    </row>
    <row r="42917" spans="7:7">
      <c r="G42917" s="220"/>
    </row>
    <row r="42918" spans="7:7">
      <c r="G42918" s="220"/>
    </row>
    <row r="42919" spans="7:7">
      <c r="G42919" s="220"/>
    </row>
    <row r="42920" spans="7:7">
      <c r="G42920" s="220"/>
    </row>
    <row r="42921" spans="7:7">
      <c r="G42921" s="220"/>
    </row>
    <row r="42922" spans="7:7">
      <c r="G42922" s="220"/>
    </row>
    <row r="42923" spans="7:7">
      <c r="G42923" s="220"/>
    </row>
    <row r="42924" spans="7:7">
      <c r="G42924" s="220"/>
    </row>
    <row r="42925" spans="7:7">
      <c r="G42925" s="220"/>
    </row>
    <row r="42926" spans="7:7">
      <c r="G42926" s="220"/>
    </row>
    <row r="42927" spans="7:7">
      <c r="G42927" s="220"/>
    </row>
    <row r="42928" spans="7:7">
      <c r="G42928" s="220"/>
    </row>
    <row r="42929" spans="7:7">
      <c r="G42929" s="220"/>
    </row>
    <row r="42930" spans="7:7">
      <c r="G42930" s="220"/>
    </row>
    <row r="42931" spans="7:7">
      <c r="G42931" s="220"/>
    </row>
    <row r="42932" spans="7:7">
      <c r="G42932" s="220"/>
    </row>
    <row r="42933" spans="7:7">
      <c r="G42933" s="220"/>
    </row>
    <row r="42934" spans="7:7">
      <c r="G42934" s="220"/>
    </row>
    <row r="42935" spans="7:7">
      <c r="G42935" s="220"/>
    </row>
    <row r="42936" spans="7:7">
      <c r="G42936" s="220"/>
    </row>
    <row r="42937" spans="7:7">
      <c r="G42937" s="220"/>
    </row>
    <row r="42938" spans="7:7">
      <c r="G42938" s="220"/>
    </row>
    <row r="42939" spans="7:7">
      <c r="G42939" s="220"/>
    </row>
    <row r="42940" spans="7:7">
      <c r="G42940" s="220"/>
    </row>
    <row r="42941" spans="7:7">
      <c r="G42941" s="220"/>
    </row>
    <row r="42942" spans="7:7">
      <c r="G42942" s="220"/>
    </row>
    <row r="42943" spans="7:7">
      <c r="G42943" s="220"/>
    </row>
    <row r="42944" spans="7:7">
      <c r="G42944" s="220"/>
    </row>
    <row r="42945" spans="7:7">
      <c r="G42945" s="220"/>
    </row>
    <row r="42946" spans="7:7">
      <c r="G42946" s="220"/>
    </row>
    <row r="42947" spans="7:7">
      <c r="G42947" s="220"/>
    </row>
    <row r="42948" spans="7:7">
      <c r="G42948" s="220"/>
    </row>
    <row r="42949" spans="7:7">
      <c r="G42949" s="220"/>
    </row>
    <row r="42950" spans="7:7">
      <c r="G42950" s="220"/>
    </row>
    <row r="42951" spans="7:7">
      <c r="G42951" s="220"/>
    </row>
    <row r="42952" spans="7:7">
      <c r="G42952" s="220"/>
    </row>
    <row r="42953" spans="7:7">
      <c r="G42953" s="220"/>
    </row>
    <row r="42954" spans="7:7">
      <c r="G42954" s="220"/>
    </row>
    <row r="42955" spans="7:7">
      <c r="G42955" s="220"/>
    </row>
    <row r="42956" spans="7:7">
      <c r="G42956" s="220"/>
    </row>
    <row r="42957" spans="7:7">
      <c r="G42957" s="220"/>
    </row>
    <row r="42958" spans="7:7">
      <c r="G42958" s="220"/>
    </row>
    <row r="42959" spans="7:7">
      <c r="G42959" s="220"/>
    </row>
    <row r="42960" spans="7:7">
      <c r="G42960" s="220"/>
    </row>
    <row r="42961" spans="7:7">
      <c r="G42961" s="220"/>
    </row>
    <row r="42962" spans="7:7">
      <c r="G42962" s="220"/>
    </row>
    <row r="42963" spans="7:7">
      <c r="G42963" s="220"/>
    </row>
    <row r="42964" spans="7:7">
      <c r="G42964" s="220"/>
    </row>
    <row r="42965" spans="7:7">
      <c r="G42965" s="220"/>
    </row>
    <row r="42966" spans="7:7">
      <c r="G42966" s="220"/>
    </row>
    <row r="42967" spans="7:7">
      <c r="G42967" s="220"/>
    </row>
    <row r="42968" spans="7:7">
      <c r="G42968" s="220"/>
    </row>
    <row r="42969" spans="7:7">
      <c r="G42969" s="220"/>
    </row>
    <row r="42970" spans="7:7">
      <c r="G42970" s="220"/>
    </row>
    <row r="42971" spans="7:7">
      <c r="G42971" s="220"/>
    </row>
    <row r="42972" spans="7:7">
      <c r="G42972" s="220"/>
    </row>
    <row r="42973" spans="7:7">
      <c r="G42973" s="220"/>
    </row>
    <row r="42974" spans="7:7">
      <c r="G42974" s="220"/>
    </row>
    <row r="42975" spans="7:7">
      <c r="G42975" s="220"/>
    </row>
    <row r="42976" spans="7:7">
      <c r="G42976" s="220"/>
    </row>
    <row r="42977" spans="7:7">
      <c r="G42977" s="220"/>
    </row>
    <row r="42978" spans="7:7">
      <c r="G42978" s="220"/>
    </row>
    <row r="42979" spans="7:7">
      <c r="G42979" s="220"/>
    </row>
    <row r="42980" spans="7:7">
      <c r="G42980" s="220"/>
    </row>
    <row r="42981" spans="7:7">
      <c r="G42981" s="220"/>
    </row>
    <row r="42982" spans="7:7">
      <c r="G42982" s="220"/>
    </row>
    <row r="42983" spans="7:7">
      <c r="G42983" s="220"/>
    </row>
    <row r="42984" spans="7:7">
      <c r="G42984" s="220"/>
    </row>
    <row r="42985" spans="7:7">
      <c r="G42985" s="220"/>
    </row>
    <row r="42986" spans="7:7">
      <c r="G42986" s="220"/>
    </row>
    <row r="42987" spans="7:7">
      <c r="G42987" s="220"/>
    </row>
    <row r="42988" spans="7:7">
      <c r="G42988" s="220"/>
    </row>
    <row r="42989" spans="7:7">
      <c r="G42989" s="220"/>
    </row>
    <row r="42990" spans="7:7">
      <c r="G42990" s="220"/>
    </row>
    <row r="42991" spans="7:7">
      <c r="G42991" s="220"/>
    </row>
    <row r="42992" spans="7:7">
      <c r="G42992" s="220"/>
    </row>
    <row r="42993" spans="7:7">
      <c r="G42993" s="220"/>
    </row>
    <row r="42994" spans="7:7">
      <c r="G42994" s="220"/>
    </row>
    <row r="42995" spans="7:7">
      <c r="G42995" s="220"/>
    </row>
    <row r="42996" spans="7:7">
      <c r="G42996" s="220"/>
    </row>
    <row r="42997" spans="7:7">
      <c r="G42997" s="220"/>
    </row>
    <row r="42998" spans="7:7">
      <c r="G42998" s="220"/>
    </row>
    <row r="42999" spans="7:7">
      <c r="G42999" s="220"/>
    </row>
    <row r="43000" spans="7:7">
      <c r="G43000" s="220"/>
    </row>
    <row r="43001" spans="7:7">
      <c r="G43001" s="220"/>
    </row>
    <row r="43002" spans="7:7">
      <c r="G43002" s="220"/>
    </row>
    <row r="43003" spans="7:7">
      <c r="G43003" s="220"/>
    </row>
    <row r="43004" spans="7:7">
      <c r="G43004" s="220"/>
    </row>
    <row r="43005" spans="7:7">
      <c r="G43005" s="220"/>
    </row>
    <row r="43006" spans="7:7">
      <c r="G43006" s="220"/>
    </row>
    <row r="43007" spans="7:7">
      <c r="G43007" s="220"/>
    </row>
    <row r="43008" spans="7:7">
      <c r="G43008" s="220"/>
    </row>
    <row r="43009" spans="7:7">
      <c r="G43009" s="220"/>
    </row>
    <row r="43010" spans="7:7">
      <c r="G43010" s="220"/>
    </row>
    <row r="43011" spans="7:7">
      <c r="G43011" s="220"/>
    </row>
    <row r="43012" spans="7:7">
      <c r="G43012" s="220"/>
    </row>
    <row r="43013" spans="7:7">
      <c r="G43013" s="220"/>
    </row>
    <row r="43014" spans="7:7">
      <c r="G43014" s="220"/>
    </row>
    <row r="43015" spans="7:7">
      <c r="G43015" s="220"/>
    </row>
    <row r="43016" spans="7:7">
      <c r="G43016" s="220"/>
    </row>
    <row r="43017" spans="7:7">
      <c r="G43017" s="220"/>
    </row>
    <row r="43018" spans="7:7">
      <c r="G43018" s="220"/>
    </row>
    <row r="43019" spans="7:7">
      <c r="G43019" s="220"/>
    </row>
    <row r="43020" spans="7:7">
      <c r="G43020" s="220"/>
    </row>
    <row r="43021" spans="7:7">
      <c r="G43021" s="220"/>
    </row>
    <row r="43022" spans="7:7">
      <c r="G43022" s="220"/>
    </row>
    <row r="43023" spans="7:7">
      <c r="G43023" s="220"/>
    </row>
    <row r="43024" spans="7:7">
      <c r="G43024" s="220"/>
    </row>
    <row r="43025" spans="7:7">
      <c r="G43025" s="220"/>
    </row>
    <row r="43026" spans="7:7">
      <c r="G43026" s="220"/>
    </row>
    <row r="43027" spans="7:7">
      <c r="G43027" s="220"/>
    </row>
    <row r="43028" spans="7:7">
      <c r="G43028" s="220"/>
    </row>
    <row r="43029" spans="7:7">
      <c r="G43029" s="220"/>
    </row>
    <row r="43030" spans="7:7">
      <c r="G43030" s="220"/>
    </row>
    <row r="43031" spans="7:7">
      <c r="G43031" s="220"/>
    </row>
    <row r="43032" spans="7:7">
      <c r="G43032" s="220"/>
    </row>
    <row r="43033" spans="7:7">
      <c r="G43033" s="220"/>
    </row>
    <row r="43034" spans="7:7">
      <c r="G43034" s="220"/>
    </row>
    <row r="43035" spans="7:7">
      <c r="G43035" s="220"/>
    </row>
    <row r="43036" spans="7:7">
      <c r="G43036" s="220"/>
    </row>
    <row r="43037" spans="7:7">
      <c r="G43037" s="220"/>
    </row>
    <row r="43038" spans="7:7">
      <c r="G43038" s="220"/>
    </row>
    <row r="43039" spans="7:7">
      <c r="G43039" s="220"/>
    </row>
    <row r="43040" spans="7:7">
      <c r="G43040" s="220"/>
    </row>
    <row r="43041" spans="7:7">
      <c r="G43041" s="220"/>
    </row>
    <row r="43042" spans="7:7">
      <c r="G43042" s="220"/>
    </row>
    <row r="43043" spans="7:7">
      <c r="G43043" s="220"/>
    </row>
    <row r="43044" spans="7:7">
      <c r="G43044" s="220"/>
    </row>
    <row r="43045" spans="7:7">
      <c r="G43045" s="220"/>
    </row>
    <row r="43046" spans="7:7">
      <c r="G43046" s="220"/>
    </row>
    <row r="43047" spans="7:7">
      <c r="G43047" s="220"/>
    </row>
    <row r="43048" spans="7:7">
      <c r="G43048" s="220"/>
    </row>
    <row r="43049" spans="7:7">
      <c r="G43049" s="220"/>
    </row>
    <row r="43050" spans="7:7">
      <c r="G43050" s="220"/>
    </row>
    <row r="43051" spans="7:7">
      <c r="G43051" s="220"/>
    </row>
    <row r="43052" spans="7:7">
      <c r="G43052" s="220"/>
    </row>
    <row r="43053" spans="7:7">
      <c r="G43053" s="220"/>
    </row>
    <row r="43054" spans="7:7">
      <c r="G43054" s="220"/>
    </row>
    <row r="43055" spans="7:7">
      <c r="G43055" s="220"/>
    </row>
    <row r="43056" spans="7:7">
      <c r="G43056" s="220"/>
    </row>
    <row r="43057" spans="7:7">
      <c r="G43057" s="220"/>
    </row>
    <row r="43058" spans="7:7">
      <c r="G43058" s="220"/>
    </row>
    <row r="43059" spans="7:7">
      <c r="G43059" s="220"/>
    </row>
    <row r="43060" spans="7:7">
      <c r="G43060" s="220"/>
    </row>
    <row r="43061" spans="7:7">
      <c r="G43061" s="220"/>
    </row>
    <row r="43062" spans="7:7">
      <c r="G43062" s="220"/>
    </row>
    <row r="43063" spans="7:7">
      <c r="G43063" s="220"/>
    </row>
    <row r="43064" spans="7:7">
      <c r="G43064" s="220"/>
    </row>
    <row r="43065" spans="7:7">
      <c r="G43065" s="220"/>
    </row>
    <row r="43066" spans="7:7">
      <c r="G43066" s="220"/>
    </row>
    <row r="43067" spans="7:7">
      <c r="G43067" s="220"/>
    </row>
    <row r="43068" spans="7:7">
      <c r="G43068" s="220"/>
    </row>
    <row r="43069" spans="7:7">
      <c r="G43069" s="220"/>
    </row>
    <row r="43070" spans="7:7">
      <c r="G43070" s="220"/>
    </row>
    <row r="43071" spans="7:7">
      <c r="G43071" s="220"/>
    </row>
    <row r="43072" spans="7:7">
      <c r="G43072" s="220"/>
    </row>
    <row r="43073" spans="7:7">
      <c r="G43073" s="220"/>
    </row>
    <row r="43074" spans="7:7">
      <c r="G43074" s="220"/>
    </row>
    <row r="43075" spans="7:7">
      <c r="G43075" s="220"/>
    </row>
    <row r="43076" spans="7:7">
      <c r="G43076" s="220"/>
    </row>
    <row r="43077" spans="7:7">
      <c r="G43077" s="220"/>
    </row>
    <row r="43078" spans="7:7">
      <c r="G43078" s="220"/>
    </row>
    <row r="43079" spans="7:7">
      <c r="G43079" s="220"/>
    </row>
    <row r="43080" spans="7:7">
      <c r="G43080" s="220"/>
    </row>
    <row r="43081" spans="7:7">
      <c r="G43081" s="220"/>
    </row>
    <row r="43082" spans="7:7">
      <c r="G43082" s="220"/>
    </row>
    <row r="43083" spans="7:7">
      <c r="G43083" s="220"/>
    </row>
    <row r="43084" spans="7:7">
      <c r="G43084" s="220"/>
    </row>
    <row r="43085" spans="7:7">
      <c r="G43085" s="220"/>
    </row>
    <row r="43086" spans="7:7">
      <c r="G43086" s="220"/>
    </row>
    <row r="43087" spans="7:7">
      <c r="G43087" s="220"/>
    </row>
    <row r="43088" spans="7:7">
      <c r="G43088" s="220"/>
    </row>
    <row r="43089" spans="7:7">
      <c r="G43089" s="220"/>
    </row>
    <row r="43090" spans="7:7">
      <c r="G43090" s="220"/>
    </row>
    <row r="43091" spans="7:7">
      <c r="G43091" s="220"/>
    </row>
    <row r="43092" spans="7:7">
      <c r="G43092" s="220"/>
    </row>
    <row r="43093" spans="7:7">
      <c r="G43093" s="220"/>
    </row>
    <row r="43094" spans="7:7">
      <c r="G43094" s="220"/>
    </row>
    <row r="43095" spans="7:7">
      <c r="G43095" s="220"/>
    </row>
    <row r="43096" spans="7:7">
      <c r="G43096" s="220"/>
    </row>
    <row r="43097" spans="7:7">
      <c r="G43097" s="220"/>
    </row>
    <row r="43098" spans="7:7">
      <c r="G43098" s="220"/>
    </row>
    <row r="43099" spans="7:7">
      <c r="G43099" s="220"/>
    </row>
    <row r="43100" spans="7:7">
      <c r="G43100" s="220"/>
    </row>
    <row r="43101" spans="7:7">
      <c r="G43101" s="220"/>
    </row>
    <row r="43102" spans="7:7">
      <c r="G43102" s="220"/>
    </row>
    <row r="43103" spans="7:7">
      <c r="G43103" s="220"/>
    </row>
    <row r="43104" spans="7:7">
      <c r="G43104" s="220"/>
    </row>
    <row r="43105" spans="7:7">
      <c r="G43105" s="220"/>
    </row>
    <row r="43106" spans="7:7">
      <c r="G43106" s="220"/>
    </row>
    <row r="43107" spans="7:7">
      <c r="G43107" s="220"/>
    </row>
    <row r="43108" spans="7:7">
      <c r="G43108" s="220"/>
    </row>
    <row r="43109" spans="7:7">
      <c r="G43109" s="220"/>
    </row>
    <row r="43110" spans="7:7">
      <c r="G43110" s="220"/>
    </row>
    <row r="43111" spans="7:7">
      <c r="G43111" s="220"/>
    </row>
    <row r="43112" spans="7:7">
      <c r="G43112" s="220"/>
    </row>
    <row r="43113" spans="7:7">
      <c r="G43113" s="220"/>
    </row>
    <row r="43114" spans="7:7">
      <c r="G43114" s="220"/>
    </row>
    <row r="43115" spans="7:7">
      <c r="G43115" s="220"/>
    </row>
    <row r="43116" spans="7:7">
      <c r="G43116" s="220"/>
    </row>
    <row r="43117" spans="7:7">
      <c r="G43117" s="220"/>
    </row>
    <row r="43118" spans="7:7">
      <c r="G43118" s="220"/>
    </row>
    <row r="43119" spans="7:7">
      <c r="G43119" s="220"/>
    </row>
    <row r="43120" spans="7:7">
      <c r="G43120" s="220"/>
    </row>
    <row r="43121" spans="7:7">
      <c r="G43121" s="220"/>
    </row>
    <row r="43122" spans="7:7">
      <c r="G43122" s="220"/>
    </row>
    <row r="43123" spans="7:7">
      <c r="G43123" s="220"/>
    </row>
    <row r="43124" spans="7:7">
      <c r="G43124" s="220"/>
    </row>
    <row r="43125" spans="7:7">
      <c r="G43125" s="220"/>
    </row>
    <row r="43126" spans="7:7">
      <c r="G43126" s="220"/>
    </row>
    <row r="43127" spans="7:7">
      <c r="G43127" s="220"/>
    </row>
    <row r="43128" spans="7:7">
      <c r="G43128" s="220"/>
    </row>
    <row r="43129" spans="7:7">
      <c r="G43129" s="220"/>
    </row>
    <row r="43130" spans="7:7">
      <c r="G43130" s="220"/>
    </row>
    <row r="43131" spans="7:7">
      <c r="G43131" s="220"/>
    </row>
    <row r="43132" spans="7:7">
      <c r="G43132" s="220"/>
    </row>
    <row r="43133" spans="7:7">
      <c r="G43133" s="220"/>
    </row>
    <row r="43134" spans="7:7">
      <c r="G43134" s="220"/>
    </row>
    <row r="43135" spans="7:7">
      <c r="G43135" s="220"/>
    </row>
    <row r="43136" spans="7:7">
      <c r="G43136" s="220"/>
    </row>
    <row r="43137" spans="7:7">
      <c r="G43137" s="220"/>
    </row>
    <row r="43138" spans="7:7">
      <c r="G43138" s="220"/>
    </row>
    <row r="43139" spans="7:7">
      <c r="G43139" s="220"/>
    </row>
    <row r="43140" spans="7:7">
      <c r="G43140" s="220"/>
    </row>
    <row r="43141" spans="7:7">
      <c r="G43141" s="220"/>
    </row>
    <row r="43142" spans="7:7">
      <c r="G43142" s="220"/>
    </row>
    <row r="43143" spans="7:7">
      <c r="G43143" s="220"/>
    </row>
    <row r="43144" spans="7:7">
      <c r="G43144" s="220"/>
    </row>
    <row r="43145" spans="7:7">
      <c r="G43145" s="220"/>
    </row>
    <row r="43146" spans="7:7">
      <c r="G43146" s="220"/>
    </row>
    <row r="43147" spans="7:7">
      <c r="G43147" s="220"/>
    </row>
    <row r="43148" spans="7:7">
      <c r="G43148" s="220"/>
    </row>
    <row r="43149" spans="7:7">
      <c r="G43149" s="220"/>
    </row>
    <row r="43150" spans="7:7">
      <c r="G43150" s="220"/>
    </row>
    <row r="43151" spans="7:7">
      <c r="G43151" s="220"/>
    </row>
    <row r="43152" spans="7:7">
      <c r="G43152" s="220"/>
    </row>
    <row r="43153" spans="7:7">
      <c r="G43153" s="220"/>
    </row>
    <row r="43154" spans="7:7">
      <c r="G43154" s="220"/>
    </row>
    <row r="43155" spans="7:7">
      <c r="G43155" s="220"/>
    </row>
    <row r="43156" spans="7:7">
      <c r="G43156" s="220"/>
    </row>
    <row r="43157" spans="7:7">
      <c r="G43157" s="220"/>
    </row>
    <row r="43158" spans="7:7">
      <c r="G43158" s="220"/>
    </row>
    <row r="43159" spans="7:7">
      <c r="G43159" s="220"/>
    </row>
    <row r="43160" spans="7:7">
      <c r="G43160" s="220"/>
    </row>
    <row r="43161" spans="7:7">
      <c r="G43161" s="220"/>
    </row>
    <row r="43162" spans="7:7">
      <c r="G43162" s="220"/>
    </row>
    <row r="43163" spans="7:7">
      <c r="G43163" s="220"/>
    </row>
    <row r="43164" spans="7:7">
      <c r="G43164" s="220"/>
    </row>
    <row r="43165" spans="7:7">
      <c r="G43165" s="220"/>
    </row>
    <row r="43166" spans="7:7">
      <c r="G43166" s="220"/>
    </row>
    <row r="43167" spans="7:7">
      <c r="G43167" s="220"/>
    </row>
    <row r="43168" spans="7:7">
      <c r="G43168" s="220"/>
    </row>
    <row r="43169" spans="7:7">
      <c r="G43169" s="220"/>
    </row>
    <row r="43170" spans="7:7">
      <c r="G43170" s="220"/>
    </row>
    <row r="43171" spans="7:7">
      <c r="G43171" s="220"/>
    </row>
    <row r="43172" spans="7:7">
      <c r="G43172" s="220"/>
    </row>
    <row r="43173" spans="7:7">
      <c r="G43173" s="220"/>
    </row>
    <row r="43174" spans="7:7">
      <c r="G43174" s="220"/>
    </row>
    <row r="43175" spans="7:7">
      <c r="G43175" s="220"/>
    </row>
    <row r="43176" spans="7:7">
      <c r="G43176" s="220"/>
    </row>
    <row r="43177" spans="7:7">
      <c r="G43177" s="220"/>
    </row>
    <row r="43178" spans="7:7">
      <c r="G43178" s="220"/>
    </row>
    <row r="43179" spans="7:7">
      <c r="G43179" s="220"/>
    </row>
    <row r="43180" spans="7:7">
      <c r="G43180" s="220"/>
    </row>
    <row r="43181" spans="7:7">
      <c r="G43181" s="220"/>
    </row>
    <row r="43182" spans="7:7">
      <c r="G43182" s="220"/>
    </row>
    <row r="43183" spans="7:7">
      <c r="G43183" s="220"/>
    </row>
    <row r="43184" spans="7:7">
      <c r="G43184" s="220"/>
    </row>
    <row r="43185" spans="7:7">
      <c r="G43185" s="220"/>
    </row>
    <row r="43186" spans="7:7">
      <c r="G43186" s="220"/>
    </row>
    <row r="43187" spans="7:7">
      <c r="G43187" s="220"/>
    </row>
    <row r="43188" spans="7:7">
      <c r="G43188" s="220"/>
    </row>
    <row r="43189" spans="7:7">
      <c r="G43189" s="220"/>
    </row>
    <row r="43190" spans="7:7">
      <c r="G43190" s="220"/>
    </row>
    <row r="43191" spans="7:7">
      <c r="G43191" s="220"/>
    </row>
    <row r="43192" spans="7:7">
      <c r="G43192" s="220"/>
    </row>
    <row r="43193" spans="7:7">
      <c r="G43193" s="220"/>
    </row>
    <row r="43194" spans="7:7">
      <c r="G43194" s="220"/>
    </row>
    <row r="43195" spans="7:7">
      <c r="G43195" s="220"/>
    </row>
    <row r="43196" spans="7:7">
      <c r="G43196" s="220"/>
    </row>
    <row r="43197" spans="7:7">
      <c r="G43197" s="220"/>
    </row>
    <row r="43198" spans="7:7">
      <c r="G43198" s="220"/>
    </row>
    <row r="43199" spans="7:7">
      <c r="G43199" s="220"/>
    </row>
    <row r="43200" spans="7:7">
      <c r="G43200" s="220"/>
    </row>
    <row r="43201" spans="7:7">
      <c r="G43201" s="220"/>
    </row>
    <row r="43202" spans="7:7">
      <c r="G43202" s="220"/>
    </row>
    <row r="43203" spans="7:7">
      <c r="G43203" s="220"/>
    </row>
    <row r="43204" spans="7:7">
      <c r="G43204" s="220"/>
    </row>
    <row r="43205" spans="7:7">
      <c r="G43205" s="220"/>
    </row>
    <row r="43206" spans="7:7">
      <c r="G43206" s="220"/>
    </row>
    <row r="43207" spans="7:7">
      <c r="G43207" s="220"/>
    </row>
    <row r="43208" spans="7:7">
      <c r="G43208" s="220"/>
    </row>
    <row r="43209" spans="7:7">
      <c r="G43209" s="220"/>
    </row>
    <row r="43210" spans="7:7">
      <c r="G43210" s="220"/>
    </row>
    <row r="43211" spans="7:7">
      <c r="G43211" s="220"/>
    </row>
    <row r="43212" spans="7:7">
      <c r="G43212" s="220"/>
    </row>
    <row r="43213" spans="7:7">
      <c r="G43213" s="220"/>
    </row>
    <row r="43214" spans="7:7">
      <c r="G43214" s="220"/>
    </row>
    <row r="43215" spans="7:7">
      <c r="G43215" s="220"/>
    </row>
    <row r="43216" spans="7:7">
      <c r="G43216" s="220"/>
    </row>
    <row r="43217" spans="7:7">
      <c r="G43217" s="220"/>
    </row>
    <row r="43218" spans="7:7">
      <c r="G43218" s="220"/>
    </row>
    <row r="43219" spans="7:7">
      <c r="G43219" s="220"/>
    </row>
    <row r="43220" spans="7:7">
      <c r="G43220" s="220"/>
    </row>
    <row r="43221" spans="7:7">
      <c r="G43221" s="220"/>
    </row>
    <row r="43222" spans="7:7">
      <c r="G43222" s="220"/>
    </row>
    <row r="43223" spans="7:7">
      <c r="G43223" s="220"/>
    </row>
    <row r="43224" spans="7:7">
      <c r="G43224" s="220"/>
    </row>
    <row r="43225" spans="7:7">
      <c r="G43225" s="220"/>
    </row>
    <row r="43226" spans="7:7">
      <c r="G43226" s="220"/>
    </row>
    <row r="43227" spans="7:7">
      <c r="G43227" s="220"/>
    </row>
    <row r="43228" spans="7:7">
      <c r="G43228" s="220"/>
    </row>
    <row r="43229" spans="7:7">
      <c r="G43229" s="220"/>
    </row>
    <row r="43230" spans="7:7">
      <c r="G43230" s="220"/>
    </row>
    <row r="43231" spans="7:7">
      <c r="G43231" s="220"/>
    </row>
    <row r="43232" spans="7:7">
      <c r="G43232" s="220"/>
    </row>
    <row r="43233" spans="7:7">
      <c r="G43233" s="220"/>
    </row>
    <row r="43234" spans="7:7">
      <c r="G43234" s="220"/>
    </row>
    <row r="43235" spans="7:7">
      <c r="G43235" s="220"/>
    </row>
    <row r="43236" spans="7:7">
      <c r="G43236" s="220"/>
    </row>
    <row r="43237" spans="7:7">
      <c r="G43237" s="220"/>
    </row>
    <row r="43238" spans="7:7">
      <c r="G43238" s="220"/>
    </row>
    <row r="43239" spans="7:7">
      <c r="G43239" s="220"/>
    </row>
    <row r="43240" spans="7:7">
      <c r="G43240" s="220"/>
    </row>
    <row r="43241" spans="7:7">
      <c r="G43241" s="220"/>
    </row>
    <row r="43242" spans="7:7">
      <c r="G43242" s="220"/>
    </row>
    <row r="43243" spans="7:7">
      <c r="G43243" s="220"/>
    </row>
    <row r="43244" spans="7:7">
      <c r="G43244" s="220"/>
    </row>
    <row r="43245" spans="7:7">
      <c r="G43245" s="220"/>
    </row>
    <row r="43246" spans="7:7">
      <c r="G43246" s="220"/>
    </row>
    <row r="43247" spans="7:7">
      <c r="G43247" s="220"/>
    </row>
    <row r="43248" spans="7:7">
      <c r="G43248" s="220"/>
    </row>
    <row r="43249" spans="7:7">
      <c r="G43249" s="220"/>
    </row>
    <row r="43250" spans="7:7">
      <c r="G43250" s="220"/>
    </row>
    <row r="43251" spans="7:7">
      <c r="G43251" s="220"/>
    </row>
    <row r="43252" spans="7:7">
      <c r="G43252" s="220"/>
    </row>
    <row r="43253" spans="7:7">
      <c r="G43253" s="220"/>
    </row>
    <row r="43254" spans="7:7">
      <c r="G43254" s="220"/>
    </row>
    <row r="43255" spans="7:7">
      <c r="G43255" s="220"/>
    </row>
    <row r="43256" spans="7:7">
      <c r="G43256" s="220"/>
    </row>
    <row r="43257" spans="7:7">
      <c r="G43257" s="220"/>
    </row>
    <row r="43258" spans="7:7">
      <c r="G43258" s="220"/>
    </row>
    <row r="43259" spans="7:7">
      <c r="G43259" s="220"/>
    </row>
    <row r="43260" spans="7:7">
      <c r="G43260" s="220"/>
    </row>
    <row r="43261" spans="7:7">
      <c r="G43261" s="220"/>
    </row>
    <row r="43262" spans="7:7">
      <c r="G43262" s="220"/>
    </row>
    <row r="43263" spans="7:7">
      <c r="G43263" s="220"/>
    </row>
    <row r="43264" spans="7:7">
      <c r="G43264" s="220"/>
    </row>
    <row r="43265" spans="7:7">
      <c r="G43265" s="220"/>
    </row>
    <row r="43266" spans="7:7">
      <c r="G43266" s="220"/>
    </row>
    <row r="43267" spans="7:7">
      <c r="G43267" s="220"/>
    </row>
    <row r="43268" spans="7:7">
      <c r="G43268" s="220"/>
    </row>
    <row r="43269" spans="7:7">
      <c r="G43269" s="220"/>
    </row>
    <row r="43270" spans="7:7">
      <c r="G43270" s="220"/>
    </row>
    <row r="43271" spans="7:7">
      <c r="G43271" s="220"/>
    </row>
    <row r="43272" spans="7:7">
      <c r="G43272" s="220"/>
    </row>
    <row r="43273" spans="7:7">
      <c r="G43273" s="220"/>
    </row>
    <row r="43274" spans="7:7">
      <c r="G43274" s="220"/>
    </row>
    <row r="43275" spans="7:7">
      <c r="G43275" s="220"/>
    </row>
    <row r="43276" spans="7:7">
      <c r="G43276" s="220"/>
    </row>
    <row r="43277" spans="7:7">
      <c r="G43277" s="220"/>
    </row>
    <row r="43278" spans="7:7">
      <c r="G43278" s="220"/>
    </row>
    <row r="43279" spans="7:7">
      <c r="G43279" s="220"/>
    </row>
    <row r="43280" spans="7:7">
      <c r="G43280" s="220"/>
    </row>
    <row r="43281" spans="7:7">
      <c r="G43281" s="220"/>
    </row>
    <row r="43282" spans="7:7">
      <c r="G43282" s="220"/>
    </row>
    <row r="43283" spans="7:7">
      <c r="G43283" s="220"/>
    </row>
    <row r="43284" spans="7:7">
      <c r="G43284" s="220"/>
    </row>
    <row r="43285" spans="7:7">
      <c r="G43285" s="220"/>
    </row>
    <row r="43286" spans="7:7">
      <c r="G43286" s="220"/>
    </row>
    <row r="43287" spans="7:7">
      <c r="G43287" s="220"/>
    </row>
    <row r="43288" spans="7:7">
      <c r="G43288" s="220"/>
    </row>
    <row r="43289" spans="7:7">
      <c r="G43289" s="220"/>
    </row>
    <row r="43290" spans="7:7">
      <c r="G43290" s="220"/>
    </row>
    <row r="43291" spans="7:7">
      <c r="G43291" s="220"/>
    </row>
    <row r="43292" spans="7:7">
      <c r="G43292" s="220"/>
    </row>
    <row r="43293" spans="7:7">
      <c r="G43293" s="220"/>
    </row>
    <row r="43294" spans="7:7">
      <c r="G43294" s="220"/>
    </row>
    <row r="43295" spans="7:7">
      <c r="G43295" s="220"/>
    </row>
    <row r="43296" spans="7:7">
      <c r="G43296" s="220"/>
    </row>
    <row r="43297" spans="7:7">
      <c r="G43297" s="220"/>
    </row>
    <row r="43298" spans="7:7">
      <c r="G43298" s="220"/>
    </row>
    <row r="43299" spans="7:7">
      <c r="G43299" s="220"/>
    </row>
    <row r="43300" spans="7:7">
      <c r="G43300" s="220"/>
    </row>
    <row r="43301" spans="7:7">
      <c r="G43301" s="220"/>
    </row>
    <row r="43302" spans="7:7">
      <c r="G43302" s="220"/>
    </row>
    <row r="43303" spans="7:7">
      <c r="G43303" s="220"/>
    </row>
    <row r="43304" spans="7:7">
      <c r="G43304" s="220"/>
    </row>
    <row r="43305" spans="7:7">
      <c r="G43305" s="220"/>
    </row>
    <row r="43306" spans="7:7">
      <c r="G43306" s="220"/>
    </row>
    <row r="43307" spans="7:7">
      <c r="G43307" s="220"/>
    </row>
    <row r="43308" spans="7:7">
      <c r="G43308" s="220"/>
    </row>
    <row r="43309" spans="7:7">
      <c r="G43309" s="220"/>
    </row>
    <row r="43310" spans="7:7">
      <c r="G43310" s="220"/>
    </row>
    <row r="43311" spans="7:7">
      <c r="G43311" s="220"/>
    </row>
    <row r="43312" spans="7:7">
      <c r="G43312" s="220"/>
    </row>
    <row r="43313" spans="7:7">
      <c r="G43313" s="220"/>
    </row>
    <row r="43314" spans="7:7">
      <c r="G43314" s="220"/>
    </row>
    <row r="43315" spans="7:7">
      <c r="G43315" s="220"/>
    </row>
    <row r="43316" spans="7:7">
      <c r="G43316" s="220"/>
    </row>
    <row r="43317" spans="7:7">
      <c r="G43317" s="220"/>
    </row>
    <row r="43318" spans="7:7">
      <c r="G43318" s="220"/>
    </row>
    <row r="43319" spans="7:7">
      <c r="G43319" s="220"/>
    </row>
    <row r="43320" spans="7:7">
      <c r="G43320" s="220"/>
    </row>
    <row r="43321" spans="7:7">
      <c r="G43321" s="220"/>
    </row>
    <row r="43322" spans="7:7">
      <c r="G43322" s="220"/>
    </row>
    <row r="43323" spans="7:7">
      <c r="G43323" s="220"/>
    </row>
    <row r="43324" spans="7:7">
      <c r="G43324" s="220"/>
    </row>
    <row r="43325" spans="7:7">
      <c r="G43325" s="220"/>
    </row>
    <row r="43326" spans="7:7">
      <c r="G43326" s="220"/>
    </row>
    <row r="43327" spans="7:7">
      <c r="G43327" s="220"/>
    </row>
    <row r="43328" spans="7:7">
      <c r="G43328" s="220"/>
    </row>
    <row r="43329" spans="7:7">
      <c r="G43329" s="220"/>
    </row>
    <row r="43330" spans="7:7">
      <c r="G43330" s="220"/>
    </row>
    <row r="43331" spans="7:7">
      <c r="G43331" s="220"/>
    </row>
    <row r="43332" spans="7:7">
      <c r="G43332" s="220"/>
    </row>
    <row r="43333" spans="7:7">
      <c r="G43333" s="220"/>
    </row>
    <row r="43334" spans="7:7">
      <c r="G43334" s="220"/>
    </row>
    <row r="43335" spans="7:7">
      <c r="G43335" s="220"/>
    </row>
    <row r="43336" spans="7:7">
      <c r="G43336" s="220"/>
    </row>
    <row r="43337" spans="7:7">
      <c r="G43337" s="220"/>
    </row>
    <row r="43338" spans="7:7">
      <c r="G43338" s="220"/>
    </row>
    <row r="43339" spans="7:7">
      <c r="G43339" s="220"/>
    </row>
    <row r="43340" spans="7:7">
      <c r="G43340" s="220"/>
    </row>
    <row r="43341" spans="7:7">
      <c r="G43341" s="220"/>
    </row>
    <row r="43342" spans="7:7">
      <c r="G43342" s="220"/>
    </row>
    <row r="43343" spans="7:7">
      <c r="G43343" s="220"/>
    </row>
    <row r="43344" spans="7:7">
      <c r="G43344" s="220"/>
    </row>
    <row r="43345" spans="7:7">
      <c r="G43345" s="220"/>
    </row>
    <row r="43346" spans="7:7">
      <c r="G43346" s="220"/>
    </row>
    <row r="43347" spans="7:7">
      <c r="G43347" s="220"/>
    </row>
    <row r="43348" spans="7:7">
      <c r="G43348" s="220"/>
    </row>
    <row r="43349" spans="7:7">
      <c r="G43349" s="220"/>
    </row>
    <row r="43350" spans="7:7">
      <c r="G43350" s="220"/>
    </row>
    <row r="43351" spans="7:7">
      <c r="G43351" s="220"/>
    </row>
    <row r="43352" spans="7:7">
      <c r="G43352" s="220"/>
    </row>
    <row r="43353" spans="7:7">
      <c r="G43353" s="220"/>
    </row>
    <row r="43354" spans="7:7">
      <c r="G43354" s="220"/>
    </row>
    <row r="43355" spans="7:7">
      <c r="G43355" s="220"/>
    </row>
    <row r="43356" spans="7:7">
      <c r="G43356" s="220"/>
    </row>
    <row r="43357" spans="7:7">
      <c r="G43357" s="220"/>
    </row>
    <row r="43358" spans="7:7">
      <c r="G43358" s="220"/>
    </row>
    <row r="43359" spans="7:7">
      <c r="G43359" s="220"/>
    </row>
    <row r="43360" spans="7:7">
      <c r="G43360" s="220"/>
    </row>
    <row r="43361" spans="7:7">
      <c r="G43361" s="220"/>
    </row>
    <row r="43362" spans="7:7">
      <c r="G43362" s="220"/>
    </row>
    <row r="43363" spans="7:7">
      <c r="G43363" s="220"/>
    </row>
    <row r="43364" spans="7:7">
      <c r="G43364" s="220"/>
    </row>
    <row r="43365" spans="7:7">
      <c r="G43365" s="220"/>
    </row>
    <row r="43366" spans="7:7">
      <c r="G43366" s="220"/>
    </row>
    <row r="43367" spans="7:7">
      <c r="G43367" s="220"/>
    </row>
    <row r="43368" spans="7:7">
      <c r="G43368" s="220"/>
    </row>
    <row r="43369" spans="7:7">
      <c r="G43369" s="220"/>
    </row>
    <row r="43370" spans="7:7">
      <c r="G43370" s="220"/>
    </row>
    <row r="43371" spans="7:7">
      <c r="G43371" s="220"/>
    </row>
    <row r="43372" spans="7:7">
      <c r="G43372" s="220"/>
    </row>
    <row r="43373" spans="7:7">
      <c r="G43373" s="220"/>
    </row>
    <row r="43374" spans="7:7">
      <c r="G43374" s="220"/>
    </row>
    <row r="43375" spans="7:7">
      <c r="G43375" s="220"/>
    </row>
    <row r="43376" spans="7:7">
      <c r="G43376" s="220"/>
    </row>
    <row r="43377" spans="7:7">
      <c r="G43377" s="220"/>
    </row>
    <row r="43378" spans="7:7">
      <c r="G43378" s="220"/>
    </row>
    <row r="43379" spans="7:7">
      <c r="G43379" s="220"/>
    </row>
    <row r="43380" spans="7:7">
      <c r="G43380" s="220"/>
    </row>
    <row r="43381" spans="7:7">
      <c r="G43381" s="220"/>
    </row>
    <row r="43382" spans="7:7">
      <c r="G43382" s="220"/>
    </row>
    <row r="43383" spans="7:7">
      <c r="G43383" s="220"/>
    </row>
    <row r="43384" spans="7:7">
      <c r="G43384" s="220"/>
    </row>
    <row r="43385" spans="7:7">
      <c r="G43385" s="220"/>
    </row>
    <row r="43386" spans="7:7">
      <c r="G43386" s="220"/>
    </row>
    <row r="43387" spans="7:7">
      <c r="G43387" s="220"/>
    </row>
    <row r="43388" spans="7:7">
      <c r="G43388" s="220"/>
    </row>
    <row r="43389" spans="7:7">
      <c r="G43389" s="220"/>
    </row>
    <row r="43390" spans="7:7">
      <c r="G43390" s="220"/>
    </row>
    <row r="43391" spans="7:7">
      <c r="G43391" s="220"/>
    </row>
    <row r="43392" spans="7:7">
      <c r="G43392" s="220"/>
    </row>
    <row r="43393" spans="7:7">
      <c r="G43393" s="220"/>
    </row>
    <row r="43394" spans="7:7">
      <c r="G43394" s="220"/>
    </row>
    <row r="43395" spans="7:7">
      <c r="G43395" s="220"/>
    </row>
    <row r="43396" spans="7:7">
      <c r="G43396" s="220"/>
    </row>
    <row r="43397" spans="7:7">
      <c r="G43397" s="220"/>
    </row>
    <row r="43398" spans="7:7">
      <c r="G43398" s="220"/>
    </row>
    <row r="43399" spans="7:7">
      <c r="G43399" s="220"/>
    </row>
    <row r="43400" spans="7:7">
      <c r="G43400" s="220"/>
    </row>
    <row r="43401" spans="7:7">
      <c r="G43401" s="220"/>
    </row>
    <row r="43402" spans="7:7">
      <c r="G43402" s="220"/>
    </row>
    <row r="43403" spans="7:7">
      <c r="G43403" s="220"/>
    </row>
    <row r="43404" spans="7:7">
      <c r="G43404" s="220"/>
    </row>
    <row r="43405" spans="7:7">
      <c r="G43405" s="220"/>
    </row>
    <row r="43406" spans="7:7">
      <c r="G43406" s="220"/>
    </row>
    <row r="43407" spans="7:7">
      <c r="G43407" s="220"/>
    </row>
    <row r="43408" spans="7:7">
      <c r="G43408" s="220"/>
    </row>
    <row r="43409" spans="7:7">
      <c r="G43409" s="220"/>
    </row>
    <row r="43410" spans="7:7">
      <c r="G43410" s="220"/>
    </row>
    <row r="43411" spans="7:7">
      <c r="G43411" s="220"/>
    </row>
    <row r="43412" spans="7:7">
      <c r="G43412" s="220"/>
    </row>
    <row r="43413" spans="7:7">
      <c r="G43413" s="220"/>
    </row>
    <row r="43414" spans="7:7">
      <c r="G43414" s="220"/>
    </row>
    <row r="43415" spans="7:7">
      <c r="G43415" s="220"/>
    </row>
    <row r="43416" spans="7:7">
      <c r="G43416" s="220"/>
    </row>
    <row r="43417" spans="7:7">
      <c r="G43417" s="220"/>
    </row>
    <row r="43418" spans="7:7">
      <c r="G43418" s="220"/>
    </row>
    <row r="43419" spans="7:7">
      <c r="G43419" s="220"/>
    </row>
    <row r="43420" spans="7:7">
      <c r="G43420" s="220"/>
    </row>
    <row r="43421" spans="7:7">
      <c r="G43421" s="220"/>
    </row>
    <row r="43422" spans="7:7">
      <c r="G43422" s="220"/>
    </row>
    <row r="43423" spans="7:7">
      <c r="G43423" s="220"/>
    </row>
    <row r="43424" spans="7:7">
      <c r="G43424" s="220"/>
    </row>
    <row r="43425" spans="7:7">
      <c r="G43425" s="220"/>
    </row>
    <row r="43426" spans="7:7">
      <c r="G43426" s="220"/>
    </row>
    <row r="43427" spans="7:7">
      <c r="G43427" s="220"/>
    </row>
    <row r="43428" spans="7:7">
      <c r="G43428" s="220"/>
    </row>
    <row r="43429" spans="7:7">
      <c r="G43429" s="220"/>
    </row>
    <row r="43430" spans="7:7">
      <c r="G43430" s="220"/>
    </row>
    <row r="43431" spans="7:7">
      <c r="G43431" s="220"/>
    </row>
    <row r="43432" spans="7:7">
      <c r="G43432" s="220"/>
    </row>
    <row r="43433" spans="7:7">
      <c r="G43433" s="220"/>
    </row>
    <row r="43434" spans="7:7">
      <c r="G43434" s="220"/>
    </row>
    <row r="43435" spans="7:7">
      <c r="G43435" s="220"/>
    </row>
    <row r="43436" spans="7:7">
      <c r="G43436" s="220"/>
    </row>
    <row r="43437" spans="7:7">
      <c r="G43437" s="220"/>
    </row>
    <row r="43438" spans="7:7">
      <c r="G43438" s="220"/>
    </row>
    <row r="43439" spans="7:7">
      <c r="G43439" s="220"/>
    </row>
    <row r="43440" spans="7:7">
      <c r="G43440" s="220"/>
    </row>
    <row r="43441" spans="7:7">
      <c r="G43441" s="220"/>
    </row>
    <row r="43442" spans="7:7">
      <c r="G43442" s="220"/>
    </row>
    <row r="43443" spans="7:7">
      <c r="G43443" s="220"/>
    </row>
    <row r="43444" spans="7:7">
      <c r="G43444" s="220"/>
    </row>
    <row r="43445" spans="7:7">
      <c r="G43445" s="220"/>
    </row>
    <row r="43446" spans="7:7">
      <c r="G43446" s="220"/>
    </row>
    <row r="43447" spans="7:7">
      <c r="G43447" s="220"/>
    </row>
    <row r="43448" spans="7:7">
      <c r="G43448" s="220"/>
    </row>
    <row r="43449" spans="7:7">
      <c r="G43449" s="220"/>
    </row>
    <row r="43450" spans="7:7">
      <c r="G43450" s="220"/>
    </row>
    <row r="43451" spans="7:7">
      <c r="G43451" s="220"/>
    </row>
    <row r="43452" spans="7:7">
      <c r="G43452" s="220"/>
    </row>
    <row r="43453" spans="7:7">
      <c r="G43453" s="220"/>
    </row>
    <row r="43454" spans="7:7">
      <c r="G43454" s="220"/>
    </row>
    <row r="43455" spans="7:7">
      <c r="G43455" s="220"/>
    </row>
    <row r="43456" spans="7:7">
      <c r="G43456" s="220"/>
    </row>
    <row r="43457" spans="7:7">
      <c r="G43457" s="220"/>
    </row>
    <row r="43458" spans="7:7">
      <c r="G43458" s="220"/>
    </row>
    <row r="43459" spans="7:7">
      <c r="G43459" s="220"/>
    </row>
    <row r="43460" spans="7:7">
      <c r="G43460" s="220"/>
    </row>
    <row r="43461" spans="7:7">
      <c r="G43461" s="220"/>
    </row>
    <row r="43462" spans="7:7">
      <c r="G43462" s="220"/>
    </row>
    <row r="43463" spans="7:7">
      <c r="G43463" s="220"/>
    </row>
    <row r="43464" spans="7:7">
      <c r="G43464" s="220"/>
    </row>
    <row r="43465" spans="7:7">
      <c r="G43465" s="220"/>
    </row>
    <row r="43466" spans="7:7">
      <c r="G43466" s="220"/>
    </row>
    <row r="43467" spans="7:7">
      <c r="G43467" s="220"/>
    </row>
    <row r="43468" spans="7:7">
      <c r="G43468" s="220"/>
    </row>
    <row r="43469" spans="7:7">
      <c r="G43469" s="220"/>
    </row>
    <row r="43470" spans="7:7">
      <c r="G43470" s="220"/>
    </row>
    <row r="43471" spans="7:7">
      <c r="G43471" s="220"/>
    </row>
    <row r="43472" spans="7:7">
      <c r="G43472" s="220"/>
    </row>
    <row r="43473" spans="7:7">
      <c r="G43473" s="220"/>
    </row>
    <row r="43474" spans="7:7">
      <c r="G43474" s="220"/>
    </row>
    <row r="43475" spans="7:7">
      <c r="G43475" s="220"/>
    </row>
    <row r="43476" spans="7:7">
      <c r="G43476" s="220"/>
    </row>
    <row r="43477" spans="7:7">
      <c r="G43477" s="220"/>
    </row>
    <row r="43478" spans="7:7">
      <c r="G43478" s="220"/>
    </row>
    <row r="43479" spans="7:7">
      <c r="G43479" s="220"/>
    </row>
    <row r="43480" spans="7:7">
      <c r="G43480" s="220"/>
    </row>
    <row r="43481" spans="7:7">
      <c r="G43481" s="220"/>
    </row>
    <row r="43482" spans="7:7">
      <c r="G43482" s="220"/>
    </row>
    <row r="43483" spans="7:7">
      <c r="G43483" s="220"/>
    </row>
    <row r="43484" spans="7:7">
      <c r="G43484" s="220"/>
    </row>
    <row r="43485" spans="7:7">
      <c r="G43485" s="220"/>
    </row>
    <row r="43486" spans="7:7">
      <c r="G43486" s="220"/>
    </row>
    <row r="43487" spans="7:7">
      <c r="G43487" s="220"/>
    </row>
    <row r="43488" spans="7:7">
      <c r="G43488" s="220"/>
    </row>
    <row r="43489" spans="7:7">
      <c r="G43489" s="220"/>
    </row>
    <row r="43490" spans="7:7">
      <c r="G43490" s="220"/>
    </row>
    <row r="43491" spans="7:7">
      <c r="G43491" s="220"/>
    </row>
    <row r="43492" spans="7:7">
      <c r="G43492" s="220"/>
    </row>
    <row r="43493" spans="7:7">
      <c r="G43493" s="220"/>
    </row>
    <row r="43494" spans="7:7">
      <c r="G43494" s="220"/>
    </row>
    <row r="43495" spans="7:7">
      <c r="G43495" s="220"/>
    </row>
    <row r="43496" spans="7:7">
      <c r="G43496" s="220"/>
    </row>
    <row r="43497" spans="7:7">
      <c r="G43497" s="220"/>
    </row>
    <row r="43498" spans="7:7">
      <c r="G43498" s="220"/>
    </row>
    <row r="43499" spans="7:7">
      <c r="G43499" s="220"/>
    </row>
    <row r="43500" spans="7:7">
      <c r="G43500" s="220"/>
    </row>
    <row r="43501" spans="7:7">
      <c r="G43501" s="220"/>
    </row>
    <row r="43502" spans="7:7">
      <c r="G43502" s="220"/>
    </row>
    <row r="43503" spans="7:7">
      <c r="G43503" s="220"/>
    </row>
    <row r="43504" spans="7:7">
      <c r="G43504" s="220"/>
    </row>
    <row r="43505" spans="7:7">
      <c r="G43505" s="220"/>
    </row>
    <row r="43506" spans="7:7">
      <c r="G43506" s="220"/>
    </row>
    <row r="43507" spans="7:7">
      <c r="G43507" s="220"/>
    </row>
    <row r="43508" spans="7:7">
      <c r="G43508" s="220"/>
    </row>
    <row r="43509" spans="7:7">
      <c r="G43509" s="220"/>
    </row>
    <row r="43510" spans="7:7">
      <c r="G43510" s="220"/>
    </row>
    <row r="43511" spans="7:7">
      <c r="G43511" s="220"/>
    </row>
    <row r="43512" spans="7:7">
      <c r="G43512" s="220"/>
    </row>
    <row r="43513" spans="7:7">
      <c r="G43513" s="220"/>
    </row>
    <row r="43514" spans="7:7">
      <c r="G43514" s="220"/>
    </row>
    <row r="43515" spans="7:7">
      <c r="G43515" s="220"/>
    </row>
    <row r="43516" spans="7:7">
      <c r="G43516" s="220"/>
    </row>
    <row r="43517" spans="7:7">
      <c r="G43517" s="220"/>
    </row>
    <row r="43518" spans="7:7">
      <c r="G43518" s="220"/>
    </row>
    <row r="43519" spans="7:7">
      <c r="G43519" s="220"/>
    </row>
    <row r="43520" spans="7:7">
      <c r="G43520" s="220"/>
    </row>
    <row r="43521" spans="7:7">
      <c r="G43521" s="220"/>
    </row>
    <row r="43522" spans="7:7">
      <c r="G43522" s="220"/>
    </row>
    <row r="43523" spans="7:7">
      <c r="G43523" s="220"/>
    </row>
    <row r="43524" spans="7:7">
      <c r="G43524" s="220"/>
    </row>
    <row r="43525" spans="7:7">
      <c r="G43525" s="220"/>
    </row>
    <row r="43526" spans="7:7">
      <c r="G43526" s="220"/>
    </row>
    <row r="43527" spans="7:7">
      <c r="G43527" s="220"/>
    </row>
    <row r="43528" spans="7:7">
      <c r="G43528" s="220"/>
    </row>
    <row r="43529" spans="7:7">
      <c r="G43529" s="220"/>
    </row>
    <row r="43530" spans="7:7">
      <c r="G43530" s="220"/>
    </row>
    <row r="43531" spans="7:7">
      <c r="G43531" s="220"/>
    </row>
    <row r="43532" spans="7:7">
      <c r="G43532" s="220"/>
    </row>
    <row r="43533" spans="7:7">
      <c r="G43533" s="220"/>
    </row>
    <row r="43534" spans="7:7">
      <c r="G43534" s="220"/>
    </row>
    <row r="43535" spans="7:7">
      <c r="G43535" s="220"/>
    </row>
    <row r="43536" spans="7:7">
      <c r="G43536" s="220"/>
    </row>
    <row r="43537" spans="7:7">
      <c r="G43537" s="220"/>
    </row>
    <row r="43538" spans="7:7">
      <c r="G43538" s="220"/>
    </row>
    <row r="43539" spans="7:7">
      <c r="G43539" s="220"/>
    </row>
    <row r="43540" spans="7:7">
      <c r="G43540" s="220"/>
    </row>
    <row r="43541" spans="7:7">
      <c r="G43541" s="220"/>
    </row>
    <row r="43542" spans="7:7">
      <c r="G43542" s="220"/>
    </row>
    <row r="43543" spans="7:7">
      <c r="G43543" s="220"/>
    </row>
    <row r="43544" spans="7:7">
      <c r="G43544" s="220"/>
    </row>
    <row r="43545" spans="7:7">
      <c r="G43545" s="220"/>
    </row>
    <row r="43546" spans="7:7">
      <c r="G43546" s="220"/>
    </row>
    <row r="43547" spans="7:7">
      <c r="G43547" s="220"/>
    </row>
    <row r="43548" spans="7:7">
      <c r="G43548" s="220"/>
    </row>
    <row r="43549" spans="7:7">
      <c r="G43549" s="220"/>
    </row>
    <row r="43550" spans="7:7">
      <c r="G43550" s="220"/>
    </row>
    <row r="43551" spans="7:7">
      <c r="G43551" s="220"/>
    </row>
    <row r="43552" spans="7:7">
      <c r="G43552" s="220"/>
    </row>
    <row r="43553" spans="7:7">
      <c r="G43553" s="220"/>
    </row>
    <row r="43554" spans="7:7">
      <c r="G43554" s="220"/>
    </row>
    <row r="43555" spans="7:7">
      <c r="G43555" s="220"/>
    </row>
    <row r="43556" spans="7:7">
      <c r="G43556" s="220"/>
    </row>
    <row r="43557" spans="7:7">
      <c r="G43557" s="220"/>
    </row>
    <row r="43558" spans="7:7">
      <c r="G43558" s="220"/>
    </row>
    <row r="43559" spans="7:7">
      <c r="G43559" s="220"/>
    </row>
    <row r="43560" spans="7:7">
      <c r="G43560" s="220"/>
    </row>
    <row r="43561" spans="7:7">
      <c r="G43561" s="220"/>
    </row>
    <row r="43562" spans="7:7">
      <c r="G43562" s="220"/>
    </row>
    <row r="43563" spans="7:7">
      <c r="G43563" s="220"/>
    </row>
    <row r="43564" spans="7:7">
      <c r="G43564" s="220"/>
    </row>
    <row r="43565" spans="7:7">
      <c r="G43565" s="220"/>
    </row>
    <row r="43566" spans="7:7">
      <c r="G43566" s="220"/>
    </row>
    <row r="43567" spans="7:7">
      <c r="G43567" s="220"/>
    </row>
    <row r="43568" spans="7:7">
      <c r="G43568" s="220"/>
    </row>
    <row r="43569" spans="7:7">
      <c r="G43569" s="220"/>
    </row>
    <row r="43570" spans="7:7">
      <c r="G43570" s="220"/>
    </row>
    <row r="43571" spans="7:7">
      <c r="G43571" s="220"/>
    </row>
    <row r="43572" spans="7:7">
      <c r="G43572" s="220"/>
    </row>
    <row r="43573" spans="7:7">
      <c r="G43573" s="220"/>
    </row>
    <row r="43574" spans="7:7">
      <c r="G43574" s="220"/>
    </row>
    <row r="43575" spans="7:7">
      <c r="G43575" s="220"/>
    </row>
    <row r="43576" spans="7:7">
      <c r="G43576" s="220"/>
    </row>
    <row r="43577" spans="7:7">
      <c r="G43577" s="220"/>
    </row>
    <row r="43578" spans="7:7">
      <c r="G43578" s="220"/>
    </row>
    <row r="43579" spans="7:7">
      <c r="G43579" s="220"/>
    </row>
    <row r="43580" spans="7:7">
      <c r="G43580" s="220"/>
    </row>
    <row r="43581" spans="7:7">
      <c r="G43581" s="220"/>
    </row>
    <row r="43582" spans="7:7">
      <c r="G43582" s="220"/>
    </row>
    <row r="43583" spans="7:7">
      <c r="G43583" s="220"/>
    </row>
    <row r="43584" spans="7:7">
      <c r="G43584" s="220"/>
    </row>
    <row r="43585" spans="7:7">
      <c r="G43585" s="220"/>
    </row>
    <row r="43586" spans="7:7">
      <c r="G43586" s="220"/>
    </row>
    <row r="43587" spans="7:7">
      <c r="G43587" s="220"/>
    </row>
    <row r="43588" spans="7:7">
      <c r="G43588" s="220"/>
    </row>
    <row r="43589" spans="7:7">
      <c r="G43589" s="220"/>
    </row>
    <row r="43590" spans="7:7">
      <c r="G43590" s="220"/>
    </row>
    <row r="43591" spans="7:7">
      <c r="G43591" s="220"/>
    </row>
    <row r="43592" spans="7:7">
      <c r="G43592" s="220"/>
    </row>
    <row r="43593" spans="7:7">
      <c r="G43593" s="220"/>
    </row>
    <row r="43594" spans="7:7">
      <c r="G43594" s="220"/>
    </row>
    <row r="43595" spans="7:7">
      <c r="G43595" s="220"/>
    </row>
    <row r="43596" spans="7:7">
      <c r="G43596" s="220"/>
    </row>
    <row r="43597" spans="7:7">
      <c r="G43597" s="220"/>
    </row>
    <row r="43598" spans="7:7">
      <c r="G43598" s="220"/>
    </row>
    <row r="43599" spans="7:7">
      <c r="G43599" s="220"/>
    </row>
    <row r="43600" spans="7:7">
      <c r="G43600" s="220"/>
    </row>
    <row r="43601" spans="7:7">
      <c r="G43601" s="220"/>
    </row>
    <row r="43602" spans="7:7">
      <c r="G43602" s="220"/>
    </row>
    <row r="43603" spans="7:7">
      <c r="G43603" s="220"/>
    </row>
    <row r="43604" spans="7:7">
      <c r="G43604" s="220"/>
    </row>
    <row r="43605" spans="7:7">
      <c r="G43605" s="220"/>
    </row>
    <row r="43606" spans="7:7">
      <c r="G43606" s="220"/>
    </row>
    <row r="43607" spans="7:7">
      <c r="G43607" s="220"/>
    </row>
    <row r="43608" spans="7:7">
      <c r="G43608" s="220"/>
    </row>
    <row r="43609" spans="7:7">
      <c r="G43609" s="220"/>
    </row>
    <row r="43610" spans="7:7">
      <c r="G43610" s="220"/>
    </row>
    <row r="43611" spans="7:7">
      <c r="G43611" s="220"/>
    </row>
    <row r="43612" spans="7:7">
      <c r="G43612" s="220"/>
    </row>
    <row r="43613" spans="7:7">
      <c r="G43613" s="220"/>
    </row>
    <row r="43614" spans="7:7">
      <c r="G43614" s="220"/>
    </row>
    <row r="43615" spans="7:7">
      <c r="G43615" s="220"/>
    </row>
    <row r="43616" spans="7:7">
      <c r="G43616" s="220"/>
    </row>
    <row r="43617" spans="7:7">
      <c r="G43617" s="220"/>
    </row>
    <row r="43618" spans="7:7">
      <c r="G43618" s="220"/>
    </row>
    <row r="43619" spans="7:7">
      <c r="G43619" s="220"/>
    </row>
    <row r="43620" spans="7:7">
      <c r="G43620" s="220"/>
    </row>
    <row r="43621" spans="7:7">
      <c r="G43621" s="220"/>
    </row>
    <row r="43622" spans="7:7">
      <c r="G43622" s="220"/>
    </row>
    <row r="43623" spans="7:7">
      <c r="G43623" s="220"/>
    </row>
    <row r="43624" spans="7:7">
      <c r="G43624" s="220"/>
    </row>
    <row r="43625" spans="7:7">
      <c r="G43625" s="220"/>
    </row>
    <row r="43626" spans="7:7">
      <c r="G43626" s="220"/>
    </row>
    <row r="43627" spans="7:7">
      <c r="G43627" s="220"/>
    </row>
    <row r="43628" spans="7:7">
      <c r="G43628" s="220"/>
    </row>
    <row r="43629" spans="7:7">
      <c r="G43629" s="220"/>
    </row>
    <row r="43630" spans="7:7">
      <c r="G43630" s="220"/>
    </row>
    <row r="43631" spans="7:7">
      <c r="G43631" s="220"/>
    </row>
    <row r="43632" spans="7:7">
      <c r="G43632" s="220"/>
    </row>
    <row r="43633" spans="7:7">
      <c r="G43633" s="220"/>
    </row>
    <row r="43634" spans="7:7">
      <c r="G43634" s="220"/>
    </row>
    <row r="43635" spans="7:7">
      <c r="G43635" s="220"/>
    </row>
    <row r="43636" spans="7:7">
      <c r="G43636" s="220"/>
    </row>
    <row r="43637" spans="7:7">
      <c r="G43637" s="220"/>
    </row>
    <row r="43638" spans="7:7">
      <c r="G43638" s="220"/>
    </row>
    <row r="43639" spans="7:7">
      <c r="G43639" s="220"/>
    </row>
    <row r="43640" spans="7:7">
      <c r="G43640" s="220"/>
    </row>
    <row r="43641" spans="7:7">
      <c r="G43641" s="220"/>
    </row>
    <row r="43642" spans="7:7">
      <c r="G43642" s="220"/>
    </row>
    <row r="43643" spans="7:7">
      <c r="G43643" s="220"/>
    </row>
    <row r="43644" spans="7:7">
      <c r="G43644" s="220"/>
    </row>
    <row r="43645" spans="7:7">
      <c r="G43645" s="220"/>
    </row>
    <row r="43646" spans="7:7">
      <c r="G43646" s="220"/>
    </row>
    <row r="43647" spans="7:7">
      <c r="G43647" s="220"/>
    </row>
    <row r="43648" spans="7:7">
      <c r="G43648" s="220"/>
    </row>
    <row r="43649" spans="7:7">
      <c r="G43649" s="220"/>
    </row>
    <row r="43650" spans="7:7">
      <c r="G43650" s="220"/>
    </row>
    <row r="43651" spans="7:7">
      <c r="G43651" s="220"/>
    </row>
    <row r="43652" spans="7:7">
      <c r="G43652" s="220"/>
    </row>
    <row r="43653" spans="7:7">
      <c r="G43653" s="220"/>
    </row>
    <row r="43654" spans="7:7">
      <c r="G43654" s="220"/>
    </row>
    <row r="43655" spans="7:7">
      <c r="G43655" s="220"/>
    </row>
    <row r="43656" spans="7:7">
      <c r="G43656" s="220"/>
    </row>
    <row r="43657" spans="7:7">
      <c r="G43657" s="220"/>
    </row>
    <row r="43658" spans="7:7">
      <c r="G43658" s="220"/>
    </row>
    <row r="43659" spans="7:7">
      <c r="G43659" s="220"/>
    </row>
    <row r="43660" spans="7:7">
      <c r="G43660" s="220"/>
    </row>
    <row r="43661" spans="7:7">
      <c r="G43661" s="220"/>
    </row>
    <row r="43662" spans="7:7">
      <c r="G43662" s="220"/>
    </row>
    <row r="43663" spans="7:7">
      <c r="G43663" s="220"/>
    </row>
    <row r="43664" spans="7:7">
      <c r="G43664" s="220"/>
    </row>
    <row r="43665" spans="7:7">
      <c r="G43665" s="220"/>
    </row>
    <row r="43666" spans="7:7">
      <c r="G43666" s="220"/>
    </row>
    <row r="43667" spans="7:7">
      <c r="G43667" s="220"/>
    </row>
    <row r="43668" spans="7:7">
      <c r="G43668" s="220"/>
    </row>
    <row r="43669" spans="7:7">
      <c r="G43669" s="220"/>
    </row>
    <row r="43670" spans="7:7">
      <c r="G43670" s="220"/>
    </row>
    <row r="43671" spans="7:7">
      <c r="G43671" s="220"/>
    </row>
    <row r="43672" spans="7:7">
      <c r="G43672" s="220"/>
    </row>
    <row r="43673" spans="7:7">
      <c r="G43673" s="220"/>
    </row>
    <row r="43674" spans="7:7">
      <c r="G43674" s="220"/>
    </row>
    <row r="43675" spans="7:7">
      <c r="G43675" s="220"/>
    </row>
    <row r="43676" spans="7:7">
      <c r="G43676" s="220"/>
    </row>
    <row r="43677" spans="7:7">
      <c r="G43677" s="220"/>
    </row>
    <row r="43678" spans="7:7">
      <c r="G43678" s="220"/>
    </row>
    <row r="43679" spans="7:7">
      <c r="G43679" s="220"/>
    </row>
    <row r="43680" spans="7:7">
      <c r="G43680" s="220"/>
    </row>
    <row r="43681" spans="7:7">
      <c r="G43681" s="220"/>
    </row>
    <row r="43682" spans="7:7">
      <c r="G43682" s="220"/>
    </row>
    <row r="43683" spans="7:7">
      <c r="G43683" s="220"/>
    </row>
    <row r="43684" spans="7:7">
      <c r="G43684" s="220"/>
    </row>
    <row r="43685" spans="7:7">
      <c r="G43685" s="220"/>
    </row>
    <row r="43686" spans="7:7">
      <c r="G43686" s="220"/>
    </row>
    <row r="43687" spans="7:7">
      <c r="G43687" s="220"/>
    </row>
    <row r="43688" spans="7:7">
      <c r="G43688" s="220"/>
    </row>
    <row r="43689" spans="7:7">
      <c r="G43689" s="220"/>
    </row>
    <row r="43690" spans="7:7">
      <c r="G43690" s="220"/>
    </row>
    <row r="43691" spans="7:7">
      <c r="G43691" s="220"/>
    </row>
    <row r="43692" spans="7:7">
      <c r="G43692" s="220"/>
    </row>
    <row r="43693" spans="7:7">
      <c r="G43693" s="220"/>
    </row>
    <row r="43694" spans="7:7">
      <c r="G43694" s="220"/>
    </row>
    <row r="43695" spans="7:7">
      <c r="G43695" s="220"/>
    </row>
    <row r="43696" spans="7:7">
      <c r="G43696" s="220"/>
    </row>
    <row r="43697" spans="7:7">
      <c r="G43697" s="220"/>
    </row>
    <row r="43698" spans="7:7">
      <c r="G43698" s="220"/>
    </row>
    <row r="43699" spans="7:7">
      <c r="G43699" s="220"/>
    </row>
    <row r="43700" spans="7:7">
      <c r="G43700" s="220"/>
    </row>
    <row r="43701" spans="7:7">
      <c r="G43701" s="220"/>
    </row>
    <row r="43702" spans="7:7">
      <c r="G43702" s="220"/>
    </row>
    <row r="43703" spans="7:7">
      <c r="G43703" s="220"/>
    </row>
    <row r="43704" spans="7:7">
      <c r="G43704" s="220"/>
    </row>
    <row r="43705" spans="7:7">
      <c r="G43705" s="220"/>
    </row>
    <row r="43706" spans="7:7">
      <c r="G43706" s="220"/>
    </row>
    <row r="43707" spans="7:7">
      <c r="G43707" s="220"/>
    </row>
    <row r="43708" spans="7:7">
      <c r="G43708" s="220"/>
    </row>
    <row r="43709" spans="7:7">
      <c r="G43709" s="220"/>
    </row>
    <row r="43710" spans="7:7">
      <c r="G43710" s="220"/>
    </row>
    <row r="43711" spans="7:7">
      <c r="G43711" s="220"/>
    </row>
    <row r="43712" spans="7:7">
      <c r="G43712" s="220"/>
    </row>
    <row r="43713" spans="7:7">
      <c r="G43713" s="220"/>
    </row>
    <row r="43714" spans="7:7">
      <c r="G43714" s="220"/>
    </row>
    <row r="43715" spans="7:7">
      <c r="G43715" s="220"/>
    </row>
    <row r="43716" spans="7:7">
      <c r="G43716" s="220"/>
    </row>
    <row r="43717" spans="7:7">
      <c r="G43717" s="220"/>
    </row>
    <row r="43718" spans="7:7">
      <c r="G43718" s="220"/>
    </row>
    <row r="43719" spans="7:7">
      <c r="G43719" s="220"/>
    </row>
    <row r="43720" spans="7:7">
      <c r="G43720" s="220"/>
    </row>
    <row r="43721" spans="7:7">
      <c r="G43721" s="220"/>
    </row>
    <row r="43722" spans="7:7">
      <c r="G43722" s="220"/>
    </row>
    <row r="43723" spans="7:7">
      <c r="G43723" s="220"/>
    </row>
    <row r="43724" spans="7:7">
      <c r="G43724" s="220"/>
    </row>
    <row r="43725" spans="7:7">
      <c r="G43725" s="220"/>
    </row>
    <row r="43726" spans="7:7">
      <c r="G43726" s="220"/>
    </row>
    <row r="43727" spans="7:7">
      <c r="G43727" s="220"/>
    </row>
    <row r="43728" spans="7:7">
      <c r="G43728" s="220"/>
    </row>
    <row r="43729" spans="7:7">
      <c r="G43729" s="220"/>
    </row>
    <row r="43730" spans="7:7">
      <c r="G43730" s="220"/>
    </row>
    <row r="43731" spans="7:7">
      <c r="G43731" s="220"/>
    </row>
    <row r="43732" spans="7:7">
      <c r="G43732" s="220"/>
    </row>
    <row r="43733" spans="7:7">
      <c r="G43733" s="220"/>
    </row>
    <row r="43734" spans="7:7">
      <c r="G43734" s="220"/>
    </row>
    <row r="43735" spans="7:7">
      <c r="G43735" s="220"/>
    </row>
    <row r="43736" spans="7:7">
      <c r="G43736" s="220"/>
    </row>
    <row r="43737" spans="7:7">
      <c r="G43737" s="220"/>
    </row>
    <row r="43738" spans="7:7">
      <c r="G43738" s="220"/>
    </row>
    <row r="43739" spans="7:7">
      <c r="G43739" s="220"/>
    </row>
    <row r="43740" spans="7:7">
      <c r="G43740" s="220"/>
    </row>
    <row r="43741" spans="7:7">
      <c r="G43741" s="220"/>
    </row>
    <row r="43742" spans="7:7">
      <c r="G43742" s="220"/>
    </row>
    <row r="43743" spans="7:7">
      <c r="G43743" s="220"/>
    </row>
    <row r="43744" spans="7:7">
      <c r="G43744" s="220"/>
    </row>
    <row r="43745" spans="7:7">
      <c r="G43745" s="220"/>
    </row>
    <row r="43746" spans="7:7">
      <c r="G43746" s="220"/>
    </row>
    <row r="43747" spans="7:7">
      <c r="G43747" s="220"/>
    </row>
    <row r="43748" spans="7:7">
      <c r="G43748" s="220"/>
    </row>
    <row r="43749" spans="7:7">
      <c r="G43749" s="220"/>
    </row>
    <row r="43750" spans="7:7">
      <c r="G43750" s="220"/>
    </row>
    <row r="43751" spans="7:7">
      <c r="G43751" s="220"/>
    </row>
    <row r="43752" spans="7:7">
      <c r="G43752" s="220"/>
    </row>
    <row r="43753" spans="7:7">
      <c r="G43753" s="220"/>
    </row>
    <row r="43754" spans="7:7">
      <c r="G43754" s="220"/>
    </row>
    <row r="43755" spans="7:7">
      <c r="G43755" s="220"/>
    </row>
    <row r="43756" spans="7:7">
      <c r="G43756" s="220"/>
    </row>
    <row r="43757" spans="7:7">
      <c r="G43757" s="220"/>
    </row>
    <row r="43758" spans="7:7">
      <c r="G43758" s="220"/>
    </row>
    <row r="43759" spans="7:7">
      <c r="G43759" s="220"/>
    </row>
    <row r="43760" spans="7:7">
      <c r="G43760" s="220"/>
    </row>
    <row r="43761" spans="7:7">
      <c r="G43761" s="220"/>
    </row>
    <row r="43762" spans="7:7">
      <c r="G43762" s="220"/>
    </row>
    <row r="43763" spans="7:7">
      <c r="G43763" s="220"/>
    </row>
    <row r="43764" spans="7:7">
      <c r="G43764" s="220"/>
    </row>
    <row r="43765" spans="7:7">
      <c r="G43765" s="220"/>
    </row>
    <row r="43766" spans="7:7">
      <c r="G43766" s="220"/>
    </row>
    <row r="43767" spans="7:7">
      <c r="G43767" s="220"/>
    </row>
    <row r="43768" spans="7:7">
      <c r="G43768" s="220"/>
    </row>
    <row r="43769" spans="7:7">
      <c r="G43769" s="220"/>
    </row>
    <row r="43770" spans="7:7">
      <c r="G43770" s="220"/>
    </row>
    <row r="43771" spans="7:7">
      <c r="G43771" s="220"/>
    </row>
    <row r="43772" spans="7:7">
      <c r="G43772" s="220"/>
    </row>
    <row r="43773" spans="7:7">
      <c r="G43773" s="220"/>
    </row>
    <row r="43774" spans="7:7">
      <c r="G43774" s="220"/>
    </row>
    <row r="43775" spans="7:7">
      <c r="G43775" s="220"/>
    </row>
    <row r="43776" spans="7:7">
      <c r="G43776" s="220"/>
    </row>
    <row r="43777" spans="7:7">
      <c r="G43777" s="220"/>
    </row>
    <row r="43778" spans="7:7">
      <c r="G43778" s="220"/>
    </row>
    <row r="43779" spans="7:7">
      <c r="G43779" s="220"/>
    </row>
    <row r="43780" spans="7:7">
      <c r="G43780" s="220"/>
    </row>
    <row r="43781" spans="7:7">
      <c r="G43781" s="220"/>
    </row>
    <row r="43782" spans="7:7">
      <c r="G43782" s="220"/>
    </row>
    <row r="43783" spans="7:7">
      <c r="G43783" s="220"/>
    </row>
    <row r="43784" spans="7:7">
      <c r="G43784" s="220"/>
    </row>
    <row r="43785" spans="7:7">
      <c r="G43785" s="220"/>
    </row>
    <row r="43786" spans="7:7">
      <c r="G43786" s="220"/>
    </row>
    <row r="43787" spans="7:7">
      <c r="G43787" s="220"/>
    </row>
    <row r="43788" spans="7:7">
      <c r="G43788" s="220"/>
    </row>
    <row r="43789" spans="7:7">
      <c r="G43789" s="220"/>
    </row>
    <row r="43790" spans="7:7">
      <c r="G43790" s="220"/>
    </row>
    <row r="43791" spans="7:7">
      <c r="G43791" s="220"/>
    </row>
    <row r="43792" spans="7:7">
      <c r="G43792" s="220"/>
    </row>
    <row r="43793" spans="7:7">
      <c r="G43793" s="220"/>
    </row>
    <row r="43794" spans="7:7">
      <c r="G43794" s="220"/>
    </row>
    <row r="43795" spans="7:7">
      <c r="G43795" s="220"/>
    </row>
    <row r="43796" spans="7:7">
      <c r="G43796" s="220"/>
    </row>
    <row r="43797" spans="7:7">
      <c r="G43797" s="220"/>
    </row>
    <row r="43798" spans="7:7">
      <c r="G43798" s="220"/>
    </row>
    <row r="43799" spans="7:7">
      <c r="G43799" s="220"/>
    </row>
    <row r="43800" spans="7:7">
      <c r="G43800" s="220"/>
    </row>
    <row r="43801" spans="7:7">
      <c r="G43801" s="220"/>
    </row>
    <row r="43802" spans="7:7">
      <c r="G43802" s="220"/>
    </row>
    <row r="43803" spans="7:7">
      <c r="G43803" s="220"/>
    </row>
    <row r="43804" spans="7:7">
      <c r="G43804" s="220"/>
    </row>
    <row r="43805" spans="7:7">
      <c r="G43805" s="220"/>
    </row>
    <row r="43806" spans="7:7">
      <c r="G43806" s="220"/>
    </row>
    <row r="43807" spans="7:7">
      <c r="G43807" s="220"/>
    </row>
    <row r="43808" spans="7:7">
      <c r="G43808" s="220"/>
    </row>
    <row r="43809" spans="7:7">
      <c r="G43809" s="220"/>
    </row>
    <row r="43810" spans="7:7">
      <c r="G43810" s="220"/>
    </row>
    <row r="43811" spans="7:7">
      <c r="G43811" s="220"/>
    </row>
    <row r="43812" spans="7:7">
      <c r="G43812" s="220"/>
    </row>
    <row r="43813" spans="7:7">
      <c r="G43813" s="220"/>
    </row>
    <row r="43814" spans="7:7">
      <c r="G43814" s="220"/>
    </row>
    <row r="43815" spans="7:7">
      <c r="G43815" s="220"/>
    </row>
    <row r="43816" spans="7:7">
      <c r="G43816" s="220"/>
    </row>
    <row r="43817" spans="7:7">
      <c r="G43817" s="220"/>
    </row>
    <row r="43818" spans="7:7">
      <c r="G43818" s="220"/>
    </row>
    <row r="43819" spans="7:7">
      <c r="G43819" s="220"/>
    </row>
    <row r="43820" spans="7:7">
      <c r="G43820" s="220"/>
    </row>
    <row r="43821" spans="7:7">
      <c r="G43821" s="220"/>
    </row>
    <row r="43822" spans="7:7">
      <c r="G43822" s="220"/>
    </row>
    <row r="43823" spans="7:7">
      <c r="G43823" s="220"/>
    </row>
    <row r="43824" spans="7:7">
      <c r="G43824" s="220"/>
    </row>
    <row r="43825" spans="7:7">
      <c r="G43825" s="220"/>
    </row>
    <row r="43826" spans="7:7">
      <c r="G43826" s="220"/>
    </row>
    <row r="43827" spans="7:7">
      <c r="G43827" s="220"/>
    </row>
    <row r="43828" spans="7:7">
      <c r="G43828" s="220"/>
    </row>
    <row r="43829" spans="7:7">
      <c r="G43829" s="220"/>
    </row>
    <row r="43830" spans="7:7">
      <c r="G43830" s="220"/>
    </row>
    <row r="43831" spans="7:7">
      <c r="G43831" s="220"/>
    </row>
    <row r="43832" spans="7:7">
      <c r="G43832" s="220"/>
    </row>
    <row r="43833" spans="7:7">
      <c r="G43833" s="220"/>
    </row>
    <row r="43834" spans="7:7">
      <c r="G43834" s="220"/>
    </row>
    <row r="43835" spans="7:7">
      <c r="G43835" s="220"/>
    </row>
    <row r="43836" spans="7:7">
      <c r="G43836" s="220"/>
    </row>
    <row r="43837" spans="7:7">
      <c r="G43837" s="220"/>
    </row>
    <row r="43838" spans="7:7">
      <c r="G43838" s="220"/>
    </row>
    <row r="43839" spans="7:7">
      <c r="G43839" s="220"/>
    </row>
    <row r="43840" spans="7:7">
      <c r="G43840" s="220"/>
    </row>
    <row r="43841" spans="7:7">
      <c r="G43841" s="220"/>
    </row>
    <row r="43842" spans="7:7">
      <c r="G43842" s="220"/>
    </row>
    <row r="43843" spans="7:7">
      <c r="G43843" s="220"/>
    </row>
    <row r="43844" spans="7:7">
      <c r="G43844" s="220"/>
    </row>
    <row r="43845" spans="7:7">
      <c r="G43845" s="220"/>
    </row>
    <row r="43846" spans="7:7">
      <c r="G43846" s="220"/>
    </row>
    <row r="43847" spans="7:7">
      <c r="G43847" s="220"/>
    </row>
    <row r="43848" spans="7:7">
      <c r="G43848" s="220"/>
    </row>
    <row r="43849" spans="7:7">
      <c r="G43849" s="220"/>
    </row>
    <row r="43850" spans="7:7">
      <c r="G43850" s="220"/>
    </row>
    <row r="43851" spans="7:7">
      <c r="G43851" s="220"/>
    </row>
    <row r="43852" spans="7:7">
      <c r="G43852" s="220"/>
    </row>
    <row r="43853" spans="7:7">
      <c r="G43853" s="220"/>
    </row>
    <row r="43854" spans="7:7">
      <c r="G43854" s="220"/>
    </row>
    <row r="43855" spans="7:7">
      <c r="G43855" s="220"/>
    </row>
    <row r="43856" spans="7:7">
      <c r="G43856" s="220"/>
    </row>
    <row r="43857" spans="7:7">
      <c r="G43857" s="220"/>
    </row>
    <row r="43858" spans="7:7">
      <c r="G43858" s="220"/>
    </row>
    <row r="43859" spans="7:7">
      <c r="G43859" s="220"/>
    </row>
    <row r="43860" spans="7:7">
      <c r="G43860" s="220"/>
    </row>
    <row r="43861" spans="7:7">
      <c r="G43861" s="220"/>
    </row>
    <row r="43862" spans="7:7">
      <c r="G43862" s="220"/>
    </row>
    <row r="43863" spans="7:7">
      <c r="G43863" s="220"/>
    </row>
    <row r="43864" spans="7:7">
      <c r="G43864" s="220"/>
    </row>
    <row r="43865" spans="7:7">
      <c r="G43865" s="220"/>
    </row>
    <row r="43866" spans="7:7">
      <c r="G43866" s="220"/>
    </row>
    <row r="43867" spans="7:7">
      <c r="G43867" s="220"/>
    </row>
    <row r="43868" spans="7:7">
      <c r="G43868" s="220"/>
    </row>
    <row r="43869" spans="7:7">
      <c r="G43869" s="220"/>
    </row>
    <row r="43870" spans="7:7">
      <c r="G43870" s="220"/>
    </row>
    <row r="43871" spans="7:7">
      <c r="G43871" s="220"/>
    </row>
    <row r="43872" spans="7:7">
      <c r="G43872" s="220"/>
    </row>
    <row r="43873" spans="7:7">
      <c r="G43873" s="220"/>
    </row>
    <row r="43874" spans="7:7">
      <c r="G43874" s="220"/>
    </row>
    <row r="43875" spans="7:7">
      <c r="G43875" s="220"/>
    </row>
    <row r="43876" spans="7:7">
      <c r="G43876" s="220"/>
    </row>
    <row r="43877" spans="7:7">
      <c r="G43877" s="220"/>
    </row>
    <row r="43878" spans="7:7">
      <c r="G43878" s="220"/>
    </row>
    <row r="43879" spans="7:7">
      <c r="G43879" s="220"/>
    </row>
    <row r="43880" spans="7:7">
      <c r="G43880" s="220"/>
    </row>
    <row r="43881" spans="7:7">
      <c r="G43881" s="220"/>
    </row>
    <row r="43882" spans="7:7">
      <c r="G43882" s="220"/>
    </row>
    <row r="43883" spans="7:7">
      <c r="G43883" s="220"/>
    </row>
    <row r="43884" spans="7:7">
      <c r="G43884" s="220"/>
    </row>
    <row r="43885" spans="7:7">
      <c r="G43885" s="220"/>
    </row>
    <row r="43886" spans="7:7">
      <c r="G43886" s="220"/>
    </row>
    <row r="43887" spans="7:7">
      <c r="G43887" s="220"/>
    </row>
    <row r="43888" spans="7:7">
      <c r="G43888" s="220"/>
    </row>
    <row r="43889" spans="7:7">
      <c r="G43889" s="220"/>
    </row>
    <row r="43890" spans="7:7">
      <c r="G43890" s="220"/>
    </row>
    <row r="43891" spans="7:7">
      <c r="G43891" s="220"/>
    </row>
    <row r="43892" spans="7:7">
      <c r="G43892" s="220"/>
    </row>
    <row r="43893" spans="7:7">
      <c r="G43893" s="220"/>
    </row>
    <row r="43894" spans="7:7">
      <c r="G43894" s="220"/>
    </row>
    <row r="43895" spans="7:7">
      <c r="G43895" s="220"/>
    </row>
    <row r="43896" spans="7:7">
      <c r="G43896" s="220"/>
    </row>
    <row r="43897" spans="7:7">
      <c r="G43897" s="220"/>
    </row>
    <row r="43898" spans="7:7">
      <c r="G43898" s="220"/>
    </row>
    <row r="43899" spans="7:7">
      <c r="G43899" s="220"/>
    </row>
    <row r="43900" spans="7:7">
      <c r="G43900" s="220"/>
    </row>
    <row r="43901" spans="7:7">
      <c r="G43901" s="220"/>
    </row>
    <row r="43902" spans="7:7">
      <c r="G43902" s="220"/>
    </row>
    <row r="43903" spans="7:7">
      <c r="G43903" s="220"/>
    </row>
    <row r="43904" spans="7:7">
      <c r="G43904" s="220"/>
    </row>
    <row r="43905" spans="7:7">
      <c r="G43905" s="220"/>
    </row>
    <row r="43906" spans="7:7">
      <c r="G43906" s="220"/>
    </row>
    <row r="43907" spans="7:7">
      <c r="G43907" s="220"/>
    </row>
    <row r="43908" spans="7:7">
      <c r="G43908" s="220"/>
    </row>
    <row r="43909" spans="7:7">
      <c r="G43909" s="220"/>
    </row>
    <row r="43910" spans="7:7">
      <c r="G43910" s="220"/>
    </row>
    <row r="43911" spans="7:7">
      <c r="G43911" s="220"/>
    </row>
    <row r="43912" spans="7:7">
      <c r="G43912" s="220"/>
    </row>
    <row r="43913" spans="7:7">
      <c r="G43913" s="220"/>
    </row>
    <row r="43914" spans="7:7">
      <c r="G43914" s="220"/>
    </row>
    <row r="43915" spans="7:7">
      <c r="G43915" s="220"/>
    </row>
    <row r="43916" spans="7:7">
      <c r="G43916" s="220"/>
    </row>
    <row r="43917" spans="7:7">
      <c r="G43917" s="220"/>
    </row>
    <row r="43918" spans="7:7">
      <c r="G43918" s="220"/>
    </row>
    <row r="43919" spans="7:7">
      <c r="G43919" s="220"/>
    </row>
    <row r="43920" spans="7:7">
      <c r="G43920" s="220"/>
    </row>
    <row r="43921" spans="7:7">
      <c r="G43921" s="220"/>
    </row>
    <row r="43922" spans="7:7">
      <c r="G43922" s="220"/>
    </row>
    <row r="43923" spans="7:7">
      <c r="G43923" s="220"/>
    </row>
    <row r="43924" spans="7:7">
      <c r="G43924" s="220"/>
    </row>
    <row r="43925" spans="7:7">
      <c r="G43925" s="220"/>
    </row>
    <row r="43926" spans="7:7">
      <c r="G43926" s="220"/>
    </row>
    <row r="43927" spans="7:7">
      <c r="G43927" s="220"/>
    </row>
    <row r="43928" spans="7:7">
      <c r="G43928" s="220"/>
    </row>
    <row r="43929" spans="7:7">
      <c r="G43929" s="220"/>
    </row>
    <row r="43930" spans="7:7">
      <c r="G43930" s="220"/>
    </row>
    <row r="43931" spans="7:7">
      <c r="G43931" s="220"/>
    </row>
    <row r="43932" spans="7:7">
      <c r="G43932" s="220"/>
    </row>
    <row r="43933" spans="7:7">
      <c r="G43933" s="220"/>
    </row>
    <row r="43934" spans="7:7">
      <c r="G43934" s="220"/>
    </row>
    <row r="43935" spans="7:7">
      <c r="G43935" s="220"/>
    </row>
    <row r="43936" spans="7:7">
      <c r="G43936" s="220"/>
    </row>
    <row r="43937" spans="7:7">
      <c r="G43937" s="220"/>
    </row>
    <row r="43938" spans="7:7">
      <c r="G43938" s="220"/>
    </row>
    <row r="43939" spans="7:7">
      <c r="G43939" s="220"/>
    </row>
    <row r="43940" spans="7:7">
      <c r="G43940" s="220"/>
    </row>
    <row r="43941" spans="7:7">
      <c r="G43941" s="220"/>
    </row>
    <row r="43942" spans="7:7">
      <c r="G43942" s="220"/>
    </row>
    <row r="43943" spans="7:7">
      <c r="G43943" s="220"/>
    </row>
    <row r="43944" spans="7:7">
      <c r="G43944" s="220"/>
    </row>
    <row r="43945" spans="7:7">
      <c r="G43945" s="220"/>
    </row>
    <row r="43946" spans="7:7">
      <c r="G43946" s="220"/>
    </row>
    <row r="43947" spans="7:7">
      <c r="G43947" s="220"/>
    </row>
    <row r="43948" spans="7:7">
      <c r="G43948" s="220"/>
    </row>
    <row r="43949" spans="7:7">
      <c r="G43949" s="220"/>
    </row>
    <row r="43950" spans="7:7">
      <c r="G43950" s="220"/>
    </row>
    <row r="43951" spans="7:7">
      <c r="G43951" s="220"/>
    </row>
    <row r="43952" spans="7:7">
      <c r="G43952" s="220"/>
    </row>
    <row r="43953" spans="7:7">
      <c r="G43953" s="220"/>
    </row>
    <row r="43954" spans="7:7">
      <c r="G43954" s="220"/>
    </row>
    <row r="43955" spans="7:7">
      <c r="G43955" s="220"/>
    </row>
    <row r="43956" spans="7:7">
      <c r="G43956" s="220"/>
    </row>
    <row r="43957" spans="7:7">
      <c r="G43957" s="220"/>
    </row>
    <row r="43958" spans="7:7">
      <c r="G43958" s="220"/>
    </row>
    <row r="43959" spans="7:7">
      <c r="G43959" s="220"/>
    </row>
    <row r="43960" spans="7:7">
      <c r="G43960" s="220"/>
    </row>
    <row r="43961" spans="7:7">
      <c r="G43961" s="220"/>
    </row>
    <row r="43962" spans="7:7">
      <c r="G43962" s="220"/>
    </row>
    <row r="43963" spans="7:7">
      <c r="G43963" s="220"/>
    </row>
    <row r="43964" spans="7:7">
      <c r="G43964" s="220"/>
    </row>
    <row r="43965" spans="7:7">
      <c r="G43965" s="220"/>
    </row>
    <row r="43966" spans="7:7">
      <c r="G43966" s="220"/>
    </row>
    <row r="43967" spans="7:7">
      <c r="G43967" s="220"/>
    </row>
    <row r="43968" spans="7:7">
      <c r="G43968" s="220"/>
    </row>
    <row r="43969" spans="7:7">
      <c r="G43969" s="220"/>
    </row>
    <row r="43970" spans="7:7">
      <c r="G43970" s="220"/>
    </row>
    <row r="43971" spans="7:7">
      <c r="G43971" s="220"/>
    </row>
    <row r="43972" spans="7:7">
      <c r="G43972" s="220"/>
    </row>
    <row r="43973" spans="7:7">
      <c r="G43973" s="220"/>
    </row>
    <row r="43974" spans="7:7">
      <c r="G43974" s="220"/>
    </row>
    <row r="43975" spans="7:7">
      <c r="G43975" s="220"/>
    </row>
    <row r="43976" spans="7:7">
      <c r="G43976" s="220"/>
    </row>
    <row r="43977" spans="7:7">
      <c r="G43977" s="220"/>
    </row>
    <row r="43978" spans="7:7">
      <c r="G43978" s="220"/>
    </row>
    <row r="43979" spans="7:7">
      <c r="G43979" s="220"/>
    </row>
    <row r="43980" spans="7:7">
      <c r="G43980" s="220"/>
    </row>
    <row r="43981" spans="7:7">
      <c r="G43981" s="220"/>
    </row>
    <row r="43982" spans="7:7">
      <c r="G43982" s="220"/>
    </row>
    <row r="43983" spans="7:7">
      <c r="G43983" s="220"/>
    </row>
    <row r="43984" spans="7:7">
      <c r="G43984" s="220"/>
    </row>
    <row r="43985" spans="7:7">
      <c r="G43985" s="220"/>
    </row>
    <row r="43986" spans="7:7">
      <c r="G43986" s="220"/>
    </row>
    <row r="43987" spans="7:7">
      <c r="G43987" s="220"/>
    </row>
    <row r="43988" spans="7:7">
      <c r="G43988" s="220"/>
    </row>
    <row r="43989" spans="7:7">
      <c r="G43989" s="220"/>
    </row>
    <row r="43990" spans="7:7">
      <c r="G43990" s="220"/>
    </row>
    <row r="43991" spans="7:7">
      <c r="G43991" s="220"/>
    </row>
    <row r="43992" spans="7:7">
      <c r="G43992" s="220"/>
    </row>
    <row r="43993" spans="7:7">
      <c r="G43993" s="220"/>
    </row>
    <row r="43994" spans="7:7">
      <c r="G43994" s="220"/>
    </row>
    <row r="43995" spans="7:7">
      <c r="G43995" s="220"/>
    </row>
    <row r="43996" spans="7:7">
      <c r="G43996" s="220"/>
    </row>
    <row r="43997" spans="7:7">
      <c r="G43997" s="220"/>
    </row>
    <row r="43998" spans="7:7">
      <c r="G43998" s="220"/>
    </row>
    <row r="43999" spans="7:7">
      <c r="G43999" s="220"/>
    </row>
    <row r="44000" spans="7:7">
      <c r="G44000" s="220"/>
    </row>
    <row r="44001" spans="7:7">
      <c r="G44001" s="220"/>
    </row>
    <row r="44002" spans="7:7">
      <c r="G44002" s="220"/>
    </row>
    <row r="44003" spans="7:7">
      <c r="G44003" s="220"/>
    </row>
    <row r="44004" spans="7:7">
      <c r="G44004" s="220"/>
    </row>
    <row r="44005" spans="7:7">
      <c r="G44005" s="220"/>
    </row>
    <row r="44006" spans="7:7">
      <c r="G44006" s="220"/>
    </row>
    <row r="44007" spans="7:7">
      <c r="G44007" s="220"/>
    </row>
    <row r="44008" spans="7:7">
      <c r="G44008" s="220"/>
    </row>
    <row r="44009" spans="7:7">
      <c r="G44009" s="220"/>
    </row>
    <row r="44010" spans="7:7">
      <c r="G44010" s="220"/>
    </row>
    <row r="44011" spans="7:7">
      <c r="G44011" s="220"/>
    </row>
    <row r="44012" spans="7:7">
      <c r="G44012" s="220"/>
    </row>
    <row r="44013" spans="7:7">
      <c r="G44013" s="220"/>
    </row>
    <row r="44014" spans="7:7">
      <c r="G44014" s="220"/>
    </row>
    <row r="44015" spans="7:7">
      <c r="G44015" s="220"/>
    </row>
    <row r="44016" spans="7:7">
      <c r="G44016" s="220"/>
    </row>
    <row r="44017" spans="7:7">
      <c r="G44017" s="220"/>
    </row>
    <row r="44018" spans="7:7">
      <c r="G44018" s="220"/>
    </row>
    <row r="44019" spans="7:7">
      <c r="G44019" s="220"/>
    </row>
    <row r="44020" spans="7:7">
      <c r="G44020" s="220"/>
    </row>
    <row r="44021" spans="7:7">
      <c r="G44021" s="220"/>
    </row>
    <row r="44022" spans="7:7">
      <c r="G44022" s="220"/>
    </row>
    <row r="44023" spans="7:7">
      <c r="G44023" s="220"/>
    </row>
    <row r="44024" spans="7:7">
      <c r="G44024" s="220"/>
    </row>
    <row r="44025" spans="7:7">
      <c r="G44025" s="220"/>
    </row>
    <row r="44026" spans="7:7">
      <c r="G44026" s="220"/>
    </row>
    <row r="44027" spans="7:7">
      <c r="G44027" s="220"/>
    </row>
    <row r="44028" spans="7:7">
      <c r="G44028" s="220"/>
    </row>
    <row r="44029" spans="7:7">
      <c r="G44029" s="220"/>
    </row>
    <row r="44030" spans="7:7">
      <c r="G44030" s="220"/>
    </row>
    <row r="44031" spans="7:7">
      <c r="G44031" s="220"/>
    </row>
    <row r="44032" spans="7:7">
      <c r="G44032" s="220"/>
    </row>
    <row r="44033" spans="7:7">
      <c r="G44033" s="220"/>
    </row>
    <row r="44034" spans="7:7">
      <c r="G44034" s="220"/>
    </row>
    <row r="44035" spans="7:7">
      <c r="G44035" s="220"/>
    </row>
    <row r="44036" spans="7:7">
      <c r="G44036" s="220"/>
    </row>
    <row r="44037" spans="7:7">
      <c r="G44037" s="220"/>
    </row>
    <row r="44038" spans="7:7">
      <c r="G44038" s="220"/>
    </row>
    <row r="44039" spans="7:7">
      <c r="G44039" s="220"/>
    </row>
    <row r="44040" spans="7:7">
      <c r="G44040" s="220"/>
    </row>
    <row r="44041" spans="7:7">
      <c r="G44041" s="220"/>
    </row>
    <row r="44042" spans="7:7">
      <c r="G44042" s="220"/>
    </row>
    <row r="44043" spans="7:7">
      <c r="G44043" s="220"/>
    </row>
    <row r="44044" spans="7:7">
      <c r="G44044" s="220"/>
    </row>
    <row r="44045" spans="7:7">
      <c r="G44045" s="220"/>
    </row>
    <row r="44046" spans="7:7">
      <c r="G44046" s="220"/>
    </row>
    <row r="44047" spans="7:7">
      <c r="G44047" s="220"/>
    </row>
    <row r="44048" spans="7:7">
      <c r="G44048" s="220"/>
    </row>
    <row r="44049" spans="7:7">
      <c r="G44049" s="220"/>
    </row>
    <row r="44050" spans="7:7">
      <c r="G44050" s="220"/>
    </row>
    <row r="44051" spans="7:7">
      <c r="G44051" s="220"/>
    </row>
    <row r="44052" spans="7:7">
      <c r="G44052" s="220"/>
    </row>
    <row r="44053" spans="7:7">
      <c r="G44053" s="220"/>
    </row>
    <row r="44054" spans="7:7">
      <c r="G44054" s="220"/>
    </row>
    <row r="44055" spans="7:7">
      <c r="G44055" s="220"/>
    </row>
    <row r="44056" spans="7:7">
      <c r="G44056" s="220"/>
    </row>
    <row r="44057" spans="7:7">
      <c r="G44057" s="220"/>
    </row>
    <row r="44058" spans="7:7">
      <c r="G44058" s="220"/>
    </row>
    <row r="44059" spans="7:7">
      <c r="G44059" s="220"/>
    </row>
    <row r="44060" spans="7:7">
      <c r="G44060" s="220"/>
    </row>
    <row r="44061" spans="7:7">
      <c r="G44061" s="220"/>
    </row>
    <row r="44062" spans="7:7">
      <c r="G44062" s="220"/>
    </row>
    <row r="44063" spans="7:7">
      <c r="G44063" s="220"/>
    </row>
    <row r="44064" spans="7:7">
      <c r="G44064" s="220"/>
    </row>
    <row r="44065" spans="7:7">
      <c r="G44065" s="220"/>
    </row>
    <row r="44066" spans="7:7">
      <c r="G44066" s="220"/>
    </row>
    <row r="44067" spans="7:7">
      <c r="G44067" s="220"/>
    </row>
    <row r="44068" spans="7:7">
      <c r="G44068" s="220"/>
    </row>
    <row r="44069" spans="7:7">
      <c r="G44069" s="220"/>
    </row>
    <row r="44070" spans="7:7">
      <c r="G44070" s="220"/>
    </row>
    <row r="44071" spans="7:7">
      <c r="G44071" s="220"/>
    </row>
    <row r="44072" spans="7:7">
      <c r="G44072" s="220"/>
    </row>
    <row r="44073" spans="7:7">
      <c r="G44073" s="220"/>
    </row>
    <row r="44074" spans="7:7">
      <c r="G44074" s="220"/>
    </row>
    <row r="44075" spans="7:7">
      <c r="G44075" s="220"/>
    </row>
    <row r="44076" spans="7:7">
      <c r="G44076" s="220"/>
    </row>
    <row r="44077" spans="7:7">
      <c r="G44077" s="220"/>
    </row>
    <row r="44078" spans="7:7">
      <c r="G44078" s="220"/>
    </row>
    <row r="44079" spans="7:7">
      <c r="G44079" s="220"/>
    </row>
    <row r="44080" spans="7:7">
      <c r="G44080" s="220"/>
    </row>
    <row r="44081" spans="7:7">
      <c r="G44081" s="220"/>
    </row>
    <row r="44082" spans="7:7">
      <c r="G44082" s="220"/>
    </row>
    <row r="44083" spans="7:7">
      <c r="G44083" s="220"/>
    </row>
    <row r="44084" spans="7:7">
      <c r="G44084" s="220"/>
    </row>
    <row r="44085" spans="7:7">
      <c r="G44085" s="220"/>
    </row>
    <row r="44086" spans="7:7">
      <c r="G44086" s="220"/>
    </row>
    <row r="44087" spans="7:7">
      <c r="G44087" s="220"/>
    </row>
    <row r="44088" spans="7:7">
      <c r="G44088" s="220"/>
    </row>
    <row r="44089" spans="7:7">
      <c r="G44089" s="220"/>
    </row>
    <row r="44090" spans="7:7">
      <c r="G44090" s="220"/>
    </row>
    <row r="44091" spans="7:7">
      <c r="G44091" s="220"/>
    </row>
    <row r="44092" spans="7:7">
      <c r="G44092" s="220"/>
    </row>
    <row r="44093" spans="7:7">
      <c r="G44093" s="220"/>
    </row>
    <row r="44094" spans="7:7">
      <c r="G44094" s="220"/>
    </row>
    <row r="44095" spans="7:7">
      <c r="G44095" s="220"/>
    </row>
    <row r="44096" spans="7:7">
      <c r="G44096" s="220"/>
    </row>
    <row r="44097" spans="7:7">
      <c r="G44097" s="220"/>
    </row>
    <row r="44098" spans="7:7">
      <c r="G44098" s="220"/>
    </row>
    <row r="44099" spans="7:7">
      <c r="G44099" s="220"/>
    </row>
    <row r="44100" spans="7:7">
      <c r="G44100" s="220"/>
    </row>
    <row r="44101" spans="7:7">
      <c r="G44101" s="220"/>
    </row>
    <row r="44102" spans="7:7">
      <c r="G44102" s="220"/>
    </row>
    <row r="44103" spans="7:7">
      <c r="G44103" s="220"/>
    </row>
    <row r="44104" spans="7:7">
      <c r="G44104" s="220"/>
    </row>
    <row r="44105" spans="7:7">
      <c r="G44105" s="220"/>
    </row>
    <row r="44106" spans="7:7">
      <c r="G44106" s="220"/>
    </row>
    <row r="44107" spans="7:7">
      <c r="G44107" s="220"/>
    </row>
    <row r="44108" spans="7:7">
      <c r="G44108" s="220"/>
    </row>
    <row r="44109" spans="7:7">
      <c r="G44109" s="220"/>
    </row>
    <row r="44110" spans="7:7">
      <c r="G44110" s="220"/>
    </row>
    <row r="44111" spans="7:7">
      <c r="G44111" s="220"/>
    </row>
    <row r="44112" spans="7:7">
      <c r="G44112" s="220"/>
    </row>
    <row r="44113" spans="7:7">
      <c r="G44113" s="220"/>
    </row>
    <row r="44114" spans="7:7">
      <c r="G44114" s="220"/>
    </row>
    <row r="44115" spans="7:7">
      <c r="G44115" s="220"/>
    </row>
    <row r="44116" spans="7:7">
      <c r="G44116" s="220"/>
    </row>
    <row r="44117" spans="7:7">
      <c r="G44117" s="220"/>
    </row>
    <row r="44118" spans="7:7">
      <c r="G44118" s="220"/>
    </row>
    <row r="44119" spans="7:7">
      <c r="G44119" s="220"/>
    </row>
    <row r="44120" spans="7:7">
      <c r="G44120" s="220"/>
    </row>
    <row r="44121" spans="7:7">
      <c r="G44121" s="220"/>
    </row>
    <row r="44122" spans="7:7">
      <c r="G44122" s="220"/>
    </row>
    <row r="44123" spans="7:7">
      <c r="G44123" s="220"/>
    </row>
    <row r="44124" spans="7:7">
      <c r="G44124" s="220"/>
    </row>
    <row r="44125" spans="7:7">
      <c r="G44125" s="220"/>
    </row>
    <row r="44126" spans="7:7">
      <c r="G44126" s="220"/>
    </row>
    <row r="44127" spans="7:7">
      <c r="G44127" s="220"/>
    </row>
    <row r="44128" spans="7:7">
      <c r="G44128" s="220"/>
    </row>
    <row r="44129" spans="7:7">
      <c r="G44129" s="220"/>
    </row>
    <row r="44130" spans="7:7">
      <c r="G44130" s="220"/>
    </row>
    <row r="44131" spans="7:7">
      <c r="G44131" s="220"/>
    </row>
    <row r="44132" spans="7:7">
      <c r="G44132" s="220"/>
    </row>
    <row r="44133" spans="7:7">
      <c r="G44133" s="220"/>
    </row>
    <row r="44134" spans="7:7">
      <c r="G44134" s="220"/>
    </row>
    <row r="44135" spans="7:7">
      <c r="G44135" s="220"/>
    </row>
    <row r="44136" spans="7:7">
      <c r="G44136" s="220"/>
    </row>
    <row r="44137" spans="7:7">
      <c r="G44137" s="220"/>
    </row>
    <row r="44138" spans="7:7">
      <c r="G44138" s="220"/>
    </row>
    <row r="44139" spans="7:7">
      <c r="G44139" s="220"/>
    </row>
    <row r="44140" spans="7:7">
      <c r="G44140" s="220"/>
    </row>
    <row r="44141" spans="7:7">
      <c r="G44141" s="220"/>
    </row>
    <row r="44142" spans="7:7">
      <c r="G44142" s="220"/>
    </row>
    <row r="44143" spans="7:7">
      <c r="G44143" s="220"/>
    </row>
    <row r="44144" spans="7:7">
      <c r="G44144" s="220"/>
    </row>
    <row r="44145" spans="7:7">
      <c r="G44145" s="220"/>
    </row>
    <row r="44146" spans="7:7">
      <c r="G44146" s="220"/>
    </row>
    <row r="44147" spans="7:7">
      <c r="G44147" s="220"/>
    </row>
    <row r="44148" spans="7:7">
      <c r="G44148" s="220"/>
    </row>
    <row r="44149" spans="7:7">
      <c r="G44149" s="220"/>
    </row>
    <row r="44150" spans="7:7">
      <c r="G44150" s="220"/>
    </row>
    <row r="44151" spans="7:7">
      <c r="G44151" s="220"/>
    </row>
    <row r="44152" spans="7:7">
      <c r="G44152" s="220"/>
    </row>
    <row r="44153" spans="7:7">
      <c r="G44153" s="220"/>
    </row>
    <row r="44154" spans="7:7">
      <c r="G44154" s="220"/>
    </row>
    <row r="44155" spans="7:7">
      <c r="G44155" s="220"/>
    </row>
    <row r="44156" spans="7:7">
      <c r="G44156" s="220"/>
    </row>
    <row r="44157" spans="7:7">
      <c r="G44157" s="220"/>
    </row>
    <row r="44158" spans="7:7">
      <c r="G44158" s="220"/>
    </row>
    <row r="44159" spans="7:7">
      <c r="G44159" s="220"/>
    </row>
    <row r="44160" spans="7:7">
      <c r="G44160" s="220"/>
    </row>
    <row r="44161" spans="7:7">
      <c r="G44161" s="220"/>
    </row>
    <row r="44162" spans="7:7">
      <c r="G44162" s="220"/>
    </row>
    <row r="44163" spans="7:7">
      <c r="G44163" s="220"/>
    </row>
    <row r="44164" spans="7:7">
      <c r="G44164" s="220"/>
    </row>
    <row r="44165" spans="7:7">
      <c r="G44165" s="220"/>
    </row>
    <row r="44166" spans="7:7">
      <c r="G44166" s="220"/>
    </row>
    <row r="44167" spans="7:7">
      <c r="G44167" s="220"/>
    </row>
    <row r="44168" spans="7:7">
      <c r="G44168" s="220"/>
    </row>
    <row r="44169" spans="7:7">
      <c r="G44169" s="220"/>
    </row>
    <row r="44170" spans="7:7">
      <c r="G44170" s="220"/>
    </row>
    <row r="44171" spans="7:7">
      <c r="G44171" s="220"/>
    </row>
    <row r="44172" spans="7:7">
      <c r="G44172" s="220"/>
    </row>
    <row r="44173" spans="7:7">
      <c r="G44173" s="220"/>
    </row>
    <row r="44174" spans="7:7">
      <c r="G44174" s="220"/>
    </row>
    <row r="44175" spans="7:7">
      <c r="G44175" s="220"/>
    </row>
    <row r="44176" spans="7:7">
      <c r="G44176" s="220"/>
    </row>
    <row r="44177" spans="7:7">
      <c r="G44177" s="220"/>
    </row>
    <row r="44178" spans="7:7">
      <c r="G44178" s="220"/>
    </row>
    <row r="44179" spans="7:7">
      <c r="G44179" s="220"/>
    </row>
    <row r="44180" spans="7:7">
      <c r="G44180" s="220"/>
    </row>
    <row r="44181" spans="7:7">
      <c r="G44181" s="220"/>
    </row>
    <row r="44182" spans="7:7">
      <c r="G44182" s="220"/>
    </row>
    <row r="44183" spans="7:7">
      <c r="G44183" s="220"/>
    </row>
    <row r="44184" spans="7:7">
      <c r="G44184" s="220"/>
    </row>
    <row r="44185" spans="7:7">
      <c r="G44185" s="220"/>
    </row>
    <row r="44186" spans="7:7">
      <c r="G44186" s="220"/>
    </row>
    <row r="44187" spans="7:7">
      <c r="G44187" s="220"/>
    </row>
    <row r="44188" spans="7:7">
      <c r="G44188" s="220"/>
    </row>
    <row r="44189" spans="7:7">
      <c r="G44189" s="220"/>
    </row>
    <row r="44190" spans="7:7">
      <c r="G44190" s="220"/>
    </row>
    <row r="44191" spans="7:7">
      <c r="G44191" s="220"/>
    </row>
    <row r="44192" spans="7:7">
      <c r="G44192" s="220"/>
    </row>
    <row r="44193" spans="7:7">
      <c r="G44193" s="220"/>
    </row>
    <row r="44194" spans="7:7">
      <c r="G44194" s="220"/>
    </row>
    <row r="44195" spans="7:7">
      <c r="G44195" s="220"/>
    </row>
    <row r="44196" spans="7:7">
      <c r="G44196" s="220"/>
    </row>
    <row r="44197" spans="7:7">
      <c r="G44197" s="220"/>
    </row>
    <row r="44198" spans="7:7">
      <c r="G44198" s="220"/>
    </row>
    <row r="44199" spans="7:7">
      <c r="G44199" s="220"/>
    </row>
    <row r="44200" spans="7:7">
      <c r="G44200" s="220"/>
    </row>
    <row r="44201" spans="7:7">
      <c r="G44201" s="220"/>
    </row>
    <row r="44202" spans="7:7">
      <c r="G44202" s="220"/>
    </row>
    <row r="44203" spans="7:7">
      <c r="G44203" s="220"/>
    </row>
    <row r="44204" spans="7:7">
      <c r="G44204" s="220"/>
    </row>
    <row r="44205" spans="7:7">
      <c r="G44205" s="220"/>
    </row>
    <row r="44206" spans="7:7">
      <c r="G44206" s="220"/>
    </row>
    <row r="44207" spans="7:7">
      <c r="G44207" s="220"/>
    </row>
    <row r="44208" spans="7:7">
      <c r="G44208" s="220"/>
    </row>
    <row r="44209" spans="7:7">
      <c r="G44209" s="220"/>
    </row>
    <row r="44210" spans="7:7">
      <c r="G44210" s="220"/>
    </row>
    <row r="44211" spans="7:7">
      <c r="G44211" s="220"/>
    </row>
    <row r="44212" spans="7:7">
      <c r="G44212" s="220"/>
    </row>
    <row r="44213" spans="7:7">
      <c r="G44213" s="220"/>
    </row>
    <row r="44214" spans="7:7">
      <c r="G44214" s="220"/>
    </row>
    <row r="44215" spans="7:7">
      <c r="G44215" s="220"/>
    </row>
    <row r="44216" spans="7:7">
      <c r="G44216" s="220"/>
    </row>
    <row r="44217" spans="7:7">
      <c r="G44217" s="220"/>
    </row>
    <row r="44218" spans="7:7">
      <c r="G44218" s="220"/>
    </row>
    <row r="44219" spans="7:7">
      <c r="G44219" s="220"/>
    </row>
    <row r="44220" spans="7:7">
      <c r="G44220" s="220"/>
    </row>
    <row r="44221" spans="7:7">
      <c r="G44221" s="220"/>
    </row>
    <row r="44222" spans="7:7">
      <c r="G44222" s="220"/>
    </row>
    <row r="44223" spans="7:7">
      <c r="G44223" s="220"/>
    </row>
    <row r="44224" spans="7:7">
      <c r="G44224" s="220"/>
    </row>
    <row r="44225" spans="7:7">
      <c r="G44225" s="220"/>
    </row>
    <row r="44226" spans="7:7">
      <c r="G44226" s="220"/>
    </row>
    <row r="44227" spans="7:7">
      <c r="G44227" s="220"/>
    </row>
    <row r="44228" spans="7:7">
      <c r="G44228" s="220"/>
    </row>
    <row r="44229" spans="7:7">
      <c r="G44229" s="220"/>
    </row>
    <row r="44230" spans="7:7">
      <c r="G44230" s="220"/>
    </row>
    <row r="44231" spans="7:7">
      <c r="G44231" s="220"/>
    </row>
    <row r="44232" spans="7:7">
      <c r="G44232" s="220"/>
    </row>
    <row r="44233" spans="7:7">
      <c r="G44233" s="220"/>
    </row>
    <row r="44234" spans="7:7">
      <c r="G44234" s="220"/>
    </row>
    <row r="44235" spans="7:7">
      <c r="G44235" s="220"/>
    </row>
    <row r="44236" spans="7:7">
      <c r="G44236" s="220"/>
    </row>
    <row r="44237" spans="7:7">
      <c r="G44237" s="220"/>
    </row>
    <row r="44238" spans="7:7">
      <c r="G44238" s="220"/>
    </row>
    <row r="44239" spans="7:7">
      <c r="G44239" s="220"/>
    </row>
    <row r="44240" spans="7:7">
      <c r="G44240" s="220"/>
    </row>
    <row r="44241" spans="7:7">
      <c r="G44241" s="220"/>
    </row>
    <row r="44242" spans="7:7">
      <c r="G44242" s="220"/>
    </row>
    <row r="44243" spans="7:7">
      <c r="G44243" s="220"/>
    </row>
    <row r="44244" spans="7:7">
      <c r="G44244" s="220"/>
    </row>
    <row r="44245" spans="7:7">
      <c r="G44245" s="220"/>
    </row>
    <row r="44246" spans="7:7">
      <c r="G44246" s="220"/>
    </row>
    <row r="44247" spans="7:7">
      <c r="G44247" s="220"/>
    </row>
    <row r="44248" spans="7:7">
      <c r="G44248" s="220"/>
    </row>
    <row r="44249" spans="7:7">
      <c r="G44249" s="220"/>
    </row>
    <row r="44250" spans="7:7">
      <c r="G44250" s="220"/>
    </row>
    <row r="44251" spans="7:7">
      <c r="G44251" s="220"/>
    </row>
    <row r="44252" spans="7:7">
      <c r="G44252" s="220"/>
    </row>
    <row r="44253" spans="7:7">
      <c r="G44253" s="220"/>
    </row>
    <row r="44254" spans="7:7">
      <c r="G44254" s="220"/>
    </row>
    <row r="44255" spans="7:7">
      <c r="G44255" s="220"/>
    </row>
    <row r="44256" spans="7:7">
      <c r="G44256" s="220"/>
    </row>
    <row r="44257" spans="7:7">
      <c r="G44257" s="220"/>
    </row>
    <row r="44258" spans="7:7">
      <c r="G44258" s="220"/>
    </row>
    <row r="44259" spans="7:7">
      <c r="G44259" s="220"/>
    </row>
    <row r="44260" spans="7:7">
      <c r="G44260" s="220"/>
    </row>
    <row r="44261" spans="7:7">
      <c r="G44261" s="220"/>
    </row>
    <row r="44262" spans="7:7">
      <c r="G44262" s="220"/>
    </row>
    <row r="44263" spans="7:7">
      <c r="G44263" s="220"/>
    </row>
    <row r="44264" spans="7:7">
      <c r="G44264" s="220"/>
    </row>
    <row r="44265" spans="7:7">
      <c r="G44265" s="220"/>
    </row>
    <row r="44266" spans="7:7">
      <c r="G44266" s="220"/>
    </row>
    <row r="44267" spans="7:7">
      <c r="G44267" s="220"/>
    </row>
    <row r="44268" spans="7:7">
      <c r="G44268" s="220"/>
    </row>
    <row r="44269" spans="7:7">
      <c r="G44269" s="220"/>
    </row>
    <row r="44270" spans="7:7">
      <c r="G44270" s="220"/>
    </row>
    <row r="44271" spans="7:7">
      <c r="G44271" s="220"/>
    </row>
    <row r="44272" spans="7:7">
      <c r="G44272" s="220"/>
    </row>
    <row r="44273" spans="7:7">
      <c r="G44273" s="220"/>
    </row>
    <row r="44274" spans="7:7">
      <c r="G44274" s="220"/>
    </row>
    <row r="44275" spans="7:7">
      <c r="G44275" s="220"/>
    </row>
    <row r="44276" spans="7:7">
      <c r="G44276" s="220"/>
    </row>
    <row r="44277" spans="7:7">
      <c r="G44277" s="220"/>
    </row>
    <row r="44278" spans="7:7">
      <c r="G44278" s="220"/>
    </row>
    <row r="44279" spans="7:7">
      <c r="G44279" s="220"/>
    </row>
    <row r="44280" spans="7:7">
      <c r="G44280" s="220"/>
    </row>
    <row r="44281" spans="7:7">
      <c r="G44281" s="220"/>
    </row>
    <row r="44282" spans="7:7">
      <c r="G44282" s="220"/>
    </row>
    <row r="44283" spans="7:7">
      <c r="G44283" s="220"/>
    </row>
    <row r="44284" spans="7:7">
      <c r="G44284" s="220"/>
    </row>
    <row r="44285" spans="7:7">
      <c r="G44285" s="220"/>
    </row>
    <row r="44286" spans="7:7">
      <c r="G44286" s="220"/>
    </row>
    <row r="44287" spans="7:7">
      <c r="G44287" s="220"/>
    </row>
    <row r="44288" spans="7:7">
      <c r="G44288" s="220"/>
    </row>
    <row r="44289" spans="7:7">
      <c r="G44289" s="220"/>
    </row>
    <row r="44290" spans="7:7">
      <c r="G44290" s="220"/>
    </row>
    <row r="44291" spans="7:7">
      <c r="G44291" s="220"/>
    </row>
    <row r="44292" spans="7:7">
      <c r="G44292" s="220"/>
    </row>
    <row r="44293" spans="7:7">
      <c r="G44293" s="220"/>
    </row>
    <row r="44294" spans="7:7">
      <c r="G44294" s="220"/>
    </row>
    <row r="44295" spans="7:7">
      <c r="G44295" s="220"/>
    </row>
    <row r="44296" spans="7:7">
      <c r="G44296" s="220"/>
    </row>
    <row r="44297" spans="7:7">
      <c r="G44297" s="220"/>
    </row>
    <row r="44298" spans="7:7">
      <c r="G44298" s="220"/>
    </row>
    <row r="44299" spans="7:7">
      <c r="G44299" s="220"/>
    </row>
    <row r="44300" spans="7:7">
      <c r="G44300" s="220"/>
    </row>
    <row r="44301" spans="7:7">
      <c r="G44301" s="220"/>
    </row>
    <row r="44302" spans="7:7">
      <c r="G44302" s="220"/>
    </row>
    <row r="44303" spans="7:7">
      <c r="G44303" s="220"/>
    </row>
    <row r="44304" spans="7:7">
      <c r="G44304" s="220"/>
    </row>
    <row r="44305" spans="7:7">
      <c r="G44305" s="220"/>
    </row>
    <row r="44306" spans="7:7">
      <c r="G44306" s="220"/>
    </row>
    <row r="44307" spans="7:7">
      <c r="G44307" s="220"/>
    </row>
    <row r="44308" spans="7:7">
      <c r="G44308" s="220"/>
    </row>
    <row r="44309" spans="7:7">
      <c r="G44309" s="220"/>
    </row>
    <row r="44310" spans="7:7">
      <c r="G44310" s="220"/>
    </row>
    <row r="44311" spans="7:7">
      <c r="G44311" s="220"/>
    </row>
    <row r="44312" spans="7:7">
      <c r="G44312" s="220"/>
    </row>
    <row r="44313" spans="7:7">
      <c r="G44313" s="220"/>
    </row>
    <row r="44314" spans="7:7">
      <c r="G44314" s="220"/>
    </row>
    <row r="44315" spans="7:7">
      <c r="G44315" s="220"/>
    </row>
    <row r="44316" spans="7:7">
      <c r="G44316" s="220"/>
    </row>
    <row r="44317" spans="7:7">
      <c r="G44317" s="220"/>
    </row>
    <row r="44318" spans="7:7">
      <c r="G44318" s="220"/>
    </row>
    <row r="44319" spans="7:7">
      <c r="G44319" s="220"/>
    </row>
    <row r="44320" spans="7:7">
      <c r="G44320" s="220"/>
    </row>
    <row r="44321" spans="7:7">
      <c r="G44321" s="220"/>
    </row>
    <row r="44322" spans="7:7">
      <c r="G44322" s="220"/>
    </row>
    <row r="44323" spans="7:7">
      <c r="G44323" s="220"/>
    </row>
    <row r="44324" spans="7:7">
      <c r="G44324" s="220"/>
    </row>
    <row r="44325" spans="7:7">
      <c r="G44325" s="220"/>
    </row>
    <row r="44326" spans="7:7">
      <c r="G44326" s="220"/>
    </row>
    <row r="44327" spans="7:7">
      <c r="G44327" s="220"/>
    </row>
    <row r="44328" spans="7:7">
      <c r="G44328" s="220"/>
    </row>
    <row r="44329" spans="7:7">
      <c r="G44329" s="220"/>
    </row>
    <row r="44330" spans="7:7">
      <c r="G44330" s="220"/>
    </row>
    <row r="44331" spans="7:7">
      <c r="G44331" s="220"/>
    </row>
    <row r="44332" spans="7:7">
      <c r="G44332" s="220"/>
    </row>
    <row r="44333" spans="7:7">
      <c r="G44333" s="220"/>
    </row>
    <row r="44334" spans="7:7">
      <c r="G44334" s="220"/>
    </row>
    <row r="44335" spans="7:7">
      <c r="G44335" s="220"/>
    </row>
    <row r="44336" spans="7:7">
      <c r="G44336" s="220"/>
    </row>
    <row r="44337" spans="7:7">
      <c r="G44337" s="220"/>
    </row>
    <row r="44338" spans="7:7">
      <c r="G44338" s="220"/>
    </row>
    <row r="44339" spans="7:7">
      <c r="G44339" s="220"/>
    </row>
    <row r="44340" spans="7:7">
      <c r="G44340" s="220"/>
    </row>
    <row r="44341" spans="7:7">
      <c r="G44341" s="220"/>
    </row>
    <row r="44342" spans="7:7">
      <c r="G44342" s="220"/>
    </row>
    <row r="44343" spans="7:7">
      <c r="G44343" s="220"/>
    </row>
    <row r="44344" spans="7:7">
      <c r="G44344" s="220"/>
    </row>
    <row r="44345" spans="7:7">
      <c r="G44345" s="220"/>
    </row>
    <row r="44346" spans="7:7">
      <c r="G44346" s="220"/>
    </row>
    <row r="44347" spans="7:7">
      <c r="G44347" s="220"/>
    </row>
    <row r="44348" spans="7:7">
      <c r="G44348" s="220"/>
    </row>
    <row r="44349" spans="7:7">
      <c r="G44349" s="220"/>
    </row>
    <row r="44350" spans="7:7">
      <c r="G44350" s="220"/>
    </row>
    <row r="44351" spans="7:7">
      <c r="G44351" s="220"/>
    </row>
    <row r="44352" spans="7:7">
      <c r="G44352" s="220"/>
    </row>
    <row r="44353" spans="7:7">
      <c r="G44353" s="220"/>
    </row>
    <row r="44354" spans="7:7">
      <c r="G44354" s="220"/>
    </row>
    <row r="44355" spans="7:7">
      <c r="G44355" s="220"/>
    </row>
    <row r="44356" spans="7:7">
      <c r="G44356" s="220"/>
    </row>
    <row r="44357" spans="7:7">
      <c r="G44357" s="220"/>
    </row>
    <row r="44358" spans="7:7">
      <c r="G44358" s="220"/>
    </row>
    <row r="44359" spans="7:7">
      <c r="G44359" s="220"/>
    </row>
    <row r="44360" spans="7:7">
      <c r="G44360" s="220"/>
    </row>
    <row r="44361" spans="7:7">
      <c r="G44361" s="220"/>
    </row>
    <row r="44362" spans="7:7">
      <c r="G44362" s="220"/>
    </row>
    <row r="44363" spans="7:7">
      <c r="G44363" s="220"/>
    </row>
    <row r="44364" spans="7:7">
      <c r="G44364" s="220"/>
    </row>
    <row r="44365" spans="7:7">
      <c r="G44365" s="220"/>
    </row>
    <row r="44366" spans="7:7">
      <c r="G44366" s="220"/>
    </row>
    <row r="44367" spans="7:7">
      <c r="G44367" s="220"/>
    </row>
    <row r="44368" spans="7:7">
      <c r="G44368" s="220"/>
    </row>
    <row r="44369" spans="7:7">
      <c r="G44369" s="220"/>
    </row>
    <row r="44370" spans="7:7">
      <c r="G44370" s="220"/>
    </row>
    <row r="44371" spans="7:7">
      <c r="G44371" s="220"/>
    </row>
    <row r="44372" spans="7:7">
      <c r="G44372" s="220"/>
    </row>
    <row r="44373" spans="7:7">
      <c r="G44373" s="220"/>
    </row>
    <row r="44374" spans="7:7">
      <c r="G44374" s="220"/>
    </row>
    <row r="44375" spans="7:7">
      <c r="G44375" s="220"/>
    </row>
    <row r="44376" spans="7:7">
      <c r="G44376" s="220"/>
    </row>
    <row r="44377" spans="7:7">
      <c r="G44377" s="220"/>
    </row>
    <row r="44378" spans="7:7">
      <c r="G44378" s="220"/>
    </row>
    <row r="44379" spans="7:7">
      <c r="G44379" s="220"/>
    </row>
    <row r="44380" spans="7:7">
      <c r="G44380" s="220"/>
    </row>
    <row r="44381" spans="7:7">
      <c r="G44381" s="220"/>
    </row>
    <row r="44382" spans="7:7">
      <c r="G44382" s="220"/>
    </row>
    <row r="44383" spans="7:7">
      <c r="G44383" s="220"/>
    </row>
    <row r="44384" spans="7:7">
      <c r="G44384" s="220"/>
    </row>
    <row r="44385" spans="7:7">
      <c r="G44385" s="220"/>
    </row>
    <row r="44386" spans="7:7">
      <c r="G44386" s="220"/>
    </row>
    <row r="44387" spans="7:7">
      <c r="G44387" s="220"/>
    </row>
    <row r="44388" spans="7:7">
      <c r="G44388" s="220"/>
    </row>
    <row r="44389" spans="7:7">
      <c r="G44389" s="220"/>
    </row>
    <row r="44390" spans="7:7">
      <c r="G44390" s="220"/>
    </row>
    <row r="44391" spans="7:7">
      <c r="G44391" s="220"/>
    </row>
    <row r="44392" spans="7:7">
      <c r="G44392" s="220"/>
    </row>
    <row r="44393" spans="7:7">
      <c r="G44393" s="220"/>
    </row>
    <row r="44394" spans="7:7">
      <c r="G44394" s="220"/>
    </row>
    <row r="44395" spans="7:7">
      <c r="G44395" s="220"/>
    </row>
    <row r="44396" spans="7:7">
      <c r="G44396" s="220"/>
    </row>
    <row r="44397" spans="7:7">
      <c r="G44397" s="220"/>
    </row>
    <row r="44398" spans="7:7">
      <c r="G44398" s="220"/>
    </row>
    <row r="44399" spans="7:7">
      <c r="G44399" s="220"/>
    </row>
    <row r="44400" spans="7:7">
      <c r="G44400" s="220"/>
    </row>
    <row r="44401" spans="7:7">
      <c r="G44401" s="220"/>
    </row>
    <row r="44402" spans="7:7">
      <c r="G44402" s="220"/>
    </row>
    <row r="44403" spans="7:7">
      <c r="G44403" s="220"/>
    </row>
    <row r="44404" spans="7:7">
      <c r="G44404" s="220"/>
    </row>
    <row r="44405" spans="7:7">
      <c r="G44405" s="220"/>
    </row>
    <row r="44406" spans="7:7">
      <c r="G44406" s="220"/>
    </row>
    <row r="44407" spans="7:7">
      <c r="G44407" s="220"/>
    </row>
    <row r="44408" spans="7:7">
      <c r="G44408" s="220"/>
    </row>
    <row r="44409" spans="7:7">
      <c r="G44409" s="220"/>
    </row>
    <row r="44410" spans="7:7">
      <c r="G44410" s="220"/>
    </row>
    <row r="44411" spans="7:7">
      <c r="G44411" s="220"/>
    </row>
    <row r="44412" spans="7:7">
      <c r="G44412" s="220"/>
    </row>
    <row r="44413" spans="7:7">
      <c r="G44413" s="220"/>
    </row>
    <row r="44414" spans="7:7">
      <c r="G44414" s="220"/>
    </row>
    <row r="44415" spans="7:7">
      <c r="G44415" s="220"/>
    </row>
    <row r="44416" spans="7:7">
      <c r="G44416" s="220"/>
    </row>
    <row r="44417" spans="7:7">
      <c r="G44417" s="220"/>
    </row>
    <row r="44418" spans="7:7">
      <c r="G44418" s="220"/>
    </row>
    <row r="44419" spans="7:7">
      <c r="G44419" s="220"/>
    </row>
    <row r="44420" spans="7:7">
      <c r="G44420" s="220"/>
    </row>
    <row r="44421" spans="7:7">
      <c r="G44421" s="220"/>
    </row>
    <row r="44422" spans="7:7">
      <c r="G44422" s="220"/>
    </row>
    <row r="44423" spans="7:7">
      <c r="G44423" s="220"/>
    </row>
    <row r="44424" spans="7:7">
      <c r="G44424" s="220"/>
    </row>
    <row r="44425" spans="7:7">
      <c r="G44425" s="220"/>
    </row>
    <row r="44426" spans="7:7">
      <c r="G44426" s="220"/>
    </row>
    <row r="44427" spans="7:7">
      <c r="G44427" s="220"/>
    </row>
    <row r="44428" spans="7:7">
      <c r="G44428" s="220"/>
    </row>
    <row r="44429" spans="7:7">
      <c r="G44429" s="220"/>
    </row>
    <row r="44430" spans="7:7">
      <c r="G44430" s="220"/>
    </row>
    <row r="44431" spans="7:7">
      <c r="G44431" s="220"/>
    </row>
    <row r="44432" spans="7:7">
      <c r="G44432" s="220"/>
    </row>
    <row r="44433" spans="7:7">
      <c r="G44433" s="220"/>
    </row>
    <row r="44434" spans="7:7">
      <c r="G44434" s="220"/>
    </row>
    <row r="44435" spans="7:7">
      <c r="G44435" s="220"/>
    </row>
    <row r="44436" spans="7:7">
      <c r="G44436" s="220"/>
    </row>
    <row r="44437" spans="7:7">
      <c r="G44437" s="220"/>
    </row>
    <row r="44438" spans="7:7">
      <c r="G44438" s="220"/>
    </row>
    <row r="44439" spans="7:7">
      <c r="G44439" s="220"/>
    </row>
    <row r="44440" spans="7:7">
      <c r="G44440" s="220"/>
    </row>
    <row r="44441" spans="7:7">
      <c r="G44441" s="220"/>
    </row>
    <row r="44442" spans="7:7">
      <c r="G44442" s="220"/>
    </row>
    <row r="44443" spans="7:7">
      <c r="G44443" s="220"/>
    </row>
    <row r="44444" spans="7:7">
      <c r="G44444" s="220"/>
    </row>
    <row r="44445" spans="7:7">
      <c r="G44445" s="220"/>
    </row>
    <row r="44446" spans="7:7">
      <c r="G44446" s="220"/>
    </row>
    <row r="44447" spans="7:7">
      <c r="G44447" s="220"/>
    </row>
    <row r="44448" spans="7:7">
      <c r="G44448" s="220"/>
    </row>
    <row r="44449" spans="7:7">
      <c r="G44449" s="220"/>
    </row>
    <row r="44450" spans="7:7">
      <c r="G44450" s="220"/>
    </row>
    <row r="44451" spans="7:7">
      <c r="G44451" s="220"/>
    </row>
    <row r="44452" spans="7:7">
      <c r="G44452" s="220"/>
    </row>
    <row r="44453" spans="7:7">
      <c r="G44453" s="220"/>
    </row>
    <row r="44454" spans="7:7">
      <c r="G44454" s="220"/>
    </row>
    <row r="44455" spans="7:7">
      <c r="G44455" s="220"/>
    </row>
    <row r="44456" spans="7:7">
      <c r="G44456" s="220"/>
    </row>
    <row r="44457" spans="7:7">
      <c r="G44457" s="220"/>
    </row>
    <row r="44458" spans="7:7">
      <c r="G44458" s="220"/>
    </row>
    <row r="44459" spans="7:7">
      <c r="G44459" s="220"/>
    </row>
    <row r="44460" spans="7:7">
      <c r="G44460" s="220"/>
    </row>
    <row r="44461" spans="7:7">
      <c r="G44461" s="220"/>
    </row>
    <row r="44462" spans="7:7">
      <c r="G44462" s="220"/>
    </row>
    <row r="44463" spans="7:7">
      <c r="G44463" s="220"/>
    </row>
    <row r="44464" spans="7:7">
      <c r="G44464" s="220"/>
    </row>
    <row r="44465" spans="7:7">
      <c r="G44465" s="220"/>
    </row>
    <row r="44466" spans="7:7">
      <c r="G44466" s="220"/>
    </row>
    <row r="44467" spans="7:7">
      <c r="G44467" s="220"/>
    </row>
    <row r="44468" spans="7:7">
      <c r="G44468" s="220"/>
    </row>
    <row r="44469" spans="7:7">
      <c r="G44469" s="220"/>
    </row>
    <row r="44470" spans="7:7">
      <c r="G44470" s="220"/>
    </row>
    <row r="44471" spans="7:7">
      <c r="G44471" s="220"/>
    </row>
    <row r="44472" spans="7:7">
      <c r="G44472" s="220"/>
    </row>
    <row r="44473" spans="7:7">
      <c r="G44473" s="220"/>
    </row>
    <row r="44474" spans="7:7">
      <c r="G44474" s="220"/>
    </row>
    <row r="44475" spans="7:7">
      <c r="G44475" s="220"/>
    </row>
    <row r="44476" spans="7:7">
      <c r="G44476" s="220"/>
    </row>
    <row r="44477" spans="7:7">
      <c r="G44477" s="220"/>
    </row>
    <row r="44478" spans="7:7">
      <c r="G44478" s="220"/>
    </row>
    <row r="44479" spans="7:7">
      <c r="G44479" s="220"/>
    </row>
    <row r="44480" spans="7:7">
      <c r="G44480" s="220"/>
    </row>
    <row r="44481" spans="7:7">
      <c r="G44481" s="220"/>
    </row>
    <row r="44482" spans="7:7">
      <c r="G44482" s="220"/>
    </row>
    <row r="44483" spans="7:7">
      <c r="G44483" s="220"/>
    </row>
    <row r="44484" spans="7:7">
      <c r="G44484" s="220"/>
    </row>
    <row r="44485" spans="7:7">
      <c r="G44485" s="220"/>
    </row>
    <row r="44486" spans="7:7">
      <c r="G44486" s="220"/>
    </row>
    <row r="44487" spans="7:7">
      <c r="G44487" s="220"/>
    </row>
    <row r="44488" spans="7:7">
      <c r="G44488" s="220"/>
    </row>
    <row r="44489" spans="7:7">
      <c r="G44489" s="220"/>
    </row>
    <row r="44490" spans="7:7">
      <c r="G44490" s="220"/>
    </row>
    <row r="44491" spans="7:7">
      <c r="G44491" s="220"/>
    </row>
    <row r="44492" spans="7:7">
      <c r="G44492" s="220"/>
    </row>
    <row r="44493" spans="7:7">
      <c r="G44493" s="220"/>
    </row>
    <row r="44494" spans="7:7">
      <c r="G44494" s="220"/>
    </row>
    <row r="44495" spans="7:7">
      <c r="G44495" s="220"/>
    </row>
    <row r="44496" spans="7:7">
      <c r="G44496" s="220"/>
    </row>
    <row r="44497" spans="7:7">
      <c r="G44497" s="220"/>
    </row>
    <row r="44498" spans="7:7">
      <c r="G44498" s="220"/>
    </row>
    <row r="44499" spans="7:7">
      <c r="G44499" s="220"/>
    </row>
    <row r="44500" spans="7:7">
      <c r="G44500" s="220"/>
    </row>
    <row r="44501" spans="7:7">
      <c r="G44501" s="220"/>
    </row>
    <row r="44502" spans="7:7">
      <c r="G44502" s="220"/>
    </row>
    <row r="44503" spans="7:7">
      <c r="G44503" s="220"/>
    </row>
    <row r="44504" spans="7:7">
      <c r="G44504" s="220"/>
    </row>
    <row r="44505" spans="7:7">
      <c r="G44505" s="220"/>
    </row>
    <row r="44506" spans="7:7">
      <c r="G44506" s="220"/>
    </row>
    <row r="44507" spans="7:7">
      <c r="G44507" s="220"/>
    </row>
    <row r="44508" spans="7:7">
      <c r="G44508" s="220"/>
    </row>
    <row r="44509" spans="7:7">
      <c r="G44509" s="220"/>
    </row>
    <row r="44510" spans="7:7">
      <c r="G44510" s="220"/>
    </row>
    <row r="44511" spans="7:7">
      <c r="G44511" s="220"/>
    </row>
    <row r="44512" spans="7:7">
      <c r="G44512" s="220"/>
    </row>
    <row r="44513" spans="7:7">
      <c r="G44513" s="220"/>
    </row>
    <row r="44514" spans="7:7">
      <c r="G44514" s="220"/>
    </row>
    <row r="44515" spans="7:7">
      <c r="G44515" s="220"/>
    </row>
    <row r="44516" spans="7:7">
      <c r="G44516" s="220"/>
    </row>
    <row r="44517" spans="7:7">
      <c r="G44517" s="220"/>
    </row>
    <row r="44518" spans="7:7">
      <c r="G44518" s="220"/>
    </row>
    <row r="44519" spans="7:7">
      <c r="G44519" s="220"/>
    </row>
    <row r="44520" spans="7:7">
      <c r="G44520" s="220"/>
    </row>
    <row r="44521" spans="7:7">
      <c r="G44521" s="220"/>
    </row>
    <row r="44522" spans="7:7">
      <c r="G44522" s="220"/>
    </row>
    <row r="44523" spans="7:7">
      <c r="G44523" s="220"/>
    </row>
    <row r="44524" spans="7:7">
      <c r="G44524" s="220"/>
    </row>
    <row r="44525" spans="7:7">
      <c r="G44525" s="220"/>
    </row>
    <row r="44526" spans="7:7">
      <c r="G44526" s="220"/>
    </row>
    <row r="44527" spans="7:7">
      <c r="G44527" s="220"/>
    </row>
    <row r="44528" spans="7:7">
      <c r="G44528" s="220"/>
    </row>
    <row r="44529" spans="7:7">
      <c r="G44529" s="220"/>
    </row>
    <row r="44530" spans="7:7">
      <c r="G44530" s="220"/>
    </row>
    <row r="44531" spans="7:7">
      <c r="G44531" s="220"/>
    </row>
    <row r="44532" spans="7:7">
      <c r="G44532" s="220"/>
    </row>
    <row r="44533" spans="7:7">
      <c r="G44533" s="220"/>
    </row>
    <row r="44534" spans="7:7">
      <c r="G44534" s="220"/>
    </row>
    <row r="44535" spans="7:7">
      <c r="G44535" s="220"/>
    </row>
    <row r="44536" spans="7:7">
      <c r="G44536" s="220"/>
    </row>
    <row r="44537" spans="7:7">
      <c r="G44537" s="220"/>
    </row>
    <row r="44538" spans="7:7">
      <c r="G44538" s="220"/>
    </row>
    <row r="44539" spans="7:7">
      <c r="G44539" s="220"/>
    </row>
    <row r="44540" spans="7:7">
      <c r="G44540" s="220"/>
    </row>
    <row r="44541" spans="7:7">
      <c r="G44541" s="220"/>
    </row>
    <row r="44542" spans="7:7">
      <c r="G44542" s="220"/>
    </row>
    <row r="44543" spans="7:7">
      <c r="G44543" s="220"/>
    </row>
    <row r="44544" spans="7:7">
      <c r="G44544" s="220"/>
    </row>
    <row r="44545" spans="7:7">
      <c r="G44545" s="220"/>
    </row>
    <row r="44546" spans="7:7">
      <c r="G44546" s="220"/>
    </row>
    <row r="44547" spans="7:7">
      <c r="G44547" s="220"/>
    </row>
    <row r="44548" spans="7:7">
      <c r="G44548" s="220"/>
    </row>
    <row r="44549" spans="7:7">
      <c r="G44549" s="220"/>
    </row>
    <row r="44550" spans="7:7">
      <c r="G44550" s="220"/>
    </row>
    <row r="44551" spans="7:7">
      <c r="G44551" s="220"/>
    </row>
    <row r="44552" spans="7:7">
      <c r="G44552" s="220"/>
    </row>
    <row r="44553" spans="7:7">
      <c r="G44553" s="220"/>
    </row>
    <row r="44554" spans="7:7">
      <c r="G44554" s="220"/>
    </row>
    <row r="44555" spans="7:7">
      <c r="G44555" s="220"/>
    </row>
    <row r="44556" spans="7:7">
      <c r="G44556" s="220"/>
    </row>
    <row r="44557" spans="7:7">
      <c r="G44557" s="220"/>
    </row>
    <row r="44558" spans="7:7">
      <c r="G44558" s="220"/>
    </row>
    <row r="44559" spans="7:7">
      <c r="G44559" s="220"/>
    </row>
    <row r="44560" spans="7:7">
      <c r="G44560" s="220"/>
    </row>
    <row r="44561" spans="7:7">
      <c r="G44561" s="220"/>
    </row>
    <row r="44562" spans="7:7">
      <c r="G44562" s="220"/>
    </row>
    <row r="44563" spans="7:7">
      <c r="G44563" s="220"/>
    </row>
    <row r="44564" spans="7:7">
      <c r="G44564" s="220"/>
    </row>
    <row r="44565" spans="7:7">
      <c r="G44565" s="220"/>
    </row>
    <row r="44566" spans="7:7">
      <c r="G44566" s="220"/>
    </row>
    <row r="44567" spans="7:7">
      <c r="G44567" s="220"/>
    </row>
    <row r="44568" spans="7:7">
      <c r="G44568" s="220"/>
    </row>
    <row r="44569" spans="7:7">
      <c r="G44569" s="220"/>
    </row>
    <row r="44570" spans="7:7">
      <c r="G44570" s="220"/>
    </row>
    <row r="44571" spans="7:7">
      <c r="G44571" s="220"/>
    </row>
    <row r="44572" spans="7:7">
      <c r="G44572" s="220"/>
    </row>
    <row r="44573" spans="7:7">
      <c r="G44573" s="220"/>
    </row>
    <row r="44574" spans="7:7">
      <c r="G44574" s="220"/>
    </row>
    <row r="44575" spans="7:7">
      <c r="G44575" s="220"/>
    </row>
    <row r="44576" spans="7:7">
      <c r="G44576" s="220"/>
    </row>
    <row r="44577" spans="7:7">
      <c r="G44577" s="220"/>
    </row>
    <row r="44578" spans="7:7">
      <c r="G44578" s="220"/>
    </row>
    <row r="44579" spans="7:7">
      <c r="G44579" s="220"/>
    </row>
    <row r="44580" spans="7:7">
      <c r="G44580" s="220"/>
    </row>
    <row r="44581" spans="7:7">
      <c r="G44581" s="220"/>
    </row>
    <row r="44582" spans="7:7">
      <c r="G44582" s="220"/>
    </row>
    <row r="44583" spans="7:7">
      <c r="G44583" s="220"/>
    </row>
    <row r="44584" spans="7:7">
      <c r="G44584" s="220"/>
    </row>
    <row r="44585" spans="7:7">
      <c r="G44585" s="220"/>
    </row>
    <row r="44586" spans="7:7">
      <c r="G44586" s="220"/>
    </row>
    <row r="44587" spans="7:7">
      <c r="G44587" s="220"/>
    </row>
    <row r="44588" spans="7:7">
      <c r="G44588" s="220"/>
    </row>
    <row r="44589" spans="7:7">
      <c r="G44589" s="220"/>
    </row>
    <row r="44590" spans="7:7">
      <c r="G44590" s="220"/>
    </row>
    <row r="44591" spans="7:7">
      <c r="G44591" s="220"/>
    </row>
    <row r="44592" spans="7:7">
      <c r="G44592" s="220"/>
    </row>
    <row r="44593" spans="7:7">
      <c r="G44593" s="220"/>
    </row>
    <row r="44594" spans="7:7">
      <c r="G44594" s="220"/>
    </row>
    <row r="44595" spans="7:7">
      <c r="G44595" s="220"/>
    </row>
    <row r="44596" spans="7:7">
      <c r="G44596" s="220"/>
    </row>
    <row r="44597" spans="7:7">
      <c r="G44597" s="220"/>
    </row>
    <row r="44598" spans="7:7">
      <c r="G44598" s="220"/>
    </row>
    <row r="44599" spans="7:7">
      <c r="G44599" s="220"/>
    </row>
    <row r="44600" spans="7:7">
      <c r="G44600" s="220"/>
    </row>
    <row r="44601" spans="7:7">
      <c r="G44601" s="220"/>
    </row>
    <row r="44602" spans="7:7">
      <c r="G44602" s="220"/>
    </row>
    <row r="44603" spans="7:7">
      <c r="G44603" s="220"/>
    </row>
    <row r="44604" spans="7:7">
      <c r="G44604" s="220"/>
    </row>
    <row r="44605" spans="7:7">
      <c r="G44605" s="220"/>
    </row>
    <row r="44606" spans="7:7">
      <c r="G44606" s="220"/>
    </row>
    <row r="44607" spans="7:7">
      <c r="G44607" s="220"/>
    </row>
    <row r="44608" spans="7:7">
      <c r="G44608" s="220"/>
    </row>
    <row r="44609" spans="7:7">
      <c r="G44609" s="220"/>
    </row>
    <row r="44610" spans="7:7">
      <c r="G44610" s="220"/>
    </row>
    <row r="44611" spans="7:7">
      <c r="G44611" s="220"/>
    </row>
    <row r="44612" spans="7:7">
      <c r="G44612" s="220"/>
    </row>
    <row r="44613" spans="7:7">
      <c r="G44613" s="220"/>
    </row>
    <row r="44614" spans="7:7">
      <c r="G44614" s="220"/>
    </row>
    <row r="44615" spans="7:7">
      <c r="G44615" s="220"/>
    </row>
    <row r="44616" spans="7:7">
      <c r="G44616" s="220"/>
    </row>
    <row r="44617" spans="7:7">
      <c r="G44617" s="220"/>
    </row>
    <row r="44618" spans="7:7">
      <c r="G44618" s="220"/>
    </row>
    <row r="44619" spans="7:7">
      <c r="G44619" s="220"/>
    </row>
    <row r="44620" spans="7:7">
      <c r="G44620" s="220"/>
    </row>
    <row r="44621" spans="7:7">
      <c r="G44621" s="220"/>
    </row>
    <row r="44622" spans="7:7">
      <c r="G44622" s="220"/>
    </row>
    <row r="44623" spans="7:7">
      <c r="G44623" s="220"/>
    </row>
    <row r="44624" spans="7:7">
      <c r="G44624" s="220"/>
    </row>
    <row r="44625" spans="7:7">
      <c r="G44625" s="220"/>
    </row>
    <row r="44626" spans="7:7">
      <c r="G44626" s="220"/>
    </row>
    <row r="44627" spans="7:7">
      <c r="G44627" s="220"/>
    </row>
    <row r="44628" spans="7:7">
      <c r="G44628" s="220"/>
    </row>
    <row r="44629" spans="7:7">
      <c r="G44629" s="220"/>
    </row>
    <row r="44630" spans="7:7">
      <c r="G44630" s="220"/>
    </row>
    <row r="44631" spans="7:7">
      <c r="G44631" s="220"/>
    </row>
    <row r="44632" spans="7:7">
      <c r="G44632" s="220"/>
    </row>
    <row r="44633" spans="7:7">
      <c r="G44633" s="220"/>
    </row>
    <row r="44634" spans="7:7">
      <c r="G44634" s="220"/>
    </row>
    <row r="44635" spans="7:7">
      <c r="G44635" s="220"/>
    </row>
    <row r="44636" spans="7:7">
      <c r="G44636" s="220"/>
    </row>
    <row r="44637" spans="7:7">
      <c r="G44637" s="220"/>
    </row>
    <row r="44638" spans="7:7">
      <c r="G44638" s="220"/>
    </row>
    <row r="44639" spans="7:7">
      <c r="G44639" s="220"/>
    </row>
    <row r="44640" spans="7:7">
      <c r="G44640" s="220"/>
    </row>
    <row r="44641" spans="7:7">
      <c r="G44641" s="220"/>
    </row>
    <row r="44642" spans="7:7">
      <c r="G44642" s="220"/>
    </row>
    <row r="44643" spans="7:7">
      <c r="G44643" s="220"/>
    </row>
    <row r="44644" spans="7:7">
      <c r="G44644" s="220"/>
    </row>
    <row r="44645" spans="7:7">
      <c r="G44645" s="220"/>
    </row>
    <row r="44646" spans="7:7">
      <c r="G44646" s="220"/>
    </row>
    <row r="44647" spans="7:7">
      <c r="G44647" s="220"/>
    </row>
    <row r="44648" spans="7:7">
      <c r="G44648" s="220"/>
    </row>
    <row r="44649" spans="7:7">
      <c r="G44649" s="220"/>
    </row>
    <row r="44650" spans="7:7">
      <c r="G44650" s="220"/>
    </row>
    <row r="44651" spans="7:7">
      <c r="G44651" s="220"/>
    </row>
    <row r="44652" spans="7:7">
      <c r="G44652" s="220"/>
    </row>
    <row r="44653" spans="7:7">
      <c r="G44653" s="220"/>
    </row>
    <row r="44654" spans="7:7">
      <c r="G44654" s="220"/>
    </row>
    <row r="44655" spans="7:7">
      <c r="G44655" s="220"/>
    </row>
    <row r="44656" spans="7:7">
      <c r="G44656" s="220"/>
    </row>
    <row r="44657" spans="7:7">
      <c r="G44657" s="220"/>
    </row>
    <row r="44658" spans="7:7">
      <c r="G44658" s="220"/>
    </row>
    <row r="44659" spans="7:7">
      <c r="G44659" s="220"/>
    </row>
    <row r="44660" spans="7:7">
      <c r="G44660" s="220"/>
    </row>
    <row r="44661" spans="7:7">
      <c r="G44661" s="220"/>
    </row>
    <row r="44662" spans="7:7">
      <c r="G44662" s="220"/>
    </row>
    <row r="44663" spans="7:7">
      <c r="G44663" s="220"/>
    </row>
    <row r="44664" spans="7:7">
      <c r="G44664" s="220"/>
    </row>
    <row r="44665" spans="7:7">
      <c r="G44665" s="220"/>
    </row>
    <row r="44666" spans="7:7">
      <c r="G44666" s="220"/>
    </row>
    <row r="44667" spans="7:7">
      <c r="G44667" s="220"/>
    </row>
    <row r="44668" spans="7:7">
      <c r="G44668" s="220"/>
    </row>
    <row r="44669" spans="7:7">
      <c r="G44669" s="220"/>
    </row>
    <row r="44670" spans="7:7">
      <c r="G44670" s="220"/>
    </row>
    <row r="44671" spans="7:7">
      <c r="G44671" s="220"/>
    </row>
    <row r="44672" spans="7:7">
      <c r="G44672" s="220"/>
    </row>
    <row r="44673" spans="7:7">
      <c r="G44673" s="220"/>
    </row>
    <row r="44674" spans="7:7">
      <c r="G44674" s="220"/>
    </row>
    <row r="44675" spans="7:7">
      <c r="G44675" s="220"/>
    </row>
    <row r="44676" spans="7:7">
      <c r="G44676" s="220"/>
    </row>
    <row r="44677" spans="7:7">
      <c r="G44677" s="220"/>
    </row>
    <row r="44678" spans="7:7">
      <c r="G44678" s="220"/>
    </row>
    <row r="44679" spans="7:7">
      <c r="G44679" s="220"/>
    </row>
    <row r="44680" spans="7:7">
      <c r="G44680" s="220"/>
    </row>
    <row r="44681" spans="7:7">
      <c r="G44681" s="220"/>
    </row>
    <row r="44682" spans="7:7">
      <c r="G44682" s="220"/>
    </row>
    <row r="44683" spans="7:7">
      <c r="G44683" s="220"/>
    </row>
    <row r="44684" spans="7:7">
      <c r="G44684" s="220"/>
    </row>
    <row r="44685" spans="7:7">
      <c r="G44685" s="220"/>
    </row>
    <row r="44686" spans="7:7">
      <c r="G44686" s="220"/>
    </row>
    <row r="44687" spans="7:7">
      <c r="G44687" s="220"/>
    </row>
    <row r="44688" spans="7:7">
      <c r="G44688" s="220"/>
    </row>
    <row r="44689" spans="7:7">
      <c r="G44689" s="220"/>
    </row>
    <row r="44690" spans="7:7">
      <c r="G44690" s="220"/>
    </row>
    <row r="44691" spans="7:7">
      <c r="G44691" s="220"/>
    </row>
    <row r="44692" spans="7:7">
      <c r="G44692" s="220"/>
    </row>
    <row r="44693" spans="7:7">
      <c r="G44693" s="220"/>
    </row>
    <row r="44694" spans="7:7">
      <c r="G44694" s="220"/>
    </row>
    <row r="44695" spans="7:7">
      <c r="G44695" s="220"/>
    </row>
    <row r="44696" spans="7:7">
      <c r="G44696" s="220"/>
    </row>
    <row r="44697" spans="7:7">
      <c r="G44697" s="220"/>
    </row>
    <row r="44698" spans="7:7">
      <c r="G44698" s="220"/>
    </row>
    <row r="44699" spans="7:7">
      <c r="G44699" s="220"/>
    </row>
    <row r="44700" spans="7:7">
      <c r="G44700" s="220"/>
    </row>
    <row r="44701" spans="7:7">
      <c r="G44701" s="220"/>
    </row>
    <row r="44702" spans="7:7">
      <c r="G44702" s="220"/>
    </row>
    <row r="44703" spans="7:7">
      <c r="G44703" s="220"/>
    </row>
    <row r="44704" spans="7:7">
      <c r="G44704" s="220"/>
    </row>
    <row r="44705" spans="7:7">
      <c r="G44705" s="220"/>
    </row>
    <row r="44706" spans="7:7">
      <c r="G44706" s="220"/>
    </row>
    <row r="44707" spans="7:7">
      <c r="G44707" s="220"/>
    </row>
    <row r="44708" spans="7:7">
      <c r="G44708" s="220"/>
    </row>
    <row r="44709" spans="7:7">
      <c r="G44709" s="220"/>
    </row>
    <row r="44710" spans="7:7">
      <c r="G44710" s="220"/>
    </row>
    <row r="44711" spans="7:7">
      <c r="G44711" s="220"/>
    </row>
    <row r="44712" spans="7:7">
      <c r="G44712" s="220"/>
    </row>
    <row r="44713" spans="7:7">
      <c r="G44713" s="220"/>
    </row>
    <row r="44714" spans="7:7">
      <c r="G44714" s="220"/>
    </row>
    <row r="44715" spans="7:7">
      <c r="G44715" s="220"/>
    </row>
    <row r="44716" spans="7:7">
      <c r="G44716" s="220"/>
    </row>
    <row r="44717" spans="7:7">
      <c r="G44717" s="220"/>
    </row>
    <row r="44718" spans="7:7">
      <c r="G44718" s="220"/>
    </row>
    <row r="44719" spans="7:7">
      <c r="G44719" s="220"/>
    </row>
    <row r="44720" spans="7:7">
      <c r="G44720" s="220"/>
    </row>
    <row r="44721" spans="7:7">
      <c r="G44721" s="220"/>
    </row>
    <row r="44722" spans="7:7">
      <c r="G44722" s="220"/>
    </row>
    <row r="44723" spans="7:7">
      <c r="G44723" s="220"/>
    </row>
    <row r="44724" spans="7:7">
      <c r="G44724" s="220"/>
    </row>
    <row r="44725" spans="7:7">
      <c r="G44725" s="220"/>
    </row>
    <row r="44726" spans="7:7">
      <c r="G44726" s="220"/>
    </row>
    <row r="44727" spans="7:7">
      <c r="G44727" s="220"/>
    </row>
    <row r="44728" spans="7:7">
      <c r="G44728" s="220"/>
    </row>
    <row r="44729" spans="7:7">
      <c r="G44729" s="220"/>
    </row>
    <row r="44730" spans="7:7">
      <c r="G44730" s="220"/>
    </row>
    <row r="44731" spans="7:7">
      <c r="G44731" s="220"/>
    </row>
    <row r="44732" spans="7:7">
      <c r="G44732" s="220"/>
    </row>
    <row r="44733" spans="7:7">
      <c r="G44733" s="220"/>
    </row>
    <row r="44734" spans="7:7">
      <c r="G44734" s="220"/>
    </row>
    <row r="44735" spans="7:7">
      <c r="G44735" s="220"/>
    </row>
    <row r="44736" spans="7:7">
      <c r="G44736" s="220"/>
    </row>
    <row r="44737" spans="7:7">
      <c r="G44737" s="220"/>
    </row>
    <row r="44738" spans="7:7">
      <c r="G44738" s="220"/>
    </row>
    <row r="44739" spans="7:7">
      <c r="G44739" s="220"/>
    </row>
    <row r="44740" spans="7:7">
      <c r="G44740" s="220"/>
    </row>
    <row r="44741" spans="7:7">
      <c r="G44741" s="220"/>
    </row>
    <row r="44742" spans="7:7">
      <c r="G44742" s="220"/>
    </row>
    <row r="44743" spans="7:7">
      <c r="G44743" s="220"/>
    </row>
    <row r="44744" spans="7:7">
      <c r="G44744" s="220"/>
    </row>
    <row r="44745" spans="7:7">
      <c r="G44745" s="220"/>
    </row>
    <row r="44746" spans="7:7">
      <c r="G44746" s="220"/>
    </row>
    <row r="44747" spans="7:7">
      <c r="G44747" s="220"/>
    </row>
    <row r="44748" spans="7:7">
      <c r="G44748" s="220"/>
    </row>
    <row r="44749" spans="7:7">
      <c r="G44749" s="220"/>
    </row>
    <row r="44750" spans="7:7">
      <c r="G44750" s="220"/>
    </row>
    <row r="44751" spans="7:7">
      <c r="G44751" s="220"/>
    </row>
    <row r="44752" spans="7:7">
      <c r="G44752" s="220"/>
    </row>
    <row r="44753" spans="7:7">
      <c r="G44753" s="220"/>
    </row>
    <row r="44754" spans="7:7">
      <c r="G44754" s="220"/>
    </row>
    <row r="44755" spans="7:7">
      <c r="G44755" s="220"/>
    </row>
    <row r="44756" spans="7:7">
      <c r="G44756" s="220"/>
    </row>
    <row r="44757" spans="7:7">
      <c r="G44757" s="220"/>
    </row>
    <row r="44758" spans="7:7">
      <c r="G44758" s="220"/>
    </row>
    <row r="44759" spans="7:7">
      <c r="G44759" s="220"/>
    </row>
    <row r="44760" spans="7:7">
      <c r="G44760" s="220"/>
    </row>
    <row r="44761" spans="7:7">
      <c r="G44761" s="220"/>
    </row>
    <row r="44762" spans="7:7">
      <c r="G44762" s="220"/>
    </row>
    <row r="44763" spans="7:7">
      <c r="G44763" s="220"/>
    </row>
    <row r="44764" spans="7:7">
      <c r="G44764" s="220"/>
    </row>
    <row r="44765" spans="7:7">
      <c r="G44765" s="220"/>
    </row>
    <row r="44766" spans="7:7">
      <c r="G44766" s="220"/>
    </row>
    <row r="44767" spans="7:7">
      <c r="G44767" s="220"/>
    </row>
    <row r="44768" spans="7:7">
      <c r="G44768" s="220"/>
    </row>
    <row r="44769" spans="7:7">
      <c r="G44769" s="220"/>
    </row>
    <row r="44770" spans="7:7">
      <c r="G44770" s="220"/>
    </row>
    <row r="44771" spans="7:7">
      <c r="G44771" s="220"/>
    </row>
    <row r="44772" spans="7:7">
      <c r="G44772" s="220"/>
    </row>
    <row r="44773" spans="7:7">
      <c r="G44773" s="220"/>
    </row>
    <row r="44774" spans="7:7">
      <c r="G44774" s="220"/>
    </row>
    <row r="44775" spans="7:7">
      <c r="G44775" s="220"/>
    </row>
    <row r="44776" spans="7:7">
      <c r="G44776" s="220"/>
    </row>
    <row r="44777" spans="7:7">
      <c r="G44777" s="220"/>
    </row>
    <row r="44778" spans="7:7">
      <c r="G44778" s="220"/>
    </row>
    <row r="44779" spans="7:7">
      <c r="G44779" s="220"/>
    </row>
    <row r="44780" spans="7:7">
      <c r="G44780" s="220"/>
    </row>
    <row r="44781" spans="7:7">
      <c r="G44781" s="220"/>
    </row>
    <row r="44782" spans="7:7">
      <c r="G44782" s="220"/>
    </row>
    <row r="44783" spans="7:7">
      <c r="G44783" s="220"/>
    </row>
    <row r="44784" spans="7:7">
      <c r="G44784" s="220"/>
    </row>
    <row r="44785" spans="7:7">
      <c r="G44785" s="220"/>
    </row>
    <row r="44786" spans="7:7">
      <c r="G44786" s="220"/>
    </row>
    <row r="44787" spans="7:7">
      <c r="G44787" s="220"/>
    </row>
    <row r="44788" spans="7:7">
      <c r="G44788" s="220"/>
    </row>
    <row r="44789" spans="7:7">
      <c r="G44789" s="220"/>
    </row>
    <row r="44790" spans="7:7">
      <c r="G44790" s="220"/>
    </row>
    <row r="44791" spans="7:7">
      <c r="G44791" s="220"/>
    </row>
    <row r="44792" spans="7:7">
      <c r="G44792" s="220"/>
    </row>
    <row r="44793" spans="7:7">
      <c r="G44793" s="220"/>
    </row>
    <row r="44794" spans="7:7">
      <c r="G44794" s="220"/>
    </row>
    <row r="44795" spans="7:7">
      <c r="G44795" s="220"/>
    </row>
    <row r="44796" spans="7:7">
      <c r="G44796" s="220"/>
    </row>
    <row r="44797" spans="7:7">
      <c r="G44797" s="220"/>
    </row>
    <row r="44798" spans="7:7">
      <c r="G44798" s="220"/>
    </row>
    <row r="44799" spans="7:7">
      <c r="G44799" s="220"/>
    </row>
    <row r="44800" spans="7:7">
      <c r="G44800" s="220"/>
    </row>
    <row r="44801" spans="7:7">
      <c r="G44801" s="220"/>
    </row>
    <row r="44802" spans="7:7">
      <c r="G44802" s="220"/>
    </row>
    <row r="44803" spans="7:7">
      <c r="G44803" s="220"/>
    </row>
    <row r="44804" spans="7:7">
      <c r="G44804" s="220"/>
    </row>
    <row r="44805" spans="7:7">
      <c r="G44805" s="220"/>
    </row>
    <row r="44806" spans="7:7">
      <c r="G44806" s="220"/>
    </row>
    <row r="44807" spans="7:7">
      <c r="G44807" s="220"/>
    </row>
    <row r="44808" spans="7:7">
      <c r="G44808" s="220"/>
    </row>
    <row r="44809" spans="7:7">
      <c r="G44809" s="220"/>
    </row>
    <row r="44810" spans="7:7">
      <c r="G44810" s="220"/>
    </row>
    <row r="44811" spans="7:7">
      <c r="G44811" s="220"/>
    </row>
    <row r="44812" spans="7:7">
      <c r="G44812" s="220"/>
    </row>
    <row r="44813" spans="7:7">
      <c r="G44813" s="220"/>
    </row>
    <row r="44814" spans="7:7">
      <c r="G44814" s="220"/>
    </row>
    <row r="44815" spans="7:7">
      <c r="G44815" s="220"/>
    </row>
    <row r="44816" spans="7:7">
      <c r="G44816" s="220"/>
    </row>
    <row r="44817" spans="7:7">
      <c r="G44817" s="220"/>
    </row>
    <row r="44818" spans="7:7">
      <c r="G44818" s="220"/>
    </row>
    <row r="44819" spans="7:7">
      <c r="G44819" s="220"/>
    </row>
    <row r="44820" spans="7:7">
      <c r="G44820" s="220"/>
    </row>
    <row r="44821" spans="7:7">
      <c r="G44821" s="220"/>
    </row>
    <row r="44822" spans="7:7">
      <c r="G44822" s="220"/>
    </row>
    <row r="44823" spans="7:7">
      <c r="G44823" s="220"/>
    </row>
    <row r="44824" spans="7:7">
      <c r="G44824" s="220"/>
    </row>
    <row r="44825" spans="7:7">
      <c r="G44825" s="220"/>
    </row>
    <row r="44826" spans="7:7">
      <c r="G44826" s="220"/>
    </row>
    <row r="44827" spans="7:7">
      <c r="G44827" s="220"/>
    </row>
    <row r="44828" spans="7:7">
      <c r="G44828" s="220"/>
    </row>
    <row r="44829" spans="7:7">
      <c r="G44829" s="220"/>
    </row>
    <row r="44830" spans="7:7">
      <c r="G44830" s="220"/>
    </row>
    <row r="44831" spans="7:7">
      <c r="G44831" s="220"/>
    </row>
    <row r="44832" spans="7:7">
      <c r="G44832" s="220"/>
    </row>
    <row r="44833" spans="7:7">
      <c r="G44833" s="220"/>
    </row>
    <row r="44834" spans="7:7">
      <c r="G44834" s="220"/>
    </row>
    <row r="44835" spans="7:7">
      <c r="G44835" s="220"/>
    </row>
    <row r="44836" spans="7:7">
      <c r="G44836" s="220"/>
    </row>
    <row r="44837" spans="7:7">
      <c r="G44837" s="220"/>
    </row>
    <row r="44838" spans="7:7">
      <c r="G44838" s="220"/>
    </row>
    <row r="44839" spans="7:7">
      <c r="G44839" s="220"/>
    </row>
    <row r="44840" spans="7:7">
      <c r="G44840" s="220"/>
    </row>
    <row r="44841" spans="7:7">
      <c r="G44841" s="220"/>
    </row>
    <row r="44842" spans="7:7">
      <c r="G44842" s="220"/>
    </row>
    <row r="44843" spans="7:7">
      <c r="G44843" s="220"/>
    </row>
    <row r="44844" spans="7:7">
      <c r="G44844" s="220"/>
    </row>
    <row r="44845" spans="7:7">
      <c r="G44845" s="220"/>
    </row>
    <row r="44846" spans="7:7">
      <c r="G44846" s="220"/>
    </row>
    <row r="44847" spans="7:7">
      <c r="G44847" s="220"/>
    </row>
    <row r="44848" spans="7:7">
      <c r="G44848" s="220"/>
    </row>
    <row r="44849" spans="7:7">
      <c r="G44849" s="220"/>
    </row>
    <row r="44850" spans="7:7">
      <c r="G44850" s="220"/>
    </row>
    <row r="44851" spans="7:7">
      <c r="G44851" s="220"/>
    </row>
    <row r="44852" spans="7:7">
      <c r="G44852" s="220"/>
    </row>
    <row r="44853" spans="7:7">
      <c r="G44853" s="220"/>
    </row>
    <row r="44854" spans="7:7">
      <c r="G44854" s="220"/>
    </row>
    <row r="44855" spans="7:7">
      <c r="G44855" s="220"/>
    </row>
    <row r="44856" spans="7:7">
      <c r="G44856" s="220"/>
    </row>
    <row r="44857" spans="7:7">
      <c r="G44857" s="220"/>
    </row>
    <row r="44858" spans="7:7">
      <c r="G44858" s="220"/>
    </row>
    <row r="44859" spans="7:7">
      <c r="G44859" s="220"/>
    </row>
    <row r="44860" spans="7:7">
      <c r="G44860" s="220"/>
    </row>
    <row r="44861" spans="7:7">
      <c r="G44861" s="220"/>
    </row>
    <row r="44862" spans="7:7">
      <c r="G44862" s="220"/>
    </row>
    <row r="44863" spans="7:7">
      <c r="G44863" s="220"/>
    </row>
    <row r="44864" spans="7:7">
      <c r="G44864" s="220"/>
    </row>
    <row r="44865" spans="7:7">
      <c r="G44865" s="220"/>
    </row>
    <row r="44866" spans="7:7">
      <c r="G44866" s="220"/>
    </row>
    <row r="44867" spans="7:7">
      <c r="G44867" s="220"/>
    </row>
    <row r="44868" spans="7:7">
      <c r="G44868" s="220"/>
    </row>
    <row r="44869" spans="7:7">
      <c r="G44869" s="220"/>
    </row>
    <row r="44870" spans="7:7">
      <c r="G44870" s="220"/>
    </row>
    <row r="44871" spans="7:7">
      <c r="G44871" s="220"/>
    </row>
    <row r="44872" spans="7:7">
      <c r="G44872" s="220"/>
    </row>
    <row r="44873" spans="7:7">
      <c r="G44873" s="220"/>
    </row>
    <row r="44874" spans="7:7">
      <c r="G44874" s="220"/>
    </row>
    <row r="44875" spans="7:7">
      <c r="G44875" s="220"/>
    </row>
    <row r="44876" spans="7:7">
      <c r="G44876" s="220"/>
    </row>
    <row r="44877" spans="7:7">
      <c r="G44877" s="220"/>
    </row>
    <row r="44878" spans="7:7">
      <c r="G44878" s="220"/>
    </row>
    <row r="44879" spans="7:7">
      <c r="G44879" s="220"/>
    </row>
    <row r="44880" spans="7:7">
      <c r="G44880" s="220"/>
    </row>
    <row r="44881" spans="7:7">
      <c r="G44881" s="220"/>
    </row>
    <row r="44882" spans="7:7">
      <c r="G44882" s="220"/>
    </row>
    <row r="44883" spans="7:7">
      <c r="G44883" s="220"/>
    </row>
    <row r="44884" spans="7:7">
      <c r="G44884" s="220"/>
    </row>
    <row r="44885" spans="7:7">
      <c r="G44885" s="220"/>
    </row>
    <row r="44886" spans="7:7">
      <c r="G44886" s="220"/>
    </row>
    <row r="44887" spans="7:7">
      <c r="G44887" s="220"/>
    </row>
    <row r="44888" spans="7:7">
      <c r="G44888" s="220"/>
    </row>
    <row r="44889" spans="7:7">
      <c r="G44889" s="220"/>
    </row>
    <row r="44890" spans="7:7">
      <c r="G44890" s="220"/>
    </row>
    <row r="44891" spans="7:7">
      <c r="G44891" s="220"/>
    </row>
    <row r="44892" spans="7:7">
      <c r="G44892" s="220"/>
    </row>
    <row r="44893" spans="7:7">
      <c r="G44893" s="220"/>
    </row>
    <row r="44894" spans="7:7">
      <c r="G44894" s="220"/>
    </row>
    <row r="44895" spans="7:7">
      <c r="G44895" s="220"/>
    </row>
    <row r="44896" spans="7:7">
      <c r="G44896" s="220"/>
    </row>
    <row r="44897" spans="7:7">
      <c r="G44897" s="220"/>
    </row>
    <row r="44898" spans="7:7">
      <c r="G44898" s="220"/>
    </row>
    <row r="44899" spans="7:7">
      <c r="G44899" s="220"/>
    </row>
    <row r="44900" spans="7:7">
      <c r="G44900" s="220"/>
    </row>
    <row r="44901" spans="7:7">
      <c r="G44901" s="220"/>
    </row>
    <row r="44902" spans="7:7">
      <c r="G44902" s="220"/>
    </row>
    <row r="44903" spans="7:7">
      <c r="G44903" s="220"/>
    </row>
    <row r="44904" spans="7:7">
      <c r="G44904" s="220"/>
    </row>
    <row r="44905" spans="7:7">
      <c r="G44905" s="220"/>
    </row>
    <row r="44906" spans="7:7">
      <c r="G44906" s="220"/>
    </row>
    <row r="44907" spans="7:7">
      <c r="G44907" s="220"/>
    </row>
    <row r="44908" spans="7:7">
      <c r="G44908" s="220"/>
    </row>
    <row r="44909" spans="7:7">
      <c r="G44909" s="220"/>
    </row>
    <row r="44910" spans="7:7">
      <c r="G44910" s="220"/>
    </row>
    <row r="44911" spans="7:7">
      <c r="G44911" s="220"/>
    </row>
    <row r="44912" spans="7:7">
      <c r="G44912" s="220"/>
    </row>
    <row r="44913" spans="7:7">
      <c r="G44913" s="220"/>
    </row>
    <row r="44914" spans="7:7">
      <c r="G44914" s="220"/>
    </row>
    <row r="44915" spans="7:7">
      <c r="G44915" s="220"/>
    </row>
    <row r="44916" spans="7:7">
      <c r="G44916" s="220"/>
    </row>
    <row r="44917" spans="7:7">
      <c r="G44917" s="220"/>
    </row>
    <row r="44918" spans="7:7">
      <c r="G44918" s="220"/>
    </row>
    <row r="44919" spans="7:7">
      <c r="G44919" s="220"/>
    </row>
    <row r="44920" spans="7:7">
      <c r="G44920" s="220"/>
    </row>
    <row r="44921" spans="7:7">
      <c r="G44921" s="220"/>
    </row>
    <row r="44922" spans="7:7">
      <c r="G44922" s="220"/>
    </row>
    <row r="44923" spans="7:7">
      <c r="G44923" s="220"/>
    </row>
    <row r="44924" spans="7:7">
      <c r="G44924" s="220"/>
    </row>
    <row r="44925" spans="7:7">
      <c r="G44925" s="220"/>
    </row>
    <row r="44926" spans="7:7">
      <c r="G44926" s="220"/>
    </row>
    <row r="44927" spans="7:7">
      <c r="G44927" s="220"/>
    </row>
    <row r="44928" spans="7:7">
      <c r="G44928" s="220"/>
    </row>
    <row r="44929" spans="7:7">
      <c r="G44929" s="220"/>
    </row>
    <row r="44930" spans="7:7">
      <c r="G44930" s="220"/>
    </row>
    <row r="44931" spans="7:7">
      <c r="G44931" s="220"/>
    </row>
    <row r="44932" spans="7:7">
      <c r="G44932" s="220"/>
    </row>
    <row r="44933" spans="7:7">
      <c r="G44933" s="220"/>
    </row>
    <row r="44934" spans="7:7">
      <c r="G44934" s="220"/>
    </row>
    <row r="44935" spans="7:7">
      <c r="G44935" s="220"/>
    </row>
    <row r="44936" spans="7:7">
      <c r="G44936" s="220"/>
    </row>
    <row r="44937" spans="7:7">
      <c r="G44937" s="220"/>
    </row>
    <row r="44938" spans="7:7">
      <c r="G44938" s="220"/>
    </row>
    <row r="44939" spans="7:7">
      <c r="G44939" s="220"/>
    </row>
    <row r="44940" spans="7:7">
      <c r="G44940" s="220"/>
    </row>
    <row r="44941" spans="7:7">
      <c r="G44941" s="220"/>
    </row>
    <row r="44942" spans="7:7">
      <c r="G44942" s="220"/>
    </row>
    <row r="44943" spans="7:7">
      <c r="G44943" s="220"/>
    </row>
    <row r="44944" spans="7:7">
      <c r="G44944" s="220"/>
    </row>
    <row r="44945" spans="7:7">
      <c r="G44945" s="220"/>
    </row>
    <row r="44946" spans="7:7">
      <c r="G44946" s="220"/>
    </row>
    <row r="44947" spans="7:7">
      <c r="G44947" s="220"/>
    </row>
    <row r="44948" spans="7:7">
      <c r="G44948" s="220"/>
    </row>
    <row r="44949" spans="7:7">
      <c r="G44949" s="220"/>
    </row>
    <row r="44950" spans="7:7">
      <c r="G44950" s="220"/>
    </row>
    <row r="44951" spans="7:7">
      <c r="G44951" s="220"/>
    </row>
    <row r="44952" spans="7:7">
      <c r="G44952" s="220"/>
    </row>
    <row r="44953" spans="7:7">
      <c r="G44953" s="220"/>
    </row>
    <row r="44954" spans="7:7">
      <c r="G44954" s="220"/>
    </row>
    <row r="44955" spans="7:7">
      <c r="G44955" s="220"/>
    </row>
    <row r="44956" spans="7:7">
      <c r="G44956" s="220"/>
    </row>
    <row r="44957" spans="7:7">
      <c r="G44957" s="220"/>
    </row>
    <row r="44958" spans="7:7">
      <c r="G44958" s="220"/>
    </row>
    <row r="44959" spans="7:7">
      <c r="G44959" s="220"/>
    </row>
    <row r="44960" spans="7:7">
      <c r="G44960" s="220"/>
    </row>
    <row r="44961" spans="7:7">
      <c r="G44961" s="220"/>
    </row>
    <row r="44962" spans="7:7">
      <c r="G44962" s="220"/>
    </row>
    <row r="44963" spans="7:7">
      <c r="G44963" s="220"/>
    </row>
    <row r="44964" spans="7:7">
      <c r="G44964" s="220"/>
    </row>
    <row r="44965" spans="7:7">
      <c r="G44965" s="220"/>
    </row>
    <row r="44966" spans="7:7">
      <c r="G44966" s="220"/>
    </row>
    <row r="44967" spans="7:7">
      <c r="G44967" s="220"/>
    </row>
    <row r="44968" spans="7:7">
      <c r="G44968" s="220"/>
    </row>
    <row r="44969" spans="7:7">
      <c r="G44969" s="220"/>
    </row>
    <row r="44970" spans="7:7">
      <c r="G44970" s="220"/>
    </row>
    <row r="44971" spans="7:7">
      <c r="G44971" s="220"/>
    </row>
    <row r="44972" spans="7:7">
      <c r="G44972" s="220"/>
    </row>
    <row r="44973" spans="7:7">
      <c r="G44973" s="220"/>
    </row>
    <row r="44974" spans="7:7">
      <c r="G44974" s="220"/>
    </row>
    <row r="44975" spans="7:7">
      <c r="G44975" s="220"/>
    </row>
    <row r="44976" spans="7:7">
      <c r="G44976" s="220"/>
    </row>
    <row r="44977" spans="7:7">
      <c r="G44977" s="220"/>
    </row>
    <row r="44978" spans="7:7">
      <c r="G44978" s="220"/>
    </row>
    <row r="44979" spans="7:7">
      <c r="G44979" s="220"/>
    </row>
    <row r="44980" spans="7:7">
      <c r="G44980" s="220"/>
    </row>
    <row r="44981" spans="7:7">
      <c r="G44981" s="220"/>
    </row>
    <row r="44982" spans="7:7">
      <c r="G44982" s="220"/>
    </row>
    <row r="44983" spans="7:7">
      <c r="G44983" s="220"/>
    </row>
    <row r="44984" spans="7:7">
      <c r="G44984" s="220"/>
    </row>
    <row r="44985" spans="7:7">
      <c r="G44985" s="220"/>
    </row>
    <row r="44986" spans="7:7">
      <c r="G44986" s="220"/>
    </row>
    <row r="44987" spans="7:7">
      <c r="G44987" s="220"/>
    </row>
    <row r="44988" spans="7:7">
      <c r="G44988" s="220"/>
    </row>
    <row r="44989" spans="7:7">
      <c r="G44989" s="220"/>
    </row>
    <row r="44990" spans="7:7">
      <c r="G44990" s="220"/>
    </row>
    <row r="44991" spans="7:7">
      <c r="G44991" s="220"/>
    </row>
    <row r="44992" spans="7:7">
      <c r="G44992" s="220"/>
    </row>
    <row r="44993" spans="7:7">
      <c r="G44993" s="220"/>
    </row>
    <row r="44994" spans="7:7">
      <c r="G44994" s="220"/>
    </row>
    <row r="44995" spans="7:7">
      <c r="G44995" s="220"/>
    </row>
    <row r="44996" spans="7:7">
      <c r="G44996" s="220"/>
    </row>
    <row r="44997" spans="7:7">
      <c r="G44997" s="220"/>
    </row>
    <row r="44998" spans="7:7">
      <c r="G44998" s="220"/>
    </row>
    <row r="44999" spans="7:7">
      <c r="G44999" s="220"/>
    </row>
    <row r="45000" spans="7:7">
      <c r="G45000" s="220"/>
    </row>
    <row r="45001" spans="7:7">
      <c r="G45001" s="220"/>
    </row>
    <row r="45002" spans="7:7">
      <c r="G45002" s="220"/>
    </row>
    <row r="45003" spans="7:7">
      <c r="G45003" s="220"/>
    </row>
    <row r="45004" spans="7:7">
      <c r="G45004" s="220"/>
    </row>
    <row r="45005" spans="7:7">
      <c r="G45005" s="220"/>
    </row>
    <row r="45006" spans="7:7">
      <c r="G45006" s="220"/>
    </row>
    <row r="45007" spans="7:7">
      <c r="G45007" s="220"/>
    </row>
    <row r="45008" spans="7:7">
      <c r="G45008" s="220"/>
    </row>
    <row r="45009" spans="7:7">
      <c r="G45009" s="220"/>
    </row>
    <row r="45010" spans="7:7">
      <c r="G45010" s="220"/>
    </row>
    <row r="45011" spans="7:7">
      <c r="G45011" s="220"/>
    </row>
    <row r="45012" spans="7:7">
      <c r="G45012" s="220"/>
    </row>
    <row r="45013" spans="7:7">
      <c r="G45013" s="220"/>
    </row>
    <row r="45014" spans="7:7">
      <c r="G45014" s="220"/>
    </row>
    <row r="45015" spans="7:7">
      <c r="G45015" s="220"/>
    </row>
    <row r="45016" spans="7:7">
      <c r="G45016" s="220"/>
    </row>
    <row r="45017" spans="7:7">
      <c r="G45017" s="220"/>
    </row>
    <row r="45018" spans="7:7">
      <c r="G45018" s="220"/>
    </row>
    <row r="45019" spans="7:7">
      <c r="G45019" s="220"/>
    </row>
    <row r="45020" spans="7:7">
      <c r="G45020" s="220"/>
    </row>
    <row r="45021" spans="7:7">
      <c r="G45021" s="220"/>
    </row>
    <row r="45022" spans="7:7">
      <c r="G45022" s="220"/>
    </row>
    <row r="45023" spans="7:7">
      <c r="G45023" s="220"/>
    </row>
    <row r="45024" spans="7:7">
      <c r="G45024" s="220"/>
    </row>
    <row r="45025" spans="7:7">
      <c r="G45025" s="220"/>
    </row>
    <row r="45026" spans="7:7">
      <c r="G45026" s="220"/>
    </row>
    <row r="45027" spans="7:7">
      <c r="G45027" s="220"/>
    </row>
    <row r="45028" spans="7:7">
      <c r="G45028" s="220"/>
    </row>
    <row r="45029" spans="7:7">
      <c r="G45029" s="220"/>
    </row>
    <row r="45030" spans="7:7">
      <c r="G45030" s="220"/>
    </row>
    <row r="45031" spans="7:7">
      <c r="G45031" s="220"/>
    </row>
    <row r="45032" spans="7:7">
      <c r="G45032" s="220"/>
    </row>
    <row r="45033" spans="7:7">
      <c r="G45033" s="220"/>
    </row>
    <row r="45034" spans="7:7">
      <c r="G45034" s="220"/>
    </row>
    <row r="45035" spans="7:7">
      <c r="G45035" s="220"/>
    </row>
    <row r="45036" spans="7:7">
      <c r="G45036" s="220"/>
    </row>
    <row r="45037" spans="7:7">
      <c r="G45037" s="220"/>
    </row>
    <row r="45038" spans="7:7">
      <c r="G45038" s="220"/>
    </row>
    <row r="45039" spans="7:7">
      <c r="G45039" s="220"/>
    </row>
    <row r="45040" spans="7:7">
      <c r="G45040" s="220"/>
    </row>
    <row r="45041" spans="7:7">
      <c r="G45041" s="220"/>
    </row>
    <row r="45042" spans="7:7">
      <c r="G45042" s="220"/>
    </row>
    <row r="45043" spans="7:7">
      <c r="G45043" s="220"/>
    </row>
    <row r="45044" spans="7:7">
      <c r="G45044" s="220"/>
    </row>
    <row r="45045" spans="7:7">
      <c r="G45045" s="220"/>
    </row>
    <row r="45046" spans="7:7">
      <c r="G45046" s="220"/>
    </row>
    <row r="45047" spans="7:7">
      <c r="G45047" s="220"/>
    </row>
    <row r="45048" spans="7:7">
      <c r="G45048" s="220"/>
    </row>
    <row r="45049" spans="7:7">
      <c r="G45049" s="220"/>
    </row>
    <row r="45050" spans="7:7">
      <c r="G45050" s="220"/>
    </row>
    <row r="45051" spans="7:7">
      <c r="G45051" s="220"/>
    </row>
    <row r="45052" spans="7:7">
      <c r="G45052" s="220"/>
    </row>
    <row r="45053" spans="7:7">
      <c r="G45053" s="220"/>
    </row>
    <row r="45054" spans="7:7">
      <c r="G45054" s="220"/>
    </row>
    <row r="45055" spans="7:7">
      <c r="G45055" s="220"/>
    </row>
    <row r="45056" spans="7:7">
      <c r="G45056" s="220"/>
    </row>
    <row r="45057" spans="7:7">
      <c r="G45057" s="220"/>
    </row>
    <row r="45058" spans="7:7">
      <c r="G45058" s="220"/>
    </row>
    <row r="45059" spans="7:7">
      <c r="G45059" s="220"/>
    </row>
    <row r="45060" spans="7:7">
      <c r="G45060" s="220"/>
    </row>
    <row r="45061" spans="7:7">
      <c r="G45061" s="220"/>
    </row>
    <row r="45062" spans="7:7">
      <c r="G45062" s="220"/>
    </row>
    <row r="45063" spans="7:7">
      <c r="G45063" s="220"/>
    </row>
    <row r="45064" spans="7:7">
      <c r="G45064" s="220"/>
    </row>
    <row r="45065" spans="7:7">
      <c r="G45065" s="220"/>
    </row>
    <row r="45066" spans="7:7">
      <c r="G45066" s="220"/>
    </row>
    <row r="45067" spans="7:7">
      <c r="G45067" s="220"/>
    </row>
    <row r="45068" spans="7:7">
      <c r="G45068" s="220"/>
    </row>
    <row r="45069" spans="7:7">
      <c r="G45069" s="220"/>
    </row>
    <row r="45070" spans="7:7">
      <c r="G45070" s="220"/>
    </row>
    <row r="45071" spans="7:7">
      <c r="G45071" s="220"/>
    </row>
    <row r="45072" spans="7:7">
      <c r="G45072" s="220"/>
    </row>
    <row r="45073" spans="7:7">
      <c r="G45073" s="220"/>
    </row>
    <row r="45074" spans="7:7">
      <c r="G45074" s="220"/>
    </row>
    <row r="45075" spans="7:7">
      <c r="G45075" s="220"/>
    </row>
    <row r="45076" spans="7:7">
      <c r="G45076" s="220"/>
    </row>
    <row r="45077" spans="7:7">
      <c r="G45077" s="220"/>
    </row>
    <row r="45078" spans="7:7">
      <c r="G45078" s="220"/>
    </row>
    <row r="45079" spans="7:7">
      <c r="G45079" s="220"/>
    </row>
    <row r="45080" spans="7:7">
      <c r="G45080" s="220"/>
    </row>
    <row r="45081" spans="7:7">
      <c r="G45081" s="220"/>
    </row>
    <row r="45082" spans="7:7">
      <c r="G45082" s="220"/>
    </row>
    <row r="45083" spans="7:7">
      <c r="G45083" s="220"/>
    </row>
    <row r="45084" spans="7:7">
      <c r="G45084" s="220"/>
    </row>
    <row r="45085" spans="7:7">
      <c r="G45085" s="220"/>
    </row>
    <row r="45086" spans="7:7">
      <c r="G45086" s="220"/>
    </row>
    <row r="45087" spans="7:7">
      <c r="G45087" s="220"/>
    </row>
    <row r="45088" spans="7:7">
      <c r="G45088" s="220"/>
    </row>
    <row r="45089" spans="7:7">
      <c r="G45089" s="220"/>
    </row>
    <row r="45090" spans="7:7">
      <c r="G45090" s="220"/>
    </row>
    <row r="45091" spans="7:7">
      <c r="G45091" s="220"/>
    </row>
    <row r="45092" spans="7:7">
      <c r="G45092" s="220"/>
    </row>
    <row r="45093" spans="7:7">
      <c r="G45093" s="220"/>
    </row>
    <row r="45094" spans="7:7">
      <c r="G45094" s="220"/>
    </row>
    <row r="45095" spans="7:7">
      <c r="G45095" s="220"/>
    </row>
    <row r="45096" spans="7:7">
      <c r="G45096" s="220"/>
    </row>
    <row r="45097" spans="7:7">
      <c r="G45097" s="220"/>
    </row>
    <row r="45098" spans="7:7">
      <c r="G45098" s="220"/>
    </row>
    <row r="45099" spans="7:7">
      <c r="G45099" s="220"/>
    </row>
    <row r="45100" spans="7:7">
      <c r="G45100" s="220"/>
    </row>
    <row r="45101" spans="7:7">
      <c r="G45101" s="220"/>
    </row>
    <row r="45102" spans="7:7">
      <c r="G45102" s="220"/>
    </row>
    <row r="45103" spans="7:7">
      <c r="G45103" s="220"/>
    </row>
    <row r="45104" spans="7:7">
      <c r="G45104" s="220"/>
    </row>
    <row r="45105" spans="7:7">
      <c r="G45105" s="220"/>
    </row>
    <row r="45106" spans="7:7">
      <c r="G45106" s="220"/>
    </row>
    <row r="45107" spans="7:7">
      <c r="G45107" s="220"/>
    </row>
    <row r="45108" spans="7:7">
      <c r="G45108" s="220"/>
    </row>
    <row r="45109" spans="7:7">
      <c r="G45109" s="220"/>
    </row>
    <row r="45110" spans="7:7">
      <c r="G45110" s="220"/>
    </row>
    <row r="45111" spans="7:7">
      <c r="G45111" s="220"/>
    </row>
    <row r="45112" spans="7:7">
      <c r="G45112" s="220"/>
    </row>
    <row r="45113" spans="7:7">
      <c r="G45113" s="220"/>
    </row>
    <row r="45114" spans="7:7">
      <c r="G45114" s="220"/>
    </row>
    <row r="45115" spans="7:7">
      <c r="G45115" s="220"/>
    </row>
    <row r="45116" spans="7:7">
      <c r="G45116" s="220"/>
    </row>
    <row r="45117" spans="7:7">
      <c r="G45117" s="220"/>
    </row>
    <row r="45118" spans="7:7">
      <c r="G45118" s="220"/>
    </row>
    <row r="45119" spans="7:7">
      <c r="G45119" s="220"/>
    </row>
    <row r="45120" spans="7:7">
      <c r="G45120" s="220"/>
    </row>
    <row r="45121" spans="7:7">
      <c r="G45121" s="220"/>
    </row>
    <row r="45122" spans="7:7">
      <c r="G45122" s="220"/>
    </row>
    <row r="45123" spans="7:7">
      <c r="G45123" s="220"/>
    </row>
    <row r="45124" spans="7:7">
      <c r="G45124" s="220"/>
    </row>
    <row r="45125" spans="7:7">
      <c r="G45125" s="220"/>
    </row>
    <row r="45126" spans="7:7">
      <c r="G45126" s="220"/>
    </row>
    <row r="45127" spans="7:7">
      <c r="G45127" s="220"/>
    </row>
    <row r="45128" spans="7:7">
      <c r="G45128" s="220"/>
    </row>
    <row r="45129" spans="7:7">
      <c r="G45129" s="220"/>
    </row>
    <row r="45130" spans="7:7">
      <c r="G45130" s="220"/>
    </row>
    <row r="45131" spans="7:7">
      <c r="G45131" s="220"/>
    </row>
    <row r="45132" spans="7:7">
      <c r="G45132" s="220"/>
    </row>
    <row r="45133" spans="7:7">
      <c r="G45133" s="220"/>
    </row>
    <row r="45134" spans="7:7">
      <c r="G45134" s="220"/>
    </row>
    <row r="45135" spans="7:7">
      <c r="G45135" s="220"/>
    </row>
    <row r="45136" spans="7:7">
      <c r="G45136" s="220"/>
    </row>
    <row r="45137" spans="7:7">
      <c r="G45137" s="220"/>
    </row>
    <row r="45138" spans="7:7">
      <c r="G45138" s="220"/>
    </row>
    <row r="45139" spans="7:7">
      <c r="G45139" s="220"/>
    </row>
    <row r="45140" spans="7:7">
      <c r="G45140" s="220"/>
    </row>
    <row r="45141" spans="7:7">
      <c r="G45141" s="220"/>
    </row>
    <row r="45142" spans="7:7">
      <c r="G45142" s="220"/>
    </row>
    <row r="45143" spans="7:7">
      <c r="G45143" s="220"/>
    </row>
    <row r="45144" spans="7:7">
      <c r="G45144" s="220"/>
    </row>
    <row r="45145" spans="7:7">
      <c r="G45145" s="220"/>
    </row>
    <row r="45146" spans="7:7">
      <c r="G45146" s="220"/>
    </row>
    <row r="45147" spans="7:7">
      <c r="G45147" s="220"/>
    </row>
    <row r="45148" spans="7:7">
      <c r="G45148" s="220"/>
    </row>
    <row r="45149" spans="7:7">
      <c r="G45149" s="220"/>
    </row>
    <row r="45150" spans="7:7">
      <c r="G45150" s="220"/>
    </row>
    <row r="45151" spans="7:7">
      <c r="G45151" s="220"/>
    </row>
    <row r="45152" spans="7:7">
      <c r="G45152" s="220"/>
    </row>
    <row r="45153" spans="7:7">
      <c r="G45153" s="220"/>
    </row>
    <row r="45154" spans="7:7">
      <c r="G45154" s="220"/>
    </row>
    <row r="45155" spans="7:7">
      <c r="G45155" s="220"/>
    </row>
    <row r="45156" spans="7:7">
      <c r="G45156" s="220"/>
    </row>
    <row r="45157" spans="7:7">
      <c r="G45157" s="220"/>
    </row>
    <row r="45158" spans="7:7">
      <c r="G45158" s="220"/>
    </row>
    <row r="45159" spans="7:7">
      <c r="G45159" s="220"/>
    </row>
    <row r="45160" spans="7:7">
      <c r="G45160" s="220"/>
    </row>
    <row r="45161" spans="7:7">
      <c r="G45161" s="220"/>
    </row>
    <row r="45162" spans="7:7">
      <c r="G45162" s="220"/>
    </row>
    <row r="45163" spans="7:7">
      <c r="G45163" s="220"/>
    </row>
    <row r="45164" spans="7:7">
      <c r="G45164" s="220"/>
    </row>
    <row r="45165" spans="7:7">
      <c r="G45165" s="220"/>
    </row>
    <row r="45166" spans="7:7">
      <c r="G45166" s="220"/>
    </row>
    <row r="45167" spans="7:7">
      <c r="G45167" s="220"/>
    </row>
    <row r="45168" spans="7:7">
      <c r="G45168" s="220"/>
    </row>
    <row r="45169" spans="7:7">
      <c r="G45169" s="220"/>
    </row>
    <row r="45170" spans="7:7">
      <c r="G45170" s="220"/>
    </row>
    <row r="45171" spans="7:7">
      <c r="G45171" s="220"/>
    </row>
    <row r="45172" spans="7:7">
      <c r="G45172" s="220"/>
    </row>
    <row r="45173" spans="7:7">
      <c r="G45173" s="220"/>
    </row>
    <row r="45174" spans="7:7">
      <c r="G45174" s="220"/>
    </row>
    <row r="45175" spans="7:7">
      <c r="G45175" s="220"/>
    </row>
    <row r="45176" spans="7:7">
      <c r="G45176" s="220"/>
    </row>
    <row r="45177" spans="7:7">
      <c r="G45177" s="220"/>
    </row>
    <row r="45178" spans="7:7">
      <c r="G45178" s="220"/>
    </row>
    <row r="45179" spans="7:7">
      <c r="G45179" s="220"/>
    </row>
    <row r="45180" spans="7:7">
      <c r="G45180" s="220"/>
    </row>
    <row r="45181" spans="7:7">
      <c r="G45181" s="220"/>
    </row>
    <row r="45182" spans="7:7">
      <c r="G45182" s="220"/>
    </row>
    <row r="45183" spans="7:7">
      <c r="G45183" s="220"/>
    </row>
    <row r="45184" spans="7:7">
      <c r="G45184" s="220"/>
    </row>
    <row r="45185" spans="7:7">
      <c r="G45185" s="220"/>
    </row>
    <row r="45186" spans="7:7">
      <c r="G45186" s="220"/>
    </row>
    <row r="45187" spans="7:7">
      <c r="G45187" s="220"/>
    </row>
    <row r="45188" spans="7:7">
      <c r="G45188" s="220"/>
    </row>
    <row r="45189" spans="7:7">
      <c r="G45189" s="220"/>
    </row>
    <row r="45190" spans="7:7">
      <c r="G45190" s="220"/>
    </row>
    <row r="45191" spans="7:7">
      <c r="G45191" s="220"/>
    </row>
    <row r="45192" spans="7:7">
      <c r="G45192" s="220"/>
    </row>
    <row r="45193" spans="7:7">
      <c r="G45193" s="220"/>
    </row>
    <row r="45194" spans="7:7">
      <c r="G45194" s="220"/>
    </row>
    <row r="45195" spans="7:7">
      <c r="G45195" s="220"/>
    </row>
    <row r="45196" spans="7:7">
      <c r="G45196" s="220"/>
    </row>
    <row r="45197" spans="7:7">
      <c r="G45197" s="220"/>
    </row>
    <row r="45198" spans="7:7">
      <c r="G45198" s="220"/>
    </row>
    <row r="45199" spans="7:7">
      <c r="G45199" s="220"/>
    </row>
    <row r="45200" spans="7:7">
      <c r="G45200" s="220"/>
    </row>
    <row r="45201" spans="7:7">
      <c r="G45201" s="220"/>
    </row>
    <row r="45202" spans="7:7">
      <c r="G45202" s="220"/>
    </row>
    <row r="45203" spans="7:7">
      <c r="G45203" s="220"/>
    </row>
    <row r="45204" spans="7:7">
      <c r="G45204" s="220"/>
    </row>
    <row r="45205" spans="7:7">
      <c r="G45205" s="220"/>
    </row>
    <row r="45206" spans="7:7">
      <c r="G45206" s="220"/>
    </row>
    <row r="45207" spans="7:7">
      <c r="G45207" s="220"/>
    </row>
    <row r="45208" spans="7:7">
      <c r="G45208" s="220"/>
    </row>
    <row r="45209" spans="7:7">
      <c r="G45209" s="220"/>
    </row>
    <row r="45210" spans="7:7">
      <c r="G45210" s="220"/>
    </row>
    <row r="45211" spans="7:7">
      <c r="G45211" s="220"/>
    </row>
    <row r="45212" spans="7:7">
      <c r="G45212" s="220"/>
    </row>
    <row r="45213" spans="7:7">
      <c r="G45213" s="220"/>
    </row>
    <row r="45214" spans="7:7">
      <c r="G45214" s="220"/>
    </row>
    <row r="45215" spans="7:7">
      <c r="G45215" s="220"/>
    </row>
    <row r="45216" spans="7:7">
      <c r="G45216" s="220"/>
    </row>
    <row r="45217" spans="7:7">
      <c r="G45217" s="220"/>
    </row>
    <row r="45218" spans="7:7">
      <c r="G45218" s="220"/>
    </row>
    <row r="45219" spans="7:7">
      <c r="G45219" s="220"/>
    </row>
    <row r="45220" spans="7:7">
      <c r="G45220" s="220"/>
    </row>
    <row r="45221" spans="7:7">
      <c r="G45221" s="220"/>
    </row>
    <row r="45222" spans="7:7">
      <c r="G45222" s="220"/>
    </row>
    <row r="45223" spans="7:7">
      <c r="G45223" s="220"/>
    </row>
    <row r="45224" spans="7:7">
      <c r="G45224" s="220"/>
    </row>
    <row r="45225" spans="7:7">
      <c r="G45225" s="220"/>
    </row>
    <row r="45226" spans="7:7">
      <c r="G45226" s="220"/>
    </row>
    <row r="45227" spans="7:7">
      <c r="G45227" s="220"/>
    </row>
    <row r="45228" spans="7:7">
      <c r="G45228" s="220"/>
    </row>
    <row r="45229" spans="7:7">
      <c r="G45229" s="220"/>
    </row>
    <row r="45230" spans="7:7">
      <c r="G45230" s="220"/>
    </row>
    <row r="45231" spans="7:7">
      <c r="G45231" s="220"/>
    </row>
    <row r="45232" spans="7:7">
      <c r="G45232" s="220"/>
    </row>
    <row r="45233" spans="7:7">
      <c r="G45233" s="220"/>
    </row>
    <row r="45234" spans="7:7">
      <c r="G45234" s="220"/>
    </row>
    <row r="45235" spans="7:7">
      <c r="G45235" s="220"/>
    </row>
    <row r="45236" spans="7:7">
      <c r="G45236" s="220"/>
    </row>
    <row r="45237" spans="7:7">
      <c r="G45237" s="220"/>
    </row>
    <row r="45238" spans="7:7">
      <c r="G45238" s="220"/>
    </row>
    <row r="45239" spans="7:7">
      <c r="G45239" s="220"/>
    </row>
    <row r="45240" spans="7:7">
      <c r="G45240" s="220"/>
    </row>
    <row r="45241" spans="7:7">
      <c r="G45241" s="220"/>
    </row>
    <row r="45242" spans="7:7">
      <c r="G45242" s="220"/>
    </row>
    <row r="45243" spans="7:7">
      <c r="G45243" s="220"/>
    </row>
    <row r="45244" spans="7:7">
      <c r="G45244" s="220"/>
    </row>
    <row r="45245" spans="7:7">
      <c r="G45245" s="220"/>
    </row>
    <row r="45246" spans="7:7">
      <c r="G45246" s="220"/>
    </row>
    <row r="45247" spans="7:7">
      <c r="G45247" s="220"/>
    </row>
    <row r="45248" spans="7:7">
      <c r="G45248" s="220"/>
    </row>
    <row r="45249" spans="7:7">
      <c r="G45249" s="220"/>
    </row>
    <row r="45250" spans="7:7">
      <c r="G45250" s="220"/>
    </row>
    <row r="45251" spans="7:7">
      <c r="G45251" s="220"/>
    </row>
    <row r="45252" spans="7:7">
      <c r="G45252" s="220"/>
    </row>
    <row r="45253" spans="7:7">
      <c r="G45253" s="220"/>
    </row>
    <row r="45254" spans="7:7">
      <c r="G45254" s="220"/>
    </row>
    <row r="45255" spans="7:7">
      <c r="G45255" s="220"/>
    </row>
    <row r="45256" spans="7:7">
      <c r="G45256" s="220"/>
    </row>
    <row r="45257" spans="7:7">
      <c r="G45257" s="220"/>
    </row>
    <row r="45258" spans="7:7">
      <c r="G45258" s="220"/>
    </row>
    <row r="45259" spans="7:7">
      <c r="G45259" s="220"/>
    </row>
    <row r="45260" spans="7:7">
      <c r="G45260" s="220"/>
    </row>
    <row r="45261" spans="7:7">
      <c r="G45261" s="220"/>
    </row>
    <row r="45262" spans="7:7">
      <c r="G45262" s="220"/>
    </row>
    <row r="45263" spans="7:7">
      <c r="G45263" s="220"/>
    </row>
    <row r="45264" spans="7:7">
      <c r="G45264" s="220"/>
    </row>
    <row r="45265" spans="7:7">
      <c r="G45265" s="220"/>
    </row>
    <row r="45266" spans="7:7">
      <c r="G45266" s="220"/>
    </row>
    <row r="45267" spans="7:7">
      <c r="G45267" s="220"/>
    </row>
    <row r="45268" spans="7:7">
      <c r="G45268" s="220"/>
    </row>
    <row r="45269" spans="7:7">
      <c r="G45269" s="220"/>
    </row>
    <row r="45270" spans="7:7">
      <c r="G45270" s="220"/>
    </row>
    <row r="45271" spans="7:7">
      <c r="G45271" s="220"/>
    </row>
    <row r="45272" spans="7:7">
      <c r="G45272" s="220"/>
    </row>
    <row r="45273" spans="7:7">
      <c r="G45273" s="220"/>
    </row>
    <row r="45274" spans="7:7">
      <c r="G45274" s="220"/>
    </row>
    <row r="45275" spans="7:7">
      <c r="G45275" s="220"/>
    </row>
    <row r="45276" spans="7:7">
      <c r="G45276" s="220"/>
    </row>
    <row r="45277" spans="7:7">
      <c r="G45277" s="220"/>
    </row>
    <row r="45278" spans="7:7">
      <c r="G45278" s="220"/>
    </row>
    <row r="45279" spans="7:7">
      <c r="G45279" s="220"/>
    </row>
    <row r="45280" spans="7:7">
      <c r="G45280" s="220"/>
    </row>
    <row r="45281" spans="7:7">
      <c r="G45281" s="220"/>
    </row>
    <row r="45282" spans="7:7">
      <c r="G45282" s="220"/>
    </row>
    <row r="45283" spans="7:7">
      <c r="G45283" s="220"/>
    </row>
    <row r="45284" spans="7:7">
      <c r="G45284" s="220"/>
    </row>
    <row r="45285" spans="7:7">
      <c r="G45285" s="220"/>
    </row>
    <row r="45286" spans="7:7">
      <c r="G45286" s="220"/>
    </row>
    <row r="45287" spans="7:7">
      <c r="G45287" s="220"/>
    </row>
    <row r="45288" spans="7:7">
      <c r="G45288" s="220"/>
    </row>
    <row r="45289" spans="7:7">
      <c r="G45289" s="220"/>
    </row>
    <row r="45290" spans="7:7">
      <c r="G45290" s="220"/>
    </row>
    <row r="45291" spans="7:7">
      <c r="G45291" s="220"/>
    </row>
    <row r="45292" spans="7:7">
      <c r="G45292" s="220"/>
    </row>
    <row r="45293" spans="7:7">
      <c r="G45293" s="220"/>
    </row>
    <row r="45294" spans="7:7">
      <c r="G45294" s="220"/>
    </row>
    <row r="45295" spans="7:7">
      <c r="G45295" s="220"/>
    </row>
    <row r="45296" spans="7:7">
      <c r="G45296" s="220"/>
    </row>
    <row r="45297" spans="7:7">
      <c r="G45297" s="220"/>
    </row>
    <row r="45298" spans="7:7">
      <c r="G45298" s="220"/>
    </row>
    <row r="45299" spans="7:7">
      <c r="G45299" s="220"/>
    </row>
    <row r="45300" spans="7:7">
      <c r="G45300" s="220"/>
    </row>
    <row r="45301" spans="7:7">
      <c r="G45301" s="220"/>
    </row>
    <row r="45302" spans="7:7">
      <c r="G45302" s="220"/>
    </row>
    <row r="45303" spans="7:7">
      <c r="G45303" s="220"/>
    </row>
    <row r="45304" spans="7:7">
      <c r="G45304" s="220"/>
    </row>
    <row r="45305" spans="7:7">
      <c r="G45305" s="220"/>
    </row>
    <row r="45306" spans="7:7">
      <c r="G45306" s="220"/>
    </row>
    <row r="45307" spans="7:7">
      <c r="G45307" s="220"/>
    </row>
    <row r="45308" spans="7:7">
      <c r="G45308" s="220"/>
    </row>
    <row r="45309" spans="7:7">
      <c r="G45309" s="220"/>
    </row>
    <row r="45310" spans="7:7">
      <c r="G45310" s="220"/>
    </row>
    <row r="45311" spans="7:7">
      <c r="G45311" s="220"/>
    </row>
    <row r="45312" spans="7:7">
      <c r="G45312" s="220"/>
    </row>
    <row r="45313" spans="7:7">
      <c r="G45313" s="220"/>
    </row>
    <row r="45314" spans="7:7">
      <c r="G45314" s="220"/>
    </row>
    <row r="45315" spans="7:7">
      <c r="G45315" s="220"/>
    </row>
    <row r="45316" spans="7:7">
      <c r="G45316" s="220"/>
    </row>
    <row r="45317" spans="7:7">
      <c r="G45317" s="220"/>
    </row>
    <row r="45318" spans="7:7">
      <c r="G45318" s="220"/>
    </row>
    <row r="45319" spans="7:7">
      <c r="G45319" s="220"/>
    </row>
    <row r="45320" spans="7:7">
      <c r="G45320" s="220"/>
    </row>
    <row r="45321" spans="7:7">
      <c r="G45321" s="220"/>
    </row>
    <row r="45322" spans="7:7">
      <c r="G45322" s="220"/>
    </row>
    <row r="45323" spans="7:7">
      <c r="G45323" s="220"/>
    </row>
    <row r="45324" spans="7:7">
      <c r="G45324" s="220"/>
    </row>
    <row r="45325" spans="7:7">
      <c r="G45325" s="220"/>
    </row>
    <row r="45326" spans="7:7">
      <c r="G45326" s="220"/>
    </row>
    <row r="45327" spans="7:7">
      <c r="G45327" s="220"/>
    </row>
    <row r="45328" spans="7:7">
      <c r="G45328" s="220"/>
    </row>
    <row r="45329" spans="7:7">
      <c r="G45329" s="220"/>
    </row>
    <row r="45330" spans="7:7">
      <c r="G45330" s="220"/>
    </row>
    <row r="45331" spans="7:7">
      <c r="G45331" s="220"/>
    </row>
    <row r="45332" spans="7:7">
      <c r="G45332" s="220"/>
    </row>
    <row r="45333" spans="7:7">
      <c r="G45333" s="220"/>
    </row>
    <row r="45334" spans="7:7">
      <c r="G45334" s="220"/>
    </row>
    <row r="45335" spans="7:7">
      <c r="G45335" s="220"/>
    </row>
    <row r="45336" spans="7:7">
      <c r="G45336" s="220"/>
    </row>
    <row r="45337" spans="7:7">
      <c r="G45337" s="220"/>
    </row>
    <row r="45338" spans="7:7">
      <c r="G45338" s="220"/>
    </row>
    <row r="45339" spans="7:7">
      <c r="G45339" s="220"/>
    </row>
    <row r="45340" spans="7:7">
      <c r="G45340" s="220"/>
    </row>
    <row r="45341" spans="7:7">
      <c r="G45341" s="220"/>
    </row>
    <row r="45342" spans="7:7">
      <c r="G45342" s="220"/>
    </row>
    <row r="45343" spans="7:7">
      <c r="G45343" s="220"/>
    </row>
    <row r="45344" spans="7:7">
      <c r="G45344" s="220"/>
    </row>
    <row r="45345" spans="7:7">
      <c r="G45345" s="220"/>
    </row>
    <row r="45346" spans="7:7">
      <c r="G45346" s="220"/>
    </row>
    <row r="45347" spans="7:7">
      <c r="G45347" s="220"/>
    </row>
    <row r="45348" spans="7:7">
      <c r="G45348" s="220"/>
    </row>
    <row r="45349" spans="7:7">
      <c r="G45349" s="220"/>
    </row>
    <row r="45350" spans="7:7">
      <c r="G45350" s="220"/>
    </row>
    <row r="45351" spans="7:7">
      <c r="G45351" s="220"/>
    </row>
    <row r="45352" spans="7:7">
      <c r="G45352" s="220"/>
    </row>
    <row r="45353" spans="7:7">
      <c r="G45353" s="220"/>
    </row>
    <row r="45354" spans="7:7">
      <c r="G45354" s="220"/>
    </row>
    <row r="45355" spans="7:7">
      <c r="G45355" s="220"/>
    </row>
    <row r="45356" spans="7:7">
      <c r="G45356" s="220"/>
    </row>
    <row r="45357" spans="7:7">
      <c r="G45357" s="220"/>
    </row>
    <row r="45358" spans="7:7">
      <c r="G45358" s="220"/>
    </row>
    <row r="45359" spans="7:7">
      <c r="G45359" s="220"/>
    </row>
    <row r="45360" spans="7:7">
      <c r="G45360" s="220"/>
    </row>
    <row r="45361" spans="7:7">
      <c r="G45361" s="220"/>
    </row>
    <row r="45362" spans="7:7">
      <c r="G45362" s="220"/>
    </row>
    <row r="45363" spans="7:7">
      <c r="G45363" s="220"/>
    </row>
    <row r="45364" spans="7:7">
      <c r="G45364" s="220"/>
    </row>
    <row r="45365" spans="7:7">
      <c r="G45365" s="220"/>
    </row>
    <row r="45366" spans="7:7">
      <c r="G45366" s="220"/>
    </row>
    <row r="45367" spans="7:7">
      <c r="G45367" s="220"/>
    </row>
    <row r="45368" spans="7:7">
      <c r="G45368" s="220"/>
    </row>
    <row r="45369" spans="7:7">
      <c r="G45369" s="220"/>
    </row>
    <row r="45370" spans="7:7">
      <c r="G45370" s="220"/>
    </row>
    <row r="45371" spans="7:7">
      <c r="G45371" s="220"/>
    </row>
    <row r="45372" spans="7:7">
      <c r="G45372" s="220"/>
    </row>
    <row r="45373" spans="7:7">
      <c r="G45373" s="220"/>
    </row>
    <row r="45374" spans="7:7">
      <c r="G45374" s="220"/>
    </row>
    <row r="45375" spans="7:7">
      <c r="G45375" s="220"/>
    </row>
    <row r="45376" spans="7:7">
      <c r="G45376" s="220"/>
    </row>
    <row r="45377" spans="7:7">
      <c r="G45377" s="220"/>
    </row>
    <row r="45378" spans="7:7">
      <c r="G45378" s="220"/>
    </row>
    <row r="45379" spans="7:7">
      <c r="G45379" s="220"/>
    </row>
    <row r="45380" spans="7:7">
      <c r="G45380" s="220"/>
    </row>
    <row r="45381" spans="7:7">
      <c r="G45381" s="220"/>
    </row>
    <row r="45382" spans="7:7">
      <c r="G45382" s="220"/>
    </row>
    <row r="45383" spans="7:7">
      <c r="G45383" s="220"/>
    </row>
    <row r="45384" spans="7:7">
      <c r="G45384" s="220"/>
    </row>
    <row r="45385" spans="7:7">
      <c r="G45385" s="220"/>
    </row>
    <row r="45386" spans="7:7">
      <c r="G45386" s="220"/>
    </row>
    <row r="45387" spans="7:7">
      <c r="G45387" s="220"/>
    </row>
    <row r="45388" spans="7:7">
      <c r="G45388" s="220"/>
    </row>
    <row r="45389" spans="7:7">
      <c r="G45389" s="220"/>
    </row>
    <row r="45390" spans="7:7">
      <c r="G45390" s="220"/>
    </row>
    <row r="45391" spans="7:7">
      <c r="G45391" s="220"/>
    </row>
    <row r="45392" spans="7:7">
      <c r="G45392" s="220"/>
    </row>
    <row r="45393" spans="7:7">
      <c r="G45393" s="220"/>
    </row>
    <row r="45394" spans="7:7">
      <c r="G45394" s="220"/>
    </row>
    <row r="45395" spans="7:7">
      <c r="G45395" s="220"/>
    </row>
    <row r="45396" spans="7:7">
      <c r="G45396" s="220"/>
    </row>
    <row r="45397" spans="7:7">
      <c r="G45397" s="220"/>
    </row>
    <row r="45398" spans="7:7">
      <c r="G45398" s="220"/>
    </row>
    <row r="45399" spans="7:7">
      <c r="G45399" s="220"/>
    </row>
    <row r="45400" spans="7:7">
      <c r="G45400" s="220"/>
    </row>
    <row r="45401" spans="7:7">
      <c r="G45401" s="220"/>
    </row>
    <row r="45402" spans="7:7">
      <c r="G45402" s="220"/>
    </row>
    <row r="45403" spans="7:7">
      <c r="G45403" s="220"/>
    </row>
    <row r="45404" spans="7:7">
      <c r="G45404" s="220"/>
    </row>
    <row r="45405" spans="7:7">
      <c r="G45405" s="220"/>
    </row>
    <row r="45406" spans="7:7">
      <c r="G45406" s="220"/>
    </row>
    <row r="45407" spans="7:7">
      <c r="G45407" s="220"/>
    </row>
    <row r="45408" spans="7:7">
      <c r="G45408" s="220"/>
    </row>
    <row r="45409" spans="7:7">
      <c r="G45409" s="220"/>
    </row>
    <row r="45410" spans="7:7">
      <c r="G45410" s="220"/>
    </row>
    <row r="45411" spans="7:7">
      <c r="G45411" s="220"/>
    </row>
    <row r="45412" spans="7:7">
      <c r="G45412" s="220"/>
    </row>
    <row r="45413" spans="7:7">
      <c r="G45413" s="220"/>
    </row>
    <row r="45414" spans="7:7">
      <c r="G45414" s="220"/>
    </row>
    <row r="45415" spans="7:7">
      <c r="G45415" s="220"/>
    </row>
    <row r="45416" spans="7:7">
      <c r="G45416" s="220"/>
    </row>
    <row r="45417" spans="7:7">
      <c r="G45417" s="220"/>
    </row>
    <row r="45418" spans="7:7">
      <c r="G45418" s="220"/>
    </row>
    <row r="45419" spans="7:7">
      <c r="G45419" s="220"/>
    </row>
    <row r="45420" spans="7:7">
      <c r="G45420" s="220"/>
    </row>
    <row r="45421" spans="7:7">
      <c r="G45421" s="220"/>
    </row>
    <row r="45422" spans="7:7">
      <c r="G45422" s="220"/>
    </row>
    <row r="45423" spans="7:7">
      <c r="G45423" s="220"/>
    </row>
    <row r="45424" spans="7:7">
      <c r="G45424" s="220"/>
    </row>
    <row r="45425" spans="7:7">
      <c r="G45425" s="220"/>
    </row>
    <row r="45426" spans="7:7">
      <c r="G45426" s="220"/>
    </row>
    <row r="45427" spans="7:7">
      <c r="G45427" s="220"/>
    </row>
    <row r="45428" spans="7:7">
      <c r="G45428" s="220"/>
    </row>
    <row r="45429" spans="7:7">
      <c r="G45429" s="220"/>
    </row>
    <row r="45430" spans="7:7">
      <c r="G45430" s="220"/>
    </row>
    <row r="45431" spans="7:7">
      <c r="G45431" s="220"/>
    </row>
    <row r="45432" spans="7:7">
      <c r="G45432" s="220"/>
    </row>
    <row r="45433" spans="7:7">
      <c r="G45433" s="220"/>
    </row>
    <row r="45434" spans="7:7">
      <c r="G45434" s="220"/>
    </row>
    <row r="45435" spans="7:7">
      <c r="G45435" s="220"/>
    </row>
    <row r="45436" spans="7:7">
      <c r="G45436" s="220"/>
    </row>
    <row r="45437" spans="7:7">
      <c r="G45437" s="220"/>
    </row>
    <row r="45438" spans="7:7">
      <c r="G45438" s="220"/>
    </row>
    <row r="45439" spans="7:7">
      <c r="G45439" s="220"/>
    </row>
    <row r="45440" spans="7:7">
      <c r="G45440" s="220"/>
    </row>
    <row r="45441" spans="7:7">
      <c r="G45441" s="220"/>
    </row>
    <row r="45442" spans="7:7">
      <c r="G45442" s="220"/>
    </row>
    <row r="45443" spans="7:7">
      <c r="G45443" s="220"/>
    </row>
    <row r="45444" spans="7:7">
      <c r="G45444" s="220"/>
    </row>
    <row r="45445" spans="7:7">
      <c r="G45445" s="220"/>
    </row>
    <row r="45446" spans="7:7">
      <c r="G45446" s="220"/>
    </row>
    <row r="45447" spans="7:7">
      <c r="G45447" s="220"/>
    </row>
    <row r="45448" spans="7:7">
      <c r="G45448" s="220"/>
    </row>
    <row r="45449" spans="7:7">
      <c r="G45449" s="220"/>
    </row>
    <row r="45450" spans="7:7">
      <c r="G45450" s="220"/>
    </row>
    <row r="45451" spans="7:7">
      <c r="G45451" s="220"/>
    </row>
    <row r="45452" spans="7:7">
      <c r="G45452" s="220"/>
    </row>
    <row r="45453" spans="7:7">
      <c r="G45453" s="220"/>
    </row>
    <row r="45454" spans="7:7">
      <c r="G45454" s="220"/>
    </row>
    <row r="45455" spans="7:7">
      <c r="G45455" s="220"/>
    </row>
    <row r="45456" spans="7:7">
      <c r="G45456" s="220"/>
    </row>
    <row r="45457" spans="7:7">
      <c r="G45457" s="220"/>
    </row>
    <row r="45458" spans="7:7">
      <c r="G45458" s="220"/>
    </row>
    <row r="45459" spans="7:7">
      <c r="G45459" s="220"/>
    </row>
    <row r="45460" spans="7:7">
      <c r="G45460" s="220"/>
    </row>
    <row r="45461" spans="7:7">
      <c r="G45461" s="220"/>
    </row>
    <row r="45462" spans="7:7">
      <c r="G45462" s="220"/>
    </row>
    <row r="45463" spans="7:7">
      <c r="G45463" s="220"/>
    </row>
    <row r="45464" spans="7:7">
      <c r="G45464" s="220"/>
    </row>
    <row r="45465" spans="7:7">
      <c r="G45465" s="220"/>
    </row>
    <row r="45466" spans="7:7">
      <c r="G45466" s="220"/>
    </row>
    <row r="45467" spans="7:7">
      <c r="G45467" s="220"/>
    </row>
    <row r="45468" spans="7:7">
      <c r="G45468" s="220"/>
    </row>
    <row r="45469" spans="7:7">
      <c r="G45469" s="220"/>
    </row>
    <row r="45470" spans="7:7">
      <c r="G45470" s="220"/>
    </row>
    <row r="45471" spans="7:7">
      <c r="G45471" s="220"/>
    </row>
    <row r="45472" spans="7:7">
      <c r="G45472" s="220"/>
    </row>
    <row r="45473" spans="7:7">
      <c r="G45473" s="220"/>
    </row>
    <row r="45474" spans="7:7">
      <c r="G45474" s="220"/>
    </row>
    <row r="45475" spans="7:7">
      <c r="G45475" s="220"/>
    </row>
    <row r="45476" spans="7:7">
      <c r="G45476" s="220"/>
    </row>
    <row r="45477" spans="7:7">
      <c r="G45477" s="220"/>
    </row>
    <row r="45478" spans="7:7">
      <c r="G45478" s="220"/>
    </row>
    <row r="45479" spans="7:7">
      <c r="G45479" s="220"/>
    </row>
    <row r="45480" spans="7:7">
      <c r="G45480" s="220"/>
    </row>
    <row r="45481" spans="7:7">
      <c r="G45481" s="220"/>
    </row>
    <row r="45482" spans="7:7">
      <c r="G45482" s="220"/>
    </row>
    <row r="45483" spans="7:7">
      <c r="G45483" s="220"/>
    </row>
    <row r="45484" spans="7:7">
      <c r="G45484" s="220"/>
    </row>
    <row r="45485" spans="7:7">
      <c r="G45485" s="220"/>
    </row>
    <row r="45486" spans="7:7">
      <c r="G45486" s="220"/>
    </row>
    <row r="45487" spans="7:7">
      <c r="G45487" s="220"/>
    </row>
    <row r="45488" spans="7:7">
      <c r="G45488" s="220"/>
    </row>
    <row r="45489" spans="7:7">
      <c r="G45489" s="220"/>
    </row>
    <row r="45490" spans="7:7">
      <c r="G45490" s="220"/>
    </row>
    <row r="45491" spans="7:7">
      <c r="G45491" s="220"/>
    </row>
    <row r="45492" spans="7:7">
      <c r="G45492" s="220"/>
    </row>
    <row r="45493" spans="7:7">
      <c r="G45493" s="220"/>
    </row>
    <row r="45494" spans="7:7">
      <c r="G45494" s="220"/>
    </row>
    <row r="45495" spans="7:7">
      <c r="G45495" s="220"/>
    </row>
    <row r="45496" spans="7:7">
      <c r="G45496" s="220"/>
    </row>
    <row r="45497" spans="7:7">
      <c r="G45497" s="220"/>
    </row>
    <row r="45498" spans="7:7">
      <c r="G45498" s="220"/>
    </row>
    <row r="45499" spans="7:7">
      <c r="G45499" s="220"/>
    </row>
    <row r="45500" spans="7:7">
      <c r="G45500" s="220"/>
    </row>
    <row r="45501" spans="7:7">
      <c r="G45501" s="220"/>
    </row>
    <row r="45502" spans="7:7">
      <c r="G45502" s="220"/>
    </row>
    <row r="45503" spans="7:7">
      <c r="G45503" s="220"/>
    </row>
    <row r="45504" spans="7:7">
      <c r="G45504" s="220"/>
    </row>
    <row r="45505" spans="7:7">
      <c r="G45505" s="220"/>
    </row>
    <row r="45506" spans="7:7">
      <c r="G45506" s="220"/>
    </row>
    <row r="45507" spans="7:7">
      <c r="G45507" s="220"/>
    </row>
    <row r="45508" spans="7:7">
      <c r="G45508" s="220"/>
    </row>
    <row r="45509" spans="7:7">
      <c r="G45509" s="220"/>
    </row>
    <row r="45510" spans="7:7">
      <c r="G45510" s="220"/>
    </row>
    <row r="45511" spans="7:7">
      <c r="G45511" s="220"/>
    </row>
    <row r="45512" spans="7:7">
      <c r="G45512" s="220"/>
    </row>
    <row r="45513" spans="7:7">
      <c r="G45513" s="220"/>
    </row>
    <row r="45514" spans="7:7">
      <c r="G45514" s="220"/>
    </row>
    <row r="45515" spans="7:7">
      <c r="G45515" s="220"/>
    </row>
    <row r="45516" spans="7:7">
      <c r="G45516" s="220"/>
    </row>
    <row r="45517" spans="7:7">
      <c r="G45517" s="220"/>
    </row>
    <row r="45518" spans="7:7">
      <c r="G45518" s="220"/>
    </row>
    <row r="45519" spans="7:7">
      <c r="G45519" s="220"/>
    </row>
    <row r="45520" spans="7:7">
      <c r="G45520" s="220"/>
    </row>
    <row r="45521" spans="7:7">
      <c r="G45521" s="220"/>
    </row>
    <row r="45522" spans="7:7">
      <c r="G45522" s="220"/>
    </row>
    <row r="45523" spans="7:7">
      <c r="G45523" s="220"/>
    </row>
    <row r="45524" spans="7:7">
      <c r="G45524" s="220"/>
    </row>
    <row r="45525" spans="7:7">
      <c r="G45525" s="220"/>
    </row>
    <row r="45526" spans="7:7">
      <c r="G45526" s="220"/>
    </row>
    <row r="45527" spans="7:7">
      <c r="G45527" s="220"/>
    </row>
    <row r="45528" spans="7:7">
      <c r="G45528" s="220"/>
    </row>
    <row r="45529" spans="7:7">
      <c r="G45529" s="220"/>
    </row>
    <row r="45530" spans="7:7">
      <c r="G45530" s="220"/>
    </row>
    <row r="45531" spans="7:7">
      <c r="G45531" s="220"/>
    </row>
    <row r="45532" spans="7:7">
      <c r="G45532" s="220"/>
    </row>
    <row r="45533" spans="7:7">
      <c r="G45533" s="220"/>
    </row>
    <row r="45534" spans="7:7">
      <c r="G45534" s="220"/>
    </row>
    <row r="45535" spans="7:7">
      <c r="G45535" s="220"/>
    </row>
    <row r="45536" spans="7:7">
      <c r="G45536" s="220"/>
    </row>
    <row r="45537" spans="7:7">
      <c r="G45537" s="220"/>
    </row>
    <row r="45538" spans="7:7">
      <c r="G45538" s="220"/>
    </row>
    <row r="45539" spans="7:7">
      <c r="G45539" s="220"/>
    </row>
    <row r="45540" spans="7:7">
      <c r="G45540" s="220"/>
    </row>
    <row r="45541" spans="7:7">
      <c r="G45541" s="220"/>
    </row>
    <row r="45542" spans="7:7">
      <c r="G45542" s="220"/>
    </row>
    <row r="45543" spans="7:7">
      <c r="G45543" s="220"/>
    </row>
    <row r="45544" spans="7:7">
      <c r="G45544" s="220"/>
    </row>
    <row r="45545" spans="7:7">
      <c r="G45545" s="220"/>
    </row>
    <row r="45546" spans="7:7">
      <c r="G45546" s="220"/>
    </row>
    <row r="45547" spans="7:7">
      <c r="G45547" s="220"/>
    </row>
    <row r="45548" spans="7:7">
      <c r="G45548" s="220"/>
    </row>
    <row r="45549" spans="7:7">
      <c r="G45549" s="220"/>
    </row>
    <row r="45550" spans="7:7">
      <c r="G45550" s="220"/>
    </row>
    <row r="45551" spans="7:7">
      <c r="G45551" s="220"/>
    </row>
    <row r="45552" spans="7:7">
      <c r="G45552" s="220"/>
    </row>
    <row r="45553" spans="7:7">
      <c r="G45553" s="220"/>
    </row>
    <row r="45554" spans="7:7">
      <c r="G45554" s="220"/>
    </row>
    <row r="45555" spans="7:7">
      <c r="G45555" s="220"/>
    </row>
    <row r="45556" spans="7:7">
      <c r="G45556" s="220"/>
    </row>
    <row r="45557" spans="7:7">
      <c r="G45557" s="220"/>
    </row>
    <row r="45558" spans="7:7">
      <c r="G45558" s="220"/>
    </row>
    <row r="45559" spans="7:7">
      <c r="G45559" s="220"/>
    </row>
    <row r="45560" spans="7:7">
      <c r="G45560" s="220"/>
    </row>
    <row r="45561" spans="7:7">
      <c r="G45561" s="220"/>
    </row>
    <row r="45562" spans="7:7">
      <c r="G45562" s="220"/>
    </row>
    <row r="45563" spans="7:7">
      <c r="G45563" s="220"/>
    </row>
    <row r="45564" spans="7:7">
      <c r="G45564" s="220"/>
    </row>
    <row r="45565" spans="7:7">
      <c r="G45565" s="220"/>
    </row>
    <row r="45566" spans="7:7">
      <c r="G45566" s="220"/>
    </row>
    <row r="45567" spans="7:7">
      <c r="G45567" s="220"/>
    </row>
    <row r="45568" spans="7:7">
      <c r="G45568" s="220"/>
    </row>
    <row r="45569" spans="7:7">
      <c r="G45569" s="220"/>
    </row>
    <row r="45570" spans="7:7">
      <c r="G45570" s="220"/>
    </row>
    <row r="45571" spans="7:7">
      <c r="G45571" s="220"/>
    </row>
    <row r="45572" spans="7:7">
      <c r="G45572" s="220"/>
    </row>
    <row r="45573" spans="7:7">
      <c r="G45573" s="220"/>
    </row>
    <row r="45574" spans="7:7">
      <c r="G45574" s="220"/>
    </row>
    <row r="45575" spans="7:7">
      <c r="G45575" s="220"/>
    </row>
    <row r="45576" spans="7:7">
      <c r="G45576" s="220"/>
    </row>
    <row r="45577" spans="7:7">
      <c r="G45577" s="220"/>
    </row>
    <row r="45578" spans="7:7">
      <c r="G45578" s="220"/>
    </row>
    <row r="45579" spans="7:7">
      <c r="G45579" s="220"/>
    </row>
    <row r="45580" spans="7:7">
      <c r="G45580" s="220"/>
    </row>
    <row r="45581" spans="7:7">
      <c r="G45581" s="220"/>
    </row>
    <row r="45582" spans="7:7">
      <c r="G45582" s="220"/>
    </row>
    <row r="45583" spans="7:7">
      <c r="G45583" s="220"/>
    </row>
    <row r="45584" spans="7:7">
      <c r="G45584" s="220"/>
    </row>
    <row r="45585" spans="7:7">
      <c r="G45585" s="220"/>
    </row>
    <row r="45586" spans="7:7">
      <c r="G45586" s="220"/>
    </row>
    <row r="45587" spans="7:7">
      <c r="G45587" s="220"/>
    </row>
    <row r="45588" spans="7:7">
      <c r="G45588" s="220"/>
    </row>
    <row r="45589" spans="7:7">
      <c r="G45589" s="220"/>
    </row>
    <row r="45590" spans="7:7">
      <c r="G45590" s="220"/>
    </row>
    <row r="45591" spans="7:7">
      <c r="G45591" s="220"/>
    </row>
    <row r="45592" spans="7:7">
      <c r="G45592" s="220"/>
    </row>
    <row r="45593" spans="7:7">
      <c r="G45593" s="220"/>
    </row>
    <row r="45594" spans="7:7">
      <c r="G45594" s="220"/>
    </row>
    <row r="45595" spans="7:7">
      <c r="G45595" s="220"/>
    </row>
    <row r="45596" spans="7:7">
      <c r="G45596" s="220"/>
    </row>
    <row r="45597" spans="7:7">
      <c r="G45597" s="220"/>
    </row>
    <row r="45598" spans="7:7">
      <c r="G45598" s="220"/>
    </row>
    <row r="45599" spans="7:7">
      <c r="G45599" s="220"/>
    </row>
    <row r="45600" spans="7:7">
      <c r="G45600" s="220"/>
    </row>
    <row r="45601" spans="7:7">
      <c r="G45601" s="220"/>
    </row>
    <row r="45602" spans="7:7">
      <c r="G45602" s="220"/>
    </row>
    <row r="45603" spans="7:7">
      <c r="G45603" s="220"/>
    </row>
    <row r="45604" spans="7:7">
      <c r="G45604" s="220"/>
    </row>
    <row r="45605" spans="7:7">
      <c r="G45605" s="220"/>
    </row>
    <row r="45606" spans="7:7">
      <c r="G45606" s="220"/>
    </row>
    <row r="45607" spans="7:7">
      <c r="G45607" s="220"/>
    </row>
    <row r="45608" spans="7:7">
      <c r="G45608" s="220"/>
    </row>
    <row r="45609" spans="7:7">
      <c r="G45609" s="220"/>
    </row>
    <row r="45610" spans="7:7">
      <c r="G45610" s="220"/>
    </row>
    <row r="45611" spans="7:7">
      <c r="G45611" s="220"/>
    </row>
    <row r="45612" spans="7:7">
      <c r="G45612" s="220"/>
    </row>
    <row r="45613" spans="7:7">
      <c r="G45613" s="220"/>
    </row>
    <row r="45614" spans="7:7">
      <c r="G45614" s="220"/>
    </row>
    <row r="45615" spans="7:7">
      <c r="G45615" s="220"/>
    </row>
    <row r="45616" spans="7:7">
      <c r="G45616" s="220"/>
    </row>
    <row r="45617" spans="7:7">
      <c r="G45617" s="220"/>
    </row>
    <row r="45618" spans="7:7">
      <c r="G45618" s="220"/>
    </row>
    <row r="45619" spans="7:7">
      <c r="G45619" s="220"/>
    </row>
    <row r="45620" spans="7:7">
      <c r="G45620" s="220"/>
    </row>
    <row r="45621" spans="7:7">
      <c r="G45621" s="220"/>
    </row>
    <row r="45622" spans="7:7">
      <c r="G45622" s="220"/>
    </row>
    <row r="45623" spans="7:7">
      <c r="G45623" s="220"/>
    </row>
    <row r="45624" spans="7:7">
      <c r="G45624" s="220"/>
    </row>
    <row r="45625" spans="7:7">
      <c r="G45625" s="220"/>
    </row>
    <row r="45626" spans="7:7">
      <c r="G45626" s="220"/>
    </row>
    <row r="45627" spans="7:7">
      <c r="G45627" s="220"/>
    </row>
    <row r="45628" spans="7:7">
      <c r="G45628" s="220"/>
    </row>
    <row r="45629" spans="7:7">
      <c r="G45629" s="220"/>
    </row>
    <row r="45630" spans="7:7">
      <c r="G45630" s="220"/>
    </row>
    <row r="45631" spans="7:7">
      <c r="G45631" s="220"/>
    </row>
    <row r="45632" spans="7:7">
      <c r="G45632" s="220"/>
    </row>
    <row r="45633" spans="7:7">
      <c r="G45633" s="220"/>
    </row>
    <row r="45634" spans="7:7">
      <c r="G45634" s="220"/>
    </row>
    <row r="45635" spans="7:7">
      <c r="G45635" s="220"/>
    </row>
    <row r="45636" spans="7:7">
      <c r="G45636" s="220"/>
    </row>
    <row r="45637" spans="7:7">
      <c r="G45637" s="220"/>
    </row>
    <row r="45638" spans="7:7">
      <c r="G45638" s="220"/>
    </row>
    <row r="45639" spans="7:7">
      <c r="G45639" s="220"/>
    </row>
    <row r="45640" spans="7:7">
      <c r="G45640" s="220"/>
    </row>
    <row r="45641" spans="7:7">
      <c r="G45641" s="220"/>
    </row>
    <row r="45642" spans="7:7">
      <c r="G45642" s="220"/>
    </row>
    <row r="45643" spans="7:7">
      <c r="G45643" s="220"/>
    </row>
    <row r="45644" spans="7:7">
      <c r="G45644" s="220"/>
    </row>
    <row r="45645" spans="7:7">
      <c r="G45645" s="220"/>
    </row>
    <row r="45646" spans="7:7">
      <c r="G45646" s="220"/>
    </row>
    <row r="45647" spans="7:7">
      <c r="G45647" s="220"/>
    </row>
    <row r="45648" spans="7:7">
      <c r="G45648" s="220"/>
    </row>
    <row r="45649" spans="7:7">
      <c r="G45649" s="220"/>
    </row>
    <row r="45650" spans="7:7">
      <c r="G45650" s="220"/>
    </row>
    <row r="45651" spans="7:7">
      <c r="G45651" s="220"/>
    </row>
    <row r="45652" spans="7:7">
      <c r="G45652" s="220"/>
    </row>
    <row r="45653" spans="7:7">
      <c r="G45653" s="220"/>
    </row>
    <row r="45654" spans="7:7">
      <c r="G45654" s="220"/>
    </row>
    <row r="45655" spans="7:7">
      <c r="G45655" s="220"/>
    </row>
    <row r="45656" spans="7:7">
      <c r="G45656" s="220"/>
    </row>
    <row r="45657" spans="7:7">
      <c r="G45657" s="220"/>
    </row>
    <row r="45658" spans="7:7">
      <c r="G45658" s="220"/>
    </row>
    <row r="45659" spans="7:7">
      <c r="G45659" s="220"/>
    </row>
    <row r="45660" spans="7:7">
      <c r="G45660" s="220"/>
    </row>
    <row r="45661" spans="7:7">
      <c r="G45661" s="220"/>
    </row>
    <row r="45662" spans="7:7">
      <c r="G45662" s="220"/>
    </row>
    <row r="45663" spans="7:7">
      <c r="G45663" s="220"/>
    </row>
    <row r="45664" spans="7:7">
      <c r="G45664" s="220"/>
    </row>
    <row r="45665" spans="7:7">
      <c r="G45665" s="220"/>
    </row>
    <row r="45666" spans="7:7">
      <c r="G45666" s="220"/>
    </row>
    <row r="45667" spans="7:7">
      <c r="G45667" s="220"/>
    </row>
    <row r="45668" spans="7:7">
      <c r="G45668" s="220"/>
    </row>
    <row r="45669" spans="7:7">
      <c r="G45669" s="220"/>
    </row>
    <row r="45670" spans="7:7">
      <c r="G45670" s="220"/>
    </row>
    <row r="45671" spans="7:7">
      <c r="G45671" s="220"/>
    </row>
    <row r="45672" spans="7:7">
      <c r="G45672" s="220"/>
    </row>
    <row r="45673" spans="7:7">
      <c r="G45673" s="220"/>
    </row>
    <row r="45674" spans="7:7">
      <c r="G45674" s="220"/>
    </row>
    <row r="45675" spans="7:7">
      <c r="G45675" s="220"/>
    </row>
    <row r="45676" spans="7:7">
      <c r="G45676" s="220"/>
    </row>
    <row r="45677" spans="7:7">
      <c r="G45677" s="220"/>
    </row>
    <row r="45678" spans="7:7">
      <c r="G45678" s="220"/>
    </row>
    <row r="45679" spans="7:7">
      <c r="G45679" s="220"/>
    </row>
    <row r="45680" spans="7:7">
      <c r="G45680" s="220"/>
    </row>
    <row r="45681" spans="7:7">
      <c r="G45681" s="220"/>
    </row>
    <row r="45682" spans="7:7">
      <c r="G45682" s="220"/>
    </row>
    <row r="45683" spans="7:7">
      <c r="G45683" s="220"/>
    </row>
    <row r="45684" spans="7:7">
      <c r="G45684" s="220"/>
    </row>
    <row r="45685" spans="7:7">
      <c r="G45685" s="220"/>
    </row>
    <row r="45686" spans="7:7">
      <c r="G45686" s="220"/>
    </row>
    <row r="45687" spans="7:7">
      <c r="G45687" s="220"/>
    </row>
    <row r="45688" spans="7:7">
      <c r="G45688" s="220"/>
    </row>
    <row r="45689" spans="7:7">
      <c r="G45689" s="220"/>
    </row>
    <row r="45690" spans="7:7">
      <c r="G45690" s="220"/>
    </row>
    <row r="45691" spans="7:7">
      <c r="G45691" s="220"/>
    </row>
    <row r="45692" spans="7:7">
      <c r="G45692" s="220"/>
    </row>
    <row r="45693" spans="7:7">
      <c r="G45693" s="220"/>
    </row>
    <row r="45694" spans="7:7">
      <c r="G45694" s="220"/>
    </row>
    <row r="45695" spans="7:7">
      <c r="G45695" s="220"/>
    </row>
    <row r="45696" spans="7:7">
      <c r="G45696" s="220"/>
    </row>
    <row r="45697" spans="7:7">
      <c r="G45697" s="220"/>
    </row>
    <row r="45698" spans="7:7">
      <c r="G45698" s="220"/>
    </row>
    <row r="45699" spans="7:7">
      <c r="G45699" s="220"/>
    </row>
    <row r="45700" spans="7:7">
      <c r="G45700" s="220"/>
    </row>
    <row r="45701" spans="7:7">
      <c r="G45701" s="220"/>
    </row>
    <row r="45702" spans="7:7">
      <c r="G45702" s="220"/>
    </row>
    <row r="45703" spans="7:7">
      <c r="G45703" s="220"/>
    </row>
    <row r="45704" spans="7:7">
      <c r="G45704" s="220"/>
    </row>
    <row r="45705" spans="7:7">
      <c r="G45705" s="220"/>
    </row>
    <row r="45706" spans="7:7">
      <c r="G45706" s="220"/>
    </row>
    <row r="45707" spans="7:7">
      <c r="G45707" s="220"/>
    </row>
    <row r="45708" spans="7:7">
      <c r="G45708" s="220"/>
    </row>
    <row r="45709" spans="7:7">
      <c r="G45709" s="220"/>
    </row>
    <row r="45710" spans="7:7">
      <c r="G45710" s="220"/>
    </row>
    <row r="45711" spans="7:7">
      <c r="G45711" s="220"/>
    </row>
    <row r="45712" spans="7:7">
      <c r="G45712" s="220"/>
    </row>
    <row r="45713" spans="7:7">
      <c r="G45713" s="220"/>
    </row>
    <row r="45714" spans="7:7">
      <c r="G45714" s="220"/>
    </row>
    <row r="45715" spans="7:7">
      <c r="G45715" s="220"/>
    </row>
    <row r="45716" spans="7:7">
      <c r="G45716" s="220"/>
    </row>
    <row r="45717" spans="7:7">
      <c r="G45717" s="220"/>
    </row>
    <row r="45718" spans="7:7">
      <c r="G45718" s="220"/>
    </row>
    <row r="45719" spans="7:7">
      <c r="G45719" s="220"/>
    </row>
    <row r="45720" spans="7:7">
      <c r="G45720" s="220"/>
    </row>
    <row r="45721" spans="7:7">
      <c r="G45721" s="220"/>
    </row>
    <row r="45722" spans="7:7">
      <c r="G45722" s="220"/>
    </row>
    <row r="45723" spans="7:7">
      <c r="G45723" s="220"/>
    </row>
    <row r="45724" spans="7:7">
      <c r="G45724" s="220"/>
    </row>
    <row r="45725" spans="7:7">
      <c r="G45725" s="220"/>
    </row>
    <row r="45726" spans="7:7">
      <c r="G45726" s="220"/>
    </row>
    <row r="45727" spans="7:7">
      <c r="G45727" s="220"/>
    </row>
    <row r="45728" spans="7:7">
      <c r="G45728" s="220"/>
    </row>
    <row r="45729" spans="7:7">
      <c r="G45729" s="220"/>
    </row>
    <row r="45730" spans="7:7">
      <c r="G45730" s="220"/>
    </row>
    <row r="45731" spans="7:7">
      <c r="G45731" s="220"/>
    </row>
    <row r="45732" spans="7:7">
      <c r="G45732" s="220"/>
    </row>
    <row r="45733" spans="7:7">
      <c r="G45733" s="220"/>
    </row>
    <row r="45734" spans="7:7">
      <c r="G45734" s="220"/>
    </row>
    <row r="45735" spans="7:7">
      <c r="G45735" s="220"/>
    </row>
    <row r="45736" spans="7:7">
      <c r="G45736" s="220"/>
    </row>
    <row r="45737" spans="7:7">
      <c r="G45737" s="220"/>
    </row>
    <row r="45738" spans="7:7">
      <c r="G45738" s="220"/>
    </row>
    <row r="45739" spans="7:7">
      <c r="G45739" s="220"/>
    </row>
    <row r="45740" spans="7:7">
      <c r="G45740" s="220"/>
    </row>
    <row r="45741" spans="7:7">
      <c r="G45741" s="220"/>
    </row>
    <row r="45742" spans="7:7">
      <c r="G45742" s="220"/>
    </row>
    <row r="45743" spans="7:7">
      <c r="G45743" s="220"/>
    </row>
    <row r="45744" spans="7:7">
      <c r="G45744" s="220"/>
    </row>
    <row r="45745" spans="7:7">
      <c r="G45745" s="220"/>
    </row>
    <row r="45746" spans="7:7">
      <c r="G45746" s="220"/>
    </row>
    <row r="45747" spans="7:7">
      <c r="G45747" s="220"/>
    </row>
    <row r="45748" spans="7:7">
      <c r="G45748" s="220"/>
    </row>
    <row r="45749" spans="7:7">
      <c r="G45749" s="220"/>
    </row>
    <row r="45750" spans="7:7">
      <c r="G45750" s="220"/>
    </row>
    <row r="45751" spans="7:7">
      <c r="G45751" s="220"/>
    </row>
    <row r="45752" spans="7:7">
      <c r="G45752" s="220"/>
    </row>
    <row r="45753" spans="7:7">
      <c r="G45753" s="220"/>
    </row>
    <row r="45754" spans="7:7">
      <c r="G45754" s="220"/>
    </row>
    <row r="45755" spans="7:7">
      <c r="G45755" s="220"/>
    </row>
    <row r="45756" spans="7:7">
      <c r="G45756" s="220"/>
    </row>
    <row r="45757" spans="7:7">
      <c r="G45757" s="220"/>
    </row>
    <row r="45758" spans="7:7">
      <c r="G45758" s="220"/>
    </row>
    <row r="45759" spans="7:7">
      <c r="G45759" s="220"/>
    </row>
    <row r="45760" spans="7:7">
      <c r="G45760" s="220"/>
    </row>
    <row r="45761" spans="7:7">
      <c r="G45761" s="220"/>
    </row>
    <row r="45762" spans="7:7">
      <c r="G45762" s="220"/>
    </row>
    <row r="45763" spans="7:7">
      <c r="G45763" s="220"/>
    </row>
    <row r="45764" spans="7:7">
      <c r="G45764" s="220"/>
    </row>
    <row r="45765" spans="7:7">
      <c r="G45765" s="220"/>
    </row>
    <row r="45766" spans="7:7">
      <c r="G45766" s="220"/>
    </row>
    <row r="45767" spans="7:7">
      <c r="G45767" s="220"/>
    </row>
    <row r="45768" spans="7:7">
      <c r="G45768" s="220"/>
    </row>
    <row r="45769" spans="7:7">
      <c r="G45769" s="220"/>
    </row>
    <row r="45770" spans="7:7">
      <c r="G45770" s="220"/>
    </row>
    <row r="45771" spans="7:7">
      <c r="G45771" s="220"/>
    </row>
    <row r="45772" spans="7:7">
      <c r="G45772" s="220"/>
    </row>
    <row r="45773" spans="7:7">
      <c r="G45773" s="220"/>
    </row>
    <row r="45774" spans="7:7">
      <c r="G45774" s="220"/>
    </row>
    <row r="45775" spans="7:7">
      <c r="G45775" s="220"/>
    </row>
    <row r="45776" spans="7:7">
      <c r="G45776" s="220"/>
    </row>
    <row r="45777" spans="7:7">
      <c r="G45777" s="220"/>
    </row>
    <row r="45778" spans="7:7">
      <c r="G45778" s="220"/>
    </row>
    <row r="45779" spans="7:7">
      <c r="G45779" s="220"/>
    </row>
    <row r="45780" spans="7:7">
      <c r="G45780" s="220"/>
    </row>
    <row r="45781" spans="7:7">
      <c r="G45781" s="220"/>
    </row>
    <row r="45782" spans="7:7">
      <c r="G45782" s="220"/>
    </row>
    <row r="45783" spans="7:7">
      <c r="G45783" s="220"/>
    </row>
    <row r="45784" spans="7:7">
      <c r="G45784" s="220"/>
    </row>
    <row r="45785" spans="7:7">
      <c r="G45785" s="220"/>
    </row>
    <row r="45786" spans="7:7">
      <c r="G45786" s="220"/>
    </row>
    <row r="45787" spans="7:7">
      <c r="G45787" s="220"/>
    </row>
    <row r="45788" spans="7:7">
      <c r="G45788" s="220"/>
    </row>
    <row r="45789" spans="7:7">
      <c r="G45789" s="220"/>
    </row>
    <row r="45790" spans="7:7">
      <c r="G45790" s="220"/>
    </row>
    <row r="45791" spans="7:7">
      <c r="G45791" s="220"/>
    </row>
    <row r="45792" spans="7:7">
      <c r="G45792" s="220"/>
    </row>
    <row r="45793" spans="7:7">
      <c r="G45793" s="220"/>
    </row>
    <row r="45794" spans="7:7">
      <c r="G45794" s="220"/>
    </row>
    <row r="45795" spans="7:7">
      <c r="G45795" s="220"/>
    </row>
    <row r="45796" spans="7:7">
      <c r="G45796" s="220"/>
    </row>
    <row r="45797" spans="7:7">
      <c r="G45797" s="220"/>
    </row>
    <row r="45798" spans="7:7">
      <c r="G45798" s="220"/>
    </row>
    <row r="45799" spans="7:7">
      <c r="G45799" s="220"/>
    </row>
    <row r="45800" spans="7:7">
      <c r="G45800" s="220"/>
    </row>
    <row r="45801" spans="7:7">
      <c r="G45801" s="220"/>
    </row>
    <row r="45802" spans="7:7">
      <c r="G45802" s="220"/>
    </row>
    <row r="45803" spans="7:7">
      <c r="G45803" s="220"/>
    </row>
    <row r="45804" spans="7:7">
      <c r="G45804" s="220"/>
    </row>
    <row r="45805" spans="7:7">
      <c r="G45805" s="220"/>
    </row>
    <row r="45806" spans="7:7">
      <c r="G45806" s="220"/>
    </row>
    <row r="45807" spans="7:7">
      <c r="G45807" s="220"/>
    </row>
    <row r="45808" spans="7:7">
      <c r="G45808" s="220"/>
    </row>
    <row r="45809" spans="7:7">
      <c r="G45809" s="220"/>
    </row>
    <row r="45810" spans="7:7">
      <c r="G45810" s="220"/>
    </row>
    <row r="45811" spans="7:7">
      <c r="G45811" s="220"/>
    </row>
    <row r="45812" spans="7:7">
      <c r="G45812" s="220"/>
    </row>
    <row r="45813" spans="7:7">
      <c r="G45813" s="220"/>
    </row>
    <row r="45814" spans="7:7">
      <c r="G45814" s="220"/>
    </row>
    <row r="45815" spans="7:7">
      <c r="G45815" s="220"/>
    </row>
    <row r="45816" spans="7:7">
      <c r="G45816" s="220"/>
    </row>
    <row r="45817" spans="7:7">
      <c r="G45817" s="220"/>
    </row>
    <row r="45818" spans="7:7">
      <c r="G45818" s="220"/>
    </row>
    <row r="45819" spans="7:7">
      <c r="G45819" s="220"/>
    </row>
    <row r="45820" spans="7:7">
      <c r="G45820" s="220"/>
    </row>
    <row r="45821" spans="7:7">
      <c r="G45821" s="220"/>
    </row>
    <row r="45822" spans="7:7">
      <c r="G45822" s="220"/>
    </row>
    <row r="45823" spans="7:7">
      <c r="G45823" s="220"/>
    </row>
    <row r="45824" spans="7:7">
      <c r="G45824" s="220"/>
    </row>
    <row r="45825" spans="7:7">
      <c r="G45825" s="220"/>
    </row>
    <row r="45826" spans="7:7">
      <c r="G45826" s="220"/>
    </row>
    <row r="45827" spans="7:7">
      <c r="G45827" s="220"/>
    </row>
    <row r="45828" spans="7:7">
      <c r="G45828" s="220"/>
    </row>
    <row r="45829" spans="7:7">
      <c r="G45829" s="220"/>
    </row>
    <row r="45830" spans="7:7">
      <c r="G45830" s="220"/>
    </row>
    <row r="45831" spans="7:7">
      <c r="G45831" s="220"/>
    </row>
    <row r="45832" spans="7:7">
      <c r="G45832" s="220"/>
    </row>
    <row r="45833" spans="7:7">
      <c r="G45833" s="220"/>
    </row>
    <row r="45834" spans="7:7">
      <c r="G45834" s="220"/>
    </row>
    <row r="45835" spans="7:7">
      <c r="G45835" s="220"/>
    </row>
    <row r="45836" spans="7:7">
      <c r="G45836" s="220"/>
    </row>
    <row r="45837" spans="7:7">
      <c r="G45837" s="220"/>
    </row>
    <row r="45838" spans="7:7">
      <c r="G45838" s="220"/>
    </row>
    <row r="45839" spans="7:7">
      <c r="G45839" s="220"/>
    </row>
    <row r="45840" spans="7:7">
      <c r="G45840" s="220"/>
    </row>
    <row r="45841" spans="7:7">
      <c r="G45841" s="220"/>
    </row>
    <row r="45842" spans="7:7">
      <c r="G45842" s="220"/>
    </row>
    <row r="45843" spans="7:7">
      <c r="G45843" s="220"/>
    </row>
    <row r="45844" spans="7:7">
      <c r="G45844" s="220"/>
    </row>
    <row r="45845" spans="7:7">
      <c r="G45845" s="220"/>
    </row>
    <row r="45846" spans="7:7">
      <c r="G45846" s="220"/>
    </row>
    <row r="45847" spans="7:7">
      <c r="G45847" s="220"/>
    </row>
    <row r="45848" spans="7:7">
      <c r="G45848" s="220"/>
    </row>
    <row r="45849" spans="7:7">
      <c r="G45849" s="220"/>
    </row>
    <row r="45850" spans="7:7">
      <c r="G45850" s="220"/>
    </row>
    <row r="45851" spans="7:7">
      <c r="G45851" s="220"/>
    </row>
    <row r="45852" spans="7:7">
      <c r="G45852" s="220"/>
    </row>
    <row r="45853" spans="7:7">
      <c r="G45853" s="220"/>
    </row>
    <row r="45854" spans="7:7">
      <c r="G45854" s="220"/>
    </row>
    <row r="45855" spans="7:7">
      <c r="G45855" s="220"/>
    </row>
    <row r="45856" spans="7:7">
      <c r="G45856" s="220"/>
    </row>
    <row r="45857" spans="7:7">
      <c r="G45857" s="220"/>
    </row>
    <row r="45858" spans="7:7">
      <c r="G45858" s="220"/>
    </row>
    <row r="45859" spans="7:7">
      <c r="G45859" s="220"/>
    </row>
    <row r="45860" spans="7:7">
      <c r="G45860" s="220"/>
    </row>
    <row r="45861" spans="7:7">
      <c r="G45861" s="220"/>
    </row>
    <row r="45862" spans="7:7">
      <c r="G45862" s="220"/>
    </row>
    <row r="45863" spans="7:7">
      <c r="G45863" s="220"/>
    </row>
    <row r="45864" spans="7:7">
      <c r="G45864" s="220"/>
    </row>
    <row r="45865" spans="7:7">
      <c r="G45865" s="220"/>
    </row>
    <row r="45866" spans="7:7">
      <c r="G45866" s="220"/>
    </row>
    <row r="45867" spans="7:7">
      <c r="G45867" s="220"/>
    </row>
    <row r="45868" spans="7:7">
      <c r="G45868" s="220"/>
    </row>
    <row r="45869" spans="7:7">
      <c r="G45869" s="220"/>
    </row>
    <row r="45870" spans="7:7">
      <c r="G45870" s="220"/>
    </row>
    <row r="45871" spans="7:7">
      <c r="G45871" s="220"/>
    </row>
    <row r="45872" spans="7:7">
      <c r="G45872" s="220"/>
    </row>
    <row r="45873" spans="7:7">
      <c r="G45873" s="220"/>
    </row>
    <row r="45874" spans="7:7">
      <c r="G45874" s="220"/>
    </row>
    <row r="45875" spans="7:7">
      <c r="G45875" s="220"/>
    </row>
    <row r="45876" spans="7:7">
      <c r="G45876" s="220"/>
    </row>
    <row r="45877" spans="7:7">
      <c r="G45877" s="220"/>
    </row>
    <row r="45878" spans="7:7">
      <c r="G45878" s="220"/>
    </row>
    <row r="45879" spans="7:7">
      <c r="G45879" s="220"/>
    </row>
    <row r="45880" spans="7:7">
      <c r="G45880" s="220"/>
    </row>
    <row r="45881" spans="7:7">
      <c r="G45881" s="220"/>
    </row>
    <row r="45882" spans="7:7">
      <c r="G45882" s="220"/>
    </row>
    <row r="45883" spans="7:7">
      <c r="G45883" s="220"/>
    </row>
    <row r="45884" spans="7:7">
      <c r="G45884" s="220"/>
    </row>
    <row r="45885" spans="7:7">
      <c r="G45885" s="220"/>
    </row>
    <row r="45886" spans="7:7">
      <c r="G45886" s="220"/>
    </row>
    <row r="45887" spans="7:7">
      <c r="G45887" s="220"/>
    </row>
    <row r="45888" spans="7:7">
      <c r="G45888" s="220"/>
    </row>
    <row r="45889" spans="7:7">
      <c r="G45889" s="220"/>
    </row>
    <row r="45890" spans="7:7">
      <c r="G45890" s="220"/>
    </row>
    <row r="45891" spans="7:7">
      <c r="G45891" s="220"/>
    </row>
    <row r="45892" spans="7:7">
      <c r="G45892" s="220"/>
    </row>
    <row r="45893" spans="7:7">
      <c r="G45893" s="220"/>
    </row>
    <row r="45894" spans="7:7">
      <c r="G45894" s="220"/>
    </row>
    <row r="45895" spans="7:7">
      <c r="G45895" s="220"/>
    </row>
    <row r="45896" spans="7:7">
      <c r="G45896" s="220"/>
    </row>
    <row r="45897" spans="7:7">
      <c r="G45897" s="220"/>
    </row>
    <row r="45898" spans="7:7">
      <c r="G45898" s="220"/>
    </row>
    <row r="45899" spans="7:7">
      <c r="G45899" s="220"/>
    </row>
    <row r="45900" spans="7:7">
      <c r="G45900" s="220"/>
    </row>
    <row r="45901" spans="7:7">
      <c r="G45901" s="220"/>
    </row>
    <row r="45902" spans="7:7">
      <c r="G45902" s="220"/>
    </row>
    <row r="45903" spans="7:7">
      <c r="G45903" s="220"/>
    </row>
    <row r="45904" spans="7:7">
      <c r="G45904" s="220"/>
    </row>
    <row r="45905" spans="7:7">
      <c r="G45905" s="220"/>
    </row>
    <row r="45906" spans="7:7">
      <c r="G45906" s="220"/>
    </row>
    <row r="45907" spans="7:7">
      <c r="G45907" s="220"/>
    </row>
    <row r="45908" spans="7:7">
      <c r="G45908" s="220"/>
    </row>
    <row r="45909" spans="7:7">
      <c r="G45909" s="220"/>
    </row>
    <row r="45910" spans="7:7">
      <c r="G45910" s="220"/>
    </row>
    <row r="45911" spans="7:7">
      <c r="G45911" s="220"/>
    </row>
    <row r="45912" spans="7:7">
      <c r="G45912" s="220"/>
    </row>
    <row r="45913" spans="7:7">
      <c r="G45913" s="220"/>
    </row>
    <row r="45914" spans="7:7">
      <c r="G45914" s="220"/>
    </row>
    <row r="45915" spans="7:7">
      <c r="G45915" s="220"/>
    </row>
    <row r="45916" spans="7:7">
      <c r="G45916" s="220"/>
    </row>
    <row r="45917" spans="7:7">
      <c r="G45917" s="220"/>
    </row>
    <row r="45918" spans="7:7">
      <c r="G45918" s="220"/>
    </row>
    <row r="45919" spans="7:7">
      <c r="G45919" s="220"/>
    </row>
    <row r="45920" spans="7:7">
      <c r="G45920" s="220"/>
    </row>
    <row r="45921" spans="7:7">
      <c r="G45921" s="220"/>
    </row>
    <row r="45922" spans="7:7">
      <c r="G45922" s="220"/>
    </row>
    <row r="45923" spans="7:7">
      <c r="G45923" s="220"/>
    </row>
    <row r="45924" spans="7:7">
      <c r="G45924" s="220"/>
    </row>
    <row r="45925" spans="7:7">
      <c r="G45925" s="220"/>
    </row>
    <row r="45926" spans="7:7">
      <c r="G45926" s="220"/>
    </row>
    <row r="45927" spans="7:7">
      <c r="G45927" s="220"/>
    </row>
    <row r="45928" spans="7:7">
      <c r="G45928" s="220"/>
    </row>
    <row r="45929" spans="7:7">
      <c r="G45929" s="220"/>
    </row>
    <row r="45930" spans="7:7">
      <c r="G45930" s="220"/>
    </row>
    <row r="45931" spans="7:7">
      <c r="G45931" s="220"/>
    </row>
    <row r="45932" spans="7:7">
      <c r="G45932" s="220"/>
    </row>
    <row r="45933" spans="7:7">
      <c r="G45933" s="220"/>
    </row>
    <row r="45934" spans="7:7">
      <c r="G45934" s="220"/>
    </row>
    <row r="45935" spans="7:7">
      <c r="G45935" s="220"/>
    </row>
    <row r="45936" spans="7:7">
      <c r="G45936" s="220"/>
    </row>
    <row r="45937" spans="7:7">
      <c r="G45937" s="220"/>
    </row>
    <row r="45938" spans="7:7">
      <c r="G45938" s="220"/>
    </row>
    <row r="45939" spans="7:7">
      <c r="G45939" s="220"/>
    </row>
    <row r="45940" spans="7:7">
      <c r="G45940" s="220"/>
    </row>
    <row r="45941" spans="7:7">
      <c r="G45941" s="220"/>
    </row>
    <row r="45942" spans="7:7">
      <c r="G45942" s="220"/>
    </row>
    <row r="45943" spans="7:7">
      <c r="G45943" s="220"/>
    </row>
    <row r="45944" spans="7:7">
      <c r="G45944" s="220"/>
    </row>
    <row r="45945" spans="7:7">
      <c r="G45945" s="220"/>
    </row>
    <row r="45946" spans="7:7">
      <c r="G45946" s="220"/>
    </row>
    <row r="45947" spans="7:7">
      <c r="G45947" s="220"/>
    </row>
    <row r="45948" spans="7:7">
      <c r="G45948" s="220"/>
    </row>
    <row r="45949" spans="7:7">
      <c r="G45949" s="220"/>
    </row>
    <row r="45950" spans="7:7">
      <c r="G45950" s="220"/>
    </row>
    <row r="45951" spans="7:7">
      <c r="G45951" s="220"/>
    </row>
    <row r="45952" spans="7:7">
      <c r="G45952" s="220"/>
    </row>
    <row r="45953" spans="7:7">
      <c r="G45953" s="220"/>
    </row>
    <row r="45954" spans="7:7">
      <c r="G45954" s="220"/>
    </row>
    <row r="45955" spans="7:7">
      <c r="G45955" s="220"/>
    </row>
    <row r="45956" spans="7:7">
      <c r="G45956" s="220"/>
    </row>
    <row r="45957" spans="7:7">
      <c r="G45957" s="220"/>
    </row>
    <row r="45958" spans="7:7">
      <c r="G45958" s="220"/>
    </row>
    <row r="45959" spans="7:7">
      <c r="G45959" s="220"/>
    </row>
    <row r="45960" spans="7:7">
      <c r="G45960" s="220"/>
    </row>
    <row r="45961" spans="7:7">
      <c r="G45961" s="220"/>
    </row>
    <row r="45962" spans="7:7">
      <c r="G45962" s="220"/>
    </row>
    <row r="45963" spans="7:7">
      <c r="G45963" s="220"/>
    </row>
    <row r="45964" spans="7:7">
      <c r="G45964" s="220"/>
    </row>
    <row r="45965" spans="7:7">
      <c r="G45965" s="220"/>
    </row>
    <row r="45966" spans="7:7">
      <c r="G45966" s="220"/>
    </row>
    <row r="45967" spans="7:7">
      <c r="G45967" s="220"/>
    </row>
    <row r="45968" spans="7:7">
      <c r="G45968" s="220"/>
    </row>
    <row r="45969" spans="7:7">
      <c r="G45969" s="220"/>
    </row>
    <row r="45970" spans="7:7">
      <c r="G45970" s="220"/>
    </row>
    <row r="45971" spans="7:7">
      <c r="G45971" s="220"/>
    </row>
    <row r="45972" spans="7:7">
      <c r="G45972" s="220"/>
    </row>
    <row r="45973" spans="7:7">
      <c r="G45973" s="220"/>
    </row>
    <row r="45974" spans="7:7">
      <c r="G45974" s="220"/>
    </row>
    <row r="45975" spans="7:7">
      <c r="G45975" s="220"/>
    </row>
    <row r="45976" spans="7:7">
      <c r="G45976" s="220"/>
    </row>
    <row r="45977" spans="7:7">
      <c r="G45977" s="220"/>
    </row>
    <row r="45978" spans="7:7">
      <c r="G45978" s="220"/>
    </row>
    <row r="45979" spans="7:7">
      <c r="G45979" s="220"/>
    </row>
    <row r="45980" spans="7:7">
      <c r="G45980" s="220"/>
    </row>
    <row r="45981" spans="7:7">
      <c r="G45981" s="220"/>
    </row>
    <row r="45982" spans="7:7">
      <c r="G45982" s="220"/>
    </row>
    <row r="45983" spans="7:7">
      <c r="G45983" s="220"/>
    </row>
    <row r="45984" spans="7:7">
      <c r="G45984" s="220"/>
    </row>
    <row r="45985" spans="7:7">
      <c r="G45985" s="220"/>
    </row>
    <row r="45986" spans="7:7">
      <c r="G45986" s="220"/>
    </row>
    <row r="45987" spans="7:7">
      <c r="G45987" s="220"/>
    </row>
    <row r="45988" spans="7:7">
      <c r="G45988" s="220"/>
    </row>
    <row r="45989" spans="7:7">
      <c r="G45989" s="220"/>
    </row>
    <row r="45990" spans="7:7">
      <c r="G45990" s="220"/>
    </row>
    <row r="45991" spans="7:7">
      <c r="G45991" s="220"/>
    </row>
    <row r="45992" spans="7:7">
      <c r="G45992" s="220"/>
    </row>
    <row r="45993" spans="7:7">
      <c r="G45993" s="220"/>
    </row>
    <row r="45994" spans="7:7">
      <c r="G45994" s="220"/>
    </row>
    <row r="45995" spans="7:7">
      <c r="G45995" s="220"/>
    </row>
    <row r="45996" spans="7:7">
      <c r="G45996" s="220"/>
    </row>
    <row r="45997" spans="7:7">
      <c r="G45997" s="220"/>
    </row>
    <row r="45998" spans="7:7">
      <c r="G45998" s="220"/>
    </row>
    <row r="45999" spans="7:7">
      <c r="G45999" s="220"/>
    </row>
    <row r="46000" spans="7:7">
      <c r="G46000" s="220"/>
    </row>
    <row r="46001" spans="7:7">
      <c r="G46001" s="220"/>
    </row>
    <row r="46002" spans="7:7">
      <c r="G46002" s="220"/>
    </row>
    <row r="46003" spans="7:7">
      <c r="G46003" s="220"/>
    </row>
    <row r="46004" spans="7:7">
      <c r="G46004" s="220"/>
    </row>
    <row r="46005" spans="7:7">
      <c r="G46005" s="220"/>
    </row>
    <row r="46006" spans="7:7">
      <c r="G46006" s="220"/>
    </row>
    <row r="46007" spans="7:7">
      <c r="G46007" s="220"/>
    </row>
    <row r="46008" spans="7:7">
      <c r="G46008" s="220"/>
    </row>
    <row r="46009" spans="7:7">
      <c r="G46009" s="220"/>
    </row>
    <row r="46010" spans="7:7">
      <c r="G46010" s="220"/>
    </row>
    <row r="46011" spans="7:7">
      <c r="G46011" s="220"/>
    </row>
    <row r="46012" spans="7:7">
      <c r="G46012" s="220"/>
    </row>
    <row r="46013" spans="7:7">
      <c r="G46013" s="220"/>
    </row>
    <row r="46014" spans="7:7">
      <c r="G46014" s="220"/>
    </row>
    <row r="46015" spans="7:7">
      <c r="G46015" s="220"/>
    </row>
    <row r="46016" spans="7:7">
      <c r="G46016" s="220"/>
    </row>
    <row r="46017" spans="7:7">
      <c r="G46017" s="220"/>
    </row>
    <row r="46018" spans="7:7">
      <c r="G46018" s="220"/>
    </row>
    <row r="46019" spans="7:7">
      <c r="G46019" s="220"/>
    </row>
    <row r="46020" spans="7:7">
      <c r="G46020" s="220"/>
    </row>
    <row r="46021" spans="7:7">
      <c r="G46021" s="220"/>
    </row>
    <row r="46022" spans="7:7">
      <c r="G46022" s="220"/>
    </row>
    <row r="46023" spans="7:7">
      <c r="G46023" s="220"/>
    </row>
    <row r="46024" spans="7:7">
      <c r="G46024" s="220"/>
    </row>
    <row r="46025" spans="7:7">
      <c r="G46025" s="220"/>
    </row>
    <row r="46026" spans="7:7">
      <c r="G46026" s="220"/>
    </row>
    <row r="46027" spans="7:7">
      <c r="G46027" s="220"/>
    </row>
    <row r="46028" spans="7:7">
      <c r="G46028" s="220"/>
    </row>
    <row r="46029" spans="7:7">
      <c r="G46029" s="220"/>
    </row>
    <row r="46030" spans="7:7">
      <c r="G46030" s="220"/>
    </row>
    <row r="46031" spans="7:7">
      <c r="G46031" s="220"/>
    </row>
    <row r="46032" spans="7:7">
      <c r="G46032" s="220"/>
    </row>
    <row r="46033" spans="7:7">
      <c r="G46033" s="220"/>
    </row>
    <row r="46034" spans="7:7">
      <c r="G46034" s="220"/>
    </row>
    <row r="46035" spans="7:7">
      <c r="G46035" s="220"/>
    </row>
    <row r="46036" spans="7:7">
      <c r="G46036" s="220"/>
    </row>
    <row r="46037" spans="7:7">
      <c r="G46037" s="220"/>
    </row>
    <row r="46038" spans="7:7">
      <c r="G46038" s="220"/>
    </row>
    <row r="46039" spans="7:7">
      <c r="G46039" s="220"/>
    </row>
    <row r="46040" spans="7:7">
      <c r="G46040" s="220"/>
    </row>
    <row r="46041" spans="7:7">
      <c r="G46041" s="220"/>
    </row>
    <row r="46042" spans="7:7">
      <c r="G46042" s="220"/>
    </row>
    <row r="46043" spans="7:7">
      <c r="G46043" s="220"/>
    </row>
    <row r="46044" spans="7:7">
      <c r="G46044" s="220"/>
    </row>
    <row r="46045" spans="7:7">
      <c r="G46045" s="220"/>
    </row>
    <row r="46046" spans="7:7">
      <c r="G46046" s="220"/>
    </row>
    <row r="46047" spans="7:7">
      <c r="G46047" s="220"/>
    </row>
    <row r="46048" spans="7:7">
      <c r="G46048" s="220"/>
    </row>
    <row r="46049" spans="7:7">
      <c r="G46049" s="220"/>
    </row>
    <row r="46050" spans="7:7">
      <c r="G46050" s="220"/>
    </row>
    <row r="46051" spans="7:7">
      <c r="G46051" s="220"/>
    </row>
    <row r="46052" spans="7:7">
      <c r="G46052" s="220"/>
    </row>
    <row r="46053" spans="7:7">
      <c r="G46053" s="220"/>
    </row>
    <row r="46054" spans="7:7">
      <c r="G46054" s="220"/>
    </row>
    <row r="46055" spans="7:7">
      <c r="G46055" s="220"/>
    </row>
    <row r="46056" spans="7:7">
      <c r="G46056" s="220"/>
    </row>
    <row r="46057" spans="7:7">
      <c r="G46057" s="220"/>
    </row>
    <row r="46058" spans="7:7">
      <c r="G46058" s="220"/>
    </row>
    <row r="46059" spans="7:7">
      <c r="G46059" s="220"/>
    </row>
    <row r="46060" spans="7:7">
      <c r="G46060" s="220"/>
    </row>
    <row r="46061" spans="7:7">
      <c r="G46061" s="220"/>
    </row>
    <row r="46062" spans="7:7">
      <c r="G46062" s="220"/>
    </row>
    <row r="46063" spans="7:7">
      <c r="G46063" s="220"/>
    </row>
    <row r="46064" spans="7:7">
      <c r="G46064" s="220"/>
    </row>
    <row r="46065" spans="7:7">
      <c r="G46065" s="220"/>
    </row>
    <row r="46066" spans="7:7">
      <c r="G46066" s="220"/>
    </row>
    <row r="46067" spans="7:7">
      <c r="G46067" s="220"/>
    </row>
    <row r="46068" spans="7:7">
      <c r="G46068" s="220"/>
    </row>
    <row r="46069" spans="7:7">
      <c r="G46069" s="220"/>
    </row>
    <row r="46070" spans="7:7">
      <c r="G46070" s="220"/>
    </row>
    <row r="46071" spans="7:7">
      <c r="G46071" s="220"/>
    </row>
    <row r="46072" spans="7:7">
      <c r="G46072" s="220"/>
    </row>
    <row r="46073" spans="7:7">
      <c r="G46073" s="220"/>
    </row>
    <row r="46074" spans="7:7">
      <c r="G46074" s="220"/>
    </row>
    <row r="46075" spans="7:7">
      <c r="G46075" s="220"/>
    </row>
    <row r="46076" spans="7:7">
      <c r="G46076" s="220"/>
    </row>
    <row r="46077" spans="7:7">
      <c r="G46077" s="220"/>
    </row>
    <row r="46078" spans="7:7">
      <c r="G46078" s="220"/>
    </row>
    <row r="46079" spans="7:7">
      <c r="G46079" s="220"/>
    </row>
    <row r="46080" spans="7:7">
      <c r="G46080" s="220"/>
    </row>
    <row r="46081" spans="7:7">
      <c r="G46081" s="220"/>
    </row>
    <row r="46082" spans="7:7">
      <c r="G46082" s="220"/>
    </row>
    <row r="46083" spans="7:7">
      <c r="G46083" s="220"/>
    </row>
    <row r="46084" spans="7:7">
      <c r="G46084" s="220"/>
    </row>
    <row r="46085" spans="7:7">
      <c r="G46085" s="220"/>
    </row>
    <row r="46086" spans="7:7">
      <c r="G46086" s="220"/>
    </row>
    <row r="46087" spans="7:7">
      <c r="G46087" s="220"/>
    </row>
    <row r="46088" spans="7:7">
      <c r="G46088" s="220"/>
    </row>
    <row r="46089" spans="7:7">
      <c r="G46089" s="220"/>
    </row>
    <row r="46090" spans="7:7">
      <c r="G46090" s="220"/>
    </row>
    <row r="46091" spans="7:7">
      <c r="G46091" s="220"/>
    </row>
    <row r="46092" spans="7:7">
      <c r="G46092" s="220"/>
    </row>
    <row r="46093" spans="7:7">
      <c r="G46093" s="220"/>
    </row>
    <row r="46094" spans="7:7">
      <c r="G46094" s="220"/>
    </row>
    <row r="46095" spans="7:7">
      <c r="G46095" s="220"/>
    </row>
    <row r="46096" spans="7:7">
      <c r="G46096" s="220"/>
    </row>
    <row r="46097" spans="7:7">
      <c r="G46097" s="220"/>
    </row>
    <row r="46098" spans="7:7">
      <c r="G46098" s="220"/>
    </row>
    <row r="46099" spans="7:7">
      <c r="G46099" s="220"/>
    </row>
    <row r="46100" spans="7:7">
      <c r="G46100" s="220"/>
    </row>
    <row r="46101" spans="7:7">
      <c r="G46101" s="220"/>
    </row>
    <row r="46102" spans="7:7">
      <c r="G46102" s="220"/>
    </row>
    <row r="46103" spans="7:7">
      <c r="G46103" s="220"/>
    </row>
    <row r="46104" spans="7:7">
      <c r="G46104" s="220"/>
    </row>
    <row r="46105" spans="7:7">
      <c r="G46105" s="220"/>
    </row>
    <row r="46106" spans="7:7">
      <c r="G46106" s="220"/>
    </row>
    <row r="46107" spans="7:7">
      <c r="G46107" s="220"/>
    </row>
    <row r="46108" spans="7:7">
      <c r="G46108" s="220"/>
    </row>
    <row r="46109" spans="7:7">
      <c r="G46109" s="220"/>
    </row>
    <row r="46110" spans="7:7">
      <c r="G46110" s="220"/>
    </row>
    <row r="46111" spans="7:7">
      <c r="G46111" s="220"/>
    </row>
    <row r="46112" spans="7:7">
      <c r="G46112" s="220"/>
    </row>
    <row r="46113" spans="7:7">
      <c r="G46113" s="220"/>
    </row>
    <row r="46114" spans="7:7">
      <c r="G46114" s="220"/>
    </row>
    <row r="46115" spans="7:7">
      <c r="G46115" s="220"/>
    </row>
    <row r="46116" spans="7:7">
      <c r="G46116" s="220"/>
    </row>
    <row r="46117" spans="7:7">
      <c r="G46117" s="220"/>
    </row>
    <row r="46118" spans="7:7">
      <c r="G46118" s="220"/>
    </row>
    <row r="46119" spans="7:7">
      <c r="G46119" s="220"/>
    </row>
    <row r="46120" spans="7:7">
      <c r="G46120" s="220"/>
    </row>
    <row r="46121" spans="7:7">
      <c r="G46121" s="220"/>
    </row>
    <row r="46122" spans="7:7">
      <c r="G46122" s="220"/>
    </row>
    <row r="46123" spans="7:7">
      <c r="G46123" s="220"/>
    </row>
    <row r="46124" spans="7:7">
      <c r="G46124" s="220"/>
    </row>
    <row r="46125" spans="7:7">
      <c r="G46125" s="220"/>
    </row>
    <row r="46126" spans="7:7">
      <c r="G46126" s="220"/>
    </row>
    <row r="46127" spans="7:7">
      <c r="G46127" s="220"/>
    </row>
    <row r="46128" spans="7:7">
      <c r="G46128" s="220"/>
    </row>
    <row r="46129" spans="7:7">
      <c r="G46129" s="220"/>
    </row>
    <row r="46130" spans="7:7">
      <c r="G46130" s="220"/>
    </row>
    <row r="46131" spans="7:7">
      <c r="G46131" s="220"/>
    </row>
    <row r="46132" spans="7:7">
      <c r="G46132" s="220"/>
    </row>
    <row r="46133" spans="7:7">
      <c r="G46133" s="220"/>
    </row>
    <row r="46134" spans="7:7">
      <c r="G46134" s="220"/>
    </row>
    <row r="46135" spans="7:7">
      <c r="G46135" s="220"/>
    </row>
    <row r="46136" spans="7:7">
      <c r="G46136" s="220"/>
    </row>
    <row r="46137" spans="7:7">
      <c r="G46137" s="220"/>
    </row>
    <row r="46138" spans="7:7">
      <c r="G46138" s="220"/>
    </row>
    <row r="46139" spans="7:7">
      <c r="G46139" s="220"/>
    </row>
    <row r="46140" spans="7:7">
      <c r="G46140" s="220"/>
    </row>
    <row r="46141" spans="7:7">
      <c r="G46141" s="220"/>
    </row>
    <row r="46142" spans="7:7">
      <c r="G46142" s="220"/>
    </row>
    <row r="46143" spans="7:7">
      <c r="G46143" s="220"/>
    </row>
    <row r="46144" spans="7:7">
      <c r="G46144" s="220"/>
    </row>
    <row r="46145" spans="7:7">
      <c r="G46145" s="220"/>
    </row>
    <row r="46146" spans="7:7">
      <c r="G46146" s="220"/>
    </row>
    <row r="46147" spans="7:7">
      <c r="G46147" s="220"/>
    </row>
    <row r="46148" spans="7:7">
      <c r="G46148" s="220"/>
    </row>
    <row r="46149" spans="7:7">
      <c r="G46149" s="220"/>
    </row>
    <row r="46150" spans="7:7">
      <c r="G46150" s="220"/>
    </row>
    <row r="46151" spans="7:7">
      <c r="G46151" s="220"/>
    </row>
    <row r="46152" spans="7:7">
      <c r="G46152" s="220"/>
    </row>
    <row r="46153" spans="7:7">
      <c r="G46153" s="220"/>
    </row>
    <row r="46154" spans="7:7">
      <c r="G46154" s="220"/>
    </row>
    <row r="46155" spans="7:7">
      <c r="G46155" s="220"/>
    </row>
    <row r="46156" spans="7:7">
      <c r="G46156" s="220"/>
    </row>
    <row r="46157" spans="7:7">
      <c r="G46157" s="220"/>
    </row>
    <row r="46158" spans="7:7">
      <c r="G46158" s="220"/>
    </row>
    <row r="46159" spans="7:7">
      <c r="G46159" s="220"/>
    </row>
    <row r="46160" spans="7:7">
      <c r="G46160" s="220"/>
    </row>
    <row r="46161" spans="7:7">
      <c r="G46161" s="220"/>
    </row>
    <row r="46162" spans="7:7">
      <c r="G46162" s="220"/>
    </row>
    <row r="46163" spans="7:7">
      <c r="G46163" s="220"/>
    </row>
    <row r="46164" spans="7:7">
      <c r="G46164" s="220"/>
    </row>
    <row r="46165" spans="7:7">
      <c r="G46165" s="220"/>
    </row>
    <row r="46166" spans="7:7">
      <c r="G46166" s="220"/>
    </row>
    <row r="46167" spans="7:7">
      <c r="G46167" s="220"/>
    </row>
    <row r="46168" spans="7:7">
      <c r="G46168" s="220"/>
    </row>
    <row r="46169" spans="7:7">
      <c r="G46169" s="220"/>
    </row>
    <row r="46170" spans="7:7">
      <c r="G46170" s="220"/>
    </row>
    <row r="46171" spans="7:7">
      <c r="G46171" s="220"/>
    </row>
    <row r="46172" spans="7:7">
      <c r="G46172" s="220"/>
    </row>
    <row r="46173" spans="7:7">
      <c r="G46173" s="220"/>
    </row>
    <row r="46174" spans="7:7">
      <c r="G46174" s="220"/>
    </row>
    <row r="46175" spans="7:7">
      <c r="G46175" s="220"/>
    </row>
    <row r="46176" spans="7:7">
      <c r="G46176" s="220"/>
    </row>
    <row r="46177" spans="7:7">
      <c r="G46177" s="220"/>
    </row>
    <row r="46178" spans="7:7">
      <c r="G46178" s="220"/>
    </row>
    <row r="46179" spans="7:7">
      <c r="G46179" s="220"/>
    </row>
    <row r="46180" spans="7:7">
      <c r="G46180" s="220"/>
    </row>
    <row r="46181" spans="7:7">
      <c r="G46181" s="220"/>
    </row>
    <row r="46182" spans="7:7">
      <c r="G46182" s="220"/>
    </row>
    <row r="46183" spans="7:7">
      <c r="G46183" s="220"/>
    </row>
    <row r="46184" spans="7:7">
      <c r="G46184" s="220"/>
    </row>
    <row r="46185" spans="7:7">
      <c r="G46185" s="220"/>
    </row>
    <row r="46186" spans="7:7">
      <c r="G46186" s="220"/>
    </row>
    <row r="46187" spans="7:7">
      <c r="G46187" s="220"/>
    </row>
    <row r="46188" spans="7:7">
      <c r="G46188" s="220"/>
    </row>
    <row r="46189" spans="7:7">
      <c r="G46189" s="220"/>
    </row>
    <row r="46190" spans="7:7">
      <c r="G46190" s="220"/>
    </row>
    <row r="46191" spans="7:7">
      <c r="G46191" s="220"/>
    </row>
    <row r="46192" spans="7:7">
      <c r="G46192" s="220"/>
    </row>
    <row r="46193" spans="7:7">
      <c r="G46193" s="220"/>
    </row>
    <row r="46194" spans="7:7">
      <c r="G46194" s="220"/>
    </row>
    <row r="46195" spans="7:7">
      <c r="G46195" s="220"/>
    </row>
    <row r="46196" spans="7:7">
      <c r="G46196" s="220"/>
    </row>
    <row r="46197" spans="7:7">
      <c r="G46197" s="220"/>
    </row>
    <row r="46198" spans="7:7">
      <c r="G46198" s="220"/>
    </row>
    <row r="46199" spans="7:7">
      <c r="G46199" s="220"/>
    </row>
    <row r="46200" spans="7:7">
      <c r="G46200" s="220"/>
    </row>
    <row r="46201" spans="7:7">
      <c r="G46201" s="220"/>
    </row>
    <row r="46202" spans="7:7">
      <c r="G46202" s="220"/>
    </row>
    <row r="46203" spans="7:7">
      <c r="G46203" s="220"/>
    </row>
    <row r="46204" spans="7:7">
      <c r="G46204" s="220"/>
    </row>
    <row r="46205" spans="7:7">
      <c r="G46205" s="220"/>
    </row>
    <row r="46206" spans="7:7">
      <c r="G46206" s="220"/>
    </row>
    <row r="46207" spans="7:7">
      <c r="G46207" s="220"/>
    </row>
    <row r="46208" spans="7:7">
      <c r="G46208" s="220"/>
    </row>
    <row r="46209" spans="7:7">
      <c r="G46209" s="220"/>
    </row>
    <row r="46210" spans="7:7">
      <c r="G46210" s="220"/>
    </row>
    <row r="46211" spans="7:7">
      <c r="G46211" s="220"/>
    </row>
    <row r="46212" spans="7:7">
      <c r="G46212" s="220"/>
    </row>
    <row r="46213" spans="7:7">
      <c r="G46213" s="220"/>
    </row>
    <row r="46214" spans="7:7">
      <c r="G46214" s="220"/>
    </row>
    <row r="46215" spans="7:7">
      <c r="G46215" s="220"/>
    </row>
    <row r="46216" spans="7:7">
      <c r="G46216" s="220"/>
    </row>
    <row r="46217" spans="7:7">
      <c r="G46217" s="220"/>
    </row>
    <row r="46218" spans="7:7">
      <c r="G46218" s="220"/>
    </row>
    <row r="46219" spans="7:7">
      <c r="G46219" s="220"/>
    </row>
    <row r="46220" spans="7:7">
      <c r="G46220" s="220"/>
    </row>
    <row r="46221" spans="7:7">
      <c r="G46221" s="220"/>
    </row>
    <row r="46222" spans="7:7">
      <c r="G46222" s="220"/>
    </row>
    <row r="46223" spans="7:7">
      <c r="G46223" s="220"/>
    </row>
    <row r="46224" spans="7:7">
      <c r="G46224" s="220"/>
    </row>
    <row r="46225" spans="7:7">
      <c r="G46225" s="220"/>
    </row>
    <row r="46226" spans="7:7">
      <c r="G46226" s="220"/>
    </row>
    <row r="46227" spans="7:7">
      <c r="G46227" s="220"/>
    </row>
    <row r="46228" spans="7:7">
      <c r="G46228" s="220"/>
    </row>
    <row r="46229" spans="7:7">
      <c r="G46229" s="220"/>
    </row>
    <row r="46230" spans="7:7">
      <c r="G46230" s="220"/>
    </row>
    <row r="46231" spans="7:7">
      <c r="G46231" s="220"/>
    </row>
    <row r="46232" spans="7:7">
      <c r="G46232" s="220"/>
    </row>
    <row r="46233" spans="7:7">
      <c r="G46233" s="220"/>
    </row>
    <row r="46234" spans="7:7">
      <c r="G46234" s="220"/>
    </row>
    <row r="46235" spans="7:7">
      <c r="G46235" s="220"/>
    </row>
    <row r="46236" spans="7:7">
      <c r="G46236" s="220"/>
    </row>
    <row r="46237" spans="7:7">
      <c r="G46237" s="220"/>
    </row>
    <row r="46238" spans="7:7">
      <c r="G46238" s="220"/>
    </row>
    <row r="46239" spans="7:7">
      <c r="G46239" s="220"/>
    </row>
    <row r="46240" spans="7:7">
      <c r="G46240" s="220"/>
    </row>
    <row r="46241" spans="7:7">
      <c r="G46241" s="220"/>
    </row>
    <row r="46242" spans="7:7">
      <c r="G46242" s="220"/>
    </row>
    <row r="46243" spans="7:7">
      <c r="G46243" s="220"/>
    </row>
    <row r="46244" spans="7:7">
      <c r="G46244" s="220"/>
    </row>
    <row r="46245" spans="7:7">
      <c r="G46245" s="220"/>
    </row>
    <row r="46246" spans="7:7">
      <c r="G46246" s="220"/>
    </row>
    <row r="46247" spans="7:7">
      <c r="G46247" s="220"/>
    </row>
    <row r="46248" spans="7:7">
      <c r="G46248" s="220"/>
    </row>
    <row r="46249" spans="7:7">
      <c r="G46249" s="220"/>
    </row>
    <row r="46250" spans="7:7">
      <c r="G46250" s="220"/>
    </row>
    <row r="46251" spans="7:7">
      <c r="G46251" s="220"/>
    </row>
    <row r="46252" spans="7:7">
      <c r="G46252" s="220"/>
    </row>
    <row r="46253" spans="7:7">
      <c r="G46253" s="220"/>
    </row>
    <row r="46254" spans="7:7">
      <c r="G46254" s="220"/>
    </row>
    <row r="46255" spans="7:7">
      <c r="G46255" s="220"/>
    </row>
    <row r="46256" spans="7:7">
      <c r="G46256" s="220"/>
    </row>
    <row r="46257" spans="7:7">
      <c r="G46257" s="220"/>
    </row>
    <row r="46258" spans="7:7">
      <c r="G46258" s="220"/>
    </row>
    <row r="46259" spans="7:7">
      <c r="G46259" s="220"/>
    </row>
    <row r="46260" spans="7:7">
      <c r="G46260" s="220"/>
    </row>
    <row r="46261" spans="7:7">
      <c r="G46261" s="220"/>
    </row>
    <row r="46262" spans="7:7">
      <c r="G46262" s="220"/>
    </row>
    <row r="46263" spans="7:7">
      <c r="G46263" s="220"/>
    </row>
    <row r="46264" spans="7:7">
      <c r="G46264" s="220"/>
    </row>
    <row r="46265" spans="7:7">
      <c r="G46265" s="220"/>
    </row>
    <row r="46266" spans="7:7">
      <c r="G46266" s="220"/>
    </row>
    <row r="46267" spans="7:7">
      <c r="G46267" s="220"/>
    </row>
    <row r="46268" spans="7:7">
      <c r="G46268" s="220"/>
    </row>
    <row r="46269" spans="7:7">
      <c r="G46269" s="220"/>
    </row>
    <row r="46270" spans="7:7">
      <c r="G46270" s="220"/>
    </row>
    <row r="46271" spans="7:7">
      <c r="G46271" s="220"/>
    </row>
    <row r="46272" spans="7:7">
      <c r="G46272" s="220"/>
    </row>
    <row r="46273" spans="7:7">
      <c r="G46273" s="220"/>
    </row>
    <row r="46274" spans="7:7">
      <c r="G46274" s="220"/>
    </row>
    <row r="46275" spans="7:7">
      <c r="G46275" s="220"/>
    </row>
    <row r="46276" spans="7:7">
      <c r="G46276" s="220"/>
    </row>
    <row r="46277" spans="7:7">
      <c r="G46277" s="220"/>
    </row>
    <row r="46278" spans="7:7">
      <c r="G46278" s="220"/>
    </row>
    <row r="46279" spans="7:7">
      <c r="G46279" s="220"/>
    </row>
    <row r="46280" spans="7:7">
      <c r="G46280" s="220"/>
    </row>
    <row r="46281" spans="7:7">
      <c r="G46281" s="220"/>
    </row>
    <row r="46282" spans="7:7">
      <c r="G46282" s="220"/>
    </row>
    <row r="46283" spans="7:7">
      <c r="G46283" s="220"/>
    </row>
    <row r="46284" spans="7:7">
      <c r="G46284" s="220"/>
    </row>
    <row r="46285" spans="7:7">
      <c r="G46285" s="220"/>
    </row>
    <row r="46286" spans="7:7">
      <c r="G46286" s="220"/>
    </row>
    <row r="46287" spans="7:7">
      <c r="G46287" s="220"/>
    </row>
    <row r="46288" spans="7:7">
      <c r="G46288" s="220"/>
    </row>
    <row r="46289" spans="7:7">
      <c r="G46289" s="220"/>
    </row>
    <row r="46290" spans="7:7">
      <c r="G46290" s="220"/>
    </row>
    <row r="46291" spans="7:7">
      <c r="G46291" s="220"/>
    </row>
    <row r="46292" spans="7:7">
      <c r="G46292" s="220"/>
    </row>
    <row r="46293" spans="7:7">
      <c r="G46293" s="220"/>
    </row>
    <row r="46294" spans="7:7">
      <c r="G46294" s="220"/>
    </row>
    <row r="46295" spans="7:7">
      <c r="G46295" s="220"/>
    </row>
    <row r="46296" spans="7:7">
      <c r="G46296" s="220"/>
    </row>
    <row r="46297" spans="7:7">
      <c r="G46297" s="220"/>
    </row>
    <row r="46298" spans="7:7">
      <c r="G46298" s="220"/>
    </row>
    <row r="46299" spans="7:7">
      <c r="G46299" s="220"/>
    </row>
    <row r="46300" spans="7:7">
      <c r="G46300" s="220"/>
    </row>
    <row r="46301" spans="7:7">
      <c r="G46301" s="220"/>
    </row>
    <row r="46302" spans="7:7">
      <c r="G46302" s="220"/>
    </row>
    <row r="46303" spans="7:7">
      <c r="G46303" s="220"/>
    </row>
    <row r="46304" spans="7:7">
      <c r="G46304" s="220"/>
    </row>
    <row r="46305" spans="7:7">
      <c r="G46305" s="220"/>
    </row>
    <row r="46306" spans="7:7">
      <c r="G46306" s="220"/>
    </row>
    <row r="46307" spans="7:7">
      <c r="G46307" s="220"/>
    </row>
    <row r="46308" spans="7:7">
      <c r="G46308" s="220"/>
    </row>
    <row r="46309" spans="7:7">
      <c r="G46309" s="220"/>
    </row>
    <row r="46310" spans="7:7">
      <c r="G46310" s="220"/>
    </row>
    <row r="46311" spans="7:7">
      <c r="G46311" s="220"/>
    </row>
    <row r="46312" spans="7:7">
      <c r="G46312" s="220"/>
    </row>
    <row r="46313" spans="7:7">
      <c r="G46313" s="220"/>
    </row>
    <row r="46314" spans="7:7">
      <c r="G46314" s="220"/>
    </row>
    <row r="46315" spans="7:7">
      <c r="G46315" s="220"/>
    </row>
    <row r="46316" spans="7:7">
      <c r="G46316" s="220"/>
    </row>
    <row r="46317" spans="7:7">
      <c r="G46317" s="220"/>
    </row>
    <row r="46318" spans="7:7">
      <c r="G46318" s="220"/>
    </row>
    <row r="46319" spans="7:7">
      <c r="G46319" s="220"/>
    </row>
    <row r="46320" spans="7:7">
      <c r="G46320" s="220"/>
    </row>
    <row r="46321" spans="7:7">
      <c r="G46321" s="220"/>
    </row>
    <row r="46322" spans="7:7">
      <c r="G46322" s="220"/>
    </row>
    <row r="46323" spans="7:7">
      <c r="G46323" s="220"/>
    </row>
    <row r="46324" spans="7:7">
      <c r="G46324" s="220"/>
    </row>
    <row r="46325" spans="7:7">
      <c r="G46325" s="220"/>
    </row>
    <row r="46326" spans="7:7">
      <c r="G46326" s="220"/>
    </row>
    <row r="46327" spans="7:7">
      <c r="G46327" s="220"/>
    </row>
    <row r="46328" spans="7:7">
      <c r="G46328" s="220"/>
    </row>
    <row r="46329" spans="7:7">
      <c r="G46329" s="220"/>
    </row>
    <row r="46330" spans="7:7">
      <c r="G46330" s="220"/>
    </row>
    <row r="46331" spans="7:7">
      <c r="G46331" s="220"/>
    </row>
    <row r="46332" spans="7:7">
      <c r="G46332" s="220"/>
    </row>
    <row r="46333" spans="7:7">
      <c r="G46333" s="220"/>
    </row>
    <row r="46334" spans="7:7">
      <c r="G46334" s="220"/>
    </row>
    <row r="46335" spans="7:7">
      <c r="G46335" s="220"/>
    </row>
    <row r="46336" spans="7:7">
      <c r="G46336" s="220"/>
    </row>
    <row r="46337" spans="7:7">
      <c r="G46337" s="220"/>
    </row>
    <row r="46338" spans="7:7">
      <c r="G46338" s="220"/>
    </row>
    <row r="46339" spans="7:7">
      <c r="G46339" s="220"/>
    </row>
    <row r="46340" spans="7:7">
      <c r="G46340" s="220"/>
    </row>
    <row r="46341" spans="7:7">
      <c r="G46341" s="220"/>
    </row>
    <row r="46342" spans="7:7">
      <c r="G46342" s="220"/>
    </row>
    <row r="46343" spans="7:7">
      <c r="G46343" s="220"/>
    </row>
    <row r="46344" spans="7:7">
      <c r="G46344" s="220"/>
    </row>
    <row r="46345" spans="7:7">
      <c r="G46345" s="220"/>
    </row>
    <row r="46346" spans="7:7">
      <c r="G46346" s="220"/>
    </row>
    <row r="46347" spans="7:7">
      <c r="G46347" s="220"/>
    </row>
    <row r="46348" spans="7:7">
      <c r="G46348" s="220"/>
    </row>
    <row r="46349" spans="7:7">
      <c r="G46349" s="220"/>
    </row>
    <row r="46350" spans="7:7">
      <c r="G46350" s="220"/>
    </row>
    <row r="46351" spans="7:7">
      <c r="G46351" s="220"/>
    </row>
    <row r="46352" spans="7:7">
      <c r="G46352" s="220"/>
    </row>
    <row r="46353" spans="7:7">
      <c r="G46353" s="220"/>
    </row>
    <row r="46354" spans="7:7">
      <c r="G46354" s="220"/>
    </row>
    <row r="46355" spans="7:7">
      <c r="G46355" s="220"/>
    </row>
    <row r="46356" spans="7:7">
      <c r="G46356" s="220"/>
    </row>
    <row r="46357" spans="7:7">
      <c r="G46357" s="220"/>
    </row>
    <row r="46358" spans="7:7">
      <c r="G46358" s="220"/>
    </row>
    <row r="46359" spans="7:7">
      <c r="G46359" s="220"/>
    </row>
    <row r="46360" spans="7:7">
      <c r="G46360" s="220"/>
    </row>
    <row r="46361" spans="7:7">
      <c r="G46361" s="220"/>
    </row>
    <row r="46362" spans="7:7">
      <c r="G46362" s="220"/>
    </row>
    <row r="46363" spans="7:7">
      <c r="G46363" s="220"/>
    </row>
    <row r="46364" spans="7:7">
      <c r="G46364" s="220"/>
    </row>
    <row r="46365" spans="7:7">
      <c r="G46365" s="220"/>
    </row>
    <row r="46366" spans="7:7">
      <c r="G46366" s="220"/>
    </row>
    <row r="46367" spans="7:7">
      <c r="G46367" s="220"/>
    </row>
    <row r="46368" spans="7:7">
      <c r="G46368" s="220"/>
    </row>
    <row r="46369" spans="7:7">
      <c r="G46369" s="220"/>
    </row>
    <row r="46370" spans="7:7">
      <c r="G46370" s="220"/>
    </row>
    <row r="46371" spans="7:7">
      <c r="G46371" s="220"/>
    </row>
    <row r="46372" spans="7:7">
      <c r="G46372" s="220"/>
    </row>
    <row r="46373" spans="7:7">
      <c r="G46373" s="220"/>
    </row>
    <row r="46374" spans="7:7">
      <c r="G46374" s="220"/>
    </row>
    <row r="46375" spans="7:7">
      <c r="G46375" s="220"/>
    </row>
    <row r="46376" spans="7:7">
      <c r="G46376" s="220"/>
    </row>
    <row r="46377" spans="7:7">
      <c r="G46377" s="220"/>
    </row>
    <row r="46378" spans="7:7">
      <c r="G46378" s="220"/>
    </row>
    <row r="46379" spans="7:7">
      <c r="G46379" s="220"/>
    </row>
    <row r="46380" spans="7:7">
      <c r="G46380" s="220"/>
    </row>
    <row r="46381" spans="7:7">
      <c r="G46381" s="220"/>
    </row>
    <row r="46382" spans="7:7">
      <c r="G46382" s="220"/>
    </row>
    <row r="46383" spans="7:7">
      <c r="G46383" s="220"/>
    </row>
    <row r="46384" spans="7:7">
      <c r="G46384" s="220"/>
    </row>
    <row r="46385" spans="7:7">
      <c r="G46385" s="220"/>
    </row>
    <row r="46386" spans="7:7">
      <c r="G46386" s="220"/>
    </row>
    <row r="46387" spans="7:7">
      <c r="G46387" s="220"/>
    </row>
    <row r="46388" spans="7:7">
      <c r="G46388" s="220"/>
    </row>
    <row r="46389" spans="7:7">
      <c r="G46389" s="220"/>
    </row>
    <row r="46390" spans="7:7">
      <c r="G46390" s="220"/>
    </row>
    <row r="46391" spans="7:7">
      <c r="G46391" s="220"/>
    </row>
    <row r="46392" spans="7:7">
      <c r="G46392" s="220"/>
    </row>
    <row r="46393" spans="7:7">
      <c r="G46393" s="220"/>
    </row>
    <row r="46394" spans="7:7">
      <c r="G46394" s="220"/>
    </row>
    <row r="46395" spans="7:7">
      <c r="G46395" s="220"/>
    </row>
    <row r="46396" spans="7:7">
      <c r="G46396" s="220"/>
    </row>
    <row r="46397" spans="7:7">
      <c r="G46397" s="220"/>
    </row>
    <row r="46398" spans="7:7">
      <c r="G46398" s="220"/>
    </row>
    <row r="46399" spans="7:7">
      <c r="G46399" s="220"/>
    </row>
    <row r="46400" spans="7:7">
      <c r="G46400" s="220"/>
    </row>
    <row r="46401" spans="7:7">
      <c r="G46401" s="220"/>
    </row>
    <row r="46402" spans="7:7">
      <c r="G46402" s="220"/>
    </row>
    <row r="46403" spans="7:7">
      <c r="G46403" s="220"/>
    </row>
    <row r="46404" spans="7:7">
      <c r="G46404" s="220"/>
    </row>
    <row r="46405" spans="7:7">
      <c r="G46405" s="220"/>
    </row>
    <row r="46406" spans="7:7">
      <c r="G46406" s="220"/>
    </row>
    <row r="46407" spans="7:7">
      <c r="G46407" s="220"/>
    </row>
    <row r="46408" spans="7:7">
      <c r="G46408" s="220"/>
    </row>
    <row r="46409" spans="7:7">
      <c r="G46409" s="220"/>
    </row>
    <row r="46410" spans="7:7">
      <c r="G46410" s="220"/>
    </row>
    <row r="46411" spans="7:7">
      <c r="G46411" s="220"/>
    </row>
    <row r="46412" spans="7:7">
      <c r="G46412" s="220"/>
    </row>
    <row r="46413" spans="7:7">
      <c r="G46413" s="220"/>
    </row>
    <row r="46414" spans="7:7">
      <c r="G46414" s="220"/>
    </row>
    <row r="46415" spans="7:7">
      <c r="G46415" s="220"/>
    </row>
    <row r="46416" spans="7:7">
      <c r="G46416" s="220"/>
    </row>
    <row r="46417" spans="7:7">
      <c r="G46417" s="220"/>
    </row>
    <row r="46418" spans="7:7">
      <c r="G46418" s="220"/>
    </row>
    <row r="46419" spans="7:7">
      <c r="G46419" s="220"/>
    </row>
    <row r="46420" spans="7:7">
      <c r="G46420" s="220"/>
    </row>
    <row r="46421" spans="7:7">
      <c r="G46421" s="220"/>
    </row>
    <row r="46422" spans="7:7">
      <c r="G46422" s="220"/>
    </row>
    <row r="46423" spans="7:7">
      <c r="G46423" s="220"/>
    </row>
    <row r="46424" spans="7:7">
      <c r="G46424" s="220"/>
    </row>
    <row r="46425" spans="7:7">
      <c r="G46425" s="220"/>
    </row>
    <row r="46426" spans="7:7">
      <c r="G46426" s="220"/>
    </row>
    <row r="46427" spans="7:7">
      <c r="G46427" s="220"/>
    </row>
    <row r="46428" spans="7:7">
      <c r="G46428" s="220"/>
    </row>
    <row r="46429" spans="7:7">
      <c r="G46429" s="220"/>
    </row>
    <row r="46430" spans="7:7">
      <c r="G46430" s="220"/>
    </row>
    <row r="46431" spans="7:7">
      <c r="G46431" s="220"/>
    </row>
    <row r="46432" spans="7:7">
      <c r="G46432" s="220"/>
    </row>
    <row r="46433" spans="7:7">
      <c r="G46433" s="220"/>
    </row>
    <row r="46434" spans="7:7">
      <c r="G46434" s="220"/>
    </row>
    <row r="46435" spans="7:7">
      <c r="G46435" s="220"/>
    </row>
    <row r="46436" spans="7:7">
      <c r="G46436" s="220"/>
    </row>
    <row r="46437" spans="7:7">
      <c r="G46437" s="220"/>
    </row>
    <row r="46438" spans="7:7">
      <c r="G46438" s="220"/>
    </row>
    <row r="46439" spans="7:7">
      <c r="G46439" s="220"/>
    </row>
    <row r="46440" spans="7:7">
      <c r="G46440" s="220"/>
    </row>
    <row r="46441" spans="7:7">
      <c r="G46441" s="220"/>
    </row>
    <row r="46442" spans="7:7">
      <c r="G46442" s="220"/>
    </row>
    <row r="46443" spans="7:7">
      <c r="G46443" s="220"/>
    </row>
    <row r="46444" spans="7:7">
      <c r="G46444" s="220"/>
    </row>
    <row r="46445" spans="7:7">
      <c r="G46445" s="220"/>
    </row>
    <row r="46446" spans="7:7">
      <c r="G46446" s="220"/>
    </row>
    <row r="46447" spans="7:7">
      <c r="G46447" s="220"/>
    </row>
    <row r="46448" spans="7:7">
      <c r="G46448" s="220"/>
    </row>
    <row r="46449" spans="7:7">
      <c r="G46449" s="220"/>
    </row>
    <row r="46450" spans="7:7">
      <c r="G46450" s="220"/>
    </row>
    <row r="46451" spans="7:7">
      <c r="G46451" s="220"/>
    </row>
    <row r="46452" spans="7:7">
      <c r="G46452" s="220"/>
    </row>
    <row r="46453" spans="7:7">
      <c r="G46453" s="220"/>
    </row>
    <row r="46454" spans="7:7">
      <c r="G46454" s="220"/>
    </row>
    <row r="46455" spans="7:7">
      <c r="G46455" s="220"/>
    </row>
    <row r="46456" spans="7:7">
      <c r="G46456" s="220"/>
    </row>
    <row r="46457" spans="7:7">
      <c r="G46457" s="220"/>
    </row>
    <row r="46458" spans="7:7">
      <c r="G46458" s="220"/>
    </row>
    <row r="46459" spans="7:7">
      <c r="G46459" s="220"/>
    </row>
    <row r="46460" spans="7:7">
      <c r="G46460" s="220"/>
    </row>
    <row r="46461" spans="7:7">
      <c r="G46461" s="220"/>
    </row>
    <row r="46462" spans="7:7">
      <c r="G46462" s="220"/>
    </row>
    <row r="46463" spans="7:7">
      <c r="G46463" s="220"/>
    </row>
    <row r="46464" spans="7:7">
      <c r="G46464" s="220"/>
    </row>
    <row r="46465" spans="7:7">
      <c r="G46465" s="220"/>
    </row>
    <row r="46466" spans="7:7">
      <c r="G46466" s="220"/>
    </row>
    <row r="46467" spans="7:7">
      <c r="G46467" s="220"/>
    </row>
    <row r="46468" spans="7:7">
      <c r="G46468" s="220"/>
    </row>
    <row r="46469" spans="7:7">
      <c r="G46469" s="220"/>
    </row>
    <row r="46470" spans="7:7">
      <c r="G46470" s="220"/>
    </row>
    <row r="46471" spans="7:7">
      <c r="G46471" s="220"/>
    </row>
    <row r="46472" spans="7:7">
      <c r="G46472" s="220"/>
    </row>
    <row r="46473" spans="7:7">
      <c r="G46473" s="220"/>
    </row>
    <row r="46474" spans="7:7">
      <c r="G46474" s="220"/>
    </row>
    <row r="46475" spans="7:7">
      <c r="G46475" s="220"/>
    </row>
    <row r="46476" spans="7:7">
      <c r="G46476" s="220"/>
    </row>
    <row r="46477" spans="7:7">
      <c r="G46477" s="220"/>
    </row>
    <row r="46478" spans="7:7">
      <c r="G46478" s="220"/>
    </row>
    <row r="46479" spans="7:7">
      <c r="G46479" s="220"/>
    </row>
    <row r="46480" spans="7:7">
      <c r="G46480" s="220"/>
    </row>
    <row r="46481" spans="7:7">
      <c r="G46481" s="220"/>
    </row>
    <row r="46482" spans="7:7">
      <c r="G46482" s="220"/>
    </row>
    <row r="46483" spans="7:7">
      <c r="G46483" s="220"/>
    </row>
    <row r="46484" spans="7:7">
      <c r="G46484" s="220"/>
    </row>
    <row r="46485" spans="7:7">
      <c r="G46485" s="220"/>
    </row>
    <row r="46486" spans="7:7">
      <c r="G46486" s="220"/>
    </row>
    <row r="46487" spans="7:7">
      <c r="G46487" s="220"/>
    </row>
    <row r="46488" spans="7:7">
      <c r="G46488" s="220"/>
    </row>
    <row r="46489" spans="7:7">
      <c r="G46489" s="220"/>
    </row>
    <row r="46490" spans="7:7">
      <c r="G46490" s="220"/>
    </row>
    <row r="46491" spans="7:7">
      <c r="G46491" s="220"/>
    </row>
    <row r="46492" spans="7:7">
      <c r="G46492" s="220"/>
    </row>
    <row r="46493" spans="7:7">
      <c r="G46493" s="220"/>
    </row>
    <row r="46494" spans="7:7">
      <c r="G46494" s="220"/>
    </row>
    <row r="46495" spans="7:7">
      <c r="G46495" s="220"/>
    </row>
    <row r="46496" spans="7:7">
      <c r="G46496" s="220"/>
    </row>
    <row r="46497" spans="7:7">
      <c r="G46497" s="220"/>
    </row>
    <row r="46498" spans="7:7">
      <c r="G46498" s="220"/>
    </row>
    <row r="46499" spans="7:7">
      <c r="G46499" s="220"/>
    </row>
    <row r="46500" spans="7:7">
      <c r="G46500" s="220"/>
    </row>
    <row r="46501" spans="7:7">
      <c r="G46501" s="220"/>
    </row>
    <row r="46502" spans="7:7">
      <c r="G46502" s="220"/>
    </row>
    <row r="46503" spans="7:7">
      <c r="G46503" s="220"/>
    </row>
    <row r="46504" spans="7:7">
      <c r="G46504" s="220"/>
    </row>
    <row r="46505" spans="7:7">
      <c r="G46505" s="220"/>
    </row>
    <row r="46506" spans="7:7">
      <c r="G46506" s="220"/>
    </row>
    <row r="46507" spans="7:7">
      <c r="G46507" s="220"/>
    </row>
    <row r="46508" spans="7:7">
      <c r="G46508" s="220"/>
    </row>
    <row r="46509" spans="7:7">
      <c r="G46509" s="220"/>
    </row>
    <row r="46510" spans="7:7">
      <c r="G46510" s="220"/>
    </row>
    <row r="46511" spans="7:7">
      <c r="G46511" s="220"/>
    </row>
    <row r="46512" spans="7:7">
      <c r="G46512" s="220"/>
    </row>
    <row r="46513" spans="7:7">
      <c r="G46513" s="220"/>
    </row>
    <row r="46514" spans="7:7">
      <c r="G46514" s="220"/>
    </row>
    <row r="46515" spans="7:7">
      <c r="G46515" s="220"/>
    </row>
    <row r="46516" spans="7:7">
      <c r="G46516" s="220"/>
    </row>
    <row r="46517" spans="7:7">
      <c r="G46517" s="220"/>
    </row>
    <row r="46518" spans="7:7">
      <c r="G46518" s="220"/>
    </row>
    <row r="46519" spans="7:7">
      <c r="G46519" s="220"/>
    </row>
    <row r="46520" spans="7:7">
      <c r="G46520" s="220"/>
    </row>
    <row r="46521" spans="7:7">
      <c r="G46521" s="220"/>
    </row>
    <row r="46522" spans="7:7">
      <c r="G46522" s="220"/>
    </row>
    <row r="46523" spans="7:7">
      <c r="G46523" s="220"/>
    </row>
    <row r="46524" spans="7:7">
      <c r="G46524" s="220"/>
    </row>
    <row r="46525" spans="7:7">
      <c r="G46525" s="220"/>
    </row>
    <row r="46526" spans="7:7">
      <c r="G46526" s="220"/>
    </row>
    <row r="46527" spans="7:7">
      <c r="G46527" s="220"/>
    </row>
    <row r="46528" spans="7:7">
      <c r="G46528" s="220"/>
    </row>
    <row r="46529" spans="7:7">
      <c r="G46529" s="220"/>
    </row>
    <row r="46530" spans="7:7">
      <c r="G46530" s="220"/>
    </row>
    <row r="46531" spans="7:7">
      <c r="G46531" s="220"/>
    </row>
    <row r="46532" spans="7:7">
      <c r="G46532" s="220"/>
    </row>
    <row r="46533" spans="7:7">
      <c r="G46533" s="220"/>
    </row>
    <row r="46534" spans="7:7">
      <c r="G46534" s="220"/>
    </row>
    <row r="46535" spans="7:7">
      <c r="G46535" s="220"/>
    </row>
    <row r="46536" spans="7:7">
      <c r="G46536" s="220"/>
    </row>
    <row r="46537" spans="7:7">
      <c r="G46537" s="220"/>
    </row>
    <row r="46538" spans="7:7">
      <c r="G46538" s="220"/>
    </row>
    <row r="46539" spans="7:7">
      <c r="G46539" s="220"/>
    </row>
    <row r="46540" spans="7:7">
      <c r="G46540" s="220"/>
    </row>
    <row r="46541" spans="7:7">
      <c r="G46541" s="220"/>
    </row>
    <row r="46542" spans="7:7">
      <c r="G46542" s="220"/>
    </row>
    <row r="46543" spans="7:7">
      <c r="G46543" s="220"/>
    </row>
    <row r="46544" spans="7:7">
      <c r="G46544" s="220"/>
    </row>
    <row r="46545" spans="7:7">
      <c r="G46545" s="220"/>
    </row>
    <row r="46546" spans="7:7">
      <c r="G46546" s="220"/>
    </row>
    <row r="46547" spans="7:7">
      <c r="G46547" s="220"/>
    </row>
    <row r="46548" spans="7:7">
      <c r="G46548" s="220"/>
    </row>
    <row r="46549" spans="7:7">
      <c r="G46549" s="220"/>
    </row>
    <row r="46550" spans="7:7">
      <c r="G46550" s="220"/>
    </row>
    <row r="46551" spans="7:7">
      <c r="G46551" s="220"/>
    </row>
    <row r="46552" spans="7:7">
      <c r="G46552" s="220"/>
    </row>
    <row r="46553" spans="7:7">
      <c r="G46553" s="220"/>
    </row>
    <row r="46554" spans="7:7">
      <c r="G46554" s="220"/>
    </row>
    <row r="46555" spans="7:7">
      <c r="G46555" s="220"/>
    </row>
    <row r="46556" spans="7:7">
      <c r="G46556" s="220"/>
    </row>
    <row r="46557" spans="7:7">
      <c r="G46557" s="220"/>
    </row>
    <row r="46558" spans="7:7">
      <c r="G46558" s="220"/>
    </row>
    <row r="46559" spans="7:7">
      <c r="G46559" s="220"/>
    </row>
    <row r="46560" spans="7:7">
      <c r="G46560" s="220"/>
    </row>
    <row r="46561" spans="7:7">
      <c r="G46561" s="220"/>
    </row>
    <row r="46562" spans="7:7">
      <c r="G46562" s="220"/>
    </row>
    <row r="46563" spans="7:7">
      <c r="G46563" s="220"/>
    </row>
    <row r="46564" spans="7:7">
      <c r="G46564" s="220"/>
    </row>
    <row r="46565" spans="7:7">
      <c r="G46565" s="220"/>
    </row>
    <row r="46566" spans="7:7">
      <c r="G46566" s="220"/>
    </row>
    <row r="46567" spans="7:7">
      <c r="G46567" s="220"/>
    </row>
    <row r="46568" spans="7:7">
      <c r="G46568" s="220"/>
    </row>
    <row r="46569" spans="7:7">
      <c r="G46569" s="220"/>
    </row>
    <row r="46570" spans="7:7">
      <c r="G46570" s="220"/>
    </row>
    <row r="46571" spans="7:7">
      <c r="G46571" s="220"/>
    </row>
    <row r="46572" spans="7:7">
      <c r="G46572" s="220"/>
    </row>
    <row r="46573" spans="7:7">
      <c r="G46573" s="220"/>
    </row>
    <row r="46574" spans="7:7">
      <c r="G46574" s="220"/>
    </row>
    <row r="46575" spans="7:7">
      <c r="G46575" s="220"/>
    </row>
    <row r="46576" spans="7:7">
      <c r="G46576" s="220"/>
    </row>
    <row r="46577" spans="7:7">
      <c r="G46577" s="220"/>
    </row>
    <row r="46578" spans="7:7">
      <c r="G46578" s="220"/>
    </row>
    <row r="46579" spans="7:7">
      <c r="G46579" s="220"/>
    </row>
    <row r="46580" spans="7:7">
      <c r="G46580" s="220"/>
    </row>
    <row r="46581" spans="7:7">
      <c r="G46581" s="220"/>
    </row>
    <row r="46582" spans="7:7">
      <c r="G46582" s="220"/>
    </row>
    <row r="46583" spans="7:7">
      <c r="G46583" s="220"/>
    </row>
    <row r="46584" spans="7:7">
      <c r="G46584" s="220"/>
    </row>
    <row r="46585" spans="7:7">
      <c r="G46585" s="220"/>
    </row>
    <row r="46586" spans="7:7">
      <c r="G46586" s="220"/>
    </row>
    <row r="46587" spans="7:7">
      <c r="G46587" s="220"/>
    </row>
    <row r="46588" spans="7:7">
      <c r="G46588" s="220"/>
    </row>
    <row r="46589" spans="7:7">
      <c r="G46589" s="220"/>
    </row>
    <row r="46590" spans="7:7">
      <c r="G46590" s="220"/>
    </row>
    <row r="46591" spans="7:7">
      <c r="G46591" s="220"/>
    </row>
    <row r="46592" spans="7:7">
      <c r="G46592" s="220"/>
    </row>
    <row r="46593" spans="7:7">
      <c r="G46593" s="220"/>
    </row>
    <row r="46594" spans="7:7">
      <c r="G46594" s="220"/>
    </row>
    <row r="46595" spans="7:7">
      <c r="G46595" s="220"/>
    </row>
    <row r="46596" spans="7:7">
      <c r="G46596" s="220"/>
    </row>
    <row r="46597" spans="7:7">
      <c r="G46597" s="220"/>
    </row>
    <row r="46598" spans="7:7">
      <c r="G46598" s="220"/>
    </row>
    <row r="46599" spans="7:7">
      <c r="G46599" s="220"/>
    </row>
    <row r="46600" spans="7:7">
      <c r="G46600" s="220"/>
    </row>
    <row r="46601" spans="7:7">
      <c r="G46601" s="220"/>
    </row>
    <row r="46602" spans="7:7">
      <c r="G46602" s="220"/>
    </row>
    <row r="46603" spans="7:7">
      <c r="G46603" s="220"/>
    </row>
    <row r="46604" spans="7:7">
      <c r="G46604" s="220"/>
    </row>
    <row r="46605" spans="7:7">
      <c r="G46605" s="220"/>
    </row>
    <row r="46606" spans="7:7">
      <c r="G46606" s="220"/>
    </row>
    <row r="46607" spans="7:7">
      <c r="G46607" s="220"/>
    </row>
    <row r="46608" spans="7:7">
      <c r="G46608" s="220"/>
    </row>
    <row r="46609" spans="7:7">
      <c r="G46609" s="220"/>
    </row>
    <row r="46610" spans="7:7">
      <c r="G46610" s="220"/>
    </row>
    <row r="46611" spans="7:7">
      <c r="G46611" s="220"/>
    </row>
    <row r="46612" spans="7:7">
      <c r="G46612" s="220"/>
    </row>
    <row r="46613" spans="7:7">
      <c r="G46613" s="220"/>
    </row>
    <row r="46614" spans="7:7">
      <c r="G46614" s="220"/>
    </row>
    <row r="46615" spans="7:7">
      <c r="G46615" s="220"/>
    </row>
    <row r="46616" spans="7:7">
      <c r="G46616" s="220"/>
    </row>
    <row r="46617" spans="7:7">
      <c r="G46617" s="220"/>
    </row>
    <row r="46618" spans="7:7">
      <c r="G46618" s="220"/>
    </row>
    <row r="46619" spans="7:7">
      <c r="G46619" s="220"/>
    </row>
    <row r="46620" spans="7:7">
      <c r="G46620" s="220"/>
    </row>
    <row r="46621" spans="7:7">
      <c r="G46621" s="220"/>
    </row>
    <row r="46622" spans="7:7">
      <c r="G46622" s="220"/>
    </row>
    <row r="46623" spans="7:7">
      <c r="G46623" s="220"/>
    </row>
    <row r="46624" spans="7:7">
      <c r="G46624" s="220"/>
    </row>
    <row r="46625" spans="7:7">
      <c r="G46625" s="220"/>
    </row>
    <row r="46626" spans="7:7">
      <c r="G46626" s="220"/>
    </row>
    <row r="46627" spans="7:7">
      <c r="G46627" s="220"/>
    </row>
    <row r="46628" spans="7:7">
      <c r="G46628" s="220"/>
    </row>
    <row r="46629" spans="7:7">
      <c r="G46629" s="220"/>
    </row>
    <row r="46630" spans="7:7">
      <c r="G46630" s="220"/>
    </row>
    <row r="46631" spans="7:7">
      <c r="G46631" s="220"/>
    </row>
    <row r="46632" spans="7:7">
      <c r="G46632" s="220"/>
    </row>
    <row r="46633" spans="7:7">
      <c r="G46633" s="220"/>
    </row>
    <row r="46634" spans="7:7">
      <c r="G46634" s="220"/>
    </row>
    <row r="46635" spans="7:7">
      <c r="G46635" s="220"/>
    </row>
    <row r="46636" spans="7:7">
      <c r="G46636" s="220"/>
    </row>
    <row r="46637" spans="7:7">
      <c r="G46637" s="220"/>
    </row>
    <row r="46638" spans="7:7">
      <c r="G46638" s="220"/>
    </row>
    <row r="46639" spans="7:7">
      <c r="G46639" s="220"/>
    </row>
    <row r="46640" spans="7:7">
      <c r="G46640" s="220"/>
    </row>
    <row r="46641" spans="7:7">
      <c r="G46641" s="220"/>
    </row>
    <row r="46642" spans="7:7">
      <c r="G46642" s="220"/>
    </row>
    <row r="46643" spans="7:7">
      <c r="G46643" s="220"/>
    </row>
    <row r="46644" spans="7:7">
      <c r="G46644" s="220"/>
    </row>
    <row r="46645" spans="7:7">
      <c r="G46645" s="220"/>
    </row>
    <row r="46646" spans="7:7">
      <c r="G46646" s="220"/>
    </row>
    <row r="46647" spans="7:7">
      <c r="G46647" s="220"/>
    </row>
    <row r="46648" spans="7:7">
      <c r="G46648" s="220"/>
    </row>
    <row r="46649" spans="7:7">
      <c r="G46649" s="220"/>
    </row>
    <row r="46650" spans="7:7">
      <c r="G46650" s="220"/>
    </row>
    <row r="46651" spans="7:7">
      <c r="G46651" s="220"/>
    </row>
    <row r="46652" spans="7:7">
      <c r="G46652" s="220"/>
    </row>
    <row r="46653" spans="7:7">
      <c r="G46653" s="220"/>
    </row>
    <row r="46654" spans="7:7">
      <c r="G46654" s="220"/>
    </row>
    <row r="46655" spans="7:7">
      <c r="G46655" s="220"/>
    </row>
    <row r="46656" spans="7:7">
      <c r="G46656" s="220"/>
    </row>
    <row r="46657" spans="7:7">
      <c r="G46657" s="220"/>
    </row>
    <row r="46658" spans="7:7">
      <c r="G46658" s="220"/>
    </row>
    <row r="46659" spans="7:7">
      <c r="G46659" s="220"/>
    </row>
    <row r="46660" spans="7:7">
      <c r="G46660" s="220"/>
    </row>
    <row r="46661" spans="7:7">
      <c r="G46661" s="220"/>
    </row>
    <row r="46662" spans="7:7">
      <c r="G46662" s="220"/>
    </row>
    <row r="46663" spans="7:7">
      <c r="G46663" s="220"/>
    </row>
    <row r="46664" spans="7:7">
      <c r="G46664" s="220"/>
    </row>
    <row r="46665" spans="7:7">
      <c r="G46665" s="220"/>
    </row>
    <row r="46666" spans="7:7">
      <c r="G46666" s="220"/>
    </row>
    <row r="46667" spans="7:7">
      <c r="G46667" s="220"/>
    </row>
    <row r="46668" spans="7:7">
      <c r="G46668" s="220"/>
    </row>
    <row r="46669" spans="7:7">
      <c r="G46669" s="220"/>
    </row>
    <row r="46670" spans="7:7">
      <c r="G46670" s="220"/>
    </row>
    <row r="46671" spans="7:7">
      <c r="G46671" s="220"/>
    </row>
    <row r="46672" spans="7:7">
      <c r="G46672" s="220"/>
    </row>
    <row r="46673" spans="7:7">
      <c r="G46673" s="220"/>
    </row>
    <row r="46674" spans="7:7">
      <c r="G46674" s="220"/>
    </row>
    <row r="46675" spans="7:7">
      <c r="G46675" s="220"/>
    </row>
    <row r="46676" spans="7:7">
      <c r="G46676" s="220"/>
    </row>
    <row r="46677" spans="7:7">
      <c r="G46677" s="220"/>
    </row>
    <row r="46678" spans="7:7">
      <c r="G46678" s="220"/>
    </row>
    <row r="46679" spans="7:7">
      <c r="G46679" s="220"/>
    </row>
    <row r="46680" spans="7:7">
      <c r="G46680" s="220"/>
    </row>
    <row r="46681" spans="7:7">
      <c r="G46681" s="220"/>
    </row>
    <row r="46682" spans="7:7">
      <c r="G46682" s="220"/>
    </row>
    <row r="46683" spans="7:7">
      <c r="G46683" s="220"/>
    </row>
    <row r="46684" spans="7:7">
      <c r="G46684" s="220"/>
    </row>
    <row r="46685" spans="7:7">
      <c r="G46685" s="220"/>
    </row>
    <row r="46686" spans="7:7">
      <c r="G46686" s="220"/>
    </row>
    <row r="46687" spans="7:7">
      <c r="G46687" s="220"/>
    </row>
    <row r="46688" spans="7:7">
      <c r="G46688" s="220"/>
    </row>
    <row r="46689" spans="7:7">
      <c r="G46689" s="220"/>
    </row>
    <row r="46690" spans="7:7">
      <c r="G46690" s="220"/>
    </row>
    <row r="46691" spans="7:7">
      <c r="G46691" s="220"/>
    </row>
    <row r="46692" spans="7:7">
      <c r="G46692" s="220"/>
    </row>
    <row r="46693" spans="7:7">
      <c r="G46693" s="220"/>
    </row>
    <row r="46694" spans="7:7">
      <c r="G46694" s="220"/>
    </row>
    <row r="46695" spans="7:7">
      <c r="G46695" s="220"/>
    </row>
    <row r="46696" spans="7:7">
      <c r="G46696" s="220"/>
    </row>
    <row r="46697" spans="7:7">
      <c r="G46697" s="220"/>
    </row>
    <row r="46698" spans="7:7">
      <c r="G46698" s="220"/>
    </row>
    <row r="46699" spans="7:7">
      <c r="G46699" s="220"/>
    </row>
    <row r="46700" spans="7:7">
      <c r="G46700" s="220"/>
    </row>
    <row r="46701" spans="7:7">
      <c r="G46701" s="220"/>
    </row>
    <row r="46702" spans="7:7">
      <c r="G46702" s="220"/>
    </row>
    <row r="46703" spans="7:7">
      <c r="G46703" s="220"/>
    </row>
    <row r="46704" spans="7:7">
      <c r="G46704" s="220"/>
    </row>
    <row r="46705" spans="7:7">
      <c r="G46705" s="220"/>
    </row>
    <row r="46706" spans="7:7">
      <c r="G46706" s="220"/>
    </row>
    <row r="46707" spans="7:7">
      <c r="G46707" s="220"/>
    </row>
    <row r="46708" spans="7:7">
      <c r="G46708" s="220"/>
    </row>
    <row r="46709" spans="7:7">
      <c r="G46709" s="220"/>
    </row>
    <row r="46710" spans="7:7">
      <c r="G46710" s="220"/>
    </row>
    <row r="46711" spans="7:7">
      <c r="G46711" s="220"/>
    </row>
    <row r="46712" spans="7:7">
      <c r="G46712" s="220"/>
    </row>
    <row r="46713" spans="7:7">
      <c r="G46713" s="220"/>
    </row>
    <row r="46714" spans="7:7">
      <c r="G46714" s="220"/>
    </row>
    <row r="46715" spans="7:7">
      <c r="G46715" s="220"/>
    </row>
    <row r="46716" spans="7:7">
      <c r="G46716" s="220"/>
    </row>
    <row r="46717" spans="7:7">
      <c r="G46717" s="220"/>
    </row>
    <row r="46718" spans="7:7">
      <c r="G46718" s="220"/>
    </row>
    <row r="46719" spans="7:7">
      <c r="G46719" s="220"/>
    </row>
    <row r="46720" spans="7:7">
      <c r="G46720" s="220"/>
    </row>
    <row r="46721" spans="7:7">
      <c r="G46721" s="220"/>
    </row>
    <row r="46722" spans="7:7">
      <c r="G46722" s="220"/>
    </row>
    <row r="46723" spans="7:7">
      <c r="G46723" s="220"/>
    </row>
    <row r="46724" spans="7:7">
      <c r="G46724" s="220"/>
    </row>
    <row r="46725" spans="7:7">
      <c r="G46725" s="220"/>
    </row>
    <row r="46726" spans="7:7">
      <c r="G46726" s="220"/>
    </row>
    <row r="46727" spans="7:7">
      <c r="G46727" s="220"/>
    </row>
    <row r="46728" spans="7:7">
      <c r="G46728" s="220"/>
    </row>
    <row r="46729" spans="7:7">
      <c r="G46729" s="220"/>
    </row>
    <row r="46730" spans="7:7">
      <c r="G46730" s="220"/>
    </row>
    <row r="46731" spans="7:7">
      <c r="G46731" s="220"/>
    </row>
    <row r="46732" spans="7:7">
      <c r="G46732" s="220"/>
    </row>
    <row r="46733" spans="7:7">
      <c r="G46733" s="220"/>
    </row>
    <row r="46734" spans="7:7">
      <c r="G46734" s="220"/>
    </row>
    <row r="46735" spans="7:7">
      <c r="G46735" s="220"/>
    </row>
    <row r="46736" spans="7:7">
      <c r="G46736" s="220"/>
    </row>
    <row r="46737" spans="7:7">
      <c r="G46737" s="220"/>
    </row>
    <row r="46738" spans="7:7">
      <c r="G46738" s="220"/>
    </row>
    <row r="46739" spans="7:7">
      <c r="G46739" s="220"/>
    </row>
    <row r="46740" spans="7:7">
      <c r="G46740" s="220"/>
    </row>
    <row r="46741" spans="7:7">
      <c r="G46741" s="220"/>
    </row>
    <row r="46742" spans="7:7">
      <c r="G46742" s="220"/>
    </row>
    <row r="46743" spans="7:7">
      <c r="G46743" s="220"/>
    </row>
    <row r="46744" spans="7:7">
      <c r="G46744" s="220"/>
    </row>
    <row r="46745" spans="7:7">
      <c r="G46745" s="220"/>
    </row>
    <row r="46746" spans="7:7">
      <c r="G46746" s="220"/>
    </row>
    <row r="46747" spans="7:7">
      <c r="G46747" s="220"/>
    </row>
    <row r="46748" spans="7:7">
      <c r="G46748" s="220"/>
    </row>
    <row r="46749" spans="7:7">
      <c r="G46749" s="220"/>
    </row>
    <row r="46750" spans="7:7">
      <c r="G46750" s="220"/>
    </row>
    <row r="46751" spans="7:7">
      <c r="G46751" s="220"/>
    </row>
    <row r="46752" spans="7:7">
      <c r="G46752" s="220"/>
    </row>
    <row r="46753" spans="7:7">
      <c r="G46753" s="220"/>
    </row>
    <row r="46754" spans="7:7">
      <c r="G46754" s="220"/>
    </row>
    <row r="46755" spans="7:7">
      <c r="G46755" s="220"/>
    </row>
    <row r="46756" spans="7:7">
      <c r="G46756" s="220"/>
    </row>
    <row r="46757" spans="7:7">
      <c r="G46757" s="220"/>
    </row>
    <row r="46758" spans="7:7">
      <c r="G46758" s="220"/>
    </row>
    <row r="46759" spans="7:7">
      <c r="G46759" s="220"/>
    </row>
    <row r="46760" spans="7:7">
      <c r="G46760" s="220"/>
    </row>
    <row r="46761" spans="7:7">
      <c r="G46761" s="220"/>
    </row>
    <row r="46762" spans="7:7">
      <c r="G46762" s="220"/>
    </row>
    <row r="46763" spans="7:7">
      <c r="G46763" s="220"/>
    </row>
    <row r="46764" spans="7:7">
      <c r="G46764" s="220"/>
    </row>
    <row r="46765" spans="7:7">
      <c r="G46765" s="220"/>
    </row>
    <row r="46766" spans="7:7">
      <c r="G46766" s="220"/>
    </row>
    <row r="46767" spans="7:7">
      <c r="G46767" s="220"/>
    </row>
    <row r="46768" spans="7:7">
      <c r="G46768" s="220"/>
    </row>
    <row r="46769" spans="7:7">
      <c r="G46769" s="220"/>
    </row>
    <row r="46770" spans="7:7">
      <c r="G46770" s="220"/>
    </row>
    <row r="46771" spans="7:7">
      <c r="G46771" s="220"/>
    </row>
    <row r="46772" spans="7:7">
      <c r="G46772" s="220"/>
    </row>
    <row r="46773" spans="7:7">
      <c r="G46773" s="220"/>
    </row>
    <row r="46774" spans="7:7">
      <c r="G46774" s="220"/>
    </row>
    <row r="46775" spans="7:7">
      <c r="G46775" s="220"/>
    </row>
    <row r="46776" spans="7:7">
      <c r="G46776" s="220"/>
    </row>
    <row r="46777" spans="7:7">
      <c r="G46777" s="220"/>
    </row>
    <row r="46778" spans="7:7">
      <c r="G46778" s="220"/>
    </row>
    <row r="46779" spans="7:7">
      <c r="G46779" s="220"/>
    </row>
    <row r="46780" spans="7:7">
      <c r="G46780" s="220"/>
    </row>
    <row r="46781" spans="7:7">
      <c r="G46781" s="220"/>
    </row>
    <row r="46782" spans="7:7">
      <c r="G46782" s="220"/>
    </row>
    <row r="46783" spans="7:7">
      <c r="G46783" s="220"/>
    </row>
    <row r="46784" spans="7:7">
      <c r="G46784" s="220"/>
    </row>
    <row r="46785" spans="7:7">
      <c r="G46785" s="220"/>
    </row>
    <row r="46786" spans="7:7">
      <c r="G46786" s="220"/>
    </row>
    <row r="46787" spans="7:7">
      <c r="G46787" s="220"/>
    </row>
    <row r="46788" spans="7:7">
      <c r="G46788" s="220"/>
    </row>
    <row r="46789" spans="7:7">
      <c r="G46789" s="220"/>
    </row>
    <row r="46790" spans="7:7">
      <c r="G46790" s="220"/>
    </row>
    <row r="46791" spans="7:7">
      <c r="G46791" s="220"/>
    </row>
    <row r="46792" spans="7:7">
      <c r="G46792" s="220"/>
    </row>
    <row r="46793" spans="7:7">
      <c r="G46793" s="220"/>
    </row>
    <row r="46794" spans="7:7">
      <c r="G46794" s="220"/>
    </row>
    <row r="46795" spans="7:7">
      <c r="G46795" s="220"/>
    </row>
    <row r="46796" spans="7:7">
      <c r="G46796" s="220"/>
    </row>
    <row r="46797" spans="7:7">
      <c r="G46797" s="220"/>
    </row>
    <row r="46798" spans="7:7">
      <c r="G46798" s="220"/>
    </row>
    <row r="46799" spans="7:7">
      <c r="G46799" s="220"/>
    </row>
    <row r="46800" spans="7:7">
      <c r="G46800" s="220"/>
    </row>
    <row r="46801" spans="7:7">
      <c r="G46801" s="220"/>
    </row>
    <row r="46802" spans="7:7">
      <c r="G46802" s="220"/>
    </row>
    <row r="46803" spans="7:7">
      <c r="G46803" s="220"/>
    </row>
    <row r="46804" spans="7:7">
      <c r="G46804" s="220"/>
    </row>
    <row r="46805" spans="7:7">
      <c r="G46805" s="220"/>
    </row>
    <row r="46806" spans="7:7">
      <c r="G46806" s="220"/>
    </row>
    <row r="46807" spans="7:7">
      <c r="G46807" s="220"/>
    </row>
    <row r="46808" spans="7:7">
      <c r="G46808" s="220"/>
    </row>
    <row r="46809" spans="7:7">
      <c r="G46809" s="220"/>
    </row>
    <row r="46810" spans="7:7">
      <c r="G46810" s="220"/>
    </row>
    <row r="46811" spans="7:7">
      <c r="G46811" s="220"/>
    </row>
    <row r="46812" spans="7:7">
      <c r="G46812" s="220"/>
    </row>
    <row r="46813" spans="7:7">
      <c r="G46813" s="220"/>
    </row>
    <row r="46814" spans="7:7">
      <c r="G46814" s="220"/>
    </row>
    <row r="46815" spans="7:7">
      <c r="G46815" s="220"/>
    </row>
    <row r="46816" spans="7:7">
      <c r="G46816" s="220"/>
    </row>
    <row r="46817" spans="7:7">
      <c r="G46817" s="220"/>
    </row>
    <row r="46818" spans="7:7">
      <c r="G46818" s="220"/>
    </row>
    <row r="46819" spans="7:7">
      <c r="G46819" s="220"/>
    </row>
    <row r="46820" spans="7:7">
      <c r="G46820" s="220"/>
    </row>
    <row r="46821" spans="7:7">
      <c r="G46821" s="220"/>
    </row>
    <row r="46822" spans="7:7">
      <c r="G46822" s="220"/>
    </row>
    <row r="46823" spans="7:7">
      <c r="G46823" s="220"/>
    </row>
    <row r="46824" spans="7:7">
      <c r="G46824" s="220"/>
    </row>
    <row r="46825" spans="7:7">
      <c r="G46825" s="220"/>
    </row>
    <row r="46826" spans="7:7">
      <c r="G46826" s="220"/>
    </row>
    <row r="46827" spans="7:7">
      <c r="G46827" s="220"/>
    </row>
    <row r="46828" spans="7:7">
      <c r="G46828" s="220"/>
    </row>
    <row r="46829" spans="7:7">
      <c r="G46829" s="220"/>
    </row>
    <row r="46830" spans="7:7">
      <c r="G46830" s="220"/>
    </row>
    <row r="46831" spans="7:7">
      <c r="G46831" s="220"/>
    </row>
    <row r="46832" spans="7:7">
      <c r="G46832" s="220"/>
    </row>
    <row r="46833" spans="7:7">
      <c r="G46833" s="220"/>
    </row>
    <row r="46834" spans="7:7">
      <c r="G46834" s="220"/>
    </row>
    <row r="46835" spans="7:7">
      <c r="G46835" s="220"/>
    </row>
    <row r="46836" spans="7:7">
      <c r="G46836" s="220"/>
    </row>
    <row r="46837" spans="7:7">
      <c r="G46837" s="220"/>
    </row>
    <row r="46838" spans="7:7">
      <c r="G46838" s="220"/>
    </row>
    <row r="46839" spans="7:7">
      <c r="G46839" s="220"/>
    </row>
    <row r="46840" spans="7:7">
      <c r="G46840" s="220"/>
    </row>
    <row r="46841" spans="7:7">
      <c r="G46841" s="220"/>
    </row>
    <row r="46842" spans="7:7">
      <c r="G46842" s="220"/>
    </row>
    <row r="46843" spans="7:7">
      <c r="G46843" s="220"/>
    </row>
    <row r="46844" spans="7:7">
      <c r="G46844" s="220"/>
    </row>
    <row r="46845" spans="7:7">
      <c r="G46845" s="220"/>
    </row>
    <row r="46846" spans="7:7">
      <c r="G46846" s="220"/>
    </row>
    <row r="46847" spans="7:7">
      <c r="G46847" s="220"/>
    </row>
    <row r="46848" spans="7:7">
      <c r="G46848" s="220"/>
    </row>
    <row r="46849" spans="7:7">
      <c r="G46849" s="220"/>
    </row>
    <row r="46850" spans="7:7">
      <c r="G46850" s="220"/>
    </row>
    <row r="46851" spans="7:7">
      <c r="G46851" s="220"/>
    </row>
    <row r="46852" spans="7:7">
      <c r="G46852" s="220"/>
    </row>
    <row r="46853" spans="7:7">
      <c r="G46853" s="220"/>
    </row>
    <row r="46854" spans="7:7">
      <c r="G46854" s="220"/>
    </row>
    <row r="46855" spans="7:7">
      <c r="G46855" s="220"/>
    </row>
    <row r="46856" spans="7:7">
      <c r="G46856" s="220"/>
    </row>
    <row r="46857" spans="7:7">
      <c r="G46857" s="220"/>
    </row>
    <row r="46858" spans="7:7">
      <c r="G46858" s="220"/>
    </row>
    <row r="46859" spans="7:7">
      <c r="G46859" s="220"/>
    </row>
    <row r="46860" spans="7:7">
      <c r="G46860" s="220"/>
    </row>
    <row r="46861" spans="7:7">
      <c r="G46861" s="220"/>
    </row>
    <row r="46862" spans="7:7">
      <c r="G46862" s="220"/>
    </row>
    <row r="46863" spans="7:7">
      <c r="G46863" s="220"/>
    </row>
    <row r="46864" spans="7:7">
      <c r="G46864" s="220"/>
    </row>
    <row r="46865" spans="7:7">
      <c r="G46865" s="220"/>
    </row>
    <row r="46866" spans="7:7">
      <c r="G46866" s="220"/>
    </row>
    <row r="46867" spans="7:7">
      <c r="G46867" s="220"/>
    </row>
    <row r="46868" spans="7:7">
      <c r="G46868" s="220"/>
    </row>
    <row r="46869" spans="7:7">
      <c r="G46869" s="220"/>
    </row>
    <row r="46870" spans="7:7">
      <c r="G46870" s="220"/>
    </row>
    <row r="46871" spans="7:7">
      <c r="G46871" s="220"/>
    </row>
    <row r="46872" spans="7:7">
      <c r="G46872" s="220"/>
    </row>
    <row r="46873" spans="7:7">
      <c r="G46873" s="220"/>
    </row>
    <row r="46874" spans="7:7">
      <c r="G46874" s="220"/>
    </row>
    <row r="46875" spans="7:7">
      <c r="G46875" s="220"/>
    </row>
    <row r="46876" spans="7:7">
      <c r="G46876" s="220"/>
    </row>
    <row r="46877" spans="7:7">
      <c r="G46877" s="220"/>
    </row>
    <row r="46878" spans="7:7">
      <c r="G46878" s="220"/>
    </row>
    <row r="46879" spans="7:7">
      <c r="G46879" s="220"/>
    </row>
    <row r="46880" spans="7:7">
      <c r="G46880" s="220"/>
    </row>
    <row r="46881" spans="7:7">
      <c r="G46881" s="220"/>
    </row>
    <row r="46882" spans="7:7">
      <c r="G46882" s="220"/>
    </row>
    <row r="46883" spans="7:7">
      <c r="G46883" s="220"/>
    </row>
    <row r="46884" spans="7:7">
      <c r="G46884" s="220"/>
    </row>
    <row r="46885" spans="7:7">
      <c r="G46885" s="220"/>
    </row>
    <row r="46886" spans="7:7">
      <c r="G46886" s="220"/>
    </row>
    <row r="46887" spans="7:7">
      <c r="G46887" s="220"/>
    </row>
    <row r="46888" spans="7:7">
      <c r="G46888" s="220"/>
    </row>
    <row r="46889" spans="7:7">
      <c r="G46889" s="220"/>
    </row>
    <row r="46890" spans="7:7">
      <c r="G46890" s="220"/>
    </row>
    <row r="46891" spans="7:7">
      <c r="G46891" s="220"/>
    </row>
    <row r="46892" spans="7:7">
      <c r="G46892" s="220"/>
    </row>
    <row r="46893" spans="7:7">
      <c r="G46893" s="220"/>
    </row>
    <row r="46894" spans="7:7">
      <c r="G46894" s="220"/>
    </row>
    <row r="46895" spans="7:7">
      <c r="G46895" s="220"/>
    </row>
    <row r="46896" spans="7:7">
      <c r="G46896" s="220"/>
    </row>
    <row r="46897" spans="7:7">
      <c r="G46897" s="220"/>
    </row>
    <row r="46898" spans="7:7">
      <c r="G46898" s="220"/>
    </row>
    <row r="46899" spans="7:7">
      <c r="G46899" s="220"/>
    </row>
    <row r="46900" spans="7:7">
      <c r="G46900" s="220"/>
    </row>
    <row r="46901" spans="7:7">
      <c r="G46901" s="220"/>
    </row>
    <row r="46902" spans="7:7">
      <c r="G46902" s="220"/>
    </row>
    <row r="46903" spans="7:7">
      <c r="G46903" s="220"/>
    </row>
    <row r="46904" spans="7:7">
      <c r="G46904" s="220"/>
    </row>
    <row r="46905" spans="7:7">
      <c r="G46905" s="220"/>
    </row>
    <row r="46906" spans="7:7">
      <c r="G46906" s="220"/>
    </row>
    <row r="46907" spans="7:7">
      <c r="G46907" s="220"/>
    </row>
    <row r="46908" spans="7:7">
      <c r="G46908" s="220"/>
    </row>
    <row r="46909" spans="7:7">
      <c r="G46909" s="220"/>
    </row>
    <row r="46910" spans="7:7">
      <c r="G46910" s="220"/>
    </row>
    <row r="46911" spans="7:7">
      <c r="G46911" s="220"/>
    </row>
    <row r="46912" spans="7:7">
      <c r="G46912" s="220"/>
    </row>
    <row r="46913" spans="7:7">
      <c r="G46913" s="220"/>
    </row>
    <row r="46914" spans="7:7">
      <c r="G46914" s="220"/>
    </row>
    <row r="46915" spans="7:7">
      <c r="G46915" s="220"/>
    </row>
    <row r="46916" spans="7:7">
      <c r="G46916" s="220"/>
    </row>
    <row r="46917" spans="7:7">
      <c r="G46917" s="220"/>
    </row>
    <row r="46918" spans="7:7">
      <c r="G46918" s="220"/>
    </row>
    <row r="46919" spans="7:7">
      <c r="G46919" s="220"/>
    </row>
    <row r="46920" spans="7:7">
      <c r="G46920" s="220"/>
    </row>
    <row r="46921" spans="7:7">
      <c r="G46921" s="220"/>
    </row>
    <row r="46922" spans="7:7">
      <c r="G46922" s="220"/>
    </row>
    <row r="46923" spans="7:7">
      <c r="G46923" s="220"/>
    </row>
    <row r="46924" spans="7:7">
      <c r="G46924" s="220"/>
    </row>
    <row r="46925" spans="7:7">
      <c r="G46925" s="220"/>
    </row>
    <row r="46926" spans="7:7">
      <c r="G46926" s="220"/>
    </row>
    <row r="46927" spans="7:7">
      <c r="G46927" s="220"/>
    </row>
    <row r="46928" spans="7:7">
      <c r="G46928" s="220"/>
    </row>
    <row r="46929" spans="7:7">
      <c r="G46929" s="220"/>
    </row>
    <row r="46930" spans="7:7">
      <c r="G46930" s="220"/>
    </row>
    <row r="46931" spans="7:7">
      <c r="G46931" s="220"/>
    </row>
    <row r="46932" spans="7:7">
      <c r="G46932" s="220"/>
    </row>
    <row r="46933" spans="7:7">
      <c r="G46933" s="220"/>
    </row>
    <row r="46934" spans="7:7">
      <c r="G46934" s="220"/>
    </row>
    <row r="46935" spans="7:7">
      <c r="G46935" s="220"/>
    </row>
    <row r="46936" spans="7:7">
      <c r="G46936" s="220"/>
    </row>
    <row r="46937" spans="7:7">
      <c r="G46937" s="220"/>
    </row>
    <row r="46938" spans="7:7">
      <c r="G46938" s="220"/>
    </row>
    <row r="46939" spans="7:7">
      <c r="G46939" s="220"/>
    </row>
    <row r="46940" spans="7:7">
      <c r="G46940" s="220"/>
    </row>
    <row r="46941" spans="7:7">
      <c r="G46941" s="220"/>
    </row>
    <row r="46942" spans="7:7">
      <c r="G46942" s="220"/>
    </row>
    <row r="46943" spans="7:7">
      <c r="G46943" s="220"/>
    </row>
    <row r="46944" spans="7:7">
      <c r="G46944" s="220"/>
    </row>
    <row r="46945" spans="7:7">
      <c r="G46945" s="220"/>
    </row>
    <row r="46946" spans="7:7">
      <c r="G46946" s="220"/>
    </row>
    <row r="46947" spans="7:7">
      <c r="G46947" s="220"/>
    </row>
    <row r="46948" spans="7:7">
      <c r="G46948" s="220"/>
    </row>
    <row r="46949" spans="7:7">
      <c r="G46949" s="220"/>
    </row>
    <row r="46950" spans="7:7">
      <c r="G46950" s="220"/>
    </row>
    <row r="46951" spans="7:7">
      <c r="G46951" s="220"/>
    </row>
    <row r="46952" spans="7:7">
      <c r="G46952" s="220"/>
    </row>
    <row r="46953" spans="7:7">
      <c r="G46953" s="220"/>
    </row>
    <row r="46954" spans="7:7">
      <c r="G46954" s="220"/>
    </row>
    <row r="46955" spans="7:7">
      <c r="G46955" s="220"/>
    </row>
    <row r="46956" spans="7:7">
      <c r="G46956" s="220"/>
    </row>
    <row r="46957" spans="7:7">
      <c r="G46957" s="220"/>
    </row>
    <row r="46958" spans="7:7">
      <c r="G46958" s="220"/>
    </row>
    <row r="46959" spans="7:7">
      <c r="G46959" s="220"/>
    </row>
    <row r="46960" spans="7:7">
      <c r="G46960" s="220"/>
    </row>
    <row r="46961" spans="7:7">
      <c r="G46961" s="220"/>
    </row>
    <row r="46962" spans="7:7">
      <c r="G46962" s="220"/>
    </row>
    <row r="46963" spans="7:7">
      <c r="G46963" s="220"/>
    </row>
    <row r="46964" spans="7:7">
      <c r="G46964" s="220"/>
    </row>
    <row r="46965" spans="7:7">
      <c r="G46965" s="220"/>
    </row>
    <row r="46966" spans="7:7">
      <c r="G46966" s="220"/>
    </row>
    <row r="46967" spans="7:7">
      <c r="G46967" s="220"/>
    </row>
    <row r="46968" spans="7:7">
      <c r="G46968" s="220"/>
    </row>
    <row r="46969" spans="7:7">
      <c r="G46969" s="220"/>
    </row>
    <row r="46970" spans="7:7">
      <c r="G46970" s="220"/>
    </row>
    <row r="46971" spans="7:7">
      <c r="G46971" s="220"/>
    </row>
    <row r="46972" spans="7:7">
      <c r="G46972" s="220"/>
    </row>
    <row r="46973" spans="7:7">
      <c r="G46973" s="220"/>
    </row>
    <row r="46974" spans="7:7">
      <c r="G46974" s="220"/>
    </row>
    <row r="46975" spans="7:7">
      <c r="G46975" s="220"/>
    </row>
    <row r="46976" spans="7:7">
      <c r="G46976" s="220"/>
    </row>
    <row r="46977" spans="7:7">
      <c r="G46977" s="220"/>
    </row>
    <row r="46978" spans="7:7">
      <c r="G46978" s="220"/>
    </row>
    <row r="46979" spans="7:7">
      <c r="G46979" s="220"/>
    </row>
    <row r="46980" spans="7:7">
      <c r="G46980" s="220"/>
    </row>
    <row r="46981" spans="7:7">
      <c r="G46981" s="220"/>
    </row>
    <row r="46982" spans="7:7">
      <c r="G46982" s="220"/>
    </row>
    <row r="46983" spans="7:7">
      <c r="G46983" s="220"/>
    </row>
    <row r="46984" spans="7:7">
      <c r="G46984" s="220"/>
    </row>
    <row r="46985" spans="7:7">
      <c r="G46985" s="220"/>
    </row>
    <row r="46986" spans="7:7">
      <c r="G46986" s="220"/>
    </row>
    <row r="46987" spans="7:7">
      <c r="G46987" s="220"/>
    </row>
    <row r="46988" spans="7:7">
      <c r="G46988" s="220"/>
    </row>
    <row r="46989" spans="7:7">
      <c r="G46989" s="220"/>
    </row>
    <row r="46990" spans="7:7">
      <c r="G46990" s="220"/>
    </row>
    <row r="46991" spans="7:7">
      <c r="G46991" s="220"/>
    </row>
    <row r="46992" spans="7:7">
      <c r="G46992" s="220"/>
    </row>
    <row r="46993" spans="7:7">
      <c r="G46993" s="220"/>
    </row>
    <row r="46994" spans="7:7">
      <c r="G46994" s="220"/>
    </row>
    <row r="46995" spans="7:7">
      <c r="G46995" s="220"/>
    </row>
    <row r="46996" spans="7:7">
      <c r="G46996" s="220"/>
    </row>
    <row r="46997" spans="7:7">
      <c r="G46997" s="220"/>
    </row>
    <row r="46998" spans="7:7">
      <c r="G46998" s="220"/>
    </row>
    <row r="46999" spans="7:7">
      <c r="G46999" s="220"/>
    </row>
    <row r="47000" spans="7:7">
      <c r="G47000" s="220"/>
    </row>
    <row r="47001" spans="7:7">
      <c r="G47001" s="220"/>
    </row>
    <row r="47002" spans="7:7">
      <c r="G47002" s="220"/>
    </row>
    <row r="47003" spans="7:7">
      <c r="G47003" s="220"/>
    </row>
    <row r="47004" spans="7:7">
      <c r="G47004" s="220"/>
    </row>
    <row r="47005" spans="7:7">
      <c r="G47005" s="220"/>
    </row>
    <row r="47006" spans="7:7">
      <c r="G47006" s="220"/>
    </row>
    <row r="47007" spans="7:7">
      <c r="G47007" s="220"/>
    </row>
    <row r="47008" spans="7:7">
      <c r="G47008" s="220"/>
    </row>
    <row r="47009" spans="7:7">
      <c r="G47009" s="220"/>
    </row>
    <row r="47010" spans="7:7">
      <c r="G47010" s="220"/>
    </row>
    <row r="47011" spans="7:7">
      <c r="G47011" s="220"/>
    </row>
    <row r="47012" spans="7:7">
      <c r="G47012" s="220"/>
    </row>
    <row r="47013" spans="7:7">
      <c r="G47013" s="220"/>
    </row>
    <row r="47014" spans="7:7">
      <c r="G47014" s="220"/>
    </row>
    <row r="47015" spans="7:7">
      <c r="G47015" s="220"/>
    </row>
    <row r="47016" spans="7:7">
      <c r="G47016" s="220"/>
    </row>
    <row r="47017" spans="7:7">
      <c r="G47017" s="220"/>
    </row>
    <row r="47018" spans="7:7">
      <c r="G47018" s="220"/>
    </row>
    <row r="47019" spans="7:7">
      <c r="G47019" s="220"/>
    </row>
    <row r="47020" spans="7:7">
      <c r="G47020" s="220"/>
    </row>
    <row r="47021" spans="7:7">
      <c r="G47021" s="220"/>
    </row>
    <row r="47022" spans="7:7">
      <c r="G47022" s="220"/>
    </row>
    <row r="47023" spans="7:7">
      <c r="G47023" s="220"/>
    </row>
    <row r="47024" spans="7:7">
      <c r="G47024" s="220"/>
    </row>
    <row r="47025" spans="7:7">
      <c r="G47025" s="220"/>
    </row>
    <row r="47026" spans="7:7">
      <c r="G47026" s="220"/>
    </row>
    <row r="47027" spans="7:7">
      <c r="G47027" s="220"/>
    </row>
    <row r="47028" spans="7:7">
      <c r="G47028" s="220"/>
    </row>
    <row r="47029" spans="7:7">
      <c r="G47029" s="220"/>
    </row>
    <row r="47030" spans="7:7">
      <c r="G47030" s="220"/>
    </row>
    <row r="47031" spans="7:7">
      <c r="G47031" s="220"/>
    </row>
    <row r="47032" spans="7:7">
      <c r="G47032" s="220"/>
    </row>
    <row r="47033" spans="7:7">
      <c r="G47033" s="220"/>
    </row>
    <row r="47034" spans="7:7">
      <c r="G47034" s="220"/>
    </row>
    <row r="47035" spans="7:7">
      <c r="G47035" s="220"/>
    </row>
    <row r="47036" spans="7:7">
      <c r="G47036" s="220"/>
    </row>
    <row r="47037" spans="7:7">
      <c r="G47037" s="220"/>
    </row>
    <row r="47038" spans="7:7">
      <c r="G47038" s="220"/>
    </row>
    <row r="47039" spans="7:7">
      <c r="G47039" s="220"/>
    </row>
    <row r="47040" spans="7:7">
      <c r="G47040" s="220"/>
    </row>
    <row r="47041" spans="7:7">
      <c r="G47041" s="220"/>
    </row>
    <row r="47042" spans="7:7">
      <c r="G47042" s="220"/>
    </row>
    <row r="47043" spans="7:7">
      <c r="G47043" s="220"/>
    </row>
    <row r="47044" spans="7:7">
      <c r="G47044" s="220"/>
    </row>
    <row r="47045" spans="7:7">
      <c r="G47045" s="220"/>
    </row>
    <row r="47046" spans="7:7">
      <c r="G47046" s="220"/>
    </row>
    <row r="47047" spans="7:7">
      <c r="G47047" s="220"/>
    </row>
    <row r="47048" spans="7:7">
      <c r="G47048" s="220"/>
    </row>
    <row r="47049" spans="7:7">
      <c r="G47049" s="220"/>
    </row>
    <row r="47050" spans="7:7">
      <c r="G47050" s="220"/>
    </row>
    <row r="47051" spans="7:7">
      <c r="G47051" s="220"/>
    </row>
    <row r="47052" spans="7:7">
      <c r="G47052" s="220"/>
    </row>
    <row r="47053" spans="7:7">
      <c r="G47053" s="220"/>
    </row>
    <row r="47054" spans="7:7">
      <c r="G47054" s="220"/>
    </row>
    <row r="47055" spans="7:7">
      <c r="G47055" s="220"/>
    </row>
    <row r="47056" spans="7:7">
      <c r="G47056" s="220"/>
    </row>
    <row r="47057" spans="7:7">
      <c r="G47057" s="220"/>
    </row>
    <row r="47058" spans="7:7">
      <c r="G47058" s="220"/>
    </row>
    <row r="47059" spans="7:7">
      <c r="G47059" s="220"/>
    </row>
    <row r="47060" spans="7:7">
      <c r="G47060" s="220"/>
    </row>
    <row r="47061" spans="7:7">
      <c r="G47061" s="220"/>
    </row>
    <row r="47062" spans="7:7">
      <c r="G47062" s="220"/>
    </row>
    <row r="47063" spans="7:7">
      <c r="G47063" s="220"/>
    </row>
    <row r="47064" spans="7:7">
      <c r="G47064" s="220"/>
    </row>
    <row r="47065" spans="7:7">
      <c r="G47065" s="220"/>
    </row>
    <row r="47066" spans="7:7">
      <c r="G47066" s="220"/>
    </row>
    <row r="47067" spans="7:7">
      <c r="G47067" s="220"/>
    </row>
    <row r="47068" spans="7:7">
      <c r="G47068" s="220"/>
    </row>
    <row r="47069" spans="7:7">
      <c r="G47069" s="220"/>
    </row>
    <row r="47070" spans="7:7">
      <c r="G47070" s="220"/>
    </row>
    <row r="47071" spans="7:7">
      <c r="G47071" s="220"/>
    </row>
    <row r="47072" spans="7:7">
      <c r="G47072" s="220"/>
    </row>
    <row r="47073" spans="7:7">
      <c r="G47073" s="220"/>
    </row>
    <row r="47074" spans="7:7">
      <c r="G47074" s="220"/>
    </row>
    <row r="47075" spans="7:7">
      <c r="G47075" s="220"/>
    </row>
    <row r="47076" spans="7:7">
      <c r="G47076" s="220"/>
    </row>
    <row r="47077" spans="7:7">
      <c r="G47077" s="220"/>
    </row>
    <row r="47078" spans="7:7">
      <c r="G47078" s="220"/>
    </row>
    <row r="47079" spans="7:7">
      <c r="G47079" s="220"/>
    </row>
    <row r="47080" spans="7:7">
      <c r="G47080" s="220"/>
    </row>
    <row r="47081" spans="7:7">
      <c r="G47081" s="220"/>
    </row>
    <row r="47082" spans="7:7">
      <c r="G47082" s="220"/>
    </row>
    <row r="47083" spans="7:7">
      <c r="G47083" s="220"/>
    </row>
    <row r="47084" spans="7:7">
      <c r="G47084" s="220"/>
    </row>
    <row r="47085" spans="7:7">
      <c r="G47085" s="220"/>
    </row>
    <row r="47086" spans="7:7">
      <c r="G47086" s="220"/>
    </row>
    <row r="47087" spans="7:7">
      <c r="G47087" s="220"/>
    </row>
    <row r="47088" spans="7:7">
      <c r="G47088" s="220"/>
    </row>
    <row r="47089" spans="7:7">
      <c r="G47089" s="220"/>
    </row>
    <row r="47090" spans="7:7">
      <c r="G47090" s="220"/>
    </row>
    <row r="47091" spans="7:7">
      <c r="G47091" s="220"/>
    </row>
    <row r="47092" spans="7:7">
      <c r="G47092" s="220"/>
    </row>
    <row r="47093" spans="7:7">
      <c r="G47093" s="220"/>
    </row>
    <row r="47094" spans="7:7">
      <c r="G47094" s="220"/>
    </row>
    <row r="47095" spans="7:7">
      <c r="G47095" s="220"/>
    </row>
    <row r="47096" spans="7:7">
      <c r="G47096" s="220"/>
    </row>
    <row r="47097" spans="7:7">
      <c r="G47097" s="220"/>
    </row>
    <row r="47098" spans="7:7">
      <c r="G47098" s="220"/>
    </row>
    <row r="47099" spans="7:7">
      <c r="G47099" s="220"/>
    </row>
    <row r="47100" spans="7:7">
      <c r="G47100" s="220"/>
    </row>
    <row r="47101" spans="7:7">
      <c r="G47101" s="220"/>
    </row>
    <row r="47102" spans="7:7">
      <c r="G47102" s="220"/>
    </row>
    <row r="47103" spans="7:7">
      <c r="G47103" s="220"/>
    </row>
    <row r="47104" spans="7:7">
      <c r="G47104" s="220"/>
    </row>
    <row r="47105" spans="7:7">
      <c r="G47105" s="220"/>
    </row>
    <row r="47106" spans="7:7">
      <c r="G47106" s="220"/>
    </row>
    <row r="47107" spans="7:7">
      <c r="G47107" s="220"/>
    </row>
    <row r="47108" spans="7:7">
      <c r="G47108" s="220"/>
    </row>
    <row r="47109" spans="7:7">
      <c r="G47109" s="220"/>
    </row>
    <row r="47110" spans="7:7">
      <c r="G47110" s="220"/>
    </row>
    <row r="47111" spans="7:7">
      <c r="G47111" s="220"/>
    </row>
    <row r="47112" spans="7:7">
      <c r="G47112" s="220"/>
    </row>
    <row r="47113" spans="7:7">
      <c r="G47113" s="220"/>
    </row>
    <row r="47114" spans="7:7">
      <c r="G47114" s="220"/>
    </row>
    <row r="47115" spans="7:7">
      <c r="G47115" s="220"/>
    </row>
    <row r="47116" spans="7:7">
      <c r="G47116" s="220"/>
    </row>
    <row r="47117" spans="7:7">
      <c r="G47117" s="220"/>
    </row>
    <row r="47118" spans="7:7">
      <c r="G47118" s="220"/>
    </row>
    <row r="47119" spans="7:7">
      <c r="G47119" s="220"/>
    </row>
    <row r="47120" spans="7:7">
      <c r="G47120" s="220"/>
    </row>
    <row r="47121" spans="7:7">
      <c r="G47121" s="220"/>
    </row>
    <row r="47122" spans="7:7">
      <c r="G47122" s="220"/>
    </row>
    <row r="47123" spans="7:7">
      <c r="G47123" s="220"/>
    </row>
    <row r="47124" spans="7:7">
      <c r="G47124" s="220"/>
    </row>
    <row r="47125" spans="7:7">
      <c r="G47125" s="220"/>
    </row>
    <row r="47126" spans="7:7">
      <c r="G47126" s="220"/>
    </row>
    <row r="47127" spans="7:7">
      <c r="G47127" s="220"/>
    </row>
    <row r="47128" spans="7:7">
      <c r="G47128" s="220"/>
    </row>
    <row r="47129" spans="7:7">
      <c r="G47129" s="220"/>
    </row>
    <row r="47130" spans="7:7">
      <c r="G47130" s="220"/>
    </row>
    <row r="47131" spans="7:7">
      <c r="G47131" s="220"/>
    </row>
    <row r="47132" spans="7:7">
      <c r="G47132" s="220"/>
    </row>
    <row r="47133" spans="7:7">
      <c r="G47133" s="220"/>
    </row>
    <row r="47134" spans="7:7">
      <c r="G47134" s="220"/>
    </row>
    <row r="47135" spans="7:7">
      <c r="G47135" s="220"/>
    </row>
    <row r="47136" spans="7:7">
      <c r="G47136" s="220"/>
    </row>
    <row r="47137" spans="7:7">
      <c r="G47137" s="220"/>
    </row>
    <row r="47138" spans="7:7">
      <c r="G47138" s="220"/>
    </row>
    <row r="47139" spans="7:7">
      <c r="G47139" s="220"/>
    </row>
    <row r="47140" spans="7:7">
      <c r="G47140" s="220"/>
    </row>
    <row r="47141" spans="7:7">
      <c r="G47141" s="220"/>
    </row>
    <row r="47142" spans="7:7">
      <c r="G47142" s="220"/>
    </row>
    <row r="47143" spans="7:7">
      <c r="G47143" s="220"/>
    </row>
    <row r="47144" spans="7:7">
      <c r="G47144" s="220"/>
    </row>
    <row r="47145" spans="7:7">
      <c r="G47145" s="220"/>
    </row>
    <row r="47146" spans="7:7">
      <c r="G47146" s="220"/>
    </row>
    <row r="47147" spans="7:7">
      <c r="G47147" s="220"/>
    </row>
    <row r="47148" spans="7:7">
      <c r="G47148" s="220"/>
    </row>
    <row r="47149" spans="7:7">
      <c r="G47149" s="220"/>
    </row>
    <row r="47150" spans="7:7">
      <c r="G47150" s="220"/>
    </row>
    <row r="47151" spans="7:7">
      <c r="G47151" s="220"/>
    </row>
    <row r="47152" spans="7:7">
      <c r="G47152" s="220"/>
    </row>
    <row r="47153" spans="7:7">
      <c r="G47153" s="220"/>
    </row>
    <row r="47154" spans="7:7">
      <c r="G47154" s="220"/>
    </row>
    <row r="47155" spans="7:7">
      <c r="G47155" s="220"/>
    </row>
    <row r="47156" spans="7:7">
      <c r="G47156" s="220"/>
    </row>
    <row r="47157" spans="7:7">
      <c r="G47157" s="220"/>
    </row>
    <row r="47158" spans="7:7">
      <c r="G47158" s="220"/>
    </row>
    <row r="47159" spans="7:7">
      <c r="G47159" s="220"/>
    </row>
    <row r="47160" spans="7:7">
      <c r="G47160" s="220"/>
    </row>
    <row r="47161" spans="7:7">
      <c r="G47161" s="220"/>
    </row>
    <row r="47162" spans="7:7">
      <c r="G47162" s="220"/>
    </row>
    <row r="47163" spans="7:7">
      <c r="G47163" s="220"/>
    </row>
    <row r="47164" spans="7:7">
      <c r="G47164" s="220"/>
    </row>
    <row r="47165" spans="7:7">
      <c r="G47165" s="220"/>
    </row>
    <row r="47166" spans="7:7">
      <c r="G47166" s="220"/>
    </row>
    <row r="47167" spans="7:7">
      <c r="G47167" s="220"/>
    </row>
    <row r="47168" spans="7:7">
      <c r="G47168" s="220"/>
    </row>
    <row r="47169" spans="7:7">
      <c r="G47169" s="220"/>
    </row>
    <row r="47170" spans="7:7">
      <c r="G47170" s="220"/>
    </row>
    <row r="47171" spans="7:7">
      <c r="G47171" s="220"/>
    </row>
    <row r="47172" spans="7:7">
      <c r="G47172" s="220"/>
    </row>
    <row r="47173" spans="7:7">
      <c r="G47173" s="220"/>
    </row>
    <row r="47174" spans="7:7">
      <c r="G47174" s="220"/>
    </row>
    <row r="47175" spans="7:7">
      <c r="G47175" s="220"/>
    </row>
    <row r="47176" spans="7:7">
      <c r="G47176" s="220"/>
    </row>
    <row r="47177" spans="7:7">
      <c r="G47177" s="220"/>
    </row>
    <row r="47178" spans="7:7">
      <c r="G47178" s="220"/>
    </row>
    <row r="47179" spans="7:7">
      <c r="G47179" s="220"/>
    </row>
    <row r="47180" spans="7:7">
      <c r="G47180" s="220"/>
    </row>
    <row r="47181" spans="7:7">
      <c r="G47181" s="220"/>
    </row>
    <row r="47182" spans="7:7">
      <c r="G47182" s="220"/>
    </row>
    <row r="47183" spans="7:7">
      <c r="G47183" s="220"/>
    </row>
    <row r="47184" spans="7:7">
      <c r="G47184" s="220"/>
    </row>
    <row r="47185" spans="7:7">
      <c r="G47185" s="220"/>
    </row>
    <row r="47186" spans="7:7">
      <c r="G47186" s="220"/>
    </row>
    <row r="47187" spans="7:7">
      <c r="G47187" s="220"/>
    </row>
    <row r="47188" spans="7:7">
      <c r="G47188" s="220"/>
    </row>
    <row r="47189" spans="7:7">
      <c r="G47189" s="220"/>
    </row>
    <row r="47190" spans="7:7">
      <c r="G47190" s="220"/>
    </row>
    <row r="47191" spans="7:7">
      <c r="G47191" s="220"/>
    </row>
    <row r="47192" spans="7:7">
      <c r="G47192" s="220"/>
    </row>
    <row r="47193" spans="7:7">
      <c r="G47193" s="220"/>
    </row>
    <row r="47194" spans="7:7">
      <c r="G47194" s="220"/>
    </row>
    <row r="47195" spans="7:7">
      <c r="G47195" s="220"/>
    </row>
    <row r="47196" spans="7:7">
      <c r="G47196" s="220"/>
    </row>
    <row r="47197" spans="7:7">
      <c r="G47197" s="220"/>
    </row>
    <row r="47198" spans="7:7">
      <c r="G47198" s="220"/>
    </row>
    <row r="47199" spans="7:7">
      <c r="G47199" s="220"/>
    </row>
    <row r="47200" spans="7:7">
      <c r="G47200" s="220"/>
    </row>
    <row r="47201" spans="7:7">
      <c r="G47201" s="220"/>
    </row>
    <row r="47202" spans="7:7">
      <c r="G47202" s="220"/>
    </row>
    <row r="47203" spans="7:7">
      <c r="G47203" s="220"/>
    </row>
    <row r="47204" spans="7:7">
      <c r="G47204" s="220"/>
    </row>
    <row r="47205" spans="7:7">
      <c r="G47205" s="220"/>
    </row>
    <row r="47206" spans="7:7">
      <c r="G47206" s="220"/>
    </row>
    <row r="47207" spans="7:7">
      <c r="G47207" s="220"/>
    </row>
    <row r="47208" spans="7:7">
      <c r="G47208" s="220"/>
    </row>
    <row r="47209" spans="7:7">
      <c r="G47209" s="220"/>
    </row>
    <row r="47210" spans="7:7">
      <c r="G47210" s="220"/>
    </row>
    <row r="47211" spans="7:7">
      <c r="G47211" s="220"/>
    </row>
    <row r="47212" spans="7:7">
      <c r="G47212" s="220"/>
    </row>
    <row r="47213" spans="7:7">
      <c r="G47213" s="220"/>
    </row>
    <row r="47214" spans="7:7">
      <c r="G47214" s="220"/>
    </row>
    <row r="47215" spans="7:7">
      <c r="G47215" s="220"/>
    </row>
    <row r="47216" spans="7:7">
      <c r="G47216" s="220"/>
    </row>
    <row r="47217" spans="7:7">
      <c r="G47217" s="220"/>
    </row>
    <row r="47218" spans="7:7">
      <c r="G47218" s="220"/>
    </row>
    <row r="47219" spans="7:7">
      <c r="G47219" s="220"/>
    </row>
    <row r="47220" spans="7:7">
      <c r="G47220" s="220"/>
    </row>
    <row r="47221" spans="7:7">
      <c r="G47221" s="220"/>
    </row>
    <row r="47222" spans="7:7">
      <c r="G47222" s="220"/>
    </row>
    <row r="47223" spans="7:7">
      <c r="G47223" s="220"/>
    </row>
    <row r="47224" spans="7:7">
      <c r="G47224" s="220"/>
    </row>
    <row r="47225" spans="7:7">
      <c r="G47225" s="220"/>
    </row>
    <row r="47226" spans="7:7">
      <c r="G47226" s="220"/>
    </row>
    <row r="47227" spans="7:7">
      <c r="G47227" s="220"/>
    </row>
    <row r="47228" spans="7:7">
      <c r="G47228" s="220"/>
    </row>
    <row r="47229" spans="7:7">
      <c r="G47229" s="220"/>
    </row>
    <row r="47230" spans="7:7">
      <c r="G47230" s="220"/>
    </row>
    <row r="47231" spans="7:7">
      <c r="G47231" s="220"/>
    </row>
    <row r="47232" spans="7:7">
      <c r="G47232" s="220"/>
    </row>
    <row r="47233" spans="7:7">
      <c r="G47233" s="220"/>
    </row>
    <row r="47234" spans="7:7">
      <c r="G47234" s="220"/>
    </row>
    <row r="47235" spans="7:7">
      <c r="G47235" s="220"/>
    </row>
    <row r="47236" spans="7:7">
      <c r="G47236" s="220"/>
    </row>
    <row r="47237" spans="7:7">
      <c r="G47237" s="220"/>
    </row>
    <row r="47238" spans="7:7">
      <c r="G47238" s="220"/>
    </row>
    <row r="47239" spans="7:7">
      <c r="G47239" s="220"/>
    </row>
    <row r="47240" spans="7:7">
      <c r="G47240" s="220"/>
    </row>
    <row r="47241" spans="7:7">
      <c r="G47241" s="220"/>
    </row>
    <row r="47242" spans="7:7">
      <c r="G47242" s="220"/>
    </row>
    <row r="47243" spans="7:7">
      <c r="G47243" s="220"/>
    </row>
    <row r="47244" spans="7:7">
      <c r="G47244" s="220"/>
    </row>
    <row r="47245" spans="7:7">
      <c r="G47245" s="220"/>
    </row>
    <row r="47246" spans="7:7">
      <c r="G47246" s="220"/>
    </row>
    <row r="47247" spans="7:7">
      <c r="G47247" s="220"/>
    </row>
    <row r="47248" spans="7:7">
      <c r="G47248" s="220"/>
    </row>
    <row r="47249" spans="7:7">
      <c r="G47249" s="220"/>
    </row>
    <row r="47250" spans="7:7">
      <c r="G47250" s="220"/>
    </row>
    <row r="47251" spans="7:7">
      <c r="G47251" s="220"/>
    </row>
    <row r="47252" spans="7:7">
      <c r="G47252" s="220"/>
    </row>
    <row r="47253" spans="7:7">
      <c r="G47253" s="220"/>
    </row>
    <row r="47254" spans="7:7">
      <c r="G47254" s="220"/>
    </row>
    <row r="47255" spans="7:7">
      <c r="G47255" s="220"/>
    </row>
    <row r="47256" spans="7:7">
      <c r="G47256" s="220"/>
    </row>
    <row r="47257" spans="7:7">
      <c r="G47257" s="220"/>
    </row>
    <row r="47258" spans="7:7">
      <c r="G47258" s="220"/>
    </row>
    <row r="47259" spans="7:7">
      <c r="G47259" s="220"/>
    </row>
    <row r="47260" spans="7:7">
      <c r="G47260" s="220"/>
    </row>
    <row r="47261" spans="7:7">
      <c r="G47261" s="220"/>
    </row>
    <row r="47262" spans="7:7">
      <c r="G47262" s="220"/>
    </row>
    <row r="47263" spans="7:7">
      <c r="G47263" s="220"/>
    </row>
    <row r="47264" spans="7:7">
      <c r="G47264" s="220"/>
    </row>
    <row r="47265" spans="7:7">
      <c r="G47265" s="220"/>
    </row>
    <row r="47266" spans="7:7">
      <c r="G47266" s="220"/>
    </row>
    <row r="47267" spans="7:7">
      <c r="G47267" s="220"/>
    </row>
    <row r="47268" spans="7:7">
      <c r="G47268" s="220"/>
    </row>
    <row r="47269" spans="7:7">
      <c r="G47269" s="220"/>
    </row>
    <row r="47270" spans="7:7">
      <c r="G47270" s="220"/>
    </row>
    <row r="47271" spans="7:7">
      <c r="G47271" s="220"/>
    </row>
    <row r="47272" spans="7:7">
      <c r="G47272" s="220"/>
    </row>
    <row r="47273" spans="7:7">
      <c r="G47273" s="220"/>
    </row>
    <row r="47274" spans="7:7">
      <c r="G47274" s="220"/>
    </row>
    <row r="47275" spans="7:7">
      <c r="G47275" s="220"/>
    </row>
    <row r="47276" spans="7:7">
      <c r="G47276" s="220"/>
    </row>
    <row r="47277" spans="7:7">
      <c r="G47277" s="220"/>
    </row>
    <row r="47278" spans="7:7">
      <c r="G47278" s="220"/>
    </row>
    <row r="47279" spans="7:7">
      <c r="G47279" s="220"/>
    </row>
    <row r="47280" spans="7:7">
      <c r="G47280" s="220"/>
    </row>
    <row r="47281" spans="7:7">
      <c r="G47281" s="220"/>
    </row>
    <row r="47282" spans="7:7">
      <c r="G47282" s="220"/>
    </row>
    <row r="47283" spans="7:7">
      <c r="G47283" s="220"/>
    </row>
    <row r="47284" spans="7:7">
      <c r="G47284" s="220"/>
    </row>
    <row r="47285" spans="7:7">
      <c r="G47285" s="220"/>
    </row>
    <row r="47286" spans="7:7">
      <c r="G47286" s="220"/>
    </row>
    <row r="47287" spans="7:7">
      <c r="G47287" s="220"/>
    </row>
    <row r="47288" spans="7:7">
      <c r="G47288" s="220"/>
    </row>
    <row r="47289" spans="7:7">
      <c r="G47289" s="220"/>
    </row>
    <row r="47290" spans="7:7">
      <c r="G47290" s="220"/>
    </row>
    <row r="47291" spans="7:7">
      <c r="G47291" s="220"/>
    </row>
    <row r="47292" spans="7:7">
      <c r="G47292" s="220"/>
    </row>
    <row r="47293" spans="7:7">
      <c r="G47293" s="220"/>
    </row>
    <row r="47294" spans="7:7">
      <c r="G47294" s="220"/>
    </row>
    <row r="47295" spans="7:7">
      <c r="G47295" s="220"/>
    </row>
    <row r="47296" spans="7:7">
      <c r="G47296" s="220"/>
    </row>
    <row r="47297" spans="7:7">
      <c r="G47297" s="220"/>
    </row>
    <row r="47298" spans="7:7">
      <c r="G47298" s="220"/>
    </row>
    <row r="47299" spans="7:7">
      <c r="G47299" s="220"/>
    </row>
    <row r="47300" spans="7:7">
      <c r="G47300" s="220"/>
    </row>
    <row r="47301" spans="7:7">
      <c r="G47301" s="220"/>
    </row>
    <row r="47302" spans="7:7">
      <c r="G47302" s="220"/>
    </row>
    <row r="47303" spans="7:7">
      <c r="G47303" s="220"/>
    </row>
    <row r="47304" spans="7:7">
      <c r="G47304" s="220"/>
    </row>
    <row r="47305" spans="7:7">
      <c r="G47305" s="220"/>
    </row>
    <row r="47306" spans="7:7">
      <c r="G47306" s="220"/>
    </row>
    <row r="47307" spans="7:7">
      <c r="G47307" s="220"/>
    </row>
    <row r="47308" spans="7:7">
      <c r="G47308" s="220"/>
    </row>
    <row r="47309" spans="7:7">
      <c r="G47309" s="220"/>
    </row>
    <row r="47310" spans="7:7">
      <c r="G47310" s="220"/>
    </row>
    <row r="47311" spans="7:7">
      <c r="G47311" s="220"/>
    </row>
    <row r="47312" spans="7:7">
      <c r="G47312" s="220"/>
    </row>
    <row r="47313" spans="7:7">
      <c r="G47313" s="220"/>
    </row>
    <row r="47314" spans="7:7">
      <c r="G47314" s="220"/>
    </row>
    <row r="47315" spans="7:7">
      <c r="G47315" s="220"/>
    </row>
    <row r="47316" spans="7:7">
      <c r="G47316" s="220"/>
    </row>
    <row r="47317" spans="7:7">
      <c r="G47317" s="220"/>
    </row>
    <row r="47318" spans="7:7">
      <c r="G47318" s="220"/>
    </row>
    <row r="47319" spans="7:7">
      <c r="G47319" s="220"/>
    </row>
    <row r="47320" spans="7:7">
      <c r="G47320" s="220"/>
    </row>
    <row r="47321" spans="7:7">
      <c r="G47321" s="220"/>
    </row>
    <row r="47322" spans="7:7">
      <c r="G47322" s="220"/>
    </row>
    <row r="47323" spans="7:7">
      <c r="G47323" s="220"/>
    </row>
    <row r="47324" spans="7:7">
      <c r="G47324" s="220"/>
    </row>
    <row r="47325" spans="7:7">
      <c r="G47325" s="220"/>
    </row>
    <row r="47326" spans="7:7">
      <c r="G47326" s="220"/>
    </row>
    <row r="47327" spans="7:7">
      <c r="G47327" s="220"/>
    </row>
    <row r="47328" spans="7:7">
      <c r="G47328" s="220"/>
    </row>
    <row r="47329" spans="7:7">
      <c r="G47329" s="220"/>
    </row>
    <row r="47330" spans="7:7">
      <c r="G47330" s="220"/>
    </row>
    <row r="47331" spans="7:7">
      <c r="G47331" s="220"/>
    </row>
    <row r="47332" spans="7:7">
      <c r="G47332" s="220"/>
    </row>
    <row r="47333" spans="7:7">
      <c r="G47333" s="220"/>
    </row>
    <row r="47334" spans="7:7">
      <c r="G47334" s="220"/>
    </row>
    <row r="47335" spans="7:7">
      <c r="G47335" s="220"/>
    </row>
    <row r="47336" spans="7:7">
      <c r="G47336" s="220"/>
    </row>
    <row r="47337" spans="7:7">
      <c r="G47337" s="220"/>
    </row>
    <row r="47338" spans="7:7">
      <c r="G47338" s="220"/>
    </row>
    <row r="47339" spans="7:7">
      <c r="G47339" s="220"/>
    </row>
    <row r="47340" spans="7:7">
      <c r="G47340" s="220"/>
    </row>
    <row r="47341" spans="7:7">
      <c r="G47341" s="220"/>
    </row>
    <row r="47342" spans="7:7">
      <c r="G47342" s="220"/>
    </row>
    <row r="47343" spans="7:7">
      <c r="G47343" s="220"/>
    </row>
    <row r="47344" spans="7:7">
      <c r="G47344" s="220"/>
    </row>
    <row r="47345" spans="7:7">
      <c r="G47345" s="220"/>
    </row>
    <row r="47346" spans="7:7">
      <c r="G47346" s="220"/>
    </row>
    <row r="47347" spans="7:7">
      <c r="G47347" s="220"/>
    </row>
    <row r="47348" spans="7:7">
      <c r="G47348" s="220"/>
    </row>
    <row r="47349" spans="7:7">
      <c r="G47349" s="220"/>
    </row>
    <row r="47350" spans="7:7">
      <c r="G47350" s="220"/>
    </row>
    <row r="47351" spans="7:7">
      <c r="G47351" s="220"/>
    </row>
    <row r="47352" spans="7:7">
      <c r="G47352" s="220"/>
    </row>
    <row r="47353" spans="7:7">
      <c r="G47353" s="220"/>
    </row>
    <row r="47354" spans="7:7">
      <c r="G47354" s="220"/>
    </row>
    <row r="47355" spans="7:7">
      <c r="G47355" s="220"/>
    </row>
    <row r="47356" spans="7:7">
      <c r="G47356" s="220"/>
    </row>
    <row r="47357" spans="7:7">
      <c r="G47357" s="220"/>
    </row>
    <row r="47358" spans="7:7">
      <c r="G47358" s="220"/>
    </row>
    <row r="47359" spans="7:7">
      <c r="G47359" s="220"/>
    </row>
    <row r="47360" spans="7:7">
      <c r="G47360" s="220"/>
    </row>
    <row r="47361" spans="7:7">
      <c r="G47361" s="220"/>
    </row>
    <row r="47362" spans="7:7">
      <c r="G47362" s="220"/>
    </row>
    <row r="47363" spans="7:7">
      <c r="G47363" s="220"/>
    </row>
    <row r="47364" spans="7:7">
      <c r="G47364" s="220"/>
    </row>
    <row r="47365" spans="7:7">
      <c r="G47365" s="220"/>
    </row>
    <row r="47366" spans="7:7">
      <c r="G47366" s="220"/>
    </row>
    <row r="47367" spans="7:7">
      <c r="G47367" s="220"/>
    </row>
    <row r="47368" spans="7:7">
      <c r="G47368" s="220"/>
    </row>
    <row r="47369" spans="7:7">
      <c r="G47369" s="220"/>
    </row>
    <row r="47370" spans="7:7">
      <c r="G47370" s="220"/>
    </row>
    <row r="47371" spans="7:7">
      <c r="G47371" s="220"/>
    </row>
    <row r="47372" spans="7:7">
      <c r="G47372" s="220"/>
    </row>
    <row r="47373" spans="7:7">
      <c r="G47373" s="220"/>
    </row>
    <row r="47374" spans="7:7">
      <c r="G47374" s="220"/>
    </row>
    <row r="47375" spans="7:7">
      <c r="G47375" s="220"/>
    </row>
    <row r="47376" spans="7:7">
      <c r="G47376" s="220"/>
    </row>
    <row r="47377" spans="7:7">
      <c r="G47377" s="220"/>
    </row>
    <row r="47378" spans="7:7">
      <c r="G47378" s="220"/>
    </row>
    <row r="47379" spans="7:7">
      <c r="G47379" s="220"/>
    </row>
    <row r="47380" spans="7:7">
      <c r="G47380" s="220"/>
    </row>
    <row r="47381" spans="7:7">
      <c r="G47381" s="220"/>
    </row>
    <row r="47382" spans="7:7">
      <c r="G47382" s="220"/>
    </row>
    <row r="47383" spans="7:7">
      <c r="G47383" s="220"/>
    </row>
    <row r="47384" spans="7:7">
      <c r="G47384" s="220"/>
    </row>
    <row r="47385" spans="7:7">
      <c r="G47385" s="220"/>
    </row>
    <row r="47386" spans="7:7">
      <c r="G47386" s="220"/>
    </row>
    <row r="47387" spans="7:7">
      <c r="G47387" s="220"/>
    </row>
    <row r="47388" spans="7:7">
      <c r="G47388" s="220"/>
    </row>
    <row r="47389" spans="7:7">
      <c r="G47389" s="220"/>
    </row>
    <row r="47390" spans="7:7">
      <c r="G47390" s="220"/>
    </row>
    <row r="47391" spans="7:7">
      <c r="G47391" s="220"/>
    </row>
    <row r="47392" spans="7:7">
      <c r="G47392" s="220"/>
    </row>
    <row r="47393" spans="7:7">
      <c r="G47393" s="220"/>
    </row>
    <row r="47394" spans="7:7">
      <c r="G47394" s="220"/>
    </row>
    <row r="47395" spans="7:7">
      <c r="G47395" s="220"/>
    </row>
    <row r="47396" spans="7:7">
      <c r="G47396" s="220"/>
    </row>
    <row r="47397" spans="7:7">
      <c r="G47397" s="220"/>
    </row>
    <row r="47398" spans="7:7">
      <c r="G47398" s="220"/>
    </row>
    <row r="47399" spans="7:7">
      <c r="G47399" s="220"/>
    </row>
    <row r="47400" spans="7:7">
      <c r="G47400" s="220"/>
    </row>
    <row r="47401" spans="7:7">
      <c r="G47401" s="220"/>
    </row>
    <row r="47402" spans="7:7">
      <c r="G47402" s="220"/>
    </row>
    <row r="47403" spans="7:7">
      <c r="G47403" s="220"/>
    </row>
    <row r="47404" spans="7:7">
      <c r="G47404" s="220"/>
    </row>
    <row r="47405" spans="7:7">
      <c r="G47405" s="220"/>
    </row>
    <row r="47406" spans="7:7">
      <c r="G47406" s="220"/>
    </row>
    <row r="47407" spans="7:7">
      <c r="G47407" s="220"/>
    </row>
    <row r="47408" spans="7:7">
      <c r="G47408" s="220"/>
    </row>
    <row r="47409" spans="7:7">
      <c r="G47409" s="220"/>
    </row>
    <row r="47410" spans="7:7">
      <c r="G47410" s="220"/>
    </row>
    <row r="47411" spans="7:7">
      <c r="G47411" s="220"/>
    </row>
    <row r="47412" spans="7:7">
      <c r="G47412" s="220"/>
    </row>
    <row r="47413" spans="7:7">
      <c r="G47413" s="220"/>
    </row>
    <row r="47414" spans="7:7">
      <c r="G47414" s="220"/>
    </row>
    <row r="47415" spans="7:7">
      <c r="G47415" s="220"/>
    </row>
    <row r="47416" spans="7:7">
      <c r="G47416" s="220"/>
    </row>
    <row r="47417" spans="7:7">
      <c r="G47417" s="220"/>
    </row>
    <row r="47418" spans="7:7">
      <c r="G47418" s="220"/>
    </row>
    <row r="47419" spans="7:7">
      <c r="G47419" s="220"/>
    </row>
    <row r="47420" spans="7:7">
      <c r="G47420" s="220"/>
    </row>
    <row r="47421" spans="7:7">
      <c r="G47421" s="220"/>
    </row>
    <row r="47422" spans="7:7">
      <c r="G47422" s="220"/>
    </row>
    <row r="47423" spans="7:7">
      <c r="G47423" s="220"/>
    </row>
    <row r="47424" spans="7:7">
      <c r="G47424" s="220"/>
    </row>
    <row r="47425" spans="7:7">
      <c r="G47425" s="220"/>
    </row>
    <row r="47426" spans="7:7">
      <c r="G47426" s="220"/>
    </row>
    <row r="47427" spans="7:7">
      <c r="G47427" s="220"/>
    </row>
    <row r="47428" spans="7:7">
      <c r="G47428" s="220"/>
    </row>
    <row r="47429" spans="7:7">
      <c r="G47429" s="220"/>
    </row>
    <row r="47430" spans="7:7">
      <c r="G47430" s="220"/>
    </row>
    <row r="47431" spans="7:7">
      <c r="G47431" s="220"/>
    </row>
    <row r="47432" spans="7:7">
      <c r="G47432" s="220"/>
    </row>
    <row r="47433" spans="7:7">
      <c r="G47433" s="220"/>
    </row>
    <row r="47434" spans="7:7">
      <c r="G47434" s="220"/>
    </row>
    <row r="47435" spans="7:7">
      <c r="G47435" s="220"/>
    </row>
    <row r="47436" spans="7:7">
      <c r="G47436" s="220"/>
    </row>
    <row r="47437" spans="7:7">
      <c r="G47437" s="220"/>
    </row>
    <row r="47438" spans="7:7">
      <c r="G47438" s="220"/>
    </row>
    <row r="47439" spans="7:7">
      <c r="G47439" s="220"/>
    </row>
    <row r="47440" spans="7:7">
      <c r="G47440" s="220"/>
    </row>
    <row r="47441" spans="7:7">
      <c r="G47441" s="220"/>
    </row>
    <row r="47442" spans="7:7">
      <c r="G47442" s="220"/>
    </row>
    <row r="47443" spans="7:7">
      <c r="G47443" s="220"/>
    </row>
    <row r="47444" spans="7:7">
      <c r="G47444" s="220"/>
    </row>
    <row r="47445" spans="7:7">
      <c r="G47445" s="220"/>
    </row>
    <row r="47446" spans="7:7">
      <c r="G47446" s="220"/>
    </row>
    <row r="47447" spans="7:7">
      <c r="G47447" s="220"/>
    </row>
    <row r="47448" spans="7:7">
      <c r="G47448" s="220"/>
    </row>
    <row r="47449" spans="7:7">
      <c r="G47449" s="220"/>
    </row>
    <row r="47450" spans="7:7">
      <c r="G47450" s="220"/>
    </row>
    <row r="47451" spans="7:7">
      <c r="G47451" s="220"/>
    </row>
    <row r="47452" spans="7:7">
      <c r="G47452" s="220"/>
    </row>
    <row r="47453" spans="7:7">
      <c r="G47453" s="220"/>
    </row>
    <row r="47454" spans="7:7">
      <c r="G47454" s="220"/>
    </row>
    <row r="47455" spans="7:7">
      <c r="G47455" s="220"/>
    </row>
    <row r="47456" spans="7:7">
      <c r="G47456" s="220"/>
    </row>
    <row r="47457" spans="7:7">
      <c r="G47457" s="220"/>
    </row>
    <row r="47458" spans="7:7">
      <c r="G47458" s="220"/>
    </row>
    <row r="47459" spans="7:7">
      <c r="G47459" s="220"/>
    </row>
    <row r="47460" spans="7:7">
      <c r="G47460" s="220"/>
    </row>
    <row r="47461" spans="7:7">
      <c r="G47461" s="220"/>
    </row>
    <row r="47462" spans="7:7">
      <c r="G47462" s="220"/>
    </row>
    <row r="47463" spans="7:7">
      <c r="G47463" s="220"/>
    </row>
    <row r="47464" spans="7:7">
      <c r="G47464" s="220"/>
    </row>
    <row r="47465" spans="7:7">
      <c r="G47465" s="220"/>
    </row>
    <row r="47466" spans="7:7">
      <c r="G47466" s="220"/>
    </row>
    <row r="47467" spans="7:7">
      <c r="G47467" s="220"/>
    </row>
    <row r="47468" spans="7:7">
      <c r="G47468" s="220"/>
    </row>
    <row r="47469" spans="7:7">
      <c r="G47469" s="220"/>
    </row>
    <row r="47470" spans="7:7">
      <c r="G47470" s="220"/>
    </row>
    <row r="47471" spans="7:7">
      <c r="G47471" s="220"/>
    </row>
    <row r="47472" spans="7:7">
      <c r="G47472" s="220"/>
    </row>
    <row r="47473" spans="7:7">
      <c r="G47473" s="220"/>
    </row>
    <row r="47474" spans="7:7">
      <c r="G47474" s="220"/>
    </row>
    <row r="47475" spans="7:7">
      <c r="G47475" s="220"/>
    </row>
    <row r="47476" spans="7:7">
      <c r="G47476" s="220"/>
    </row>
    <row r="47477" spans="7:7">
      <c r="G47477" s="220"/>
    </row>
    <row r="47478" spans="7:7">
      <c r="G47478" s="220"/>
    </row>
    <row r="47479" spans="7:7">
      <c r="G47479" s="220"/>
    </row>
    <row r="47480" spans="7:7">
      <c r="G47480" s="220"/>
    </row>
    <row r="47481" spans="7:7">
      <c r="G47481" s="220"/>
    </row>
    <row r="47482" spans="7:7">
      <c r="G47482" s="220"/>
    </row>
    <row r="47483" spans="7:7">
      <c r="G47483" s="220"/>
    </row>
    <row r="47484" spans="7:7">
      <c r="G47484" s="220"/>
    </row>
    <row r="47485" spans="7:7">
      <c r="G47485" s="220"/>
    </row>
    <row r="47486" spans="7:7">
      <c r="G47486" s="220"/>
    </row>
    <row r="47487" spans="7:7">
      <c r="G47487" s="220"/>
    </row>
    <row r="47488" spans="7:7">
      <c r="G47488" s="220"/>
    </row>
    <row r="47489" spans="7:7">
      <c r="G47489" s="220"/>
    </row>
    <row r="47490" spans="7:7">
      <c r="G47490" s="220"/>
    </row>
    <row r="47491" spans="7:7">
      <c r="G47491" s="220"/>
    </row>
    <row r="47492" spans="7:7">
      <c r="G47492" s="220"/>
    </row>
    <row r="47493" spans="7:7">
      <c r="G47493" s="220"/>
    </row>
    <row r="47494" spans="7:7">
      <c r="G47494" s="220"/>
    </row>
    <row r="47495" spans="7:7">
      <c r="G47495" s="220"/>
    </row>
    <row r="47496" spans="7:7">
      <c r="G47496" s="220"/>
    </row>
    <row r="47497" spans="7:7">
      <c r="G47497" s="220"/>
    </row>
    <row r="47498" spans="7:7">
      <c r="G47498" s="220"/>
    </row>
    <row r="47499" spans="7:7">
      <c r="G47499" s="220"/>
    </row>
    <row r="47500" spans="7:7">
      <c r="G47500" s="220"/>
    </row>
    <row r="47501" spans="7:7">
      <c r="G47501" s="220"/>
    </row>
    <row r="47502" spans="7:7">
      <c r="G47502" s="220"/>
    </row>
    <row r="47503" spans="7:7">
      <c r="G47503" s="220"/>
    </row>
    <row r="47504" spans="7:7">
      <c r="G47504" s="220"/>
    </row>
    <row r="47505" spans="7:7">
      <c r="G47505" s="220"/>
    </row>
    <row r="47506" spans="7:7">
      <c r="G47506" s="220"/>
    </row>
    <row r="47507" spans="7:7">
      <c r="G47507" s="220"/>
    </row>
    <row r="47508" spans="7:7">
      <c r="G47508" s="220"/>
    </row>
    <row r="47509" spans="7:7">
      <c r="G47509" s="220"/>
    </row>
    <row r="47510" spans="7:7">
      <c r="G47510" s="220"/>
    </row>
    <row r="47511" spans="7:7">
      <c r="G47511" s="220"/>
    </row>
    <row r="47512" spans="7:7">
      <c r="G47512" s="220"/>
    </row>
    <row r="47513" spans="7:7">
      <c r="G47513" s="220"/>
    </row>
    <row r="47514" spans="7:7">
      <c r="G47514" s="220"/>
    </row>
    <row r="47515" spans="7:7">
      <c r="G47515" s="220"/>
    </row>
    <row r="47516" spans="7:7">
      <c r="G47516" s="220"/>
    </row>
    <row r="47517" spans="7:7">
      <c r="G47517" s="220"/>
    </row>
    <row r="47518" spans="7:7">
      <c r="G47518" s="220"/>
    </row>
    <row r="47519" spans="7:7">
      <c r="G47519" s="220"/>
    </row>
    <row r="47520" spans="7:7">
      <c r="G47520" s="220"/>
    </row>
    <row r="47521" spans="7:7">
      <c r="G47521" s="220"/>
    </row>
    <row r="47522" spans="7:7">
      <c r="G47522" s="220"/>
    </row>
    <row r="47523" spans="7:7">
      <c r="G47523" s="220"/>
    </row>
    <row r="47524" spans="7:7">
      <c r="G47524" s="220"/>
    </row>
    <row r="47525" spans="7:7">
      <c r="G47525" s="220"/>
    </row>
    <row r="47526" spans="7:7">
      <c r="G47526" s="220"/>
    </row>
    <row r="47527" spans="7:7">
      <c r="G47527" s="220"/>
    </row>
    <row r="47528" spans="7:7">
      <c r="G47528" s="220"/>
    </row>
    <row r="47529" spans="7:7">
      <c r="G47529" s="220"/>
    </row>
    <row r="47530" spans="7:7">
      <c r="G47530" s="220"/>
    </row>
    <row r="47531" spans="7:7">
      <c r="G47531" s="220"/>
    </row>
    <row r="47532" spans="7:7">
      <c r="G47532" s="220"/>
    </row>
    <row r="47533" spans="7:7">
      <c r="G47533" s="220"/>
    </row>
    <row r="47534" spans="7:7">
      <c r="G47534" s="220"/>
    </row>
    <row r="47535" spans="7:7">
      <c r="G47535" s="220"/>
    </row>
    <row r="47536" spans="7:7">
      <c r="G47536" s="220"/>
    </row>
    <row r="47537" spans="7:7">
      <c r="G47537" s="220"/>
    </row>
    <row r="47538" spans="7:7">
      <c r="G47538" s="220"/>
    </row>
    <row r="47539" spans="7:7">
      <c r="G47539" s="220"/>
    </row>
    <row r="47540" spans="7:7">
      <c r="G47540" s="220"/>
    </row>
    <row r="47541" spans="7:7">
      <c r="G47541" s="220"/>
    </row>
    <row r="47542" spans="7:7">
      <c r="G47542" s="220"/>
    </row>
    <row r="47543" spans="7:7">
      <c r="G47543" s="220"/>
    </row>
    <row r="47544" spans="7:7">
      <c r="G47544" s="220"/>
    </row>
    <row r="47545" spans="7:7">
      <c r="G47545" s="220"/>
    </row>
    <row r="47546" spans="7:7">
      <c r="G47546" s="220"/>
    </row>
    <row r="47547" spans="7:7">
      <c r="G47547" s="220"/>
    </row>
    <row r="47548" spans="7:7">
      <c r="G47548" s="220"/>
    </row>
    <row r="47549" spans="7:7">
      <c r="G47549" s="220"/>
    </row>
    <row r="47550" spans="7:7">
      <c r="G47550" s="220"/>
    </row>
    <row r="47551" spans="7:7">
      <c r="G47551" s="220"/>
    </row>
    <row r="47552" spans="7:7">
      <c r="G47552" s="220"/>
    </row>
    <row r="47553" spans="7:7">
      <c r="G47553" s="220"/>
    </row>
    <row r="47554" spans="7:7">
      <c r="G47554" s="220"/>
    </row>
    <row r="47555" spans="7:7">
      <c r="G47555" s="220"/>
    </row>
    <row r="47556" spans="7:7">
      <c r="G47556" s="220"/>
    </row>
    <row r="47557" spans="7:7">
      <c r="G47557" s="220"/>
    </row>
    <row r="47558" spans="7:7">
      <c r="G47558" s="220"/>
    </row>
    <row r="47559" spans="7:7">
      <c r="G47559" s="220"/>
    </row>
    <row r="47560" spans="7:7">
      <c r="G47560" s="220"/>
    </row>
    <row r="47561" spans="7:7">
      <c r="G47561" s="220"/>
    </row>
    <row r="47562" spans="7:7">
      <c r="G47562" s="220"/>
    </row>
    <row r="47563" spans="7:7">
      <c r="G47563" s="220"/>
    </row>
    <row r="47564" spans="7:7">
      <c r="G47564" s="220"/>
    </row>
    <row r="47565" spans="7:7">
      <c r="G47565" s="220"/>
    </row>
    <row r="47566" spans="7:7">
      <c r="G47566" s="220"/>
    </row>
    <row r="47567" spans="7:7">
      <c r="G47567" s="220"/>
    </row>
    <row r="47568" spans="7:7">
      <c r="G47568" s="220"/>
    </row>
    <row r="47569" spans="7:7">
      <c r="G47569" s="220"/>
    </row>
    <row r="47570" spans="7:7">
      <c r="G47570" s="220"/>
    </row>
    <row r="47571" spans="7:7">
      <c r="G47571" s="220"/>
    </row>
    <row r="47572" spans="7:7">
      <c r="G47572" s="220"/>
    </row>
    <row r="47573" spans="7:7">
      <c r="G47573" s="220"/>
    </row>
    <row r="47574" spans="7:7">
      <c r="G47574" s="220"/>
    </row>
    <row r="47575" spans="7:7">
      <c r="G47575" s="220"/>
    </row>
    <row r="47576" spans="7:7">
      <c r="G47576" s="220"/>
    </row>
    <row r="47577" spans="7:7">
      <c r="G47577" s="220"/>
    </row>
    <row r="47578" spans="7:7">
      <c r="G47578" s="220"/>
    </row>
    <row r="47579" spans="7:7">
      <c r="G47579" s="220"/>
    </row>
    <row r="47580" spans="7:7">
      <c r="G47580" s="220"/>
    </row>
    <row r="47581" spans="7:7">
      <c r="G47581" s="220"/>
    </row>
    <row r="47582" spans="7:7">
      <c r="G47582" s="220"/>
    </row>
    <row r="47583" spans="7:7">
      <c r="G47583" s="220"/>
    </row>
    <row r="47584" spans="7:7">
      <c r="G47584" s="220"/>
    </row>
    <row r="47585" spans="7:7">
      <c r="G47585" s="220"/>
    </row>
    <row r="47586" spans="7:7">
      <c r="G47586" s="220"/>
    </row>
    <row r="47587" spans="7:7">
      <c r="G47587" s="220"/>
    </row>
    <row r="47588" spans="7:7">
      <c r="G47588" s="220"/>
    </row>
    <row r="47589" spans="7:7">
      <c r="G47589" s="220"/>
    </row>
    <row r="47590" spans="7:7">
      <c r="G47590" s="220"/>
    </row>
    <row r="47591" spans="7:7">
      <c r="G47591" s="220"/>
    </row>
    <row r="47592" spans="7:7">
      <c r="G47592" s="220"/>
    </row>
    <row r="47593" spans="7:7">
      <c r="G47593" s="220"/>
    </row>
    <row r="47594" spans="7:7">
      <c r="G47594" s="220"/>
    </row>
    <row r="47595" spans="7:7">
      <c r="G47595" s="220"/>
    </row>
    <row r="47596" spans="7:7">
      <c r="G47596" s="220"/>
    </row>
    <row r="47597" spans="7:7">
      <c r="G47597" s="220"/>
    </row>
    <row r="47598" spans="7:7">
      <c r="G47598" s="220"/>
    </row>
    <row r="47599" spans="7:7">
      <c r="G47599" s="220"/>
    </row>
    <row r="47600" spans="7:7">
      <c r="G47600" s="220"/>
    </row>
    <row r="47601" spans="7:7">
      <c r="G47601" s="220"/>
    </row>
    <row r="47602" spans="7:7">
      <c r="G47602" s="220"/>
    </row>
    <row r="47603" spans="7:7">
      <c r="G47603" s="220"/>
    </row>
    <row r="47604" spans="7:7">
      <c r="G47604" s="220"/>
    </row>
    <row r="47605" spans="7:7">
      <c r="G47605" s="220"/>
    </row>
    <row r="47606" spans="7:7">
      <c r="G47606" s="220"/>
    </row>
    <row r="47607" spans="7:7">
      <c r="G47607" s="220"/>
    </row>
    <row r="47608" spans="7:7">
      <c r="G47608" s="220"/>
    </row>
    <row r="47609" spans="7:7">
      <c r="G47609" s="220"/>
    </row>
    <row r="47610" spans="7:7">
      <c r="G47610" s="220"/>
    </row>
    <row r="47611" spans="7:7">
      <c r="G47611" s="220"/>
    </row>
    <row r="47612" spans="7:7">
      <c r="G47612" s="220"/>
    </row>
    <row r="47613" spans="7:7">
      <c r="G47613" s="220"/>
    </row>
    <row r="47614" spans="7:7">
      <c r="G47614" s="220"/>
    </row>
    <row r="47615" spans="7:7">
      <c r="G47615" s="220"/>
    </row>
    <row r="47616" spans="7:7">
      <c r="G47616" s="220"/>
    </row>
    <row r="47617" spans="7:7">
      <c r="G47617" s="220"/>
    </row>
    <row r="47618" spans="7:7">
      <c r="G47618" s="220"/>
    </row>
    <row r="47619" spans="7:7">
      <c r="G47619" s="220"/>
    </row>
    <row r="47620" spans="7:7">
      <c r="G47620" s="220"/>
    </row>
    <row r="47621" spans="7:7">
      <c r="G47621" s="220"/>
    </row>
    <row r="47622" spans="7:7">
      <c r="G47622" s="220"/>
    </row>
    <row r="47623" spans="7:7">
      <c r="G47623" s="220"/>
    </row>
    <row r="47624" spans="7:7">
      <c r="G47624" s="220"/>
    </row>
    <row r="47625" spans="7:7">
      <c r="G47625" s="220"/>
    </row>
    <row r="47626" spans="7:7">
      <c r="G47626" s="220"/>
    </row>
    <row r="47627" spans="7:7">
      <c r="G47627" s="220"/>
    </row>
    <row r="47628" spans="7:7">
      <c r="G47628" s="220"/>
    </row>
    <row r="47629" spans="7:7">
      <c r="G47629" s="220"/>
    </row>
    <row r="47630" spans="7:7">
      <c r="G47630" s="220"/>
    </row>
    <row r="47631" spans="7:7">
      <c r="G47631" s="220"/>
    </row>
    <row r="47632" spans="7:7">
      <c r="G47632" s="220"/>
    </row>
    <row r="47633" spans="7:7">
      <c r="G47633" s="220"/>
    </row>
    <row r="47634" spans="7:7">
      <c r="G47634" s="220"/>
    </row>
    <row r="47635" spans="7:7">
      <c r="G47635" s="220"/>
    </row>
    <row r="47636" spans="7:7">
      <c r="G47636" s="220"/>
    </row>
    <row r="47637" spans="7:7">
      <c r="G47637" s="220"/>
    </row>
    <row r="47638" spans="7:7">
      <c r="G47638" s="220"/>
    </row>
    <row r="47639" spans="7:7">
      <c r="G47639" s="220"/>
    </row>
    <row r="47640" spans="7:7">
      <c r="G47640" s="220"/>
    </row>
    <row r="47641" spans="7:7">
      <c r="G47641" s="220"/>
    </row>
    <row r="47642" spans="7:7">
      <c r="G47642" s="220"/>
    </row>
    <row r="47643" spans="7:7">
      <c r="G47643" s="220"/>
    </row>
    <row r="47644" spans="7:7">
      <c r="G47644" s="220"/>
    </row>
    <row r="47645" spans="7:7">
      <c r="G47645" s="220"/>
    </row>
    <row r="47646" spans="7:7">
      <c r="G47646" s="220"/>
    </row>
    <row r="47647" spans="7:7">
      <c r="G47647" s="220"/>
    </row>
    <row r="47648" spans="7:7">
      <c r="G47648" s="220"/>
    </row>
    <row r="47649" spans="7:7">
      <c r="G47649" s="220"/>
    </row>
    <row r="47650" spans="7:7">
      <c r="G47650" s="220"/>
    </row>
    <row r="47651" spans="7:7">
      <c r="G47651" s="220"/>
    </row>
    <row r="47652" spans="7:7">
      <c r="G47652" s="220"/>
    </row>
    <row r="47653" spans="7:7">
      <c r="G47653" s="220"/>
    </row>
    <row r="47654" spans="7:7">
      <c r="G47654" s="220"/>
    </row>
    <row r="47655" spans="7:7">
      <c r="G47655" s="220"/>
    </row>
    <row r="47656" spans="7:7">
      <c r="G47656" s="220"/>
    </row>
    <row r="47657" spans="7:7">
      <c r="G47657" s="220"/>
    </row>
    <row r="47658" spans="7:7">
      <c r="G47658" s="220"/>
    </row>
    <row r="47659" spans="7:7">
      <c r="G47659" s="220"/>
    </row>
    <row r="47660" spans="7:7">
      <c r="G47660" s="220"/>
    </row>
    <row r="47661" spans="7:7">
      <c r="G47661" s="220"/>
    </row>
    <row r="47662" spans="7:7">
      <c r="G47662" s="220"/>
    </row>
    <row r="47663" spans="7:7">
      <c r="G47663" s="220"/>
    </row>
    <row r="47664" spans="7:7">
      <c r="G47664" s="220"/>
    </row>
    <row r="47665" spans="7:7">
      <c r="G47665" s="220"/>
    </row>
    <row r="47666" spans="7:7">
      <c r="G47666" s="220"/>
    </row>
    <row r="47667" spans="7:7">
      <c r="G47667" s="220"/>
    </row>
    <row r="47668" spans="7:7">
      <c r="G47668" s="220"/>
    </row>
    <row r="47669" spans="7:7">
      <c r="G47669" s="220"/>
    </row>
    <row r="47670" spans="7:7">
      <c r="G47670" s="220"/>
    </row>
    <row r="47671" spans="7:7">
      <c r="G47671" s="220"/>
    </row>
    <row r="47672" spans="7:7">
      <c r="G47672" s="220"/>
    </row>
    <row r="47673" spans="7:7">
      <c r="G47673" s="220"/>
    </row>
    <row r="47674" spans="7:7">
      <c r="G47674" s="220"/>
    </row>
    <row r="47675" spans="7:7">
      <c r="G47675" s="220"/>
    </row>
    <row r="47676" spans="7:7">
      <c r="G47676" s="220"/>
    </row>
    <row r="47677" spans="7:7">
      <c r="G47677" s="220"/>
    </row>
    <row r="47678" spans="7:7">
      <c r="G47678" s="220"/>
    </row>
    <row r="47679" spans="7:7">
      <c r="G47679" s="220"/>
    </row>
    <row r="47680" spans="7:7">
      <c r="G47680" s="220"/>
    </row>
    <row r="47681" spans="7:7">
      <c r="G47681" s="220"/>
    </row>
    <row r="47682" spans="7:7">
      <c r="G47682" s="220"/>
    </row>
    <row r="47683" spans="7:7">
      <c r="G47683" s="220"/>
    </row>
    <row r="47684" spans="7:7">
      <c r="G47684" s="220"/>
    </row>
    <row r="47685" spans="7:7">
      <c r="G47685" s="220"/>
    </row>
    <row r="47686" spans="7:7">
      <c r="G47686" s="220"/>
    </row>
    <row r="47687" spans="7:7">
      <c r="G47687" s="220"/>
    </row>
    <row r="47688" spans="7:7">
      <c r="G47688" s="220"/>
    </row>
    <row r="47689" spans="7:7">
      <c r="G47689" s="220"/>
    </row>
    <row r="47690" spans="7:7">
      <c r="G47690" s="220"/>
    </row>
    <row r="47691" spans="7:7">
      <c r="G47691" s="220"/>
    </row>
    <row r="47692" spans="7:7">
      <c r="G47692" s="220"/>
    </row>
    <row r="47693" spans="7:7">
      <c r="G47693" s="220"/>
    </row>
    <row r="47694" spans="7:7">
      <c r="G47694" s="220"/>
    </row>
    <row r="47695" spans="7:7">
      <c r="G47695" s="220"/>
    </row>
    <row r="47696" spans="7:7">
      <c r="G47696" s="220"/>
    </row>
    <row r="47697" spans="7:7">
      <c r="G47697" s="220"/>
    </row>
    <row r="47698" spans="7:7">
      <c r="G47698" s="220"/>
    </row>
    <row r="47699" spans="7:7">
      <c r="G47699" s="220"/>
    </row>
    <row r="47700" spans="7:7">
      <c r="G47700" s="220"/>
    </row>
    <row r="47701" spans="7:7">
      <c r="G47701" s="220"/>
    </row>
    <row r="47702" spans="7:7">
      <c r="G47702" s="220"/>
    </row>
    <row r="47703" spans="7:7">
      <c r="G47703" s="220"/>
    </row>
    <row r="47704" spans="7:7">
      <c r="G47704" s="220"/>
    </row>
    <row r="47705" spans="7:7">
      <c r="G47705" s="220"/>
    </row>
    <row r="47706" spans="7:7">
      <c r="G47706" s="220"/>
    </row>
    <row r="47707" spans="7:7">
      <c r="G47707" s="220"/>
    </row>
    <row r="47708" spans="7:7">
      <c r="G47708" s="220"/>
    </row>
    <row r="47709" spans="7:7">
      <c r="G47709" s="220"/>
    </row>
    <row r="47710" spans="7:7">
      <c r="G47710" s="220"/>
    </row>
    <row r="47711" spans="7:7">
      <c r="G47711" s="220"/>
    </row>
    <row r="47712" spans="7:7">
      <c r="G47712" s="220"/>
    </row>
    <row r="47713" spans="7:7">
      <c r="G47713" s="220"/>
    </row>
    <row r="47714" spans="7:7">
      <c r="G47714" s="220"/>
    </row>
    <row r="47715" spans="7:7">
      <c r="G47715" s="220"/>
    </row>
    <row r="47716" spans="7:7">
      <c r="G47716" s="220"/>
    </row>
    <row r="47717" spans="7:7">
      <c r="G47717" s="220"/>
    </row>
    <row r="47718" spans="7:7">
      <c r="G47718" s="220"/>
    </row>
    <row r="47719" spans="7:7">
      <c r="G47719" s="220"/>
    </row>
    <row r="47720" spans="7:7">
      <c r="G47720" s="220"/>
    </row>
    <row r="47721" spans="7:7">
      <c r="G47721" s="220"/>
    </row>
    <row r="47722" spans="7:7">
      <c r="G47722" s="220"/>
    </row>
    <row r="47723" spans="7:7">
      <c r="G47723" s="220"/>
    </row>
    <row r="47724" spans="7:7">
      <c r="G47724" s="220"/>
    </row>
    <row r="47725" spans="7:7">
      <c r="G47725" s="220"/>
    </row>
    <row r="47726" spans="7:7">
      <c r="G47726" s="220"/>
    </row>
    <row r="47727" spans="7:7">
      <c r="G47727" s="220"/>
    </row>
    <row r="47728" spans="7:7">
      <c r="G47728" s="220"/>
    </row>
    <row r="47729" spans="7:7">
      <c r="G47729" s="220"/>
    </row>
    <row r="47730" spans="7:7">
      <c r="G47730" s="220"/>
    </row>
    <row r="47731" spans="7:7">
      <c r="G47731" s="220"/>
    </row>
    <row r="47732" spans="7:7">
      <c r="G47732" s="220"/>
    </row>
    <row r="47733" spans="7:7">
      <c r="G47733" s="220"/>
    </row>
    <row r="47734" spans="7:7">
      <c r="G47734" s="220"/>
    </row>
    <row r="47735" spans="7:7">
      <c r="G47735" s="220"/>
    </row>
    <row r="47736" spans="7:7">
      <c r="G47736" s="220"/>
    </row>
    <row r="47737" spans="7:7">
      <c r="G47737" s="220"/>
    </row>
    <row r="47738" spans="7:7">
      <c r="G47738" s="220"/>
    </row>
    <row r="47739" spans="7:7">
      <c r="G47739" s="220"/>
    </row>
    <row r="47740" spans="7:7">
      <c r="G47740" s="220"/>
    </row>
    <row r="47741" spans="7:7">
      <c r="G47741" s="220"/>
    </row>
    <row r="47742" spans="7:7">
      <c r="G47742" s="220"/>
    </row>
    <row r="47743" spans="7:7">
      <c r="G47743" s="220"/>
    </row>
    <row r="47744" spans="7:7">
      <c r="G47744" s="220"/>
    </row>
    <row r="47745" spans="7:7">
      <c r="G47745" s="220"/>
    </row>
    <row r="47746" spans="7:7">
      <c r="G47746" s="220"/>
    </row>
    <row r="47747" spans="7:7">
      <c r="G47747" s="220"/>
    </row>
    <row r="47748" spans="7:7">
      <c r="G47748" s="220"/>
    </row>
    <row r="47749" spans="7:7">
      <c r="G47749" s="220"/>
    </row>
    <row r="47750" spans="7:7">
      <c r="G47750" s="220"/>
    </row>
    <row r="47751" spans="7:7">
      <c r="G47751" s="220"/>
    </row>
    <row r="47752" spans="7:7">
      <c r="G47752" s="220"/>
    </row>
    <row r="47753" spans="7:7">
      <c r="G47753" s="220"/>
    </row>
    <row r="47754" spans="7:7">
      <c r="G47754" s="220"/>
    </row>
    <row r="47755" spans="7:7">
      <c r="G47755" s="220"/>
    </row>
    <row r="47756" spans="7:7">
      <c r="G47756" s="220"/>
    </row>
    <row r="47757" spans="7:7">
      <c r="G47757" s="220"/>
    </row>
    <row r="47758" spans="7:7">
      <c r="G47758" s="220"/>
    </row>
    <row r="47759" spans="7:7">
      <c r="G47759" s="220"/>
    </row>
    <row r="47760" spans="7:7">
      <c r="G47760" s="220"/>
    </row>
    <row r="47761" spans="7:7">
      <c r="G47761" s="220"/>
    </row>
    <row r="47762" spans="7:7">
      <c r="G47762" s="220"/>
    </row>
    <row r="47763" spans="7:7">
      <c r="G47763" s="220"/>
    </row>
    <row r="47764" spans="7:7">
      <c r="G47764" s="220"/>
    </row>
    <row r="47765" spans="7:7">
      <c r="G47765" s="220"/>
    </row>
    <row r="47766" spans="7:7">
      <c r="G47766" s="220"/>
    </row>
    <row r="47767" spans="7:7">
      <c r="G47767" s="220"/>
    </row>
    <row r="47768" spans="7:7">
      <c r="G47768" s="220"/>
    </row>
    <row r="47769" spans="7:7">
      <c r="G47769" s="220"/>
    </row>
    <row r="47770" spans="7:7">
      <c r="G47770" s="220"/>
    </row>
    <row r="47771" spans="7:7">
      <c r="G47771" s="220"/>
    </row>
    <row r="47772" spans="7:7">
      <c r="G47772" s="220"/>
    </row>
    <row r="47773" spans="7:7">
      <c r="G47773" s="220"/>
    </row>
    <row r="47774" spans="7:7">
      <c r="G47774" s="220"/>
    </row>
    <row r="47775" spans="7:7">
      <c r="G47775" s="220"/>
    </row>
    <row r="47776" spans="7:7">
      <c r="G47776" s="220"/>
    </row>
    <row r="47777" spans="7:7">
      <c r="G47777" s="220"/>
    </row>
    <row r="47778" spans="7:7">
      <c r="G47778" s="220"/>
    </row>
    <row r="47779" spans="7:7">
      <c r="G47779" s="220"/>
    </row>
    <row r="47780" spans="7:7">
      <c r="G47780" s="220"/>
    </row>
    <row r="47781" spans="7:7">
      <c r="G47781" s="220"/>
    </row>
    <row r="47782" spans="7:7">
      <c r="G47782" s="220"/>
    </row>
    <row r="47783" spans="7:7">
      <c r="G47783" s="220"/>
    </row>
    <row r="47784" spans="7:7">
      <c r="G47784" s="220"/>
    </row>
    <row r="47785" spans="7:7">
      <c r="G47785" s="220"/>
    </row>
    <row r="47786" spans="7:7">
      <c r="G47786" s="220"/>
    </row>
    <row r="47787" spans="7:7">
      <c r="G47787" s="220"/>
    </row>
    <row r="47788" spans="7:7">
      <c r="G47788" s="220"/>
    </row>
    <row r="47789" spans="7:7">
      <c r="G47789" s="220"/>
    </row>
    <row r="47790" spans="7:7">
      <c r="G47790" s="220"/>
    </row>
    <row r="47791" spans="7:7">
      <c r="G47791" s="220"/>
    </row>
    <row r="47792" spans="7:7">
      <c r="G47792" s="220"/>
    </row>
    <row r="47793" spans="7:7">
      <c r="G47793" s="220"/>
    </row>
    <row r="47794" spans="7:7">
      <c r="G47794" s="220"/>
    </row>
    <row r="47795" spans="7:7">
      <c r="G47795" s="220"/>
    </row>
    <row r="47796" spans="7:7">
      <c r="G47796" s="220"/>
    </row>
    <row r="47797" spans="7:7">
      <c r="G47797" s="220"/>
    </row>
    <row r="47798" spans="7:7">
      <c r="G47798" s="220"/>
    </row>
    <row r="47799" spans="7:7">
      <c r="G47799" s="220"/>
    </row>
    <row r="47800" spans="7:7">
      <c r="G47800" s="220"/>
    </row>
    <row r="47801" spans="7:7">
      <c r="G47801" s="220"/>
    </row>
    <row r="47802" spans="7:7">
      <c r="G47802" s="220"/>
    </row>
    <row r="47803" spans="7:7">
      <c r="G47803" s="220"/>
    </row>
    <row r="47804" spans="7:7">
      <c r="G47804" s="220"/>
    </row>
    <row r="47805" spans="7:7">
      <c r="G47805" s="220"/>
    </row>
    <row r="47806" spans="7:7">
      <c r="G47806" s="220"/>
    </row>
    <row r="47807" spans="7:7">
      <c r="G47807" s="220"/>
    </row>
    <row r="47808" spans="7:7">
      <c r="G47808" s="220"/>
    </row>
    <row r="47809" spans="7:7">
      <c r="G47809" s="220"/>
    </row>
    <row r="47810" spans="7:7">
      <c r="G47810" s="220"/>
    </row>
    <row r="47811" spans="7:7">
      <c r="G47811" s="220"/>
    </row>
    <row r="47812" spans="7:7">
      <c r="G47812" s="220"/>
    </row>
    <row r="47813" spans="7:7">
      <c r="G47813" s="220"/>
    </row>
    <row r="47814" spans="7:7">
      <c r="G47814" s="220"/>
    </row>
    <row r="47815" spans="7:7">
      <c r="G47815" s="220"/>
    </row>
    <row r="47816" spans="7:7">
      <c r="G47816" s="220"/>
    </row>
    <row r="47817" spans="7:7">
      <c r="G47817" s="220"/>
    </row>
    <row r="47818" spans="7:7">
      <c r="G47818" s="220"/>
    </row>
    <row r="47819" spans="7:7">
      <c r="G47819" s="220"/>
    </row>
    <row r="47820" spans="7:7">
      <c r="G47820" s="220"/>
    </row>
    <row r="47821" spans="7:7">
      <c r="G47821" s="220"/>
    </row>
    <row r="47822" spans="7:7">
      <c r="G47822" s="220"/>
    </row>
    <row r="47823" spans="7:7">
      <c r="G47823" s="220"/>
    </row>
    <row r="47824" spans="7:7">
      <c r="G47824" s="220"/>
    </row>
    <row r="47825" spans="7:7">
      <c r="G47825" s="220"/>
    </row>
    <row r="47826" spans="7:7">
      <c r="G47826" s="220"/>
    </row>
    <row r="47827" spans="7:7">
      <c r="G47827" s="220"/>
    </row>
    <row r="47828" spans="7:7">
      <c r="G47828" s="220"/>
    </row>
    <row r="47829" spans="7:7">
      <c r="G47829" s="220"/>
    </row>
    <row r="47830" spans="7:7">
      <c r="G47830" s="220"/>
    </row>
    <row r="47831" spans="7:7">
      <c r="G47831" s="220"/>
    </row>
    <row r="47832" spans="7:7">
      <c r="G47832" s="220"/>
    </row>
    <row r="47833" spans="7:7">
      <c r="G47833" s="220"/>
    </row>
    <row r="47834" spans="7:7">
      <c r="G47834" s="220"/>
    </row>
    <row r="47835" spans="7:7">
      <c r="G47835" s="220"/>
    </row>
    <row r="47836" spans="7:7">
      <c r="G47836" s="220"/>
    </row>
    <row r="47837" spans="7:7">
      <c r="G47837" s="220"/>
    </row>
    <row r="47838" spans="7:7">
      <c r="G47838" s="220"/>
    </row>
    <row r="47839" spans="7:7">
      <c r="G47839" s="220"/>
    </row>
    <row r="47840" spans="7:7">
      <c r="G47840" s="220"/>
    </row>
    <row r="47841" spans="7:7">
      <c r="G47841" s="220"/>
    </row>
    <row r="47842" spans="7:7">
      <c r="G47842" s="220"/>
    </row>
    <row r="47843" spans="7:7">
      <c r="G47843" s="220"/>
    </row>
    <row r="47844" spans="7:7">
      <c r="G47844" s="220"/>
    </row>
    <row r="47845" spans="7:7">
      <c r="G47845" s="220"/>
    </row>
    <row r="47846" spans="7:7">
      <c r="G47846" s="220"/>
    </row>
    <row r="47847" spans="7:7">
      <c r="G47847" s="220"/>
    </row>
    <row r="47848" spans="7:7">
      <c r="G47848" s="220"/>
    </row>
    <row r="47849" spans="7:7">
      <c r="G47849" s="220"/>
    </row>
    <row r="47850" spans="7:7">
      <c r="G47850" s="220"/>
    </row>
    <row r="47851" spans="7:7">
      <c r="G47851" s="220"/>
    </row>
    <row r="47852" spans="7:7">
      <c r="G47852" s="220"/>
    </row>
    <row r="47853" spans="7:7">
      <c r="G47853" s="220"/>
    </row>
    <row r="47854" spans="7:7">
      <c r="G47854" s="220"/>
    </row>
    <row r="47855" spans="7:7">
      <c r="G47855" s="220"/>
    </row>
    <row r="47856" spans="7:7">
      <c r="G47856" s="220"/>
    </row>
    <row r="47857" spans="7:7">
      <c r="G47857" s="220"/>
    </row>
    <row r="47858" spans="7:7">
      <c r="G47858" s="220"/>
    </row>
    <row r="47859" spans="7:7">
      <c r="G47859" s="220"/>
    </row>
    <row r="47860" spans="7:7">
      <c r="G47860" s="220"/>
    </row>
    <row r="47861" spans="7:7">
      <c r="G47861" s="220"/>
    </row>
    <row r="47862" spans="7:7">
      <c r="G47862" s="220"/>
    </row>
    <row r="47863" spans="7:7">
      <c r="G47863" s="220"/>
    </row>
    <row r="47864" spans="7:7">
      <c r="G47864" s="220"/>
    </row>
    <row r="47865" spans="7:7">
      <c r="G47865" s="220"/>
    </row>
    <row r="47866" spans="7:7">
      <c r="G47866" s="220"/>
    </row>
    <row r="47867" spans="7:7">
      <c r="G47867" s="220"/>
    </row>
    <row r="47868" spans="7:7">
      <c r="G47868" s="220"/>
    </row>
    <row r="47869" spans="7:7">
      <c r="G47869" s="220"/>
    </row>
    <row r="47870" spans="7:7">
      <c r="G47870" s="220"/>
    </row>
    <row r="47871" spans="7:7">
      <c r="G47871" s="220"/>
    </row>
    <row r="47872" spans="7:7">
      <c r="G47872" s="220"/>
    </row>
    <row r="47873" spans="7:7">
      <c r="G47873" s="220"/>
    </row>
    <row r="47874" spans="7:7">
      <c r="G47874" s="220"/>
    </row>
    <row r="47875" spans="7:7">
      <c r="G47875" s="220"/>
    </row>
    <row r="47876" spans="7:7">
      <c r="G47876" s="220"/>
    </row>
    <row r="47877" spans="7:7">
      <c r="G47877" s="220"/>
    </row>
    <row r="47878" spans="7:7">
      <c r="G47878" s="220"/>
    </row>
    <row r="47879" spans="7:7">
      <c r="G47879" s="220"/>
    </row>
    <row r="47880" spans="7:7">
      <c r="G47880" s="220"/>
    </row>
    <row r="47881" spans="7:7">
      <c r="G47881" s="220"/>
    </row>
    <row r="47882" spans="7:7">
      <c r="G47882" s="220"/>
    </row>
    <row r="47883" spans="7:7">
      <c r="G47883" s="220"/>
    </row>
    <row r="47884" spans="7:7">
      <c r="G47884" s="220"/>
    </row>
    <row r="47885" spans="7:7">
      <c r="G47885" s="220"/>
    </row>
    <row r="47886" spans="7:7">
      <c r="G47886" s="220"/>
    </row>
    <row r="47887" spans="7:7">
      <c r="G47887" s="220"/>
    </row>
    <row r="47888" spans="7:7">
      <c r="G47888" s="220"/>
    </row>
    <row r="47889" spans="7:7">
      <c r="G47889" s="220"/>
    </row>
    <row r="47890" spans="7:7">
      <c r="G47890" s="220"/>
    </row>
    <row r="47891" spans="7:7">
      <c r="G47891" s="220"/>
    </row>
    <row r="47892" spans="7:7">
      <c r="G47892" s="220"/>
    </row>
    <row r="47893" spans="7:7">
      <c r="G47893" s="220"/>
    </row>
    <row r="47894" spans="7:7">
      <c r="G47894" s="220"/>
    </row>
    <row r="47895" spans="7:7">
      <c r="G47895" s="220"/>
    </row>
    <row r="47896" spans="7:7">
      <c r="G47896" s="220"/>
    </row>
    <row r="47897" spans="7:7">
      <c r="G47897" s="220"/>
    </row>
    <row r="47898" spans="7:7">
      <c r="G47898" s="220"/>
    </row>
    <row r="47899" spans="7:7">
      <c r="G47899" s="220"/>
    </row>
    <row r="47900" spans="7:7">
      <c r="G47900" s="220"/>
    </row>
    <row r="47901" spans="7:7">
      <c r="G47901" s="220"/>
    </row>
    <row r="47902" spans="7:7">
      <c r="G47902" s="220"/>
    </row>
    <row r="47903" spans="7:7">
      <c r="G47903" s="220"/>
    </row>
    <row r="47904" spans="7:7">
      <c r="G47904" s="220"/>
    </row>
    <row r="47905" spans="7:7">
      <c r="G47905" s="220"/>
    </row>
    <row r="47906" spans="7:7">
      <c r="G47906" s="220"/>
    </row>
    <row r="47907" spans="7:7">
      <c r="G47907" s="220"/>
    </row>
    <row r="47908" spans="7:7">
      <c r="G47908" s="220"/>
    </row>
    <row r="47909" spans="7:7">
      <c r="G47909" s="220"/>
    </row>
    <row r="47910" spans="7:7">
      <c r="G47910" s="220"/>
    </row>
    <row r="47911" spans="7:7">
      <c r="G47911" s="220"/>
    </row>
    <row r="47912" spans="7:7">
      <c r="G47912" s="220"/>
    </row>
    <row r="47913" spans="7:7">
      <c r="G47913" s="220"/>
    </row>
    <row r="47914" spans="7:7">
      <c r="G47914" s="220"/>
    </row>
    <row r="47915" spans="7:7">
      <c r="G47915" s="220"/>
    </row>
    <row r="47916" spans="7:7">
      <c r="G47916" s="220"/>
    </row>
    <row r="47917" spans="7:7">
      <c r="G47917" s="220"/>
    </row>
    <row r="47918" spans="7:7">
      <c r="G47918" s="220"/>
    </row>
    <row r="47919" spans="7:7">
      <c r="G47919" s="220"/>
    </row>
    <row r="47920" spans="7:7">
      <c r="G47920" s="220"/>
    </row>
    <row r="47921" spans="7:7">
      <c r="G47921" s="220"/>
    </row>
    <row r="47922" spans="7:7">
      <c r="G47922" s="220"/>
    </row>
    <row r="47923" spans="7:7">
      <c r="G47923" s="220"/>
    </row>
    <row r="47924" spans="7:7">
      <c r="G47924" s="220"/>
    </row>
    <row r="47925" spans="7:7">
      <c r="G47925" s="220"/>
    </row>
    <row r="47926" spans="7:7">
      <c r="G47926" s="220"/>
    </row>
    <row r="47927" spans="7:7">
      <c r="G47927" s="220"/>
    </row>
    <row r="47928" spans="7:7">
      <c r="G47928" s="220"/>
    </row>
    <row r="47929" spans="7:7">
      <c r="G47929" s="220"/>
    </row>
    <row r="47930" spans="7:7">
      <c r="G47930" s="220"/>
    </row>
    <row r="47931" spans="7:7">
      <c r="G47931" s="220"/>
    </row>
    <row r="47932" spans="7:7">
      <c r="G47932" s="220"/>
    </row>
    <row r="47933" spans="7:7">
      <c r="G47933" s="220"/>
    </row>
    <row r="47934" spans="7:7">
      <c r="G47934" s="220"/>
    </row>
    <row r="47935" spans="7:7">
      <c r="G47935" s="220"/>
    </row>
    <row r="47936" spans="7:7">
      <c r="G47936" s="220"/>
    </row>
    <row r="47937" spans="7:7">
      <c r="G47937" s="220"/>
    </row>
    <row r="47938" spans="7:7">
      <c r="G47938" s="220"/>
    </row>
    <row r="47939" spans="7:7">
      <c r="G47939" s="220"/>
    </row>
    <row r="47940" spans="7:7">
      <c r="G47940" s="220"/>
    </row>
    <row r="47941" spans="7:7">
      <c r="G47941" s="220"/>
    </row>
    <row r="47942" spans="7:7">
      <c r="G47942" s="220"/>
    </row>
    <row r="47943" spans="7:7">
      <c r="G47943" s="220"/>
    </row>
    <row r="47944" spans="7:7">
      <c r="G47944" s="220"/>
    </row>
    <row r="47945" spans="7:7">
      <c r="G47945" s="220"/>
    </row>
    <row r="47946" spans="7:7">
      <c r="G47946" s="220"/>
    </row>
    <row r="47947" spans="7:7">
      <c r="G47947" s="220"/>
    </row>
    <row r="47948" spans="7:7">
      <c r="G47948" s="220"/>
    </row>
    <row r="47949" spans="7:7">
      <c r="G47949" s="220"/>
    </row>
    <row r="47950" spans="7:7">
      <c r="G47950" s="220"/>
    </row>
    <row r="47951" spans="7:7">
      <c r="G47951" s="220"/>
    </row>
    <row r="47952" spans="7:7">
      <c r="G47952" s="220"/>
    </row>
    <row r="47953" spans="7:7">
      <c r="G47953" s="220"/>
    </row>
    <row r="47954" spans="7:7">
      <c r="G47954" s="220"/>
    </row>
    <row r="47955" spans="7:7">
      <c r="G47955" s="220"/>
    </row>
    <row r="47956" spans="7:7">
      <c r="G47956" s="220"/>
    </row>
    <row r="47957" spans="7:7">
      <c r="G47957" s="220"/>
    </row>
    <row r="47958" spans="7:7">
      <c r="G47958" s="220"/>
    </row>
    <row r="47959" spans="7:7">
      <c r="G47959" s="220"/>
    </row>
    <row r="47960" spans="7:7">
      <c r="G47960" s="220"/>
    </row>
    <row r="47961" spans="7:7">
      <c r="G47961" s="220"/>
    </row>
    <row r="47962" spans="7:7">
      <c r="G47962" s="220"/>
    </row>
    <row r="47963" spans="7:7">
      <c r="G47963" s="220"/>
    </row>
    <row r="47964" spans="7:7">
      <c r="G47964" s="220"/>
    </row>
    <row r="47965" spans="7:7">
      <c r="G47965" s="220"/>
    </row>
    <row r="47966" spans="7:7">
      <c r="G47966" s="220"/>
    </row>
    <row r="47967" spans="7:7">
      <c r="G47967" s="220"/>
    </row>
    <row r="47968" spans="7:7">
      <c r="G47968" s="220"/>
    </row>
    <row r="47969" spans="7:7">
      <c r="G47969" s="220"/>
    </row>
    <row r="47970" spans="7:7">
      <c r="G47970" s="220"/>
    </row>
    <row r="47971" spans="7:7">
      <c r="G47971" s="220"/>
    </row>
    <row r="47972" spans="7:7">
      <c r="G47972" s="220"/>
    </row>
    <row r="47973" spans="7:7">
      <c r="G47973" s="220"/>
    </row>
    <row r="47974" spans="7:7">
      <c r="G47974" s="220"/>
    </row>
    <row r="47975" spans="7:7">
      <c r="G47975" s="220"/>
    </row>
    <row r="47976" spans="7:7">
      <c r="G47976" s="220"/>
    </row>
    <row r="47977" spans="7:7">
      <c r="G47977" s="220"/>
    </row>
    <row r="47978" spans="7:7">
      <c r="G47978" s="220"/>
    </row>
    <row r="47979" spans="7:7">
      <c r="G47979" s="220"/>
    </row>
    <row r="47980" spans="7:7">
      <c r="G47980" s="220"/>
    </row>
    <row r="47981" spans="7:7">
      <c r="G47981" s="220"/>
    </row>
    <row r="47982" spans="7:7">
      <c r="G47982" s="220"/>
    </row>
    <row r="47983" spans="7:7">
      <c r="G47983" s="220"/>
    </row>
    <row r="47984" spans="7:7">
      <c r="G47984" s="220"/>
    </row>
    <row r="47985" spans="7:7">
      <c r="G47985" s="220"/>
    </row>
    <row r="47986" spans="7:7">
      <c r="G47986" s="220"/>
    </row>
    <row r="47987" spans="7:7">
      <c r="G47987" s="220"/>
    </row>
    <row r="47988" spans="7:7">
      <c r="G47988" s="220"/>
    </row>
    <row r="47989" spans="7:7">
      <c r="G47989" s="220"/>
    </row>
    <row r="47990" spans="7:7">
      <c r="G47990" s="220"/>
    </row>
    <row r="47991" spans="7:7">
      <c r="G47991" s="220"/>
    </row>
    <row r="47992" spans="7:7">
      <c r="G47992" s="220"/>
    </row>
    <row r="47993" spans="7:7">
      <c r="G47993" s="220"/>
    </row>
    <row r="47994" spans="7:7">
      <c r="G47994" s="220"/>
    </row>
    <row r="47995" spans="7:7">
      <c r="G47995" s="220"/>
    </row>
    <row r="47996" spans="7:7">
      <c r="G47996" s="220"/>
    </row>
    <row r="47997" spans="7:7">
      <c r="G47997" s="220"/>
    </row>
    <row r="47998" spans="7:7">
      <c r="G47998" s="220"/>
    </row>
    <row r="47999" spans="7:7">
      <c r="G47999" s="220"/>
    </row>
    <row r="48000" spans="7:7">
      <c r="G48000" s="220"/>
    </row>
    <row r="48001" spans="7:7">
      <c r="G48001" s="220"/>
    </row>
    <row r="48002" spans="7:7">
      <c r="G48002" s="220"/>
    </row>
    <row r="48003" spans="7:7">
      <c r="G48003" s="220"/>
    </row>
    <row r="48004" spans="7:7">
      <c r="G48004" s="220"/>
    </row>
    <row r="48005" spans="7:7">
      <c r="G48005" s="220"/>
    </row>
    <row r="48006" spans="7:7">
      <c r="G48006" s="220"/>
    </row>
    <row r="48007" spans="7:7">
      <c r="G48007" s="220"/>
    </row>
    <row r="48008" spans="7:7">
      <c r="G48008" s="220"/>
    </row>
    <row r="48009" spans="7:7">
      <c r="G48009" s="220"/>
    </row>
    <row r="48010" spans="7:7">
      <c r="G48010" s="220"/>
    </row>
    <row r="48011" spans="7:7">
      <c r="G48011" s="220"/>
    </row>
    <row r="48012" spans="7:7">
      <c r="G48012" s="220"/>
    </row>
    <row r="48013" spans="7:7">
      <c r="G48013" s="220"/>
    </row>
    <row r="48014" spans="7:7">
      <c r="G48014" s="220"/>
    </row>
    <row r="48015" spans="7:7">
      <c r="G48015" s="220"/>
    </row>
    <row r="48016" spans="7:7">
      <c r="G48016" s="220"/>
    </row>
    <row r="48017" spans="7:7">
      <c r="G48017" s="220"/>
    </row>
    <row r="48018" spans="7:7">
      <c r="G48018" s="220"/>
    </row>
    <row r="48019" spans="7:7">
      <c r="G48019" s="220"/>
    </row>
    <row r="48020" spans="7:7">
      <c r="G48020" s="220"/>
    </row>
    <row r="48021" spans="7:7">
      <c r="G48021" s="220"/>
    </row>
    <row r="48022" spans="7:7">
      <c r="G48022" s="220"/>
    </row>
    <row r="48023" spans="7:7">
      <c r="G48023" s="220"/>
    </row>
    <row r="48024" spans="7:7">
      <c r="G48024" s="220"/>
    </row>
    <row r="48025" spans="7:7">
      <c r="G48025" s="220"/>
    </row>
    <row r="48026" spans="7:7">
      <c r="G48026" s="220"/>
    </row>
    <row r="48027" spans="7:7">
      <c r="G48027" s="220"/>
    </row>
    <row r="48028" spans="7:7">
      <c r="G48028" s="220"/>
    </row>
    <row r="48029" spans="7:7">
      <c r="G48029" s="220"/>
    </row>
    <row r="48030" spans="7:7">
      <c r="G48030" s="220"/>
    </row>
    <row r="48031" spans="7:7">
      <c r="G48031" s="220"/>
    </row>
    <row r="48032" spans="7:7">
      <c r="G48032" s="220"/>
    </row>
    <row r="48033" spans="7:7">
      <c r="G48033" s="220"/>
    </row>
    <row r="48034" spans="7:7">
      <c r="G48034" s="220"/>
    </row>
    <row r="48035" spans="7:7">
      <c r="G48035" s="220"/>
    </row>
    <row r="48036" spans="7:7">
      <c r="G48036" s="220"/>
    </row>
    <row r="48037" spans="7:7">
      <c r="G48037" s="220"/>
    </row>
    <row r="48038" spans="7:7">
      <c r="G48038" s="220"/>
    </row>
    <row r="48039" spans="7:7">
      <c r="G48039" s="220"/>
    </row>
    <row r="48040" spans="7:7">
      <c r="G48040" s="220"/>
    </row>
    <row r="48041" spans="7:7">
      <c r="G48041" s="220"/>
    </row>
    <row r="48042" spans="7:7">
      <c r="G48042" s="220"/>
    </row>
    <row r="48043" spans="7:7">
      <c r="G48043" s="220"/>
    </row>
    <row r="48044" spans="7:7">
      <c r="G48044" s="220"/>
    </row>
    <row r="48045" spans="7:7">
      <c r="G48045" s="220"/>
    </row>
    <row r="48046" spans="7:7">
      <c r="G48046" s="220"/>
    </row>
    <row r="48047" spans="7:7">
      <c r="G48047" s="220"/>
    </row>
    <row r="48048" spans="7:7">
      <c r="G48048" s="220"/>
    </row>
    <row r="48049" spans="7:7">
      <c r="G48049" s="220"/>
    </row>
    <row r="48050" spans="7:7">
      <c r="G48050" s="220"/>
    </row>
    <row r="48051" spans="7:7">
      <c r="G48051" s="220"/>
    </row>
    <row r="48052" spans="7:7">
      <c r="G48052" s="220"/>
    </row>
    <row r="48053" spans="7:7">
      <c r="G48053" s="220"/>
    </row>
    <row r="48054" spans="7:7">
      <c r="G48054" s="220"/>
    </row>
    <row r="48055" spans="7:7">
      <c r="G48055" s="220"/>
    </row>
    <row r="48056" spans="7:7">
      <c r="G48056" s="220"/>
    </row>
    <row r="48057" spans="7:7">
      <c r="G48057" s="220"/>
    </row>
    <row r="48058" spans="7:7">
      <c r="G48058" s="220"/>
    </row>
    <row r="48059" spans="7:7">
      <c r="G48059" s="220"/>
    </row>
    <row r="48060" spans="7:7">
      <c r="G48060" s="220"/>
    </row>
    <row r="48061" spans="7:7">
      <c r="G48061" s="220"/>
    </row>
    <row r="48062" spans="7:7">
      <c r="G48062" s="220"/>
    </row>
    <row r="48063" spans="7:7">
      <c r="G48063" s="220"/>
    </row>
    <row r="48064" spans="7:7">
      <c r="G48064" s="220"/>
    </row>
    <row r="48065" spans="7:7">
      <c r="G48065" s="220"/>
    </row>
    <row r="48066" spans="7:7">
      <c r="G48066" s="220"/>
    </row>
    <row r="48067" spans="7:7">
      <c r="G48067" s="220"/>
    </row>
    <row r="48068" spans="7:7">
      <c r="G48068" s="220"/>
    </row>
    <row r="48069" spans="7:7">
      <c r="G48069" s="220"/>
    </row>
    <row r="48070" spans="7:7">
      <c r="G48070" s="220"/>
    </row>
    <row r="48071" spans="7:7">
      <c r="G48071" s="220"/>
    </row>
    <row r="48072" spans="7:7">
      <c r="G48072" s="220"/>
    </row>
    <row r="48073" spans="7:7">
      <c r="G48073" s="220"/>
    </row>
    <row r="48074" spans="7:7">
      <c r="G48074" s="220"/>
    </row>
    <row r="48075" spans="7:7">
      <c r="G48075" s="220"/>
    </row>
    <row r="48076" spans="7:7">
      <c r="G48076" s="220"/>
    </row>
    <row r="48077" spans="7:7">
      <c r="G48077" s="220"/>
    </row>
    <row r="48078" spans="7:7">
      <c r="G48078" s="220"/>
    </row>
    <row r="48079" spans="7:7">
      <c r="G48079" s="220"/>
    </row>
    <row r="48080" spans="7:7">
      <c r="G48080" s="220"/>
    </row>
    <row r="48081" spans="7:7">
      <c r="G48081" s="220"/>
    </row>
    <row r="48082" spans="7:7">
      <c r="G48082" s="220"/>
    </row>
    <row r="48083" spans="7:7">
      <c r="G48083" s="220"/>
    </row>
    <row r="48084" spans="7:7">
      <c r="G48084" s="220"/>
    </row>
    <row r="48085" spans="7:7">
      <c r="G48085" s="220"/>
    </row>
    <row r="48086" spans="7:7">
      <c r="G48086" s="220"/>
    </row>
    <row r="48087" spans="7:7">
      <c r="G48087" s="220"/>
    </row>
    <row r="48088" spans="7:7">
      <c r="G48088" s="220"/>
    </row>
    <row r="48089" spans="7:7">
      <c r="G48089" s="220"/>
    </row>
    <row r="48090" spans="7:7">
      <c r="G48090" s="220"/>
    </row>
    <row r="48091" spans="7:7">
      <c r="G48091" s="220"/>
    </row>
    <row r="48092" spans="7:7">
      <c r="G48092" s="220"/>
    </row>
    <row r="48093" spans="7:7">
      <c r="G48093" s="220"/>
    </row>
    <row r="48094" spans="7:7">
      <c r="G48094" s="220"/>
    </row>
    <row r="48095" spans="7:7">
      <c r="G48095" s="220"/>
    </row>
    <row r="48096" spans="7:7">
      <c r="G48096" s="220"/>
    </row>
    <row r="48097" spans="7:7">
      <c r="G48097" s="220"/>
    </row>
    <row r="48098" spans="7:7">
      <c r="G48098" s="220"/>
    </row>
    <row r="48099" spans="7:7">
      <c r="G48099" s="220"/>
    </row>
    <row r="48100" spans="7:7">
      <c r="G48100" s="220"/>
    </row>
    <row r="48101" spans="7:7">
      <c r="G48101" s="220"/>
    </row>
    <row r="48102" spans="7:7">
      <c r="G48102" s="220"/>
    </row>
    <row r="48103" spans="7:7">
      <c r="G48103" s="220"/>
    </row>
    <row r="48104" spans="7:7">
      <c r="G48104" s="220"/>
    </row>
    <row r="48105" spans="7:7">
      <c r="G48105" s="220"/>
    </row>
    <row r="48106" spans="7:7">
      <c r="G48106" s="220"/>
    </row>
    <row r="48107" spans="7:7">
      <c r="G48107" s="220"/>
    </row>
    <row r="48108" spans="7:7">
      <c r="G48108" s="220"/>
    </row>
    <row r="48109" spans="7:7">
      <c r="G48109" s="220"/>
    </row>
    <row r="48110" spans="7:7">
      <c r="G48110" s="220"/>
    </row>
    <row r="48111" spans="7:7">
      <c r="G48111" s="220"/>
    </row>
    <row r="48112" spans="7:7">
      <c r="G48112" s="220"/>
    </row>
    <row r="48113" spans="7:7">
      <c r="G48113" s="220"/>
    </row>
    <row r="48114" spans="7:7">
      <c r="G48114" s="220"/>
    </row>
    <row r="48115" spans="7:7">
      <c r="G48115" s="220"/>
    </row>
    <row r="48116" spans="7:7">
      <c r="G48116" s="220"/>
    </row>
    <row r="48117" spans="7:7">
      <c r="G48117" s="220"/>
    </row>
    <row r="48118" spans="7:7">
      <c r="G48118" s="220"/>
    </row>
    <row r="48119" spans="7:7">
      <c r="G48119" s="220"/>
    </row>
    <row r="48120" spans="7:7">
      <c r="G48120" s="220"/>
    </row>
    <row r="48121" spans="7:7">
      <c r="G48121" s="220"/>
    </row>
    <row r="48122" spans="7:7">
      <c r="G48122" s="220"/>
    </row>
    <row r="48123" spans="7:7">
      <c r="G48123" s="220"/>
    </row>
    <row r="48124" spans="7:7">
      <c r="G48124" s="220"/>
    </row>
    <row r="48125" spans="7:7">
      <c r="G48125" s="220"/>
    </row>
    <row r="48126" spans="7:7">
      <c r="G48126" s="220"/>
    </row>
    <row r="48127" spans="7:7">
      <c r="G48127" s="220"/>
    </row>
    <row r="48128" spans="7:7">
      <c r="G48128" s="220"/>
    </row>
    <row r="48129" spans="7:7">
      <c r="G48129" s="220"/>
    </row>
    <row r="48130" spans="7:7">
      <c r="G48130" s="220"/>
    </row>
    <row r="48131" spans="7:7">
      <c r="G48131" s="220"/>
    </row>
    <row r="48132" spans="7:7">
      <c r="G48132" s="220"/>
    </row>
    <row r="48133" spans="7:7">
      <c r="G48133" s="220"/>
    </row>
    <row r="48134" spans="7:7">
      <c r="G48134" s="220"/>
    </row>
    <row r="48135" spans="7:7">
      <c r="G48135" s="220"/>
    </row>
    <row r="48136" spans="7:7">
      <c r="G48136" s="220"/>
    </row>
    <row r="48137" spans="7:7">
      <c r="G48137" s="220"/>
    </row>
    <row r="48138" spans="7:7">
      <c r="G48138" s="220"/>
    </row>
    <row r="48139" spans="7:7">
      <c r="G48139" s="220"/>
    </row>
    <row r="48140" spans="7:7">
      <c r="G48140" s="220"/>
    </row>
    <row r="48141" spans="7:7">
      <c r="G48141" s="220"/>
    </row>
    <row r="48142" spans="7:7">
      <c r="G48142" s="220"/>
    </row>
    <row r="48143" spans="7:7">
      <c r="G48143" s="220"/>
    </row>
    <row r="48144" spans="7:7">
      <c r="G48144" s="220"/>
    </row>
    <row r="48145" spans="7:7">
      <c r="G48145" s="220"/>
    </row>
    <row r="48146" spans="7:7">
      <c r="G48146" s="220"/>
    </row>
    <row r="48147" spans="7:7">
      <c r="G48147" s="220"/>
    </row>
    <row r="48148" spans="7:7">
      <c r="G48148" s="220"/>
    </row>
    <row r="48149" spans="7:7">
      <c r="G48149" s="220"/>
    </row>
    <row r="48150" spans="7:7">
      <c r="G48150" s="220"/>
    </row>
    <row r="48151" spans="7:7">
      <c r="G48151" s="220"/>
    </row>
    <row r="48152" spans="7:7">
      <c r="G48152" s="220"/>
    </row>
    <row r="48153" spans="7:7">
      <c r="G48153" s="220"/>
    </row>
    <row r="48154" spans="7:7">
      <c r="G48154" s="220"/>
    </row>
    <row r="48155" spans="7:7">
      <c r="G48155" s="220"/>
    </row>
    <row r="48156" spans="7:7">
      <c r="G48156" s="220"/>
    </row>
    <row r="48157" spans="7:7">
      <c r="G48157" s="220"/>
    </row>
    <row r="48158" spans="7:7">
      <c r="G48158" s="220"/>
    </row>
    <row r="48159" spans="7:7">
      <c r="G48159" s="220"/>
    </row>
    <row r="48160" spans="7:7">
      <c r="G48160" s="220"/>
    </row>
    <row r="48161" spans="7:7">
      <c r="G48161" s="220"/>
    </row>
    <row r="48162" spans="7:7">
      <c r="G48162" s="220"/>
    </row>
    <row r="48163" spans="7:7">
      <c r="G48163" s="220"/>
    </row>
    <row r="48164" spans="7:7">
      <c r="G48164" s="220"/>
    </row>
    <row r="48165" spans="7:7">
      <c r="G48165" s="220"/>
    </row>
    <row r="48166" spans="7:7">
      <c r="G48166" s="220"/>
    </row>
    <row r="48167" spans="7:7">
      <c r="G48167" s="220"/>
    </row>
    <row r="48168" spans="7:7">
      <c r="G48168" s="220"/>
    </row>
    <row r="48169" spans="7:7">
      <c r="G48169" s="220"/>
    </row>
    <row r="48170" spans="7:7">
      <c r="G48170" s="220"/>
    </row>
    <row r="48171" spans="7:7">
      <c r="G48171" s="220"/>
    </row>
    <row r="48172" spans="7:7">
      <c r="G48172" s="220"/>
    </row>
    <row r="48173" spans="7:7">
      <c r="G48173" s="220"/>
    </row>
    <row r="48174" spans="7:7">
      <c r="G48174" s="220"/>
    </row>
    <row r="48175" spans="7:7">
      <c r="G48175" s="220"/>
    </row>
    <row r="48176" spans="7:7">
      <c r="G48176" s="220"/>
    </row>
    <row r="48177" spans="7:7">
      <c r="G48177" s="220"/>
    </row>
    <row r="48178" spans="7:7">
      <c r="G48178" s="220"/>
    </row>
    <row r="48179" spans="7:7">
      <c r="G48179" s="220"/>
    </row>
    <row r="48180" spans="7:7">
      <c r="G48180" s="220"/>
    </row>
    <row r="48181" spans="7:7">
      <c r="G48181" s="220"/>
    </row>
    <row r="48182" spans="7:7">
      <c r="G48182" s="220"/>
    </row>
    <row r="48183" spans="7:7">
      <c r="G48183" s="220"/>
    </row>
    <row r="48184" spans="7:7">
      <c r="G48184" s="220"/>
    </row>
    <row r="48185" spans="7:7">
      <c r="G48185" s="220"/>
    </row>
    <row r="48186" spans="7:7">
      <c r="G48186" s="220"/>
    </row>
    <row r="48187" spans="7:7">
      <c r="G48187" s="220"/>
    </row>
    <row r="48188" spans="7:7">
      <c r="G48188" s="220"/>
    </row>
    <row r="48189" spans="7:7">
      <c r="G48189" s="220"/>
    </row>
    <row r="48190" spans="7:7">
      <c r="G48190" s="220"/>
    </row>
    <row r="48191" spans="7:7">
      <c r="G48191" s="220"/>
    </row>
    <row r="48192" spans="7:7">
      <c r="G48192" s="220"/>
    </row>
    <row r="48193" spans="7:7">
      <c r="G48193" s="220"/>
    </row>
    <row r="48194" spans="7:7">
      <c r="G48194" s="220"/>
    </row>
    <row r="48195" spans="7:7">
      <c r="G48195" s="220"/>
    </row>
    <row r="48196" spans="7:7">
      <c r="G48196" s="220"/>
    </row>
    <row r="48197" spans="7:7">
      <c r="G48197" s="220"/>
    </row>
    <row r="48198" spans="7:7">
      <c r="G48198" s="220"/>
    </row>
    <row r="48199" spans="7:7">
      <c r="G48199" s="220"/>
    </row>
    <row r="48200" spans="7:7">
      <c r="G48200" s="220"/>
    </row>
    <row r="48201" spans="7:7">
      <c r="G48201" s="220"/>
    </row>
    <row r="48202" spans="7:7">
      <c r="G48202" s="220"/>
    </row>
    <row r="48203" spans="7:7">
      <c r="G48203" s="220"/>
    </row>
    <row r="48204" spans="7:7">
      <c r="G48204" s="220"/>
    </row>
    <row r="48205" spans="7:7">
      <c r="G48205" s="220"/>
    </row>
    <row r="48206" spans="7:7">
      <c r="G48206" s="220"/>
    </row>
    <row r="48207" spans="7:7">
      <c r="G48207" s="220"/>
    </row>
    <row r="48208" spans="7:7">
      <c r="G48208" s="220"/>
    </row>
    <row r="48209" spans="7:7">
      <c r="G48209" s="220"/>
    </row>
    <row r="48210" spans="7:7">
      <c r="G48210" s="220"/>
    </row>
    <row r="48211" spans="7:7">
      <c r="G48211" s="220"/>
    </row>
    <row r="48212" spans="7:7">
      <c r="G48212" s="220"/>
    </row>
    <row r="48213" spans="7:7">
      <c r="G48213" s="220"/>
    </row>
    <row r="48214" spans="7:7">
      <c r="G48214" s="220"/>
    </row>
    <row r="48215" spans="7:7">
      <c r="G48215" s="220"/>
    </row>
    <row r="48216" spans="7:7">
      <c r="G48216" s="220"/>
    </row>
    <row r="48217" spans="7:7">
      <c r="G48217" s="220"/>
    </row>
    <row r="48218" spans="7:7">
      <c r="G48218" s="220"/>
    </row>
    <row r="48219" spans="7:7">
      <c r="G48219" s="220"/>
    </row>
    <row r="48220" spans="7:7">
      <c r="G48220" s="220"/>
    </row>
    <row r="48221" spans="7:7">
      <c r="G48221" s="220"/>
    </row>
    <row r="48222" spans="7:7">
      <c r="G48222" s="220"/>
    </row>
    <row r="48223" spans="7:7">
      <c r="G48223" s="220"/>
    </row>
    <row r="48224" spans="7:7">
      <c r="G48224" s="220"/>
    </row>
    <row r="48225" spans="7:7">
      <c r="G48225" s="220"/>
    </row>
    <row r="48226" spans="7:7">
      <c r="G48226" s="220"/>
    </row>
    <row r="48227" spans="7:7">
      <c r="G48227" s="220"/>
    </row>
    <row r="48228" spans="7:7">
      <c r="G48228" s="220"/>
    </row>
    <row r="48229" spans="7:7">
      <c r="G48229" s="220"/>
    </row>
    <row r="48230" spans="7:7">
      <c r="G48230" s="220"/>
    </row>
    <row r="48231" spans="7:7">
      <c r="G48231" s="220"/>
    </row>
    <row r="48232" spans="7:7">
      <c r="G48232" s="220"/>
    </row>
    <row r="48233" spans="7:7">
      <c r="G48233" s="220"/>
    </row>
    <row r="48234" spans="7:7">
      <c r="G48234" s="220"/>
    </row>
    <row r="48235" spans="7:7">
      <c r="G48235" s="220"/>
    </row>
    <row r="48236" spans="7:7">
      <c r="G48236" s="220"/>
    </row>
    <row r="48237" spans="7:7">
      <c r="G48237" s="220"/>
    </row>
    <row r="48238" spans="7:7">
      <c r="G48238" s="220"/>
    </row>
    <row r="48239" spans="7:7">
      <c r="G48239" s="220"/>
    </row>
    <row r="48240" spans="7:7">
      <c r="G48240" s="220"/>
    </row>
    <row r="48241" spans="7:7">
      <c r="G48241" s="220"/>
    </row>
    <row r="48242" spans="7:7">
      <c r="G48242" s="220"/>
    </row>
    <row r="48243" spans="7:7">
      <c r="G48243" s="220"/>
    </row>
    <row r="48244" spans="7:7">
      <c r="G48244" s="220"/>
    </row>
    <row r="48245" spans="7:7">
      <c r="G48245" s="220"/>
    </row>
    <row r="48246" spans="7:7">
      <c r="G48246" s="220"/>
    </row>
    <row r="48247" spans="7:7">
      <c r="G48247" s="220"/>
    </row>
    <row r="48248" spans="7:7">
      <c r="G48248" s="220"/>
    </row>
    <row r="48249" spans="7:7">
      <c r="G48249" s="220"/>
    </row>
    <row r="48250" spans="7:7">
      <c r="G48250" s="220"/>
    </row>
    <row r="48251" spans="7:7">
      <c r="G48251" s="220"/>
    </row>
    <row r="48252" spans="7:7">
      <c r="G48252" s="220"/>
    </row>
    <row r="48253" spans="7:7">
      <c r="G48253" s="220"/>
    </row>
    <row r="48254" spans="7:7">
      <c r="G48254" s="220"/>
    </row>
    <row r="48255" spans="7:7">
      <c r="G48255" s="220"/>
    </row>
    <row r="48256" spans="7:7">
      <c r="G48256" s="220"/>
    </row>
    <row r="48257" spans="7:7">
      <c r="G48257" s="220"/>
    </row>
    <row r="48258" spans="7:7">
      <c r="G48258" s="220"/>
    </row>
    <row r="48259" spans="7:7">
      <c r="G48259" s="220"/>
    </row>
    <row r="48260" spans="7:7">
      <c r="G48260" s="220"/>
    </row>
    <row r="48261" spans="7:7">
      <c r="G48261" s="220"/>
    </row>
    <row r="48262" spans="7:7">
      <c r="G48262" s="220"/>
    </row>
    <row r="48263" spans="7:7">
      <c r="G48263" s="220"/>
    </row>
    <row r="48264" spans="7:7">
      <c r="G48264" s="220"/>
    </row>
    <row r="48265" spans="7:7">
      <c r="G48265" s="220"/>
    </row>
    <row r="48266" spans="7:7">
      <c r="G48266" s="220"/>
    </row>
    <row r="48267" spans="7:7">
      <c r="G48267" s="220"/>
    </row>
    <row r="48268" spans="7:7">
      <c r="G48268" s="220"/>
    </row>
    <row r="48269" spans="7:7">
      <c r="G48269" s="220"/>
    </row>
    <row r="48270" spans="7:7">
      <c r="G48270" s="220"/>
    </row>
    <row r="48271" spans="7:7">
      <c r="G48271" s="220"/>
    </row>
    <row r="48272" spans="7:7">
      <c r="G48272" s="220"/>
    </row>
    <row r="48273" spans="7:7">
      <c r="G48273" s="220"/>
    </row>
    <row r="48274" spans="7:7">
      <c r="G48274" s="220"/>
    </row>
    <row r="48275" spans="7:7">
      <c r="G48275" s="220"/>
    </row>
    <row r="48276" spans="7:7">
      <c r="G48276" s="220"/>
    </row>
    <row r="48277" spans="7:7">
      <c r="G48277" s="220"/>
    </row>
    <row r="48278" spans="7:7">
      <c r="G48278" s="220"/>
    </row>
    <row r="48279" spans="7:7">
      <c r="G48279" s="220"/>
    </row>
    <row r="48280" spans="7:7">
      <c r="G48280" s="220"/>
    </row>
    <row r="48281" spans="7:7">
      <c r="G48281" s="220"/>
    </row>
    <row r="48282" spans="7:7">
      <c r="G48282" s="220"/>
    </row>
    <row r="48283" spans="7:7">
      <c r="G48283" s="220"/>
    </row>
    <row r="48284" spans="7:7">
      <c r="G48284" s="220"/>
    </row>
    <row r="48285" spans="7:7">
      <c r="G48285" s="220"/>
    </row>
    <row r="48286" spans="7:7">
      <c r="G48286" s="220"/>
    </row>
    <row r="48287" spans="7:7">
      <c r="G48287" s="220"/>
    </row>
    <row r="48288" spans="7:7">
      <c r="G48288" s="220"/>
    </row>
    <row r="48289" spans="7:7">
      <c r="G48289" s="220"/>
    </row>
    <row r="48290" spans="7:7">
      <c r="G48290" s="220"/>
    </row>
    <row r="48291" spans="7:7">
      <c r="G48291" s="220"/>
    </row>
    <row r="48292" spans="7:7">
      <c r="G48292" s="220"/>
    </row>
    <row r="48293" spans="7:7">
      <c r="G48293" s="220"/>
    </row>
    <row r="48294" spans="7:7">
      <c r="G48294" s="220"/>
    </row>
    <row r="48295" spans="7:7">
      <c r="G48295" s="220"/>
    </row>
    <row r="48296" spans="7:7">
      <c r="G48296" s="220"/>
    </row>
    <row r="48297" spans="7:7">
      <c r="G48297" s="220"/>
    </row>
    <row r="48298" spans="7:7">
      <c r="G48298" s="220"/>
    </row>
    <row r="48299" spans="7:7">
      <c r="G48299" s="220"/>
    </row>
    <row r="48300" spans="7:7">
      <c r="G48300" s="220"/>
    </row>
    <row r="48301" spans="7:7">
      <c r="G48301" s="220"/>
    </row>
    <row r="48302" spans="7:7">
      <c r="G48302" s="220"/>
    </row>
    <row r="48303" spans="7:7">
      <c r="G48303" s="220"/>
    </row>
    <row r="48304" spans="7:7">
      <c r="G48304" s="220"/>
    </row>
    <row r="48305" spans="7:7">
      <c r="G48305" s="220"/>
    </row>
    <row r="48306" spans="7:7">
      <c r="G48306" s="220"/>
    </row>
    <row r="48307" spans="7:7">
      <c r="G48307" s="220"/>
    </row>
    <row r="48308" spans="7:7">
      <c r="G48308" s="220"/>
    </row>
    <row r="48309" spans="7:7">
      <c r="G48309" s="220"/>
    </row>
    <row r="48310" spans="7:7">
      <c r="G48310" s="220"/>
    </row>
    <row r="48311" spans="7:7">
      <c r="G48311" s="220"/>
    </row>
    <row r="48312" spans="7:7">
      <c r="G48312" s="220"/>
    </row>
    <row r="48313" spans="7:7">
      <c r="G48313" s="220"/>
    </row>
    <row r="48314" spans="7:7">
      <c r="G48314" s="220"/>
    </row>
    <row r="48315" spans="7:7">
      <c r="G48315" s="220"/>
    </row>
    <row r="48316" spans="7:7">
      <c r="G48316" s="220"/>
    </row>
    <row r="48317" spans="7:7">
      <c r="G48317" s="220"/>
    </row>
    <row r="48318" spans="7:7">
      <c r="G48318" s="220"/>
    </row>
    <row r="48319" spans="7:7">
      <c r="G48319" s="220"/>
    </row>
    <row r="48320" spans="7:7">
      <c r="G48320" s="220"/>
    </row>
    <row r="48321" spans="7:7">
      <c r="G48321" s="220"/>
    </row>
    <row r="48322" spans="7:7">
      <c r="G48322" s="220"/>
    </row>
    <row r="48323" spans="7:7">
      <c r="G48323" s="220"/>
    </row>
    <row r="48324" spans="7:7">
      <c r="G48324" s="220"/>
    </row>
    <row r="48325" spans="7:7">
      <c r="G48325" s="220"/>
    </row>
    <row r="48326" spans="7:7">
      <c r="G48326" s="220"/>
    </row>
    <row r="48327" spans="7:7">
      <c r="G48327" s="220"/>
    </row>
    <row r="48328" spans="7:7">
      <c r="G48328" s="220"/>
    </row>
    <row r="48329" spans="7:7">
      <c r="G48329" s="220"/>
    </row>
    <row r="48330" spans="7:7">
      <c r="G48330" s="220"/>
    </row>
    <row r="48331" spans="7:7">
      <c r="G48331" s="220"/>
    </row>
    <row r="48332" spans="7:7">
      <c r="G48332" s="220"/>
    </row>
    <row r="48333" spans="7:7">
      <c r="G48333" s="220"/>
    </row>
    <row r="48334" spans="7:7">
      <c r="G48334" s="220"/>
    </row>
    <row r="48335" spans="7:7">
      <c r="G48335" s="220"/>
    </row>
    <row r="48336" spans="7:7">
      <c r="G48336" s="220"/>
    </row>
    <row r="48337" spans="7:7">
      <c r="G48337" s="220"/>
    </row>
    <row r="48338" spans="7:7">
      <c r="G48338" s="220"/>
    </row>
    <row r="48339" spans="7:7">
      <c r="G48339" s="220"/>
    </row>
    <row r="48340" spans="7:7">
      <c r="G48340" s="220"/>
    </row>
    <row r="48341" spans="7:7">
      <c r="G48341" s="220"/>
    </row>
    <row r="48342" spans="7:7">
      <c r="G48342" s="220"/>
    </row>
    <row r="48343" spans="7:7">
      <c r="G48343" s="220"/>
    </row>
    <row r="48344" spans="7:7">
      <c r="G48344" s="220"/>
    </row>
    <row r="48345" spans="7:7">
      <c r="G48345" s="220"/>
    </row>
    <row r="48346" spans="7:7">
      <c r="G48346" s="220"/>
    </row>
    <row r="48347" spans="7:7">
      <c r="G48347" s="220"/>
    </row>
    <row r="48348" spans="7:7">
      <c r="G48348" s="220"/>
    </row>
    <row r="48349" spans="7:7">
      <c r="G48349" s="220"/>
    </row>
    <row r="48350" spans="7:7">
      <c r="G48350" s="220"/>
    </row>
    <row r="48351" spans="7:7">
      <c r="G48351" s="220"/>
    </row>
    <row r="48352" spans="7:7">
      <c r="G48352" s="220"/>
    </row>
    <row r="48353" spans="7:7">
      <c r="G48353" s="220"/>
    </row>
    <row r="48354" spans="7:7">
      <c r="G48354" s="220"/>
    </row>
    <row r="48355" spans="7:7">
      <c r="G48355" s="220"/>
    </row>
    <row r="48356" spans="7:7">
      <c r="G48356" s="220"/>
    </row>
    <row r="48357" spans="7:7">
      <c r="G48357" s="220"/>
    </row>
    <row r="48358" spans="7:7">
      <c r="G48358" s="220"/>
    </row>
    <row r="48359" spans="7:7">
      <c r="G48359" s="220"/>
    </row>
    <row r="48360" spans="7:7">
      <c r="G48360" s="220"/>
    </row>
    <row r="48361" spans="7:7">
      <c r="G48361" s="220"/>
    </row>
    <row r="48362" spans="7:7">
      <c r="G48362" s="220"/>
    </row>
    <row r="48363" spans="7:7">
      <c r="G48363" s="220"/>
    </row>
    <row r="48364" spans="7:7">
      <c r="G48364" s="220"/>
    </row>
    <row r="48365" spans="7:7">
      <c r="G48365" s="220"/>
    </row>
    <row r="48366" spans="7:7">
      <c r="G48366" s="220"/>
    </row>
    <row r="48367" spans="7:7">
      <c r="G48367" s="220"/>
    </row>
    <row r="48368" spans="7:7">
      <c r="G48368" s="220"/>
    </row>
    <row r="48369" spans="7:7">
      <c r="G48369" s="220"/>
    </row>
    <row r="48370" spans="7:7">
      <c r="G48370" s="220"/>
    </row>
    <row r="48371" spans="7:7">
      <c r="G48371" s="220"/>
    </row>
    <row r="48372" spans="7:7">
      <c r="G48372" s="220"/>
    </row>
    <row r="48373" spans="7:7">
      <c r="G48373" s="220"/>
    </row>
    <row r="48374" spans="7:7">
      <c r="G48374" s="220"/>
    </row>
    <row r="48375" spans="7:7">
      <c r="G48375" s="220"/>
    </row>
    <row r="48376" spans="7:7">
      <c r="G48376" s="220"/>
    </row>
    <row r="48377" spans="7:7">
      <c r="G48377" s="220"/>
    </row>
    <row r="48378" spans="7:7">
      <c r="G48378" s="220"/>
    </row>
    <row r="48379" spans="7:7">
      <c r="G48379" s="220"/>
    </row>
    <row r="48380" spans="7:7">
      <c r="G48380" s="220"/>
    </row>
    <row r="48381" spans="7:7">
      <c r="G48381" s="220"/>
    </row>
    <row r="48382" spans="7:7">
      <c r="G48382" s="220"/>
    </row>
    <row r="48383" spans="7:7">
      <c r="G48383" s="220"/>
    </row>
    <row r="48384" spans="7:7">
      <c r="G48384" s="220"/>
    </row>
    <row r="48385" spans="7:7">
      <c r="G48385" s="220"/>
    </row>
    <row r="48386" spans="7:7">
      <c r="G48386" s="220"/>
    </row>
    <row r="48387" spans="7:7">
      <c r="G48387" s="220"/>
    </row>
    <row r="48388" spans="7:7">
      <c r="G48388" s="220"/>
    </row>
    <row r="48389" spans="7:7">
      <c r="G48389" s="220"/>
    </row>
    <row r="48390" spans="7:7">
      <c r="G48390" s="220"/>
    </row>
    <row r="48391" spans="7:7">
      <c r="G48391" s="220"/>
    </row>
    <row r="48392" spans="7:7">
      <c r="G48392" s="220"/>
    </row>
    <row r="48393" spans="7:7">
      <c r="G48393" s="220"/>
    </row>
    <row r="48394" spans="7:7">
      <c r="G48394" s="220"/>
    </row>
    <row r="48395" spans="7:7">
      <c r="G48395" s="220"/>
    </row>
    <row r="48396" spans="7:7">
      <c r="G48396" s="220"/>
    </row>
    <row r="48397" spans="7:7">
      <c r="G48397" s="220"/>
    </row>
    <row r="48398" spans="7:7">
      <c r="G48398" s="220"/>
    </row>
    <row r="48399" spans="7:7">
      <c r="G48399" s="220"/>
    </row>
    <row r="48400" spans="7:7">
      <c r="G48400" s="220"/>
    </row>
    <row r="48401" spans="7:7">
      <c r="G48401" s="220"/>
    </row>
    <row r="48402" spans="7:7">
      <c r="G48402" s="220"/>
    </row>
    <row r="48403" spans="7:7">
      <c r="G48403" s="220"/>
    </row>
    <row r="48404" spans="7:7">
      <c r="G48404" s="220"/>
    </row>
    <row r="48405" spans="7:7">
      <c r="G48405" s="220"/>
    </row>
    <row r="48406" spans="7:7">
      <c r="G48406" s="220"/>
    </row>
    <row r="48407" spans="7:7">
      <c r="G48407" s="220"/>
    </row>
    <row r="48408" spans="7:7">
      <c r="G48408" s="220"/>
    </row>
    <row r="48409" spans="7:7">
      <c r="G48409" s="220"/>
    </row>
    <row r="48410" spans="7:7">
      <c r="G48410" s="220"/>
    </row>
    <row r="48411" spans="7:7">
      <c r="G48411" s="220"/>
    </row>
    <row r="48412" spans="7:7">
      <c r="G48412" s="220"/>
    </row>
    <row r="48413" spans="7:7">
      <c r="G48413" s="220"/>
    </row>
    <row r="48414" spans="7:7">
      <c r="G48414" s="220"/>
    </row>
    <row r="48415" spans="7:7">
      <c r="G48415" s="220"/>
    </row>
    <row r="48416" spans="7:7">
      <c r="G48416" s="220"/>
    </row>
    <row r="48417" spans="7:7">
      <c r="G48417" s="220"/>
    </row>
    <row r="48418" spans="7:7">
      <c r="G48418" s="220"/>
    </row>
    <row r="48419" spans="7:7">
      <c r="G48419" s="220"/>
    </row>
    <row r="48420" spans="7:7">
      <c r="G48420" s="220"/>
    </row>
    <row r="48421" spans="7:7">
      <c r="G48421" s="220"/>
    </row>
    <row r="48422" spans="7:7">
      <c r="G48422" s="220"/>
    </row>
    <row r="48423" spans="7:7">
      <c r="G48423" s="220"/>
    </row>
    <row r="48424" spans="7:7">
      <c r="G48424" s="220"/>
    </row>
    <row r="48425" spans="7:7">
      <c r="G48425" s="220"/>
    </row>
    <row r="48426" spans="7:7">
      <c r="G48426" s="220"/>
    </row>
    <row r="48427" spans="7:7">
      <c r="G48427" s="220"/>
    </row>
    <row r="48428" spans="7:7">
      <c r="G48428" s="220"/>
    </row>
    <row r="48429" spans="7:7">
      <c r="G48429" s="220"/>
    </row>
    <row r="48430" spans="7:7">
      <c r="G48430" s="220"/>
    </row>
    <row r="48431" spans="7:7">
      <c r="G48431" s="220"/>
    </row>
    <row r="48432" spans="7:7">
      <c r="G48432" s="220"/>
    </row>
    <row r="48433" spans="7:7">
      <c r="G48433" s="220"/>
    </row>
    <row r="48434" spans="7:7">
      <c r="G48434" s="220"/>
    </row>
    <row r="48435" spans="7:7">
      <c r="G48435" s="220"/>
    </row>
    <row r="48436" spans="7:7">
      <c r="G48436" s="220"/>
    </row>
    <row r="48437" spans="7:7">
      <c r="G48437" s="220"/>
    </row>
    <row r="48438" spans="7:7">
      <c r="G48438" s="220"/>
    </row>
    <row r="48439" spans="7:7">
      <c r="G48439" s="220"/>
    </row>
    <row r="48440" spans="7:7">
      <c r="G48440" s="220"/>
    </row>
    <row r="48441" spans="7:7">
      <c r="G48441" s="220"/>
    </row>
    <row r="48442" spans="7:7">
      <c r="G48442" s="220"/>
    </row>
    <row r="48443" spans="7:7">
      <c r="G48443" s="220"/>
    </row>
    <row r="48444" spans="7:7">
      <c r="G48444" s="220"/>
    </row>
    <row r="48445" spans="7:7">
      <c r="G48445" s="220"/>
    </row>
    <row r="48446" spans="7:7">
      <c r="G48446" s="220"/>
    </row>
    <row r="48447" spans="7:7">
      <c r="G48447" s="220"/>
    </row>
    <row r="48448" spans="7:7">
      <c r="G48448" s="220"/>
    </row>
    <row r="48449" spans="7:7">
      <c r="G48449" s="220"/>
    </row>
    <row r="48450" spans="7:7">
      <c r="G48450" s="220"/>
    </row>
    <row r="48451" spans="7:7">
      <c r="G48451" s="220"/>
    </row>
    <row r="48452" spans="7:7">
      <c r="G48452" s="220"/>
    </row>
    <row r="48453" spans="7:7">
      <c r="G48453" s="220"/>
    </row>
    <row r="48454" spans="7:7">
      <c r="G48454" s="220"/>
    </row>
    <row r="48455" spans="7:7">
      <c r="G48455" s="220"/>
    </row>
    <row r="48456" spans="7:7">
      <c r="G48456" s="220"/>
    </row>
    <row r="48457" spans="7:7">
      <c r="G48457" s="220"/>
    </row>
    <row r="48458" spans="7:7">
      <c r="G48458" s="220"/>
    </row>
    <row r="48459" spans="7:7">
      <c r="G48459" s="220"/>
    </row>
    <row r="48460" spans="7:7">
      <c r="G48460" s="220"/>
    </row>
    <row r="48461" spans="7:7">
      <c r="G48461" s="220"/>
    </row>
    <row r="48462" spans="7:7">
      <c r="G48462" s="220"/>
    </row>
    <row r="48463" spans="7:7">
      <c r="G48463" s="220"/>
    </row>
    <row r="48464" spans="7:7">
      <c r="G48464" s="220"/>
    </row>
    <row r="48465" spans="7:7">
      <c r="G48465" s="220"/>
    </row>
    <row r="48466" spans="7:7">
      <c r="G48466" s="220"/>
    </row>
    <row r="48467" spans="7:7">
      <c r="G48467" s="220"/>
    </row>
    <row r="48468" spans="7:7">
      <c r="G48468" s="220"/>
    </row>
    <row r="48469" spans="7:7">
      <c r="G48469" s="220"/>
    </row>
    <row r="48470" spans="7:7">
      <c r="G48470" s="220"/>
    </row>
    <row r="48471" spans="7:7">
      <c r="G48471" s="220"/>
    </row>
    <row r="48472" spans="7:7">
      <c r="G48472" s="220"/>
    </row>
    <row r="48473" spans="7:7">
      <c r="G48473" s="220"/>
    </row>
    <row r="48474" spans="7:7">
      <c r="G48474" s="220"/>
    </row>
    <row r="48475" spans="7:7">
      <c r="G48475" s="220"/>
    </row>
    <row r="48476" spans="7:7">
      <c r="G48476" s="220"/>
    </row>
    <row r="48477" spans="7:7">
      <c r="G48477" s="220"/>
    </row>
    <row r="48478" spans="7:7">
      <c r="G48478" s="220"/>
    </row>
    <row r="48479" spans="7:7">
      <c r="G48479" s="220"/>
    </row>
    <row r="48480" spans="7:7">
      <c r="G48480" s="220"/>
    </row>
    <row r="48481" spans="7:7">
      <c r="G48481" s="220"/>
    </row>
    <row r="48482" spans="7:7">
      <c r="G48482" s="220"/>
    </row>
    <row r="48483" spans="7:7">
      <c r="G48483" s="220"/>
    </row>
    <row r="48484" spans="7:7">
      <c r="G48484" s="220"/>
    </row>
    <row r="48485" spans="7:7">
      <c r="G48485" s="220"/>
    </row>
    <row r="48486" spans="7:7">
      <c r="G48486" s="220"/>
    </row>
    <row r="48487" spans="7:7">
      <c r="G48487" s="220"/>
    </row>
    <row r="48488" spans="7:7">
      <c r="G48488" s="220"/>
    </row>
    <row r="48489" spans="7:7">
      <c r="G48489" s="220"/>
    </row>
    <row r="48490" spans="7:7">
      <c r="G48490" s="220"/>
    </row>
    <row r="48491" spans="7:7">
      <c r="G48491" s="220"/>
    </row>
    <row r="48492" spans="7:7">
      <c r="G48492" s="220"/>
    </row>
    <row r="48493" spans="7:7">
      <c r="G48493" s="220"/>
    </row>
    <row r="48494" spans="7:7">
      <c r="G48494" s="220"/>
    </row>
    <row r="48495" spans="7:7">
      <c r="G48495" s="220"/>
    </row>
    <row r="48496" spans="7:7">
      <c r="G48496" s="220"/>
    </row>
    <row r="48497" spans="7:7">
      <c r="G48497" s="220"/>
    </row>
    <row r="48498" spans="7:7">
      <c r="G48498" s="220"/>
    </row>
    <row r="48499" spans="7:7">
      <c r="G48499" s="220"/>
    </row>
    <row r="48500" spans="7:7">
      <c r="G48500" s="220"/>
    </row>
    <row r="48501" spans="7:7">
      <c r="G48501" s="220"/>
    </row>
    <row r="48502" spans="7:7">
      <c r="G48502" s="220"/>
    </row>
    <row r="48503" spans="7:7">
      <c r="G48503" s="220"/>
    </row>
    <row r="48504" spans="7:7">
      <c r="G48504" s="220"/>
    </row>
    <row r="48505" spans="7:7">
      <c r="G48505" s="220"/>
    </row>
    <row r="48506" spans="7:7">
      <c r="G48506" s="220"/>
    </row>
    <row r="48507" spans="7:7">
      <c r="G48507" s="220"/>
    </row>
    <row r="48508" spans="7:7">
      <c r="G48508" s="220"/>
    </row>
    <row r="48509" spans="7:7">
      <c r="G48509" s="220"/>
    </row>
    <row r="48510" spans="7:7">
      <c r="G48510" s="220"/>
    </row>
    <row r="48511" spans="7:7">
      <c r="G48511" s="220"/>
    </row>
    <row r="48512" spans="7:7">
      <c r="G48512" s="220"/>
    </row>
    <row r="48513" spans="7:7">
      <c r="G48513" s="220"/>
    </row>
    <row r="48514" spans="7:7">
      <c r="G48514" s="220"/>
    </row>
    <row r="48515" spans="7:7">
      <c r="G48515" s="220"/>
    </row>
    <row r="48516" spans="7:7">
      <c r="G48516" s="220"/>
    </row>
    <row r="48517" spans="7:7">
      <c r="G48517" s="220"/>
    </row>
    <row r="48518" spans="7:7">
      <c r="G48518" s="220"/>
    </row>
    <row r="48519" spans="7:7">
      <c r="G48519" s="220"/>
    </row>
    <row r="48520" spans="7:7">
      <c r="G48520" s="220"/>
    </row>
    <row r="48521" spans="7:7">
      <c r="G48521" s="220"/>
    </row>
    <row r="48522" spans="7:7">
      <c r="G48522" s="220"/>
    </row>
    <row r="48523" spans="7:7">
      <c r="G48523" s="220"/>
    </row>
    <row r="48524" spans="7:7">
      <c r="G48524" s="220"/>
    </row>
    <row r="48525" spans="7:7">
      <c r="G48525" s="220"/>
    </row>
    <row r="48526" spans="7:7">
      <c r="G48526" s="220"/>
    </row>
    <row r="48527" spans="7:7">
      <c r="G48527" s="220"/>
    </row>
    <row r="48528" spans="7:7">
      <c r="G48528" s="220"/>
    </row>
    <row r="48529" spans="7:7">
      <c r="G48529" s="220"/>
    </row>
    <row r="48530" spans="7:7">
      <c r="G48530" s="220"/>
    </row>
    <row r="48531" spans="7:7">
      <c r="G48531" s="220"/>
    </row>
    <row r="48532" spans="7:7">
      <c r="G48532" s="220"/>
    </row>
    <row r="48533" spans="7:7">
      <c r="G48533" s="220"/>
    </row>
    <row r="48534" spans="7:7">
      <c r="G48534" s="220"/>
    </row>
    <row r="48535" spans="7:7">
      <c r="G48535" s="220"/>
    </row>
    <row r="48536" spans="7:7">
      <c r="G48536" s="220"/>
    </row>
    <row r="48537" spans="7:7">
      <c r="G48537" s="220"/>
    </row>
    <row r="48538" spans="7:7">
      <c r="G48538" s="220"/>
    </row>
    <row r="48539" spans="7:7">
      <c r="G48539" s="220"/>
    </row>
    <row r="48540" spans="7:7">
      <c r="G48540" s="220"/>
    </row>
    <row r="48541" spans="7:7">
      <c r="G48541" s="220"/>
    </row>
    <row r="48542" spans="7:7">
      <c r="G48542" s="220"/>
    </row>
    <row r="48543" spans="7:7">
      <c r="G48543" s="220"/>
    </row>
    <row r="48544" spans="7:7">
      <c r="G48544" s="220"/>
    </row>
    <row r="48545" spans="7:7">
      <c r="G48545" s="220"/>
    </row>
    <row r="48546" spans="7:7">
      <c r="G48546" s="220"/>
    </row>
    <row r="48547" spans="7:7">
      <c r="G48547" s="220"/>
    </row>
    <row r="48548" spans="7:7">
      <c r="G48548" s="220"/>
    </row>
    <row r="48549" spans="7:7">
      <c r="G48549" s="220"/>
    </row>
    <row r="48550" spans="7:7">
      <c r="G48550" s="220"/>
    </row>
    <row r="48551" spans="7:7">
      <c r="G48551" s="220"/>
    </row>
    <row r="48552" spans="7:7">
      <c r="G48552" s="220"/>
    </row>
    <row r="48553" spans="7:7">
      <c r="G48553" s="220"/>
    </row>
    <row r="48554" spans="7:7">
      <c r="G48554" s="220"/>
    </row>
    <row r="48555" spans="7:7">
      <c r="G48555" s="220"/>
    </row>
    <row r="48556" spans="7:7">
      <c r="G48556" s="220"/>
    </row>
    <row r="48557" spans="7:7">
      <c r="G48557" s="220"/>
    </row>
    <row r="48558" spans="7:7">
      <c r="G48558" s="220"/>
    </row>
    <row r="48559" spans="7:7">
      <c r="G48559" s="220"/>
    </row>
    <row r="48560" spans="7:7">
      <c r="G48560" s="220"/>
    </row>
    <row r="48561" spans="7:7">
      <c r="G48561" s="220"/>
    </row>
    <row r="48562" spans="7:7">
      <c r="G48562" s="220"/>
    </row>
    <row r="48563" spans="7:7">
      <c r="G48563" s="220"/>
    </row>
    <row r="48564" spans="7:7">
      <c r="G48564" s="220"/>
    </row>
    <row r="48565" spans="7:7">
      <c r="G48565" s="220"/>
    </row>
    <row r="48566" spans="7:7">
      <c r="G48566" s="220"/>
    </row>
    <row r="48567" spans="7:7">
      <c r="G48567" s="220"/>
    </row>
    <row r="48568" spans="7:7">
      <c r="G48568" s="220"/>
    </row>
    <row r="48569" spans="7:7">
      <c r="G48569" s="220"/>
    </row>
    <row r="48570" spans="7:7">
      <c r="G48570" s="220"/>
    </row>
    <row r="48571" spans="7:7">
      <c r="G48571" s="220"/>
    </row>
    <row r="48572" spans="7:7">
      <c r="G48572" s="220"/>
    </row>
    <row r="48573" spans="7:7">
      <c r="G48573" s="220"/>
    </row>
    <row r="48574" spans="7:7">
      <c r="G48574" s="220"/>
    </row>
    <row r="48575" spans="7:7">
      <c r="G48575" s="220"/>
    </row>
    <row r="48576" spans="7:7">
      <c r="G48576" s="220"/>
    </row>
    <row r="48577" spans="7:7">
      <c r="G48577" s="220"/>
    </row>
    <row r="48578" spans="7:7">
      <c r="G48578" s="220"/>
    </row>
    <row r="48579" spans="7:7">
      <c r="G48579" s="220"/>
    </row>
    <row r="48580" spans="7:7">
      <c r="G48580" s="220"/>
    </row>
    <row r="48581" spans="7:7">
      <c r="G48581" s="220"/>
    </row>
    <row r="48582" spans="7:7">
      <c r="G48582" s="220"/>
    </row>
    <row r="48583" spans="7:7">
      <c r="G48583" s="220"/>
    </row>
    <row r="48584" spans="7:7">
      <c r="G48584" s="220"/>
    </row>
    <row r="48585" spans="7:7">
      <c r="G48585" s="220"/>
    </row>
    <row r="48586" spans="7:7">
      <c r="G48586" s="220"/>
    </row>
    <row r="48587" spans="7:7">
      <c r="G48587" s="220"/>
    </row>
    <row r="48588" spans="7:7">
      <c r="G48588" s="220"/>
    </row>
    <row r="48589" spans="7:7">
      <c r="G48589" s="220"/>
    </row>
    <row r="48590" spans="7:7">
      <c r="G48590" s="220"/>
    </row>
    <row r="48591" spans="7:7">
      <c r="G48591" s="220"/>
    </row>
    <row r="48592" spans="7:7">
      <c r="G48592" s="220"/>
    </row>
    <row r="48593" spans="7:7">
      <c r="G48593" s="220"/>
    </row>
    <row r="48594" spans="7:7">
      <c r="G48594" s="220"/>
    </row>
    <row r="48595" spans="7:7">
      <c r="G48595" s="220"/>
    </row>
    <row r="48596" spans="7:7">
      <c r="G48596" s="220"/>
    </row>
    <row r="48597" spans="7:7">
      <c r="G48597" s="220"/>
    </row>
    <row r="48598" spans="7:7">
      <c r="G48598" s="220"/>
    </row>
    <row r="48599" spans="7:7">
      <c r="G48599" s="220"/>
    </row>
    <row r="48600" spans="7:7">
      <c r="G48600" s="220"/>
    </row>
    <row r="48601" spans="7:7">
      <c r="G48601" s="220"/>
    </row>
    <row r="48602" spans="7:7">
      <c r="G48602" s="220"/>
    </row>
    <row r="48603" spans="7:7">
      <c r="G48603" s="220"/>
    </row>
    <row r="48604" spans="7:7">
      <c r="G48604" s="220"/>
    </row>
    <row r="48605" spans="7:7">
      <c r="G48605" s="220"/>
    </row>
    <row r="48606" spans="7:7">
      <c r="G48606" s="220"/>
    </row>
    <row r="48607" spans="7:7">
      <c r="G48607" s="220"/>
    </row>
    <row r="48608" spans="7:7">
      <c r="G48608" s="220"/>
    </row>
    <row r="48609" spans="7:7">
      <c r="G48609" s="220"/>
    </row>
    <row r="48610" spans="7:7">
      <c r="G48610" s="220"/>
    </row>
    <row r="48611" spans="7:7">
      <c r="G48611" s="220"/>
    </row>
    <row r="48612" spans="7:7">
      <c r="G48612" s="220"/>
    </row>
    <row r="48613" spans="7:7">
      <c r="G48613" s="220"/>
    </row>
    <row r="48614" spans="7:7">
      <c r="G48614" s="220"/>
    </row>
    <row r="48615" spans="7:7">
      <c r="G48615" s="220"/>
    </row>
    <row r="48616" spans="7:7">
      <c r="G48616" s="220"/>
    </row>
    <row r="48617" spans="7:7">
      <c r="G48617" s="220"/>
    </row>
    <row r="48618" spans="7:7">
      <c r="G48618" s="220"/>
    </row>
    <row r="48619" spans="7:7">
      <c r="G48619" s="220"/>
    </row>
    <row r="48620" spans="7:7">
      <c r="G48620" s="220"/>
    </row>
    <row r="48621" spans="7:7">
      <c r="G48621" s="220"/>
    </row>
    <row r="48622" spans="7:7">
      <c r="G48622" s="220"/>
    </row>
    <row r="48623" spans="7:7">
      <c r="G48623" s="220"/>
    </row>
    <row r="48624" spans="7:7">
      <c r="G48624" s="220"/>
    </row>
    <row r="48625" spans="7:7">
      <c r="G48625" s="220"/>
    </row>
    <row r="48626" spans="7:7">
      <c r="G48626" s="220"/>
    </row>
    <row r="48627" spans="7:7">
      <c r="G48627" s="220"/>
    </row>
    <row r="48628" spans="7:7">
      <c r="G48628" s="220"/>
    </row>
    <row r="48629" spans="7:7">
      <c r="G48629" s="220"/>
    </row>
    <row r="48630" spans="7:7">
      <c r="G48630" s="220"/>
    </row>
    <row r="48631" spans="7:7">
      <c r="G48631" s="220"/>
    </row>
    <row r="48632" spans="7:7">
      <c r="G48632" s="220"/>
    </row>
    <row r="48633" spans="7:7">
      <c r="G48633" s="220"/>
    </row>
    <row r="48634" spans="7:7">
      <c r="G48634" s="220"/>
    </row>
    <row r="48635" spans="7:7">
      <c r="G48635" s="220"/>
    </row>
    <row r="48636" spans="7:7">
      <c r="G48636" s="220"/>
    </row>
    <row r="48637" spans="7:7">
      <c r="G48637" s="220"/>
    </row>
    <row r="48638" spans="7:7">
      <c r="G48638" s="220"/>
    </row>
    <row r="48639" spans="7:7">
      <c r="G48639" s="220"/>
    </row>
    <row r="48640" spans="7:7">
      <c r="G48640" s="220"/>
    </row>
    <row r="48641" spans="7:7">
      <c r="G48641" s="220"/>
    </row>
    <row r="48642" spans="7:7">
      <c r="G48642" s="220"/>
    </row>
    <row r="48643" spans="7:7">
      <c r="G48643" s="220"/>
    </row>
    <row r="48644" spans="7:7">
      <c r="G48644" s="220"/>
    </row>
    <row r="48645" spans="7:7">
      <c r="G48645" s="220"/>
    </row>
    <row r="48646" spans="7:7">
      <c r="G48646" s="220"/>
    </row>
    <row r="48647" spans="7:7">
      <c r="G48647" s="220"/>
    </row>
    <row r="48648" spans="7:7">
      <c r="G48648" s="220"/>
    </row>
    <row r="48649" spans="7:7">
      <c r="G48649" s="220"/>
    </row>
    <row r="48650" spans="7:7">
      <c r="G48650" s="220"/>
    </row>
    <row r="48651" spans="7:7">
      <c r="G48651" s="220"/>
    </row>
    <row r="48652" spans="7:7">
      <c r="G48652" s="220"/>
    </row>
    <row r="48653" spans="7:7">
      <c r="G48653" s="220"/>
    </row>
    <row r="48654" spans="7:7">
      <c r="G48654" s="220"/>
    </row>
    <row r="48655" spans="7:7">
      <c r="G48655" s="220"/>
    </row>
    <row r="48656" spans="7:7">
      <c r="G48656" s="220"/>
    </row>
    <row r="48657" spans="7:7">
      <c r="G48657" s="220"/>
    </row>
    <row r="48658" spans="7:7">
      <c r="G48658" s="220"/>
    </row>
    <row r="48659" spans="7:7">
      <c r="G48659" s="220"/>
    </row>
    <row r="48660" spans="7:7">
      <c r="G48660" s="220"/>
    </row>
    <row r="48661" spans="7:7">
      <c r="G48661" s="220"/>
    </row>
    <row r="48662" spans="7:7">
      <c r="G48662" s="220"/>
    </row>
    <row r="48663" spans="7:7">
      <c r="G48663" s="220"/>
    </row>
    <row r="48664" spans="7:7">
      <c r="G48664" s="220"/>
    </row>
    <row r="48665" spans="7:7">
      <c r="G48665" s="220"/>
    </row>
    <row r="48666" spans="7:7">
      <c r="G48666" s="220"/>
    </row>
    <row r="48667" spans="7:7">
      <c r="G48667" s="220"/>
    </row>
    <row r="48668" spans="7:7">
      <c r="G48668" s="220"/>
    </row>
    <row r="48669" spans="7:7">
      <c r="G48669" s="220"/>
    </row>
    <row r="48670" spans="7:7">
      <c r="G48670" s="220"/>
    </row>
    <row r="48671" spans="7:7">
      <c r="G48671" s="220"/>
    </row>
    <row r="48672" spans="7:7">
      <c r="G48672" s="220"/>
    </row>
    <row r="48673" spans="7:7">
      <c r="G48673" s="220"/>
    </row>
    <row r="48674" spans="7:7">
      <c r="G48674" s="220"/>
    </row>
    <row r="48675" spans="7:7">
      <c r="G48675" s="220"/>
    </row>
    <row r="48676" spans="7:7">
      <c r="G48676" s="220"/>
    </row>
    <row r="48677" spans="7:7">
      <c r="G48677" s="220"/>
    </row>
    <row r="48678" spans="7:7">
      <c r="G48678" s="220"/>
    </row>
    <row r="48679" spans="7:7">
      <c r="G48679" s="220"/>
    </row>
    <row r="48680" spans="7:7">
      <c r="G48680" s="220"/>
    </row>
    <row r="48681" spans="7:7">
      <c r="G48681" s="220"/>
    </row>
    <row r="48682" spans="7:7">
      <c r="G48682" s="220"/>
    </row>
    <row r="48683" spans="7:7">
      <c r="G48683" s="220"/>
    </row>
    <row r="48684" spans="7:7">
      <c r="G48684" s="220"/>
    </row>
    <row r="48685" spans="7:7">
      <c r="G48685" s="220"/>
    </row>
    <row r="48686" spans="7:7">
      <c r="G48686" s="220"/>
    </row>
    <row r="48687" spans="7:7">
      <c r="G48687" s="220"/>
    </row>
    <row r="48688" spans="7:7">
      <c r="G48688" s="220"/>
    </row>
    <row r="48689" spans="7:7">
      <c r="G48689" s="220"/>
    </row>
    <row r="48690" spans="7:7">
      <c r="G48690" s="220"/>
    </row>
    <row r="48691" spans="7:7">
      <c r="G48691" s="220"/>
    </row>
    <row r="48692" spans="7:7">
      <c r="G48692" s="220"/>
    </row>
    <row r="48693" spans="7:7">
      <c r="G48693" s="220"/>
    </row>
    <row r="48694" spans="7:7">
      <c r="G48694" s="220"/>
    </row>
    <row r="48695" spans="7:7">
      <c r="G48695" s="220"/>
    </row>
    <row r="48696" spans="7:7">
      <c r="G48696" s="220"/>
    </row>
    <row r="48697" spans="7:7">
      <c r="G48697" s="220"/>
    </row>
    <row r="48698" spans="7:7">
      <c r="G48698" s="220"/>
    </row>
    <row r="48699" spans="7:7">
      <c r="G48699" s="220"/>
    </row>
    <row r="48700" spans="7:7">
      <c r="G48700" s="220"/>
    </row>
    <row r="48701" spans="7:7">
      <c r="G48701" s="220"/>
    </row>
    <row r="48702" spans="7:7">
      <c r="G48702" s="220"/>
    </row>
    <row r="48703" spans="7:7">
      <c r="G48703" s="220"/>
    </row>
    <row r="48704" spans="7:7">
      <c r="G48704" s="220"/>
    </row>
    <row r="48705" spans="7:7">
      <c r="G48705" s="220"/>
    </row>
    <row r="48706" spans="7:7">
      <c r="G48706" s="220"/>
    </row>
    <row r="48707" spans="7:7">
      <c r="G48707" s="220"/>
    </row>
    <row r="48708" spans="7:7">
      <c r="G48708" s="220"/>
    </row>
    <row r="48709" spans="7:7">
      <c r="G48709" s="220"/>
    </row>
    <row r="48710" spans="7:7">
      <c r="G48710" s="220"/>
    </row>
    <row r="48711" spans="7:7">
      <c r="G48711" s="220"/>
    </row>
    <row r="48712" spans="7:7">
      <c r="G48712" s="220"/>
    </row>
    <row r="48713" spans="7:7">
      <c r="G48713" s="220"/>
    </row>
    <row r="48714" spans="7:7">
      <c r="G48714" s="220"/>
    </row>
    <row r="48715" spans="7:7">
      <c r="G48715" s="220"/>
    </row>
    <row r="48716" spans="7:7">
      <c r="G48716" s="220"/>
    </row>
    <row r="48717" spans="7:7">
      <c r="G48717" s="220"/>
    </row>
    <row r="48718" spans="7:7">
      <c r="G48718" s="220"/>
    </row>
    <row r="48719" spans="7:7">
      <c r="G48719" s="220"/>
    </row>
    <row r="48720" spans="7:7">
      <c r="G48720" s="220"/>
    </row>
    <row r="48721" spans="7:7">
      <c r="G48721" s="220"/>
    </row>
    <row r="48722" spans="7:7">
      <c r="G48722" s="220"/>
    </row>
    <row r="48723" spans="7:7">
      <c r="G48723" s="220"/>
    </row>
    <row r="48724" spans="7:7">
      <c r="G48724" s="220"/>
    </row>
    <row r="48725" spans="7:7">
      <c r="G48725" s="220"/>
    </row>
    <row r="48726" spans="7:7">
      <c r="G48726" s="220"/>
    </row>
    <row r="48727" spans="7:7">
      <c r="G48727" s="220"/>
    </row>
    <row r="48728" spans="7:7">
      <c r="G48728" s="220"/>
    </row>
    <row r="48729" spans="7:7">
      <c r="G48729" s="220"/>
    </row>
    <row r="48730" spans="7:7">
      <c r="G48730" s="220"/>
    </row>
    <row r="48731" spans="7:7">
      <c r="G48731" s="220"/>
    </row>
    <row r="48732" spans="7:7">
      <c r="G48732" s="220"/>
    </row>
    <row r="48733" spans="7:7">
      <c r="G48733" s="220"/>
    </row>
    <row r="48734" spans="7:7">
      <c r="G48734" s="220"/>
    </row>
    <row r="48735" spans="7:7">
      <c r="G48735" s="220"/>
    </row>
    <row r="48736" spans="7:7">
      <c r="G48736" s="220"/>
    </row>
    <row r="48737" spans="7:7">
      <c r="G48737" s="220"/>
    </row>
    <row r="48738" spans="7:7">
      <c r="G48738" s="220"/>
    </row>
    <row r="48739" spans="7:7">
      <c r="G48739" s="220"/>
    </row>
    <row r="48740" spans="7:7">
      <c r="G48740" s="220"/>
    </row>
    <row r="48741" spans="7:7">
      <c r="G48741" s="220"/>
    </row>
    <row r="48742" spans="7:7">
      <c r="G48742" s="220"/>
    </row>
    <row r="48743" spans="7:7">
      <c r="G48743" s="220"/>
    </row>
    <row r="48744" spans="7:7">
      <c r="G48744" s="220"/>
    </row>
    <row r="48745" spans="7:7">
      <c r="G48745" s="220"/>
    </row>
    <row r="48746" spans="7:7">
      <c r="G48746" s="220"/>
    </row>
    <row r="48747" spans="7:7">
      <c r="G48747" s="220"/>
    </row>
    <row r="48748" spans="7:7">
      <c r="G48748" s="220"/>
    </row>
    <row r="48749" spans="7:7">
      <c r="G48749" s="220"/>
    </row>
    <row r="48750" spans="7:7">
      <c r="G48750" s="220"/>
    </row>
    <row r="48751" spans="7:7">
      <c r="G48751" s="220"/>
    </row>
    <row r="48752" spans="7:7">
      <c r="G48752" s="220"/>
    </row>
    <row r="48753" spans="7:7">
      <c r="G48753" s="220"/>
    </row>
    <row r="48754" spans="7:7">
      <c r="G48754" s="220"/>
    </row>
    <row r="48755" spans="7:7">
      <c r="G48755" s="220"/>
    </row>
    <row r="48756" spans="7:7">
      <c r="G48756" s="220"/>
    </row>
    <row r="48757" spans="7:7">
      <c r="G48757" s="220"/>
    </row>
    <row r="48758" spans="7:7">
      <c r="G48758" s="220"/>
    </row>
    <row r="48759" spans="7:7">
      <c r="G48759" s="220"/>
    </row>
    <row r="48760" spans="7:7">
      <c r="G48760" s="220"/>
    </row>
    <row r="48761" spans="7:7">
      <c r="G48761" s="220"/>
    </row>
    <row r="48762" spans="7:7">
      <c r="G48762" s="220"/>
    </row>
    <row r="48763" spans="7:7">
      <c r="G48763" s="220"/>
    </row>
    <row r="48764" spans="7:7">
      <c r="G48764" s="220"/>
    </row>
    <row r="48765" spans="7:7">
      <c r="G48765" s="220"/>
    </row>
    <row r="48766" spans="7:7">
      <c r="G48766" s="220"/>
    </row>
    <row r="48767" spans="7:7">
      <c r="G48767" s="220"/>
    </row>
    <row r="48768" spans="7:7">
      <c r="G48768" s="220"/>
    </row>
    <row r="48769" spans="7:7">
      <c r="G48769" s="220"/>
    </row>
    <row r="48770" spans="7:7">
      <c r="G48770" s="220"/>
    </row>
    <row r="48771" spans="7:7">
      <c r="G48771" s="220"/>
    </row>
    <row r="48772" spans="7:7">
      <c r="G48772" s="220"/>
    </row>
    <row r="48773" spans="7:7">
      <c r="G48773" s="220"/>
    </row>
    <row r="48774" spans="7:7">
      <c r="G48774" s="220"/>
    </row>
    <row r="48775" spans="7:7">
      <c r="G48775" s="220"/>
    </row>
    <row r="48776" spans="7:7">
      <c r="G48776" s="220"/>
    </row>
    <row r="48777" spans="7:7">
      <c r="G48777" s="220"/>
    </row>
    <row r="48778" spans="7:7">
      <c r="G48778" s="220"/>
    </row>
    <row r="48779" spans="7:7">
      <c r="G48779" s="220"/>
    </row>
    <row r="48780" spans="7:7">
      <c r="G48780" s="220"/>
    </row>
    <row r="48781" spans="7:7">
      <c r="G48781" s="220"/>
    </row>
    <row r="48782" spans="7:7">
      <c r="G48782" s="220"/>
    </row>
    <row r="48783" spans="7:7">
      <c r="G48783" s="220"/>
    </row>
    <row r="48784" spans="7:7">
      <c r="G48784" s="220"/>
    </row>
    <row r="48785" spans="7:7">
      <c r="G48785" s="220"/>
    </row>
    <row r="48786" spans="7:7">
      <c r="G48786" s="220"/>
    </row>
    <row r="48787" spans="7:7">
      <c r="G48787" s="220"/>
    </row>
    <row r="48788" spans="7:7">
      <c r="G48788" s="220"/>
    </row>
    <row r="48789" spans="7:7">
      <c r="G48789" s="220"/>
    </row>
    <row r="48790" spans="7:7">
      <c r="G48790" s="220"/>
    </row>
    <row r="48791" spans="7:7">
      <c r="G48791" s="220"/>
    </row>
    <row r="48792" spans="7:7">
      <c r="G48792" s="220"/>
    </row>
    <row r="48793" spans="7:7">
      <c r="G48793" s="220"/>
    </row>
    <row r="48794" spans="7:7">
      <c r="G48794" s="220"/>
    </row>
    <row r="48795" spans="7:7">
      <c r="G48795" s="220"/>
    </row>
    <row r="48796" spans="7:7">
      <c r="G48796" s="220"/>
    </row>
    <row r="48797" spans="7:7">
      <c r="G48797" s="220"/>
    </row>
    <row r="48798" spans="7:7">
      <c r="G48798" s="220"/>
    </row>
    <row r="48799" spans="7:7">
      <c r="G48799" s="220"/>
    </row>
    <row r="48800" spans="7:7">
      <c r="G48800" s="220"/>
    </row>
    <row r="48801" spans="7:7">
      <c r="G48801" s="220"/>
    </row>
    <row r="48802" spans="7:7">
      <c r="G48802" s="220"/>
    </row>
    <row r="48803" spans="7:7">
      <c r="G48803" s="220"/>
    </row>
    <row r="48804" spans="7:7">
      <c r="G48804" s="220"/>
    </row>
    <row r="48805" spans="7:7">
      <c r="G48805" s="220"/>
    </row>
    <row r="48806" spans="7:7">
      <c r="G48806" s="220"/>
    </row>
    <row r="48807" spans="7:7">
      <c r="G48807" s="220"/>
    </row>
    <row r="48808" spans="7:7">
      <c r="G48808" s="220"/>
    </row>
    <row r="48809" spans="7:7">
      <c r="G48809" s="220"/>
    </row>
    <row r="48810" spans="7:7">
      <c r="G48810" s="220"/>
    </row>
    <row r="48811" spans="7:7">
      <c r="G48811" s="220"/>
    </row>
    <row r="48812" spans="7:7">
      <c r="G48812" s="220"/>
    </row>
    <row r="48813" spans="7:7">
      <c r="G48813" s="220"/>
    </row>
    <row r="48814" spans="7:7">
      <c r="G48814" s="220"/>
    </row>
    <row r="48815" spans="7:7">
      <c r="G48815" s="220"/>
    </row>
    <row r="48816" spans="7:7">
      <c r="G48816" s="220"/>
    </row>
    <row r="48817" spans="7:7">
      <c r="G48817" s="220"/>
    </row>
    <row r="48818" spans="7:7">
      <c r="G48818" s="220"/>
    </row>
    <row r="48819" spans="7:7">
      <c r="G48819" s="220"/>
    </row>
    <row r="48820" spans="7:7">
      <c r="G48820" s="220"/>
    </row>
    <row r="48821" spans="7:7">
      <c r="G48821" s="220"/>
    </row>
    <row r="48822" spans="7:7">
      <c r="G48822" s="220"/>
    </row>
    <row r="48823" spans="7:7">
      <c r="G48823" s="220"/>
    </row>
    <row r="48824" spans="7:7">
      <c r="G48824" s="220"/>
    </row>
    <row r="48825" spans="7:7">
      <c r="G48825" s="220"/>
    </row>
    <row r="48826" spans="7:7">
      <c r="G48826" s="220"/>
    </row>
    <row r="48827" spans="7:7">
      <c r="G48827" s="220"/>
    </row>
    <row r="48828" spans="7:7">
      <c r="G48828" s="220"/>
    </row>
    <row r="48829" spans="7:7">
      <c r="G48829" s="220"/>
    </row>
    <row r="48830" spans="7:7">
      <c r="G48830" s="220"/>
    </row>
    <row r="48831" spans="7:7">
      <c r="G48831" s="220"/>
    </row>
    <row r="48832" spans="7:7">
      <c r="G48832" s="220"/>
    </row>
    <row r="48833" spans="7:7">
      <c r="G48833" s="220"/>
    </row>
    <row r="48834" spans="7:7">
      <c r="G48834" s="220"/>
    </row>
    <row r="48835" spans="7:7">
      <c r="G48835" s="220"/>
    </row>
    <row r="48836" spans="7:7">
      <c r="G48836" s="220"/>
    </row>
    <row r="48837" spans="7:7">
      <c r="G48837" s="220"/>
    </row>
    <row r="48838" spans="7:7">
      <c r="G48838" s="220"/>
    </row>
    <row r="48839" spans="7:7">
      <c r="G48839" s="220"/>
    </row>
    <row r="48840" spans="7:7">
      <c r="G48840" s="220"/>
    </row>
    <row r="48841" spans="7:7">
      <c r="G48841" s="220"/>
    </row>
    <row r="48842" spans="7:7">
      <c r="G48842" s="220"/>
    </row>
    <row r="48843" spans="7:7">
      <c r="G48843" s="220"/>
    </row>
    <row r="48844" spans="7:7">
      <c r="G48844" s="220"/>
    </row>
    <row r="48845" spans="7:7">
      <c r="G48845" s="220"/>
    </row>
    <row r="48846" spans="7:7">
      <c r="G48846" s="220"/>
    </row>
    <row r="48847" spans="7:7">
      <c r="G48847" s="220"/>
    </row>
    <row r="48848" spans="7:7">
      <c r="G48848" s="220"/>
    </row>
    <row r="48849" spans="7:7">
      <c r="G48849" s="220"/>
    </row>
    <row r="48850" spans="7:7">
      <c r="G48850" s="220"/>
    </row>
    <row r="48851" spans="7:7">
      <c r="G48851" s="220"/>
    </row>
    <row r="48852" spans="7:7">
      <c r="G48852" s="220"/>
    </row>
    <row r="48853" spans="7:7">
      <c r="G48853" s="220"/>
    </row>
    <row r="48854" spans="7:7">
      <c r="G48854" s="220"/>
    </row>
    <row r="48855" spans="7:7">
      <c r="G48855" s="220"/>
    </row>
    <row r="48856" spans="7:7">
      <c r="G48856" s="220"/>
    </row>
    <row r="48857" spans="7:7">
      <c r="G48857" s="220"/>
    </row>
    <row r="48858" spans="7:7">
      <c r="G48858" s="220"/>
    </row>
    <row r="48859" spans="7:7">
      <c r="G48859" s="220"/>
    </row>
    <row r="48860" spans="7:7">
      <c r="G48860" s="220"/>
    </row>
    <row r="48861" spans="7:7">
      <c r="G48861" s="220"/>
    </row>
    <row r="48862" spans="7:7">
      <c r="G48862" s="220"/>
    </row>
    <row r="48863" spans="7:7">
      <c r="G48863" s="220"/>
    </row>
    <row r="48864" spans="7:7">
      <c r="G48864" s="220"/>
    </row>
    <row r="48865" spans="7:7">
      <c r="G48865" s="220"/>
    </row>
    <row r="48866" spans="7:7">
      <c r="G48866" s="220"/>
    </row>
    <row r="48867" spans="7:7">
      <c r="G48867" s="220"/>
    </row>
    <row r="48868" spans="7:7">
      <c r="G48868" s="220"/>
    </row>
    <row r="48869" spans="7:7">
      <c r="G48869" s="220"/>
    </row>
    <row r="48870" spans="7:7">
      <c r="G48870" s="220"/>
    </row>
    <row r="48871" spans="7:7">
      <c r="G48871" s="220"/>
    </row>
    <row r="48872" spans="7:7">
      <c r="G48872" s="220"/>
    </row>
    <row r="48873" spans="7:7">
      <c r="G48873" s="220"/>
    </row>
    <row r="48874" spans="7:7">
      <c r="G48874" s="220"/>
    </row>
    <row r="48875" spans="7:7">
      <c r="G48875" s="220"/>
    </row>
    <row r="48876" spans="7:7">
      <c r="G48876" s="220"/>
    </row>
    <row r="48877" spans="7:7">
      <c r="G48877" s="220"/>
    </row>
    <row r="48878" spans="7:7">
      <c r="G48878" s="220"/>
    </row>
    <row r="48879" spans="7:7">
      <c r="G48879" s="220"/>
    </row>
    <row r="48880" spans="7:7">
      <c r="G48880" s="220"/>
    </row>
    <row r="48881" spans="7:7">
      <c r="G48881" s="220"/>
    </row>
    <row r="48882" spans="7:7">
      <c r="G48882" s="220"/>
    </row>
    <row r="48883" spans="7:7">
      <c r="G48883" s="220"/>
    </row>
    <row r="48884" spans="7:7">
      <c r="G48884" s="220"/>
    </row>
    <row r="48885" spans="7:7">
      <c r="G48885" s="220"/>
    </row>
    <row r="48886" spans="7:7">
      <c r="G48886" s="220"/>
    </row>
    <row r="48887" spans="7:7">
      <c r="G48887" s="220"/>
    </row>
    <row r="48888" spans="7:7">
      <c r="G48888" s="220"/>
    </row>
    <row r="48889" spans="7:7">
      <c r="G48889" s="220"/>
    </row>
    <row r="48890" spans="7:7">
      <c r="G48890" s="220"/>
    </row>
    <row r="48891" spans="7:7">
      <c r="G48891" s="220"/>
    </row>
    <row r="48892" spans="7:7">
      <c r="G48892" s="220"/>
    </row>
    <row r="48893" spans="7:7">
      <c r="G48893" s="220"/>
    </row>
    <row r="48894" spans="7:7">
      <c r="G48894" s="220"/>
    </row>
    <row r="48895" spans="7:7">
      <c r="G48895" s="220"/>
    </row>
    <row r="48896" spans="7:7">
      <c r="G48896" s="220"/>
    </row>
    <row r="48897" spans="7:7">
      <c r="G48897" s="220"/>
    </row>
    <row r="48898" spans="7:7">
      <c r="G48898" s="220"/>
    </row>
    <row r="48899" spans="7:7">
      <c r="G48899" s="220"/>
    </row>
    <row r="48900" spans="7:7">
      <c r="G48900" s="220"/>
    </row>
    <row r="48901" spans="7:7">
      <c r="G48901" s="220"/>
    </row>
    <row r="48902" spans="7:7">
      <c r="G48902" s="220"/>
    </row>
    <row r="48903" spans="7:7">
      <c r="G48903" s="220"/>
    </row>
    <row r="48904" spans="7:7">
      <c r="G48904" s="220"/>
    </row>
    <row r="48905" spans="7:7">
      <c r="G48905" s="220"/>
    </row>
    <row r="48906" spans="7:7">
      <c r="G48906" s="220"/>
    </row>
    <row r="48907" spans="7:7">
      <c r="G48907" s="220"/>
    </row>
    <row r="48908" spans="7:7">
      <c r="G48908" s="220"/>
    </row>
    <row r="48909" spans="7:7">
      <c r="G48909" s="220"/>
    </row>
    <row r="48910" spans="7:7">
      <c r="G48910" s="220"/>
    </row>
    <row r="48911" spans="7:7">
      <c r="G48911" s="220"/>
    </row>
    <row r="48912" spans="7:7">
      <c r="G48912" s="220"/>
    </row>
    <row r="48913" spans="7:7">
      <c r="G48913" s="220"/>
    </row>
    <row r="48914" spans="7:7">
      <c r="G48914" s="220"/>
    </row>
    <row r="48915" spans="7:7">
      <c r="G48915" s="220"/>
    </row>
    <row r="48916" spans="7:7">
      <c r="G48916" s="220"/>
    </row>
    <row r="48917" spans="7:7">
      <c r="G48917" s="220"/>
    </row>
    <row r="48918" spans="7:7">
      <c r="G48918" s="220"/>
    </row>
    <row r="48919" spans="7:7">
      <c r="G48919" s="220"/>
    </row>
    <row r="48920" spans="7:7">
      <c r="G48920" s="220"/>
    </row>
    <row r="48921" spans="7:7">
      <c r="G48921" s="220"/>
    </row>
    <row r="48922" spans="7:7">
      <c r="G48922" s="220"/>
    </row>
    <row r="48923" spans="7:7">
      <c r="G48923" s="220"/>
    </row>
    <row r="48924" spans="7:7">
      <c r="G48924" s="220"/>
    </row>
    <row r="48925" spans="7:7">
      <c r="G48925" s="220"/>
    </row>
    <row r="48926" spans="7:7">
      <c r="G48926" s="220"/>
    </row>
    <row r="48927" spans="7:7">
      <c r="G48927" s="220"/>
    </row>
    <row r="48928" spans="7:7">
      <c r="G48928" s="220"/>
    </row>
    <row r="48929" spans="7:7">
      <c r="G48929" s="220"/>
    </row>
    <row r="48930" spans="7:7">
      <c r="G48930" s="220"/>
    </row>
    <row r="48931" spans="7:7">
      <c r="G48931" s="220"/>
    </row>
    <row r="48932" spans="7:7">
      <c r="G48932" s="220"/>
    </row>
    <row r="48933" spans="7:7">
      <c r="G48933" s="220"/>
    </row>
    <row r="48934" spans="7:7">
      <c r="G48934" s="220"/>
    </row>
    <row r="48935" spans="7:7">
      <c r="G48935" s="220"/>
    </row>
    <row r="48936" spans="7:7">
      <c r="G48936" s="220"/>
    </row>
    <row r="48937" spans="7:7">
      <c r="G48937" s="220"/>
    </row>
    <row r="48938" spans="7:7">
      <c r="G48938" s="220"/>
    </row>
    <row r="48939" spans="7:7">
      <c r="G48939" s="220"/>
    </row>
    <row r="48940" spans="7:7">
      <c r="G48940" s="220"/>
    </row>
    <row r="48941" spans="7:7">
      <c r="G48941" s="220"/>
    </row>
    <row r="48942" spans="7:7">
      <c r="G48942" s="220"/>
    </row>
    <row r="48943" spans="7:7">
      <c r="G48943" s="220"/>
    </row>
    <row r="48944" spans="7:7">
      <c r="G48944" s="220"/>
    </row>
    <row r="48945" spans="7:7">
      <c r="G48945" s="220"/>
    </row>
    <row r="48946" spans="7:7">
      <c r="G48946" s="220"/>
    </row>
    <row r="48947" spans="7:7">
      <c r="G48947" s="220"/>
    </row>
    <row r="48948" spans="7:7">
      <c r="G48948" s="220"/>
    </row>
    <row r="48949" spans="7:7">
      <c r="G48949" s="220"/>
    </row>
    <row r="48950" spans="7:7">
      <c r="G48950" s="220"/>
    </row>
    <row r="48951" spans="7:7">
      <c r="G48951" s="220"/>
    </row>
    <row r="48952" spans="7:7">
      <c r="G48952" s="220"/>
    </row>
    <row r="48953" spans="7:7">
      <c r="G48953" s="220"/>
    </row>
    <row r="48954" spans="7:7">
      <c r="G48954" s="220"/>
    </row>
    <row r="48955" spans="7:7">
      <c r="G48955" s="220"/>
    </row>
    <row r="48956" spans="7:7">
      <c r="G48956" s="220"/>
    </row>
    <row r="48957" spans="7:7">
      <c r="G48957" s="220"/>
    </row>
    <row r="48958" spans="7:7">
      <c r="G48958" s="220"/>
    </row>
    <row r="48959" spans="7:7">
      <c r="G48959" s="220"/>
    </row>
    <row r="48960" spans="7:7">
      <c r="G48960" s="220"/>
    </row>
    <row r="48961" spans="7:7">
      <c r="G48961" s="220"/>
    </row>
    <row r="48962" spans="7:7">
      <c r="G48962" s="220"/>
    </row>
    <row r="48963" spans="7:7">
      <c r="G48963" s="220"/>
    </row>
    <row r="48964" spans="7:7">
      <c r="G48964" s="220"/>
    </row>
    <row r="48965" spans="7:7">
      <c r="G48965" s="220"/>
    </row>
    <row r="48966" spans="7:7">
      <c r="G48966" s="220"/>
    </row>
    <row r="48967" spans="7:7">
      <c r="G48967" s="220"/>
    </row>
    <row r="48968" spans="7:7">
      <c r="G48968" s="220"/>
    </row>
    <row r="48969" spans="7:7">
      <c r="G48969" s="220"/>
    </row>
    <row r="48970" spans="7:7">
      <c r="G48970" s="220"/>
    </row>
    <row r="48971" spans="7:7">
      <c r="G48971" s="220"/>
    </row>
    <row r="48972" spans="7:7">
      <c r="G48972" s="220"/>
    </row>
    <row r="48973" spans="7:7">
      <c r="G48973" s="220"/>
    </row>
    <row r="48974" spans="7:7">
      <c r="G48974" s="220"/>
    </row>
    <row r="48975" spans="7:7">
      <c r="G48975" s="220"/>
    </row>
    <row r="48976" spans="7:7">
      <c r="G48976" s="220"/>
    </row>
    <row r="48977" spans="7:7">
      <c r="G48977" s="220"/>
    </row>
    <row r="48978" spans="7:7">
      <c r="G48978" s="220"/>
    </row>
    <row r="48979" spans="7:7">
      <c r="G48979" s="220"/>
    </row>
    <row r="48980" spans="7:7">
      <c r="G48980" s="220"/>
    </row>
    <row r="48981" spans="7:7">
      <c r="G48981" s="220"/>
    </row>
    <row r="48982" spans="7:7">
      <c r="G48982" s="220"/>
    </row>
    <row r="48983" spans="7:7">
      <c r="G48983" s="220"/>
    </row>
    <row r="48984" spans="7:7">
      <c r="G48984" s="220"/>
    </row>
    <row r="48985" spans="7:7">
      <c r="G48985" s="220"/>
    </row>
    <row r="48986" spans="7:7">
      <c r="G48986" s="220"/>
    </row>
    <row r="48987" spans="7:7">
      <c r="G48987" s="220"/>
    </row>
    <row r="48988" spans="7:7">
      <c r="G48988" s="220"/>
    </row>
    <row r="48989" spans="7:7">
      <c r="G48989" s="220"/>
    </row>
    <row r="48990" spans="7:7">
      <c r="G48990" s="220"/>
    </row>
    <row r="48991" spans="7:7">
      <c r="G48991" s="220"/>
    </row>
    <row r="48992" spans="7:7">
      <c r="G48992" s="220"/>
    </row>
    <row r="48993" spans="7:7">
      <c r="G48993" s="220"/>
    </row>
    <row r="48994" spans="7:7">
      <c r="G48994" s="220"/>
    </row>
    <row r="48995" spans="7:7">
      <c r="G48995" s="220"/>
    </row>
    <row r="48996" spans="7:7">
      <c r="G48996" s="220"/>
    </row>
    <row r="48997" spans="7:7">
      <c r="G48997" s="220"/>
    </row>
    <row r="48998" spans="7:7">
      <c r="G48998" s="220"/>
    </row>
    <row r="48999" spans="7:7">
      <c r="G48999" s="220"/>
    </row>
    <row r="49000" spans="7:7">
      <c r="G49000" s="220"/>
    </row>
    <row r="49001" spans="7:7">
      <c r="G49001" s="220"/>
    </row>
    <row r="49002" spans="7:7">
      <c r="G49002" s="220"/>
    </row>
    <row r="49003" spans="7:7">
      <c r="G49003" s="220"/>
    </row>
    <row r="49004" spans="7:7">
      <c r="G49004" s="220"/>
    </row>
    <row r="49005" spans="7:7">
      <c r="G49005" s="220"/>
    </row>
    <row r="49006" spans="7:7">
      <c r="G49006" s="220"/>
    </row>
    <row r="49007" spans="7:7">
      <c r="G49007" s="220"/>
    </row>
    <row r="49008" spans="7:7">
      <c r="G49008" s="220"/>
    </row>
    <row r="49009" spans="7:7">
      <c r="G49009" s="220"/>
    </row>
    <row r="49010" spans="7:7">
      <c r="G49010" s="220"/>
    </row>
    <row r="49011" spans="7:7">
      <c r="G49011" s="220"/>
    </row>
    <row r="49012" spans="7:7">
      <c r="G49012" s="220"/>
    </row>
    <row r="49013" spans="7:7">
      <c r="G49013" s="220"/>
    </row>
    <row r="49014" spans="7:7">
      <c r="G49014" s="220"/>
    </row>
    <row r="49015" spans="7:7">
      <c r="G49015" s="220"/>
    </row>
    <row r="49016" spans="7:7">
      <c r="G49016" s="220"/>
    </row>
    <row r="49017" spans="7:7">
      <c r="G49017" s="220"/>
    </row>
    <row r="49018" spans="7:7">
      <c r="G49018" s="220"/>
    </row>
    <row r="49019" spans="7:7">
      <c r="G49019" s="220"/>
    </row>
    <row r="49020" spans="7:7">
      <c r="G49020" s="220"/>
    </row>
    <row r="49021" spans="7:7">
      <c r="G49021" s="220"/>
    </row>
    <row r="49022" spans="7:7">
      <c r="G49022" s="220"/>
    </row>
    <row r="49023" spans="7:7">
      <c r="G49023" s="220"/>
    </row>
    <row r="49024" spans="7:7">
      <c r="G49024" s="220"/>
    </row>
    <row r="49025" spans="7:7">
      <c r="G49025" s="220"/>
    </row>
    <row r="49026" spans="7:7">
      <c r="G49026" s="220"/>
    </row>
    <row r="49027" spans="7:7">
      <c r="G49027" s="220"/>
    </row>
    <row r="49028" spans="7:7">
      <c r="G49028" s="220"/>
    </row>
    <row r="49029" spans="7:7">
      <c r="G49029" s="220"/>
    </row>
    <row r="49030" spans="7:7">
      <c r="G49030" s="220"/>
    </row>
    <row r="49031" spans="7:7">
      <c r="G49031" s="220"/>
    </row>
    <row r="49032" spans="7:7">
      <c r="G49032" s="220"/>
    </row>
    <row r="49033" spans="7:7">
      <c r="G49033" s="220"/>
    </row>
    <row r="49034" spans="7:7">
      <c r="G49034" s="220"/>
    </row>
    <row r="49035" spans="7:7">
      <c r="G49035" s="220"/>
    </row>
    <row r="49036" spans="7:7">
      <c r="G49036" s="220"/>
    </row>
    <row r="49037" spans="7:7">
      <c r="G49037" s="220"/>
    </row>
    <row r="49038" spans="7:7">
      <c r="G49038" s="220"/>
    </row>
    <row r="49039" spans="7:7">
      <c r="G49039" s="220"/>
    </row>
    <row r="49040" spans="7:7">
      <c r="G49040" s="220"/>
    </row>
    <row r="49041" spans="7:7">
      <c r="G49041" s="220"/>
    </row>
    <row r="49042" spans="7:7">
      <c r="G49042" s="220"/>
    </row>
    <row r="49043" spans="7:7">
      <c r="G49043" s="220"/>
    </row>
    <row r="49044" spans="7:7">
      <c r="G49044" s="220"/>
    </row>
    <row r="49045" spans="7:7">
      <c r="G49045" s="220"/>
    </row>
    <row r="49046" spans="7:7">
      <c r="G49046" s="220"/>
    </row>
    <row r="49047" spans="7:7">
      <c r="G49047" s="220"/>
    </row>
    <row r="49048" spans="7:7">
      <c r="G49048" s="220"/>
    </row>
    <row r="49049" spans="7:7">
      <c r="G49049" s="220"/>
    </row>
    <row r="49050" spans="7:7">
      <c r="G49050" s="220"/>
    </row>
    <row r="49051" spans="7:7">
      <c r="G49051" s="220"/>
    </row>
    <row r="49052" spans="7:7">
      <c r="G49052" s="220"/>
    </row>
    <row r="49053" spans="7:7">
      <c r="G49053" s="220"/>
    </row>
    <row r="49054" spans="7:7">
      <c r="G49054" s="220"/>
    </row>
    <row r="49055" spans="7:7">
      <c r="G49055" s="220"/>
    </row>
    <row r="49056" spans="7:7">
      <c r="G49056" s="220"/>
    </row>
    <row r="49057" spans="7:7">
      <c r="G49057" s="220"/>
    </row>
    <row r="49058" spans="7:7">
      <c r="G49058" s="220"/>
    </row>
    <row r="49059" spans="7:7">
      <c r="G49059" s="220"/>
    </row>
    <row r="49060" spans="7:7">
      <c r="G49060" s="220"/>
    </row>
    <row r="49061" spans="7:7">
      <c r="G49061" s="220"/>
    </row>
    <row r="49062" spans="7:7">
      <c r="G49062" s="220"/>
    </row>
    <row r="49063" spans="7:7">
      <c r="G49063" s="220"/>
    </row>
    <row r="49064" spans="7:7">
      <c r="G49064" s="220"/>
    </row>
    <row r="49065" spans="7:7">
      <c r="G49065" s="220"/>
    </row>
    <row r="49066" spans="7:7">
      <c r="G49066" s="220"/>
    </row>
    <row r="49067" spans="7:7">
      <c r="G49067" s="220"/>
    </row>
    <row r="49068" spans="7:7">
      <c r="G49068" s="220"/>
    </row>
    <row r="49069" spans="7:7">
      <c r="G49069" s="220"/>
    </row>
    <row r="49070" spans="7:7">
      <c r="G49070" s="220"/>
    </row>
    <row r="49071" spans="7:7">
      <c r="G49071" s="220"/>
    </row>
    <row r="49072" spans="7:7">
      <c r="G49072" s="220"/>
    </row>
    <row r="49073" spans="7:7">
      <c r="G49073" s="220"/>
    </row>
    <row r="49074" spans="7:7">
      <c r="G49074" s="220"/>
    </row>
    <row r="49075" spans="7:7">
      <c r="G49075" s="220"/>
    </row>
    <row r="49076" spans="7:7">
      <c r="G49076" s="220"/>
    </row>
    <row r="49077" spans="7:7">
      <c r="G49077" s="220"/>
    </row>
    <row r="49078" spans="7:7">
      <c r="G49078" s="220"/>
    </row>
    <row r="49079" spans="7:7">
      <c r="G49079" s="220"/>
    </row>
    <row r="49080" spans="7:7">
      <c r="G49080" s="220"/>
    </row>
    <row r="49081" spans="7:7">
      <c r="G49081" s="220"/>
    </row>
    <row r="49082" spans="7:7">
      <c r="G49082" s="220"/>
    </row>
    <row r="49083" spans="7:7">
      <c r="G49083" s="220"/>
    </row>
    <row r="49084" spans="7:7">
      <c r="G49084" s="220"/>
    </row>
    <row r="49085" spans="7:7">
      <c r="G49085" s="220"/>
    </row>
    <row r="49086" spans="7:7">
      <c r="G49086" s="220"/>
    </row>
    <row r="49087" spans="7:7">
      <c r="G49087" s="220"/>
    </row>
    <row r="49088" spans="7:7">
      <c r="G49088" s="220"/>
    </row>
    <row r="49089" spans="7:7">
      <c r="G49089" s="220"/>
    </row>
    <row r="49090" spans="7:7">
      <c r="G49090" s="220"/>
    </row>
    <row r="49091" spans="7:7">
      <c r="G49091" s="220"/>
    </row>
    <row r="49092" spans="7:7">
      <c r="G49092" s="220"/>
    </row>
    <row r="49093" spans="7:7">
      <c r="G49093" s="220"/>
    </row>
    <row r="49094" spans="7:7">
      <c r="G49094" s="220"/>
    </row>
    <row r="49095" spans="7:7">
      <c r="G49095" s="220"/>
    </row>
    <row r="49096" spans="7:7">
      <c r="G49096" s="220"/>
    </row>
    <row r="49097" spans="7:7">
      <c r="G49097" s="220"/>
    </row>
    <row r="49098" spans="7:7">
      <c r="G49098" s="220"/>
    </row>
    <row r="49099" spans="7:7">
      <c r="G49099" s="220"/>
    </row>
    <row r="49100" spans="7:7">
      <c r="G49100" s="220"/>
    </row>
    <row r="49101" spans="7:7">
      <c r="G49101" s="220"/>
    </row>
    <row r="49102" spans="7:7">
      <c r="G49102" s="220"/>
    </row>
    <row r="49103" spans="7:7">
      <c r="G49103" s="220"/>
    </row>
    <row r="49104" spans="7:7">
      <c r="G49104" s="220"/>
    </row>
    <row r="49105" spans="7:7">
      <c r="G49105" s="220"/>
    </row>
    <row r="49106" spans="7:7">
      <c r="G49106" s="220"/>
    </row>
    <row r="49107" spans="7:7">
      <c r="G49107" s="220"/>
    </row>
    <row r="49108" spans="7:7">
      <c r="G49108" s="220"/>
    </row>
    <row r="49109" spans="7:7">
      <c r="G49109" s="220"/>
    </row>
    <row r="49110" spans="7:7">
      <c r="G49110" s="220"/>
    </row>
    <row r="49111" spans="7:7">
      <c r="G49111" s="220"/>
    </row>
    <row r="49112" spans="7:7">
      <c r="G49112" s="220"/>
    </row>
    <row r="49113" spans="7:7">
      <c r="G49113" s="220"/>
    </row>
    <row r="49114" spans="7:7">
      <c r="G49114" s="220"/>
    </row>
    <row r="49115" spans="7:7">
      <c r="G49115" s="220"/>
    </row>
    <row r="49116" spans="7:7">
      <c r="G49116" s="220"/>
    </row>
    <row r="49117" spans="7:7">
      <c r="G49117" s="220"/>
    </row>
    <row r="49118" spans="7:7">
      <c r="G49118" s="220"/>
    </row>
    <row r="49119" spans="7:7">
      <c r="G49119" s="220"/>
    </row>
    <row r="49120" spans="7:7">
      <c r="G49120" s="220"/>
    </row>
    <row r="49121" spans="7:7">
      <c r="G49121" s="220"/>
    </row>
    <row r="49122" spans="7:7">
      <c r="G49122" s="220"/>
    </row>
    <row r="49123" spans="7:7">
      <c r="G49123" s="220"/>
    </row>
    <row r="49124" spans="7:7">
      <c r="G49124" s="220"/>
    </row>
    <row r="49125" spans="7:7">
      <c r="G49125" s="220"/>
    </row>
    <row r="49126" spans="7:7">
      <c r="G49126" s="220"/>
    </row>
    <row r="49127" spans="7:7">
      <c r="G49127" s="220"/>
    </row>
    <row r="49128" spans="7:7">
      <c r="G49128" s="220"/>
    </row>
    <row r="49129" spans="7:7">
      <c r="G49129" s="220"/>
    </row>
    <row r="49130" spans="7:7">
      <c r="G49130" s="220"/>
    </row>
    <row r="49131" spans="7:7">
      <c r="G49131" s="220"/>
    </row>
    <row r="49132" spans="7:7">
      <c r="G49132" s="220"/>
    </row>
    <row r="49133" spans="7:7">
      <c r="G49133" s="220"/>
    </row>
    <row r="49134" spans="7:7">
      <c r="G49134" s="220"/>
    </row>
    <row r="49135" spans="7:7">
      <c r="G49135" s="220"/>
    </row>
    <row r="49136" spans="7:7">
      <c r="G49136" s="220"/>
    </row>
    <row r="49137" spans="7:7">
      <c r="G49137" s="220"/>
    </row>
    <row r="49138" spans="7:7">
      <c r="G49138" s="220"/>
    </row>
    <row r="49139" spans="7:7">
      <c r="G49139" s="220"/>
    </row>
    <row r="49140" spans="7:7">
      <c r="G49140" s="220"/>
    </row>
    <row r="49141" spans="7:7">
      <c r="G49141" s="220"/>
    </row>
    <row r="49142" spans="7:7">
      <c r="G49142" s="220"/>
    </row>
    <row r="49143" spans="7:7">
      <c r="G49143" s="220"/>
    </row>
    <row r="49144" spans="7:7">
      <c r="G49144" s="220"/>
    </row>
    <row r="49145" spans="7:7">
      <c r="G49145" s="220"/>
    </row>
    <row r="49146" spans="7:7">
      <c r="G49146" s="220"/>
    </row>
    <row r="49147" spans="7:7">
      <c r="G49147" s="220"/>
    </row>
    <row r="49148" spans="7:7">
      <c r="G49148" s="220"/>
    </row>
    <row r="49149" spans="7:7">
      <c r="G49149" s="220"/>
    </row>
    <row r="49150" spans="7:7">
      <c r="G49150" s="220"/>
    </row>
    <row r="49151" spans="7:7">
      <c r="G49151" s="220"/>
    </row>
    <row r="49152" spans="7:7">
      <c r="G49152" s="220"/>
    </row>
    <row r="49153" spans="7:7">
      <c r="G49153" s="220"/>
    </row>
    <row r="49154" spans="7:7">
      <c r="G49154" s="220"/>
    </row>
    <row r="49155" spans="7:7">
      <c r="G49155" s="220"/>
    </row>
    <row r="49156" spans="7:7">
      <c r="G49156" s="220"/>
    </row>
    <row r="49157" spans="7:7">
      <c r="G49157" s="220"/>
    </row>
    <row r="49158" spans="7:7">
      <c r="G49158" s="220"/>
    </row>
    <row r="49159" spans="7:7">
      <c r="G49159" s="220"/>
    </row>
    <row r="49160" spans="7:7">
      <c r="G49160" s="220"/>
    </row>
    <row r="49161" spans="7:7">
      <c r="G49161" s="220"/>
    </row>
    <row r="49162" spans="7:7">
      <c r="G49162" s="220"/>
    </row>
    <row r="49163" spans="7:7">
      <c r="G49163" s="220"/>
    </row>
    <row r="49164" spans="7:7">
      <c r="G49164" s="220"/>
    </row>
    <row r="49165" spans="7:7">
      <c r="G49165" s="220"/>
    </row>
    <row r="49166" spans="7:7">
      <c r="G49166" s="220"/>
    </row>
    <row r="49167" spans="7:7">
      <c r="G49167" s="220"/>
    </row>
    <row r="49168" spans="7:7">
      <c r="G49168" s="220"/>
    </row>
    <row r="49169" spans="7:7">
      <c r="G49169" s="220"/>
    </row>
    <row r="49170" spans="7:7">
      <c r="G49170" s="220"/>
    </row>
    <row r="49171" spans="7:7">
      <c r="G49171" s="220"/>
    </row>
    <row r="49172" spans="7:7">
      <c r="G49172" s="220"/>
    </row>
    <row r="49173" spans="7:7">
      <c r="G49173" s="220"/>
    </row>
    <row r="49174" spans="7:7">
      <c r="G49174" s="220"/>
    </row>
    <row r="49175" spans="7:7">
      <c r="G49175" s="220"/>
    </row>
    <row r="49176" spans="7:7">
      <c r="G49176" s="220"/>
    </row>
    <row r="49177" spans="7:7">
      <c r="G49177" s="220"/>
    </row>
    <row r="49178" spans="7:7">
      <c r="G49178" s="220"/>
    </row>
    <row r="49179" spans="7:7">
      <c r="G49179" s="220"/>
    </row>
    <row r="49180" spans="7:7">
      <c r="G49180" s="220"/>
    </row>
    <row r="49181" spans="7:7">
      <c r="G49181" s="220"/>
    </row>
    <row r="49182" spans="7:7">
      <c r="G49182" s="220"/>
    </row>
    <row r="49183" spans="7:7">
      <c r="G49183" s="220"/>
    </row>
    <row r="49184" spans="7:7">
      <c r="G49184" s="220"/>
    </row>
    <row r="49185" spans="7:7">
      <c r="G49185" s="220"/>
    </row>
    <row r="49186" spans="7:7">
      <c r="G49186" s="220"/>
    </row>
    <row r="49187" spans="7:7">
      <c r="G49187" s="220"/>
    </row>
    <row r="49188" spans="7:7">
      <c r="G49188" s="220"/>
    </row>
    <row r="49189" spans="7:7">
      <c r="G49189" s="220"/>
    </row>
    <row r="49190" spans="7:7">
      <c r="G49190" s="220"/>
    </row>
    <row r="49191" spans="7:7">
      <c r="G49191" s="220"/>
    </row>
    <row r="49192" spans="7:7">
      <c r="G49192" s="220"/>
    </row>
    <row r="49193" spans="7:7">
      <c r="G49193" s="220"/>
    </row>
    <row r="49194" spans="7:7">
      <c r="G49194" s="220"/>
    </row>
    <row r="49195" spans="7:7">
      <c r="G49195" s="220"/>
    </row>
    <row r="49196" spans="7:7">
      <c r="G49196" s="220"/>
    </row>
    <row r="49197" spans="7:7">
      <c r="G49197" s="220"/>
    </row>
    <row r="49198" spans="7:7">
      <c r="G49198" s="220"/>
    </row>
    <row r="49199" spans="7:7">
      <c r="G49199" s="220"/>
    </row>
    <row r="49200" spans="7:7">
      <c r="G49200" s="220"/>
    </row>
    <row r="49201" spans="7:7">
      <c r="G49201" s="220"/>
    </row>
    <row r="49202" spans="7:7">
      <c r="G49202" s="220"/>
    </row>
    <row r="49203" spans="7:7">
      <c r="G49203" s="220"/>
    </row>
    <row r="49204" spans="7:7">
      <c r="G49204" s="220"/>
    </row>
    <row r="49205" spans="7:7">
      <c r="G49205" s="220"/>
    </row>
    <row r="49206" spans="7:7">
      <c r="G49206" s="220"/>
    </row>
    <row r="49207" spans="7:7">
      <c r="G49207" s="220"/>
    </row>
    <row r="49208" spans="7:7">
      <c r="G49208" s="220"/>
    </row>
    <row r="49209" spans="7:7">
      <c r="G49209" s="220"/>
    </row>
    <row r="49210" spans="7:7">
      <c r="G49210" s="220"/>
    </row>
    <row r="49211" spans="7:7">
      <c r="G49211" s="220"/>
    </row>
    <row r="49212" spans="7:7">
      <c r="G49212" s="220"/>
    </row>
    <row r="49213" spans="7:7">
      <c r="G49213" s="220"/>
    </row>
    <row r="49214" spans="7:7">
      <c r="G49214" s="220"/>
    </row>
    <row r="49215" spans="7:7">
      <c r="G49215" s="220"/>
    </row>
    <row r="49216" spans="7:7">
      <c r="G49216" s="220"/>
    </row>
    <row r="49217" spans="7:7">
      <c r="G49217" s="220"/>
    </row>
    <row r="49218" spans="7:7">
      <c r="G49218" s="220"/>
    </row>
    <row r="49219" spans="7:7">
      <c r="G49219" s="220"/>
    </row>
    <row r="49220" spans="7:7">
      <c r="G49220" s="220"/>
    </row>
    <row r="49221" spans="7:7">
      <c r="G49221" s="220"/>
    </row>
    <row r="49222" spans="7:7">
      <c r="G49222" s="220"/>
    </row>
    <row r="49223" spans="7:7">
      <c r="G49223" s="220"/>
    </row>
    <row r="49224" spans="7:7">
      <c r="G49224" s="220"/>
    </row>
    <row r="49225" spans="7:7">
      <c r="G49225" s="220"/>
    </row>
    <row r="49226" spans="7:7">
      <c r="G49226" s="220"/>
    </row>
    <row r="49227" spans="7:7">
      <c r="G49227" s="220"/>
    </row>
    <row r="49228" spans="7:7">
      <c r="G49228" s="220"/>
    </row>
    <row r="49229" spans="7:7">
      <c r="G49229" s="220"/>
    </row>
    <row r="49230" spans="7:7">
      <c r="G49230" s="220"/>
    </row>
    <row r="49231" spans="7:7">
      <c r="G49231" s="220"/>
    </row>
    <row r="49232" spans="7:7">
      <c r="G49232" s="220"/>
    </row>
    <row r="49233" spans="7:7">
      <c r="G49233" s="220"/>
    </row>
    <row r="49234" spans="7:7">
      <c r="G49234" s="220"/>
    </row>
    <row r="49235" spans="7:7">
      <c r="G49235" s="220"/>
    </row>
    <row r="49236" spans="7:7">
      <c r="G49236" s="220"/>
    </row>
    <row r="49237" spans="7:7">
      <c r="G49237" s="220"/>
    </row>
    <row r="49238" spans="7:7">
      <c r="G49238" s="220"/>
    </row>
    <row r="49239" spans="7:7">
      <c r="G49239" s="220"/>
    </row>
    <row r="49240" spans="7:7">
      <c r="G49240" s="220"/>
    </row>
    <row r="49241" spans="7:7">
      <c r="G49241" s="220"/>
    </row>
    <row r="49242" spans="7:7">
      <c r="G49242" s="220"/>
    </row>
    <row r="49243" spans="7:7">
      <c r="G49243" s="220"/>
    </row>
    <row r="49244" spans="7:7">
      <c r="G49244" s="220"/>
    </row>
    <row r="49245" spans="7:7">
      <c r="G49245" s="220"/>
    </row>
    <row r="49246" spans="7:7">
      <c r="G49246" s="220"/>
    </row>
    <row r="49247" spans="7:7">
      <c r="G49247" s="220"/>
    </row>
    <row r="49248" spans="7:7">
      <c r="G49248" s="220"/>
    </row>
    <row r="49249" spans="7:7">
      <c r="G49249" s="220"/>
    </row>
    <row r="49250" spans="7:7">
      <c r="G49250" s="220"/>
    </row>
    <row r="49251" spans="7:7">
      <c r="G49251" s="220"/>
    </row>
    <row r="49252" spans="7:7">
      <c r="G49252" s="220"/>
    </row>
    <row r="49253" spans="7:7">
      <c r="G49253" s="220"/>
    </row>
    <row r="49254" spans="7:7">
      <c r="G49254" s="220"/>
    </row>
    <row r="49255" spans="7:7">
      <c r="G49255" s="220"/>
    </row>
    <row r="49256" spans="7:7">
      <c r="G49256" s="220"/>
    </row>
    <row r="49257" spans="7:7">
      <c r="G49257" s="220"/>
    </row>
    <row r="49258" spans="7:7">
      <c r="G49258" s="220"/>
    </row>
    <row r="49259" spans="7:7">
      <c r="G49259" s="220"/>
    </row>
    <row r="49260" spans="7:7">
      <c r="G49260" s="220"/>
    </row>
    <row r="49261" spans="7:7">
      <c r="G49261" s="220"/>
    </row>
    <row r="49262" spans="7:7">
      <c r="G49262" s="220"/>
    </row>
    <row r="49263" spans="7:7">
      <c r="G49263" s="220"/>
    </row>
    <row r="49264" spans="7:7">
      <c r="G49264" s="220"/>
    </row>
    <row r="49265" spans="7:7">
      <c r="G49265" s="220"/>
    </row>
    <row r="49266" spans="7:7">
      <c r="G49266" s="220"/>
    </row>
    <row r="49267" spans="7:7">
      <c r="G49267" s="220"/>
    </row>
    <row r="49268" spans="7:7">
      <c r="G49268" s="220"/>
    </row>
    <row r="49269" spans="7:7">
      <c r="G49269" s="220"/>
    </row>
    <row r="49270" spans="7:7">
      <c r="G49270" s="220"/>
    </row>
    <row r="49271" spans="7:7">
      <c r="G49271" s="220"/>
    </row>
    <row r="49272" spans="7:7">
      <c r="G49272" s="220"/>
    </row>
    <row r="49273" spans="7:7">
      <c r="G49273" s="220"/>
    </row>
    <row r="49274" spans="7:7">
      <c r="G49274" s="220"/>
    </row>
    <row r="49275" spans="7:7">
      <c r="G49275" s="220"/>
    </row>
    <row r="49276" spans="7:7">
      <c r="G49276" s="220"/>
    </row>
    <row r="49277" spans="7:7">
      <c r="G49277" s="220"/>
    </row>
    <row r="49278" spans="7:7">
      <c r="G49278" s="220"/>
    </row>
    <row r="49279" spans="7:7">
      <c r="G49279" s="220"/>
    </row>
    <row r="49280" spans="7:7">
      <c r="G49280" s="220"/>
    </row>
    <row r="49281" spans="7:7">
      <c r="G49281" s="220"/>
    </row>
    <row r="49282" spans="7:7">
      <c r="G49282" s="220"/>
    </row>
    <row r="49283" spans="7:7">
      <c r="G49283" s="220"/>
    </row>
    <row r="49284" spans="7:7">
      <c r="G49284" s="220"/>
    </row>
    <row r="49285" spans="7:7">
      <c r="G49285" s="220"/>
    </row>
    <row r="49286" spans="7:7">
      <c r="G49286" s="220"/>
    </row>
    <row r="49287" spans="7:7">
      <c r="G49287" s="220"/>
    </row>
    <row r="49288" spans="7:7">
      <c r="G49288" s="220"/>
    </row>
    <row r="49289" spans="7:7">
      <c r="G49289" s="220"/>
    </row>
    <row r="49290" spans="7:7">
      <c r="G49290" s="220"/>
    </row>
    <row r="49291" spans="7:7">
      <c r="G49291" s="220"/>
    </row>
    <row r="49292" spans="7:7">
      <c r="G49292" s="220"/>
    </row>
    <row r="49293" spans="7:7">
      <c r="G49293" s="220"/>
    </row>
    <row r="49294" spans="7:7">
      <c r="G49294" s="220"/>
    </row>
    <row r="49295" spans="7:7">
      <c r="G49295" s="220"/>
    </row>
    <row r="49296" spans="7:7">
      <c r="G49296" s="220"/>
    </row>
    <row r="49297" spans="7:7">
      <c r="G49297" s="220"/>
    </row>
    <row r="49298" spans="7:7">
      <c r="G49298" s="220"/>
    </row>
    <row r="49299" spans="7:7">
      <c r="G49299" s="220"/>
    </row>
    <row r="49300" spans="7:7">
      <c r="G49300" s="220"/>
    </row>
    <row r="49301" spans="7:7">
      <c r="G49301" s="220"/>
    </row>
    <row r="49302" spans="7:7">
      <c r="G49302" s="220"/>
    </row>
    <row r="49303" spans="7:7">
      <c r="G49303" s="220"/>
    </row>
    <row r="49304" spans="7:7">
      <c r="G49304" s="220"/>
    </row>
    <row r="49305" spans="7:7">
      <c r="G49305" s="220"/>
    </row>
    <row r="49306" spans="7:7">
      <c r="G49306" s="220"/>
    </row>
    <row r="49307" spans="7:7">
      <c r="G49307" s="220"/>
    </row>
    <row r="49308" spans="7:7">
      <c r="G49308" s="220"/>
    </row>
    <row r="49309" spans="7:7">
      <c r="G49309" s="220"/>
    </row>
    <row r="49310" spans="7:7">
      <c r="G49310" s="220"/>
    </row>
    <row r="49311" spans="7:7">
      <c r="G49311" s="220"/>
    </row>
    <row r="49312" spans="7:7">
      <c r="G49312" s="220"/>
    </row>
    <row r="49313" spans="7:7">
      <c r="G49313" s="220"/>
    </row>
    <row r="49314" spans="7:7">
      <c r="G49314" s="220"/>
    </row>
    <row r="49315" spans="7:7">
      <c r="G49315" s="220"/>
    </row>
    <row r="49316" spans="7:7">
      <c r="G49316" s="220"/>
    </row>
    <row r="49317" spans="7:7">
      <c r="G49317" s="220"/>
    </row>
    <row r="49318" spans="7:7">
      <c r="G49318" s="220"/>
    </row>
    <row r="49319" spans="7:7">
      <c r="G49319" s="220"/>
    </row>
    <row r="49320" spans="7:7">
      <c r="G49320" s="220"/>
    </row>
    <row r="49321" spans="7:7">
      <c r="G49321" s="220"/>
    </row>
    <row r="49322" spans="7:7">
      <c r="G49322" s="220"/>
    </row>
    <row r="49323" spans="7:7">
      <c r="G49323" s="220"/>
    </row>
    <row r="49324" spans="7:7">
      <c r="G49324" s="220"/>
    </row>
    <row r="49325" spans="7:7">
      <c r="G49325" s="220"/>
    </row>
    <row r="49326" spans="7:7">
      <c r="G49326" s="220"/>
    </row>
    <row r="49327" spans="7:7">
      <c r="G49327" s="220"/>
    </row>
    <row r="49328" spans="7:7">
      <c r="G49328" s="220"/>
    </row>
    <row r="49329" spans="7:7">
      <c r="G49329" s="220"/>
    </row>
    <row r="49330" spans="7:7">
      <c r="G49330" s="220"/>
    </row>
    <row r="49331" spans="7:7">
      <c r="G49331" s="220"/>
    </row>
    <row r="49332" spans="7:7">
      <c r="G49332" s="220"/>
    </row>
    <row r="49333" spans="7:7">
      <c r="G49333" s="220"/>
    </row>
    <row r="49334" spans="7:7">
      <c r="G49334" s="220"/>
    </row>
    <row r="49335" spans="7:7">
      <c r="G49335" s="220"/>
    </row>
    <row r="49336" spans="7:7">
      <c r="G49336" s="220"/>
    </row>
    <row r="49337" spans="7:7">
      <c r="G49337" s="220"/>
    </row>
    <row r="49338" spans="7:7">
      <c r="G49338" s="220"/>
    </row>
    <row r="49339" spans="7:7">
      <c r="G49339" s="220"/>
    </row>
    <row r="49340" spans="7:7">
      <c r="G49340" s="220"/>
    </row>
    <row r="49341" spans="7:7">
      <c r="G49341" s="220"/>
    </row>
    <row r="49342" spans="7:7">
      <c r="G49342" s="220"/>
    </row>
    <row r="49343" spans="7:7">
      <c r="G49343" s="220"/>
    </row>
    <row r="49344" spans="7:7">
      <c r="G49344" s="220"/>
    </row>
    <row r="49345" spans="7:7">
      <c r="G49345" s="220"/>
    </row>
    <row r="49346" spans="7:7">
      <c r="G49346" s="220"/>
    </row>
    <row r="49347" spans="7:7">
      <c r="G49347" s="220"/>
    </row>
    <row r="49348" spans="7:7">
      <c r="G49348" s="220"/>
    </row>
    <row r="49349" spans="7:7">
      <c r="G49349" s="220"/>
    </row>
    <row r="49350" spans="7:7">
      <c r="G49350" s="220"/>
    </row>
    <row r="49351" spans="7:7">
      <c r="G49351" s="220"/>
    </row>
    <row r="49352" spans="7:7">
      <c r="G49352" s="220"/>
    </row>
    <row r="49353" spans="7:7">
      <c r="G49353" s="220"/>
    </row>
    <row r="49354" spans="7:7">
      <c r="G49354" s="220"/>
    </row>
    <row r="49355" spans="7:7">
      <c r="G49355" s="220"/>
    </row>
    <row r="49356" spans="7:7">
      <c r="G49356" s="220"/>
    </row>
    <row r="49357" spans="7:7">
      <c r="G49357" s="220"/>
    </row>
    <row r="49358" spans="7:7">
      <c r="G49358" s="220"/>
    </row>
    <row r="49359" spans="7:7">
      <c r="G49359" s="220"/>
    </row>
    <row r="49360" spans="7:7">
      <c r="G49360" s="220"/>
    </row>
    <row r="49361" spans="7:7">
      <c r="G49361" s="220"/>
    </row>
    <row r="49362" spans="7:7">
      <c r="G49362" s="220"/>
    </row>
    <row r="49363" spans="7:7">
      <c r="G49363" s="220"/>
    </row>
    <row r="49364" spans="7:7">
      <c r="G49364" s="220"/>
    </row>
    <row r="49365" spans="7:7">
      <c r="G49365" s="220"/>
    </row>
    <row r="49366" spans="7:7">
      <c r="G49366" s="220"/>
    </row>
    <row r="49367" spans="7:7">
      <c r="G49367" s="220"/>
    </row>
    <row r="49368" spans="7:7">
      <c r="G49368" s="220"/>
    </row>
    <row r="49369" spans="7:7">
      <c r="G49369" s="220"/>
    </row>
    <row r="49370" spans="7:7">
      <c r="G49370" s="220"/>
    </row>
    <row r="49371" spans="7:7">
      <c r="G49371" s="220"/>
    </row>
    <row r="49372" spans="7:7">
      <c r="G49372" s="220"/>
    </row>
    <row r="49373" spans="7:7">
      <c r="G49373" s="220"/>
    </row>
    <row r="49374" spans="7:7">
      <c r="G49374" s="220"/>
    </row>
    <row r="49375" spans="7:7">
      <c r="G49375" s="220"/>
    </row>
    <row r="49376" spans="7:7">
      <c r="G49376" s="220"/>
    </row>
    <row r="49377" spans="7:7">
      <c r="G49377" s="220"/>
    </row>
    <row r="49378" spans="7:7">
      <c r="G49378" s="220"/>
    </row>
    <row r="49379" spans="7:7">
      <c r="G49379" s="220"/>
    </row>
    <row r="49380" spans="7:7">
      <c r="G49380" s="220"/>
    </row>
    <row r="49381" spans="7:7">
      <c r="G49381" s="220"/>
    </row>
    <row r="49382" spans="7:7">
      <c r="G49382" s="220"/>
    </row>
    <row r="49383" spans="7:7">
      <c r="G49383" s="220"/>
    </row>
    <row r="49384" spans="7:7">
      <c r="G49384" s="220"/>
    </row>
    <row r="49385" spans="7:7">
      <c r="G49385" s="220"/>
    </row>
    <row r="49386" spans="7:7">
      <c r="G49386" s="220"/>
    </row>
    <row r="49387" spans="7:7">
      <c r="G49387" s="220"/>
    </row>
    <row r="49388" spans="7:7">
      <c r="G49388" s="220"/>
    </row>
    <row r="49389" spans="7:7">
      <c r="G49389" s="220"/>
    </row>
    <row r="49390" spans="7:7">
      <c r="G49390" s="220"/>
    </row>
    <row r="49391" spans="7:7">
      <c r="G49391" s="220"/>
    </row>
    <row r="49392" spans="7:7">
      <c r="G49392" s="220"/>
    </row>
    <row r="49393" spans="7:7">
      <c r="G49393" s="220"/>
    </row>
    <row r="49394" spans="7:7">
      <c r="G49394" s="220"/>
    </row>
    <row r="49395" spans="7:7">
      <c r="G49395" s="220"/>
    </row>
    <row r="49396" spans="7:7">
      <c r="G49396" s="220"/>
    </row>
    <row r="49397" spans="7:7">
      <c r="G49397" s="220"/>
    </row>
    <row r="49398" spans="7:7">
      <c r="G49398" s="220"/>
    </row>
    <row r="49399" spans="7:7">
      <c r="G49399" s="220"/>
    </row>
    <row r="49400" spans="7:7">
      <c r="G49400" s="220"/>
    </row>
    <row r="49401" spans="7:7">
      <c r="G49401" s="220"/>
    </row>
    <row r="49402" spans="7:7">
      <c r="G49402" s="220"/>
    </row>
    <row r="49403" spans="7:7">
      <c r="G49403" s="220"/>
    </row>
    <row r="49404" spans="7:7">
      <c r="G49404" s="220"/>
    </row>
    <row r="49405" spans="7:7">
      <c r="G49405" s="220"/>
    </row>
    <row r="49406" spans="7:7">
      <c r="G49406" s="220"/>
    </row>
    <row r="49407" spans="7:7">
      <c r="G49407" s="220"/>
    </row>
    <row r="49408" spans="7:7">
      <c r="G49408" s="220"/>
    </row>
    <row r="49409" spans="7:7">
      <c r="G49409" s="220"/>
    </row>
    <row r="49410" spans="7:7">
      <c r="G49410" s="220"/>
    </row>
    <row r="49411" spans="7:7">
      <c r="G49411" s="220"/>
    </row>
    <row r="49412" spans="7:7">
      <c r="G49412" s="220"/>
    </row>
    <row r="49413" spans="7:7">
      <c r="G49413" s="220"/>
    </row>
    <row r="49414" spans="7:7">
      <c r="G49414" s="220"/>
    </row>
    <row r="49415" spans="7:7">
      <c r="G49415" s="220"/>
    </row>
    <row r="49416" spans="7:7">
      <c r="G49416" s="220"/>
    </row>
    <row r="49417" spans="7:7">
      <c r="G49417" s="220"/>
    </row>
    <row r="49418" spans="7:7">
      <c r="G49418" s="220"/>
    </row>
    <row r="49419" spans="7:7">
      <c r="G49419" s="220"/>
    </row>
    <row r="49420" spans="7:7">
      <c r="G49420" s="220"/>
    </row>
    <row r="49421" spans="7:7">
      <c r="G49421" s="220"/>
    </row>
    <row r="49422" spans="7:7">
      <c r="G49422" s="220"/>
    </row>
    <row r="49423" spans="7:7">
      <c r="G49423" s="220"/>
    </row>
    <row r="49424" spans="7:7">
      <c r="G49424" s="220"/>
    </row>
    <row r="49425" spans="7:7">
      <c r="G49425" s="220"/>
    </row>
    <row r="49426" spans="7:7">
      <c r="G49426" s="220"/>
    </row>
    <row r="49427" spans="7:7">
      <c r="G49427" s="220"/>
    </row>
    <row r="49428" spans="7:7">
      <c r="G49428" s="220"/>
    </row>
    <row r="49429" spans="7:7">
      <c r="G49429" s="220"/>
    </row>
    <row r="49430" spans="7:7">
      <c r="G49430" s="220"/>
    </row>
    <row r="49431" spans="7:7">
      <c r="G49431" s="220"/>
    </row>
    <row r="49432" spans="7:7">
      <c r="G49432" s="220"/>
    </row>
    <row r="49433" spans="7:7">
      <c r="G49433" s="220"/>
    </row>
    <row r="49434" spans="7:7">
      <c r="G49434" s="220"/>
    </row>
    <row r="49435" spans="7:7">
      <c r="G49435" s="220"/>
    </row>
    <row r="49436" spans="7:7">
      <c r="G49436" s="220"/>
    </row>
    <row r="49437" spans="7:7">
      <c r="G49437" s="220"/>
    </row>
    <row r="49438" spans="7:7">
      <c r="G49438" s="220"/>
    </row>
    <row r="49439" spans="7:7">
      <c r="G49439" s="220"/>
    </row>
    <row r="49440" spans="7:7">
      <c r="G49440" s="220"/>
    </row>
    <row r="49441" spans="7:7">
      <c r="G49441" s="220"/>
    </row>
    <row r="49442" spans="7:7">
      <c r="G49442" s="220"/>
    </row>
    <row r="49443" spans="7:7">
      <c r="G49443" s="220"/>
    </row>
    <row r="49444" spans="7:7">
      <c r="G49444" s="220"/>
    </row>
    <row r="49445" spans="7:7">
      <c r="G49445" s="220"/>
    </row>
    <row r="49446" spans="7:7">
      <c r="G49446" s="220"/>
    </row>
    <row r="49447" spans="7:7">
      <c r="G49447" s="220"/>
    </row>
    <row r="49448" spans="7:7">
      <c r="G49448" s="220"/>
    </row>
    <row r="49449" spans="7:7">
      <c r="G49449" s="220"/>
    </row>
    <row r="49450" spans="7:7">
      <c r="G49450" s="220"/>
    </row>
    <row r="49451" spans="7:7">
      <c r="G49451" s="220"/>
    </row>
    <row r="49452" spans="7:7">
      <c r="G49452" s="220"/>
    </row>
    <row r="49453" spans="7:7">
      <c r="G49453" s="220"/>
    </row>
    <row r="49454" spans="7:7">
      <c r="G49454" s="220"/>
    </row>
    <row r="49455" spans="7:7">
      <c r="G49455" s="220"/>
    </row>
    <row r="49456" spans="7:7">
      <c r="G49456" s="220"/>
    </row>
    <row r="49457" spans="7:7">
      <c r="G49457" s="220"/>
    </row>
    <row r="49458" spans="7:7">
      <c r="G49458" s="220"/>
    </row>
    <row r="49459" spans="7:7">
      <c r="G49459" s="220"/>
    </row>
    <row r="49460" spans="7:7">
      <c r="G49460" s="220"/>
    </row>
    <row r="49461" spans="7:7">
      <c r="G49461" s="220"/>
    </row>
    <row r="49462" spans="7:7">
      <c r="G49462" s="220"/>
    </row>
    <row r="49463" spans="7:7">
      <c r="G49463" s="220"/>
    </row>
    <row r="49464" spans="7:7">
      <c r="G49464" s="220"/>
    </row>
    <row r="49465" spans="7:7">
      <c r="G49465" s="220"/>
    </row>
    <row r="49466" spans="7:7">
      <c r="G49466" s="220"/>
    </row>
    <row r="49467" spans="7:7">
      <c r="G49467" s="220"/>
    </row>
    <row r="49468" spans="7:7">
      <c r="G49468" s="220"/>
    </row>
    <row r="49469" spans="7:7">
      <c r="G49469" s="220"/>
    </row>
    <row r="49470" spans="7:7">
      <c r="G49470" s="220"/>
    </row>
    <row r="49471" spans="7:7">
      <c r="G49471" s="220"/>
    </row>
    <row r="49472" spans="7:7">
      <c r="G49472" s="220"/>
    </row>
    <row r="49473" spans="7:7">
      <c r="G49473" s="220"/>
    </row>
    <row r="49474" spans="7:7">
      <c r="G49474" s="220"/>
    </row>
    <row r="49475" spans="7:7">
      <c r="G49475" s="220"/>
    </row>
    <row r="49476" spans="7:7">
      <c r="G49476" s="220"/>
    </row>
    <row r="49477" spans="7:7">
      <c r="G49477" s="220"/>
    </row>
    <row r="49478" spans="7:7">
      <c r="G49478" s="220"/>
    </row>
    <row r="49479" spans="7:7">
      <c r="G49479" s="220"/>
    </row>
    <row r="49480" spans="7:7">
      <c r="G49480" s="220"/>
    </row>
    <row r="49481" spans="7:7">
      <c r="G49481" s="220"/>
    </row>
    <row r="49482" spans="7:7">
      <c r="G49482" s="220"/>
    </row>
    <row r="49483" spans="7:7">
      <c r="G49483" s="220"/>
    </row>
    <row r="49484" spans="7:7">
      <c r="G49484" s="220"/>
    </row>
    <row r="49485" spans="7:7">
      <c r="G49485" s="220"/>
    </row>
    <row r="49486" spans="7:7">
      <c r="G49486" s="220"/>
    </row>
    <row r="49487" spans="7:7">
      <c r="G49487" s="220"/>
    </row>
    <row r="49488" spans="7:7">
      <c r="G49488" s="220"/>
    </row>
    <row r="49489" spans="7:7">
      <c r="G49489" s="220"/>
    </row>
    <row r="49490" spans="7:7">
      <c r="G49490" s="220"/>
    </row>
    <row r="49491" spans="7:7">
      <c r="G49491" s="220"/>
    </row>
    <row r="49492" spans="7:7">
      <c r="G49492" s="220"/>
    </row>
    <row r="49493" spans="7:7">
      <c r="G49493" s="220"/>
    </row>
    <row r="49494" spans="7:7">
      <c r="G49494" s="220"/>
    </row>
    <row r="49495" spans="7:7">
      <c r="G49495" s="220"/>
    </row>
    <row r="49496" spans="7:7">
      <c r="G49496" s="220"/>
    </row>
    <row r="49497" spans="7:7">
      <c r="G49497" s="220"/>
    </row>
    <row r="49498" spans="7:7">
      <c r="G49498" s="220"/>
    </row>
    <row r="49499" spans="7:7">
      <c r="G49499" s="220"/>
    </row>
    <row r="49500" spans="7:7">
      <c r="G49500" s="220"/>
    </row>
    <row r="49501" spans="7:7">
      <c r="G49501" s="220"/>
    </row>
    <row r="49502" spans="7:7">
      <c r="G49502" s="220"/>
    </row>
    <row r="49503" spans="7:7">
      <c r="G49503" s="220"/>
    </row>
    <row r="49504" spans="7:7">
      <c r="G49504" s="220"/>
    </row>
    <row r="49505" spans="7:7">
      <c r="G49505" s="220"/>
    </row>
    <row r="49506" spans="7:7">
      <c r="G49506" s="220"/>
    </row>
    <row r="49507" spans="7:7">
      <c r="G49507" s="220"/>
    </row>
    <row r="49508" spans="7:7">
      <c r="G49508" s="220"/>
    </row>
    <row r="49509" spans="7:7">
      <c r="G49509" s="220"/>
    </row>
    <row r="49510" spans="7:7">
      <c r="G49510" s="220"/>
    </row>
    <row r="49511" spans="7:7">
      <c r="G49511" s="220"/>
    </row>
    <row r="49512" spans="7:7">
      <c r="G49512" s="220"/>
    </row>
    <row r="49513" spans="7:7">
      <c r="G49513" s="220"/>
    </row>
    <row r="49514" spans="7:7">
      <c r="G49514" s="220"/>
    </row>
    <row r="49515" spans="7:7">
      <c r="G49515" s="220"/>
    </row>
    <row r="49516" spans="7:7">
      <c r="G49516" s="220"/>
    </row>
    <row r="49517" spans="7:7">
      <c r="G49517" s="220"/>
    </row>
    <row r="49518" spans="7:7">
      <c r="G49518" s="220"/>
    </row>
    <row r="49519" spans="7:7">
      <c r="G49519" s="220"/>
    </row>
    <row r="49520" spans="7:7">
      <c r="G49520" s="220"/>
    </row>
    <row r="49521" spans="7:7">
      <c r="G49521" s="220"/>
    </row>
    <row r="49522" spans="7:7">
      <c r="G49522" s="220"/>
    </row>
    <row r="49523" spans="7:7">
      <c r="G49523" s="220"/>
    </row>
    <row r="49524" spans="7:7">
      <c r="G49524" s="220"/>
    </row>
    <row r="49525" spans="7:7">
      <c r="G49525" s="220"/>
    </row>
    <row r="49526" spans="7:7">
      <c r="G49526" s="220"/>
    </row>
    <row r="49527" spans="7:7">
      <c r="G49527" s="220"/>
    </row>
    <row r="49528" spans="7:7">
      <c r="G49528" s="220"/>
    </row>
    <row r="49529" spans="7:7">
      <c r="G49529" s="220"/>
    </row>
    <row r="49530" spans="7:7">
      <c r="G49530" s="220"/>
    </row>
    <row r="49531" spans="7:7">
      <c r="G49531" s="220"/>
    </row>
    <row r="49532" spans="7:7">
      <c r="G49532" s="220"/>
    </row>
    <row r="49533" spans="7:7">
      <c r="G49533" s="220"/>
    </row>
    <row r="49534" spans="7:7">
      <c r="G49534" s="220"/>
    </row>
    <row r="49535" spans="7:7">
      <c r="G49535" s="220"/>
    </row>
    <row r="49536" spans="7:7">
      <c r="G49536" s="220"/>
    </row>
    <row r="49537" spans="7:7">
      <c r="G49537" s="220"/>
    </row>
    <row r="49538" spans="7:7">
      <c r="G49538" s="220"/>
    </row>
    <row r="49539" spans="7:7">
      <c r="G49539" s="220"/>
    </row>
    <row r="49540" spans="7:7">
      <c r="G49540" s="220"/>
    </row>
    <row r="49541" spans="7:7">
      <c r="G49541" s="220"/>
    </row>
    <row r="49542" spans="7:7">
      <c r="G49542" s="220"/>
    </row>
    <row r="49543" spans="7:7">
      <c r="G49543" s="220"/>
    </row>
    <row r="49544" spans="7:7">
      <c r="G49544" s="220"/>
    </row>
    <row r="49545" spans="7:7">
      <c r="G49545" s="220"/>
    </row>
    <row r="49546" spans="7:7">
      <c r="G49546" s="220"/>
    </row>
    <row r="49547" spans="7:7">
      <c r="G49547" s="220"/>
    </row>
    <row r="49548" spans="7:7">
      <c r="G49548" s="220"/>
    </row>
    <row r="49549" spans="7:7">
      <c r="G49549" s="220"/>
    </row>
    <row r="49550" spans="7:7">
      <c r="G49550" s="220"/>
    </row>
    <row r="49551" spans="7:7">
      <c r="G49551" s="220"/>
    </row>
    <row r="49552" spans="7:7">
      <c r="G49552" s="220"/>
    </row>
    <row r="49553" spans="7:7">
      <c r="G49553" s="220"/>
    </row>
    <row r="49554" spans="7:7">
      <c r="G49554" s="220"/>
    </row>
    <row r="49555" spans="7:7">
      <c r="G49555" s="220"/>
    </row>
    <row r="49556" spans="7:7">
      <c r="G49556" s="220"/>
    </row>
    <row r="49557" spans="7:7">
      <c r="G49557" s="220"/>
    </row>
    <row r="49558" spans="7:7">
      <c r="G49558" s="220"/>
    </row>
    <row r="49559" spans="7:7">
      <c r="G49559" s="220"/>
    </row>
    <row r="49560" spans="7:7">
      <c r="G49560" s="220"/>
    </row>
    <row r="49561" spans="7:7">
      <c r="G49561" s="220"/>
    </row>
    <row r="49562" spans="7:7">
      <c r="G49562" s="220"/>
    </row>
    <row r="49563" spans="7:7">
      <c r="G49563" s="220"/>
    </row>
    <row r="49564" spans="7:7">
      <c r="G49564" s="220"/>
    </row>
    <row r="49565" spans="7:7">
      <c r="G49565" s="220"/>
    </row>
    <row r="49566" spans="7:7">
      <c r="G49566" s="220"/>
    </row>
    <row r="49567" spans="7:7">
      <c r="G49567" s="220"/>
    </row>
    <row r="49568" spans="7:7">
      <c r="G49568" s="220"/>
    </row>
    <row r="49569" spans="7:7">
      <c r="G49569" s="220"/>
    </row>
    <row r="49570" spans="7:7">
      <c r="G49570" s="220"/>
    </row>
    <row r="49571" spans="7:7">
      <c r="G49571" s="220"/>
    </row>
    <row r="49572" spans="7:7">
      <c r="G49572" s="220"/>
    </row>
    <row r="49573" spans="7:7">
      <c r="G49573" s="220"/>
    </row>
    <row r="49574" spans="7:7">
      <c r="G49574" s="220"/>
    </row>
    <row r="49575" spans="7:7">
      <c r="G49575" s="220"/>
    </row>
    <row r="49576" spans="7:7">
      <c r="G49576" s="220"/>
    </row>
    <row r="49577" spans="7:7">
      <c r="G49577" s="220"/>
    </row>
    <row r="49578" spans="7:7">
      <c r="G49578" s="220"/>
    </row>
    <row r="49579" spans="7:7">
      <c r="G49579" s="220"/>
    </row>
    <row r="49580" spans="7:7">
      <c r="G49580" s="220"/>
    </row>
    <row r="49581" spans="7:7">
      <c r="G49581" s="220"/>
    </row>
    <row r="49582" spans="7:7">
      <c r="G49582" s="220"/>
    </row>
    <row r="49583" spans="7:7">
      <c r="G49583" s="220"/>
    </row>
    <row r="49584" spans="7:7">
      <c r="G49584" s="220"/>
    </row>
    <row r="49585" spans="7:7">
      <c r="G49585" s="220"/>
    </row>
    <row r="49586" spans="7:7">
      <c r="G49586" s="220"/>
    </row>
    <row r="49587" spans="7:7">
      <c r="G49587" s="220"/>
    </row>
    <row r="49588" spans="7:7">
      <c r="G49588" s="220"/>
    </row>
    <row r="49589" spans="7:7">
      <c r="G49589" s="220"/>
    </row>
    <row r="49590" spans="7:7">
      <c r="G49590" s="220"/>
    </row>
    <row r="49591" spans="7:7">
      <c r="G49591" s="220"/>
    </row>
    <row r="49592" spans="7:7">
      <c r="G49592" s="220"/>
    </row>
    <row r="49593" spans="7:7">
      <c r="G49593" s="220"/>
    </row>
    <row r="49594" spans="7:7">
      <c r="G49594" s="220"/>
    </row>
    <row r="49595" spans="7:7">
      <c r="G49595" s="220"/>
    </row>
    <row r="49596" spans="7:7">
      <c r="G49596" s="220"/>
    </row>
    <row r="49597" spans="7:7">
      <c r="G49597" s="220"/>
    </row>
    <row r="49598" spans="7:7">
      <c r="G49598" s="220"/>
    </row>
    <row r="49599" spans="7:7">
      <c r="G49599" s="220"/>
    </row>
    <row r="49600" spans="7:7">
      <c r="G49600" s="220"/>
    </row>
    <row r="49601" spans="7:7">
      <c r="G49601" s="220"/>
    </row>
    <row r="49602" spans="7:7">
      <c r="G49602" s="220"/>
    </row>
    <row r="49603" spans="7:7">
      <c r="G49603" s="220"/>
    </row>
    <row r="49604" spans="7:7">
      <c r="G49604" s="220"/>
    </row>
    <row r="49605" spans="7:7">
      <c r="G49605" s="220"/>
    </row>
    <row r="49606" spans="7:7">
      <c r="G49606" s="220"/>
    </row>
    <row r="49607" spans="7:7">
      <c r="G49607" s="220"/>
    </row>
    <row r="49608" spans="7:7">
      <c r="G49608" s="220"/>
    </row>
    <row r="49609" spans="7:7">
      <c r="G49609" s="220"/>
    </row>
    <row r="49610" spans="7:7">
      <c r="G49610" s="220"/>
    </row>
    <row r="49611" spans="7:7">
      <c r="G49611" s="220"/>
    </row>
    <row r="49612" spans="7:7">
      <c r="G49612" s="220"/>
    </row>
    <row r="49613" spans="7:7">
      <c r="G49613" s="220"/>
    </row>
    <row r="49614" spans="7:7">
      <c r="G49614" s="220"/>
    </row>
    <row r="49615" spans="7:7">
      <c r="G49615" s="220"/>
    </row>
    <row r="49616" spans="7:7">
      <c r="G49616" s="220"/>
    </row>
    <row r="49617" spans="7:7">
      <c r="G49617" s="220"/>
    </row>
    <row r="49618" spans="7:7">
      <c r="G49618" s="220"/>
    </row>
    <row r="49619" spans="7:7">
      <c r="G49619" s="220"/>
    </row>
    <row r="49620" spans="7:7">
      <c r="G49620" s="220"/>
    </row>
    <row r="49621" spans="7:7">
      <c r="G49621" s="220"/>
    </row>
    <row r="49622" spans="7:7">
      <c r="G49622" s="220"/>
    </row>
    <row r="49623" spans="7:7">
      <c r="G49623" s="220"/>
    </row>
    <row r="49624" spans="7:7">
      <c r="G49624" s="220"/>
    </row>
    <row r="49625" spans="7:7">
      <c r="G49625" s="220"/>
    </row>
    <row r="49626" spans="7:7">
      <c r="G49626" s="220"/>
    </row>
    <row r="49627" spans="7:7">
      <c r="G49627" s="220"/>
    </row>
    <row r="49628" spans="7:7">
      <c r="G49628" s="220"/>
    </row>
    <row r="49629" spans="7:7">
      <c r="G49629" s="220"/>
    </row>
    <row r="49630" spans="7:7">
      <c r="G49630" s="220"/>
    </row>
    <row r="49631" spans="7:7">
      <c r="G49631" s="220"/>
    </row>
    <row r="49632" spans="7:7">
      <c r="G49632" s="220"/>
    </row>
    <row r="49633" spans="7:7">
      <c r="G49633" s="220"/>
    </row>
    <row r="49634" spans="7:7">
      <c r="G49634" s="220"/>
    </row>
    <row r="49635" spans="7:7">
      <c r="G49635" s="220"/>
    </row>
    <row r="49636" spans="7:7">
      <c r="G49636" s="220"/>
    </row>
    <row r="49637" spans="7:7">
      <c r="G49637" s="220"/>
    </row>
    <row r="49638" spans="7:7">
      <c r="G49638" s="220"/>
    </row>
    <row r="49639" spans="7:7">
      <c r="G49639" s="220"/>
    </row>
    <row r="49640" spans="7:7">
      <c r="G49640" s="220"/>
    </row>
    <row r="49641" spans="7:7">
      <c r="G49641" s="220"/>
    </row>
    <row r="49642" spans="7:7">
      <c r="G49642" s="220"/>
    </row>
    <row r="49643" spans="7:7">
      <c r="G49643" s="220"/>
    </row>
    <row r="49644" spans="7:7">
      <c r="G49644" s="220"/>
    </row>
    <row r="49645" spans="7:7">
      <c r="G49645" s="220"/>
    </row>
    <row r="49646" spans="7:7">
      <c r="G49646" s="220"/>
    </row>
    <row r="49647" spans="7:7">
      <c r="G49647" s="220"/>
    </row>
    <row r="49648" spans="7:7">
      <c r="G49648" s="220"/>
    </row>
    <row r="49649" spans="7:7">
      <c r="G49649" s="220"/>
    </row>
    <row r="49650" spans="7:7">
      <c r="G49650" s="220"/>
    </row>
    <row r="49651" spans="7:7">
      <c r="G49651" s="220"/>
    </row>
    <row r="49652" spans="7:7">
      <c r="G49652" s="220"/>
    </row>
    <row r="49653" spans="7:7">
      <c r="G49653" s="220"/>
    </row>
    <row r="49654" spans="7:7">
      <c r="G49654" s="220"/>
    </row>
    <row r="49655" spans="7:7">
      <c r="G49655" s="220"/>
    </row>
    <row r="49656" spans="7:7">
      <c r="G49656" s="220"/>
    </row>
    <row r="49657" spans="7:7">
      <c r="G49657" s="220"/>
    </row>
    <row r="49658" spans="7:7">
      <c r="G49658" s="220"/>
    </row>
    <row r="49659" spans="7:7">
      <c r="G49659" s="220"/>
    </row>
    <row r="49660" spans="7:7">
      <c r="G49660" s="220"/>
    </row>
    <row r="49661" spans="7:7">
      <c r="G49661" s="220"/>
    </row>
    <row r="49662" spans="7:7">
      <c r="G49662" s="220"/>
    </row>
    <row r="49663" spans="7:7">
      <c r="G49663" s="220"/>
    </row>
    <row r="49664" spans="7:7">
      <c r="G49664" s="220"/>
    </row>
    <row r="49665" spans="7:7">
      <c r="G49665" s="220"/>
    </row>
    <row r="49666" spans="7:7">
      <c r="G49666" s="220"/>
    </row>
    <row r="49667" spans="7:7">
      <c r="G49667" s="220"/>
    </row>
    <row r="49668" spans="7:7">
      <c r="G49668" s="220"/>
    </row>
    <row r="49669" spans="7:7">
      <c r="G49669" s="220"/>
    </row>
    <row r="49670" spans="7:7">
      <c r="G49670" s="220"/>
    </row>
    <row r="49671" spans="7:7">
      <c r="G49671" s="220"/>
    </row>
    <row r="49672" spans="7:7">
      <c r="G49672" s="220"/>
    </row>
    <row r="49673" spans="7:7">
      <c r="G49673" s="220"/>
    </row>
    <row r="49674" spans="7:7">
      <c r="G49674" s="220"/>
    </row>
    <row r="49675" spans="7:7">
      <c r="G49675" s="220"/>
    </row>
    <row r="49676" spans="7:7">
      <c r="G49676" s="220"/>
    </row>
    <row r="49677" spans="7:7">
      <c r="G49677" s="220"/>
    </row>
    <row r="49678" spans="7:7">
      <c r="G49678" s="220"/>
    </row>
    <row r="49679" spans="7:7">
      <c r="G49679" s="220"/>
    </row>
    <row r="49680" spans="7:7">
      <c r="G49680" s="220"/>
    </row>
    <row r="49681" spans="7:7">
      <c r="G49681" s="220"/>
    </row>
    <row r="49682" spans="7:7">
      <c r="G49682" s="220"/>
    </row>
    <row r="49683" spans="7:7">
      <c r="G49683" s="220"/>
    </row>
    <row r="49684" spans="7:7">
      <c r="G49684" s="220"/>
    </row>
    <row r="49685" spans="7:7">
      <c r="G49685" s="220"/>
    </row>
    <row r="49686" spans="7:7">
      <c r="G49686" s="220"/>
    </row>
    <row r="49687" spans="7:7">
      <c r="G49687" s="220"/>
    </row>
    <row r="49688" spans="7:7">
      <c r="G49688" s="220"/>
    </row>
    <row r="49689" spans="7:7">
      <c r="G49689" s="220"/>
    </row>
    <row r="49690" spans="7:7">
      <c r="G49690" s="220"/>
    </row>
    <row r="49691" spans="7:7">
      <c r="G49691" s="220"/>
    </row>
    <row r="49692" spans="7:7">
      <c r="G49692" s="220"/>
    </row>
    <row r="49693" spans="7:7">
      <c r="G49693" s="220"/>
    </row>
    <row r="49694" spans="7:7">
      <c r="G49694" s="220"/>
    </row>
    <row r="49695" spans="7:7">
      <c r="G49695" s="220"/>
    </row>
    <row r="49696" spans="7:7">
      <c r="G49696" s="220"/>
    </row>
    <row r="49697" spans="7:7">
      <c r="G49697" s="220"/>
    </row>
    <row r="49698" spans="7:7">
      <c r="G49698" s="220"/>
    </row>
    <row r="49699" spans="7:7">
      <c r="G49699" s="220"/>
    </row>
    <row r="49700" spans="7:7">
      <c r="G49700" s="220"/>
    </row>
    <row r="49701" spans="7:7">
      <c r="G49701" s="220"/>
    </row>
    <row r="49702" spans="7:7">
      <c r="G49702" s="220"/>
    </row>
    <row r="49703" spans="7:7">
      <c r="G49703" s="220"/>
    </row>
    <row r="49704" spans="7:7">
      <c r="G49704" s="220"/>
    </row>
    <row r="49705" spans="7:7">
      <c r="G49705" s="220"/>
    </row>
    <row r="49706" spans="7:7">
      <c r="G49706" s="220"/>
    </row>
    <row r="49707" spans="7:7">
      <c r="G49707" s="220"/>
    </row>
    <row r="49708" spans="7:7">
      <c r="G49708" s="220"/>
    </row>
    <row r="49709" spans="7:7">
      <c r="G49709" s="220"/>
    </row>
    <row r="49710" spans="7:7">
      <c r="G49710" s="220"/>
    </row>
    <row r="49711" spans="7:7">
      <c r="G49711" s="220"/>
    </row>
    <row r="49712" spans="7:7">
      <c r="G49712" s="220"/>
    </row>
    <row r="49713" spans="7:7">
      <c r="G49713" s="220"/>
    </row>
    <row r="49714" spans="7:7">
      <c r="G49714" s="220"/>
    </row>
    <row r="49715" spans="7:7">
      <c r="G49715" s="220"/>
    </row>
    <row r="49716" spans="7:7">
      <c r="G49716" s="220"/>
    </row>
    <row r="49717" spans="7:7">
      <c r="G49717" s="220"/>
    </row>
    <row r="49718" spans="7:7">
      <c r="G49718" s="220"/>
    </row>
    <row r="49719" spans="7:7">
      <c r="G49719" s="220"/>
    </row>
    <row r="49720" spans="7:7">
      <c r="G49720" s="220"/>
    </row>
    <row r="49721" spans="7:7">
      <c r="G49721" s="220"/>
    </row>
    <row r="49722" spans="7:7">
      <c r="G49722" s="220"/>
    </row>
    <row r="49723" spans="7:7">
      <c r="G49723" s="220"/>
    </row>
    <row r="49724" spans="7:7">
      <c r="G49724" s="220"/>
    </row>
    <row r="49725" spans="7:7">
      <c r="G49725" s="220"/>
    </row>
    <row r="49726" spans="7:7">
      <c r="G49726" s="220"/>
    </row>
    <row r="49727" spans="7:7">
      <c r="G49727" s="220"/>
    </row>
    <row r="49728" spans="7:7">
      <c r="G49728" s="220"/>
    </row>
    <row r="49729" spans="7:7">
      <c r="G49729" s="220"/>
    </row>
    <row r="49730" spans="7:7">
      <c r="G49730" s="220"/>
    </row>
    <row r="49731" spans="7:7">
      <c r="G49731" s="220"/>
    </row>
    <row r="49732" spans="7:7">
      <c r="G49732" s="220"/>
    </row>
    <row r="49733" spans="7:7">
      <c r="G49733" s="220"/>
    </row>
    <row r="49734" spans="7:7">
      <c r="G49734" s="220"/>
    </row>
    <row r="49735" spans="7:7">
      <c r="G49735" s="220"/>
    </row>
    <row r="49736" spans="7:7">
      <c r="G49736" s="220"/>
    </row>
    <row r="49737" spans="7:7">
      <c r="G49737" s="220"/>
    </row>
    <row r="49738" spans="7:7">
      <c r="G49738" s="220"/>
    </row>
    <row r="49739" spans="7:7">
      <c r="G49739" s="220"/>
    </row>
    <row r="49740" spans="7:7">
      <c r="G49740" s="220"/>
    </row>
    <row r="49741" spans="7:7">
      <c r="G49741" s="220"/>
    </row>
    <row r="49742" spans="7:7">
      <c r="G49742" s="220"/>
    </row>
    <row r="49743" spans="7:7">
      <c r="G49743" s="220"/>
    </row>
    <row r="49744" spans="7:7">
      <c r="G49744" s="220"/>
    </row>
    <row r="49745" spans="7:7">
      <c r="G49745" s="220"/>
    </row>
    <row r="49746" spans="7:7">
      <c r="G49746" s="220"/>
    </row>
    <row r="49747" spans="7:7">
      <c r="G49747" s="220"/>
    </row>
    <row r="49748" spans="7:7">
      <c r="G49748" s="220"/>
    </row>
    <row r="49749" spans="7:7">
      <c r="G49749" s="220"/>
    </row>
    <row r="49750" spans="7:7">
      <c r="G49750" s="220"/>
    </row>
    <row r="49751" spans="7:7">
      <c r="G49751" s="220"/>
    </row>
    <row r="49752" spans="7:7">
      <c r="G49752" s="220"/>
    </row>
    <row r="49753" spans="7:7">
      <c r="G49753" s="220"/>
    </row>
    <row r="49754" spans="7:7">
      <c r="G49754" s="220"/>
    </row>
    <row r="49755" spans="7:7">
      <c r="G49755" s="220"/>
    </row>
    <row r="49756" spans="7:7">
      <c r="G49756" s="220"/>
    </row>
    <row r="49757" spans="7:7">
      <c r="G49757" s="220"/>
    </row>
    <row r="49758" spans="7:7">
      <c r="G49758" s="220"/>
    </row>
    <row r="49759" spans="7:7">
      <c r="G49759" s="220"/>
    </row>
    <row r="49760" spans="7:7">
      <c r="G49760" s="220"/>
    </row>
    <row r="49761" spans="7:7">
      <c r="G49761" s="220"/>
    </row>
    <row r="49762" spans="7:7">
      <c r="G49762" s="220"/>
    </row>
    <row r="49763" spans="7:7">
      <c r="G49763" s="220"/>
    </row>
    <row r="49764" spans="7:7">
      <c r="G49764" s="220"/>
    </row>
    <row r="49765" spans="7:7">
      <c r="G49765" s="220"/>
    </row>
    <row r="49766" spans="7:7">
      <c r="G49766" s="220"/>
    </row>
    <row r="49767" spans="7:7">
      <c r="G49767" s="220"/>
    </row>
    <row r="49768" spans="7:7">
      <c r="G49768" s="220"/>
    </row>
    <row r="49769" spans="7:7">
      <c r="G49769" s="220"/>
    </row>
    <row r="49770" spans="7:7">
      <c r="G49770" s="220"/>
    </row>
    <row r="49771" spans="7:7">
      <c r="G49771" s="220"/>
    </row>
    <row r="49772" spans="7:7">
      <c r="G49772" s="220"/>
    </row>
    <row r="49773" spans="7:7">
      <c r="G49773" s="220"/>
    </row>
    <row r="49774" spans="7:7">
      <c r="G49774" s="220"/>
    </row>
    <row r="49775" spans="7:7">
      <c r="G49775" s="220"/>
    </row>
    <row r="49776" spans="7:7">
      <c r="G49776" s="220"/>
    </row>
    <row r="49777" spans="7:7">
      <c r="G49777" s="220"/>
    </row>
    <row r="49778" spans="7:7">
      <c r="G49778" s="220"/>
    </row>
    <row r="49779" spans="7:7">
      <c r="G49779" s="220"/>
    </row>
    <row r="49780" spans="7:7">
      <c r="G49780" s="220"/>
    </row>
    <row r="49781" spans="7:7">
      <c r="G49781" s="220"/>
    </row>
    <row r="49782" spans="7:7">
      <c r="G49782" s="220"/>
    </row>
    <row r="49783" spans="7:7">
      <c r="G49783" s="220"/>
    </row>
    <row r="49784" spans="7:7">
      <c r="G49784" s="220"/>
    </row>
    <row r="49785" spans="7:7">
      <c r="G49785" s="220"/>
    </row>
    <row r="49786" spans="7:7">
      <c r="G49786" s="220"/>
    </row>
    <row r="49787" spans="7:7">
      <c r="G49787" s="220"/>
    </row>
    <row r="49788" spans="7:7">
      <c r="G49788" s="220"/>
    </row>
    <row r="49789" spans="7:7">
      <c r="G49789" s="220"/>
    </row>
    <row r="49790" spans="7:7">
      <c r="G49790" s="220"/>
    </row>
    <row r="49791" spans="7:7">
      <c r="G49791" s="220"/>
    </row>
    <row r="49792" spans="7:7">
      <c r="G49792" s="220"/>
    </row>
    <row r="49793" spans="7:7">
      <c r="G49793" s="220"/>
    </row>
    <row r="49794" spans="7:7">
      <c r="G49794" s="220"/>
    </row>
    <row r="49795" spans="7:7">
      <c r="G49795" s="220"/>
    </row>
    <row r="49796" spans="7:7">
      <c r="G49796" s="220"/>
    </row>
    <row r="49797" spans="7:7">
      <c r="G49797" s="220"/>
    </row>
    <row r="49798" spans="7:7">
      <c r="G49798" s="220"/>
    </row>
    <row r="49799" spans="7:7">
      <c r="G49799" s="220"/>
    </row>
    <row r="49800" spans="7:7">
      <c r="G49800" s="220"/>
    </row>
    <row r="49801" spans="7:7">
      <c r="G49801" s="220"/>
    </row>
    <row r="49802" spans="7:7">
      <c r="G49802" s="220"/>
    </row>
    <row r="49803" spans="7:7">
      <c r="G49803" s="220"/>
    </row>
    <row r="49804" spans="7:7">
      <c r="G49804" s="220"/>
    </row>
    <row r="49805" spans="7:7">
      <c r="G49805" s="220"/>
    </row>
    <row r="49806" spans="7:7">
      <c r="G49806" s="220"/>
    </row>
    <row r="49807" spans="7:7">
      <c r="G49807" s="220"/>
    </row>
    <row r="49808" spans="7:7">
      <c r="G49808" s="220"/>
    </row>
    <row r="49809" spans="7:7">
      <c r="G49809" s="220"/>
    </row>
    <row r="49810" spans="7:7">
      <c r="G49810" s="220"/>
    </row>
    <row r="49811" spans="7:7">
      <c r="G49811" s="220"/>
    </row>
    <row r="49812" spans="7:7">
      <c r="G49812" s="220"/>
    </row>
    <row r="49813" spans="7:7">
      <c r="G49813" s="220"/>
    </row>
    <row r="49814" spans="7:7">
      <c r="G49814" s="220"/>
    </row>
    <row r="49815" spans="7:7">
      <c r="G49815" s="220"/>
    </row>
    <row r="49816" spans="7:7">
      <c r="G49816" s="220"/>
    </row>
    <row r="49817" spans="7:7">
      <c r="G49817" s="220"/>
    </row>
    <row r="49818" spans="7:7">
      <c r="G49818" s="220"/>
    </row>
    <row r="49819" spans="7:7">
      <c r="G49819" s="220"/>
    </row>
    <row r="49820" spans="7:7">
      <c r="G49820" s="220"/>
    </row>
    <row r="49821" spans="7:7">
      <c r="G49821" s="220"/>
    </row>
    <row r="49822" spans="7:7">
      <c r="G49822" s="220"/>
    </row>
    <row r="49823" spans="7:7">
      <c r="G49823" s="220"/>
    </row>
    <row r="49824" spans="7:7">
      <c r="G49824" s="220"/>
    </row>
    <row r="49825" spans="7:7">
      <c r="G49825" s="220"/>
    </row>
    <row r="49826" spans="7:7">
      <c r="G49826" s="220"/>
    </row>
    <row r="49827" spans="7:7">
      <c r="G49827" s="220"/>
    </row>
    <row r="49828" spans="7:7">
      <c r="G49828" s="220"/>
    </row>
    <row r="49829" spans="7:7">
      <c r="G49829" s="220"/>
    </row>
    <row r="49830" spans="7:7">
      <c r="G49830" s="220"/>
    </row>
    <row r="49831" spans="7:7">
      <c r="G49831" s="220"/>
    </row>
    <row r="49832" spans="7:7">
      <c r="G49832" s="220"/>
    </row>
    <row r="49833" spans="7:7">
      <c r="G49833" s="220"/>
    </row>
    <row r="49834" spans="7:7">
      <c r="G49834" s="220"/>
    </row>
    <row r="49835" spans="7:7">
      <c r="G49835" s="220"/>
    </row>
    <row r="49836" spans="7:7">
      <c r="G49836" s="220"/>
    </row>
    <row r="49837" spans="7:7">
      <c r="G49837" s="220"/>
    </row>
    <row r="49838" spans="7:7">
      <c r="G49838" s="220"/>
    </row>
    <row r="49839" spans="7:7">
      <c r="G49839" s="220"/>
    </row>
    <row r="49840" spans="7:7">
      <c r="G49840" s="220"/>
    </row>
    <row r="49841" spans="7:7">
      <c r="G49841" s="220"/>
    </row>
    <row r="49842" spans="7:7">
      <c r="G49842" s="220"/>
    </row>
    <row r="49843" spans="7:7">
      <c r="G49843" s="220"/>
    </row>
    <row r="49844" spans="7:7">
      <c r="G49844" s="220"/>
    </row>
    <row r="49845" spans="7:7">
      <c r="G49845" s="220"/>
    </row>
    <row r="49846" spans="7:7">
      <c r="G49846" s="220"/>
    </row>
    <row r="49847" spans="7:7">
      <c r="G49847" s="220"/>
    </row>
    <row r="49848" spans="7:7">
      <c r="G49848" s="220"/>
    </row>
    <row r="49849" spans="7:7">
      <c r="G49849" s="220"/>
    </row>
    <row r="49850" spans="7:7">
      <c r="G49850" s="220"/>
    </row>
    <row r="49851" spans="7:7">
      <c r="G49851" s="220"/>
    </row>
    <row r="49852" spans="7:7">
      <c r="G49852" s="220"/>
    </row>
    <row r="49853" spans="7:7">
      <c r="G49853" s="220"/>
    </row>
    <row r="49854" spans="7:7">
      <c r="G49854" s="220"/>
    </row>
    <row r="49855" spans="7:7">
      <c r="G49855" s="220"/>
    </row>
    <row r="49856" spans="7:7">
      <c r="G49856" s="220"/>
    </row>
    <row r="49857" spans="7:7">
      <c r="G49857" s="220"/>
    </row>
    <row r="49858" spans="7:7">
      <c r="G49858" s="220"/>
    </row>
    <row r="49859" spans="7:7">
      <c r="G49859" s="220"/>
    </row>
    <row r="49860" spans="7:7">
      <c r="G49860" s="220"/>
    </row>
    <row r="49861" spans="7:7">
      <c r="G49861" s="220"/>
    </row>
    <row r="49862" spans="7:7">
      <c r="G49862" s="220"/>
    </row>
    <row r="49863" spans="7:7">
      <c r="G49863" s="220"/>
    </row>
    <row r="49864" spans="7:7">
      <c r="G49864" s="220"/>
    </row>
    <row r="49865" spans="7:7">
      <c r="G49865" s="220"/>
    </row>
    <row r="49866" spans="7:7">
      <c r="G49866" s="220"/>
    </row>
    <row r="49867" spans="7:7">
      <c r="G49867" s="220"/>
    </row>
    <row r="49868" spans="7:7">
      <c r="G49868" s="220"/>
    </row>
    <row r="49869" spans="7:7">
      <c r="G49869" s="220"/>
    </row>
    <row r="49870" spans="7:7">
      <c r="G49870" s="220"/>
    </row>
    <row r="49871" spans="7:7">
      <c r="G49871" s="220"/>
    </row>
    <row r="49872" spans="7:7">
      <c r="G49872" s="220"/>
    </row>
    <row r="49873" spans="7:7">
      <c r="G49873" s="220"/>
    </row>
    <row r="49874" spans="7:7">
      <c r="G49874" s="220"/>
    </row>
    <row r="49875" spans="7:7">
      <c r="G49875" s="220"/>
    </row>
    <row r="49876" spans="7:7">
      <c r="G49876" s="220"/>
    </row>
    <row r="49877" spans="7:7">
      <c r="G49877" s="220"/>
    </row>
    <row r="49878" spans="7:7">
      <c r="G49878" s="220"/>
    </row>
    <row r="49879" spans="7:7">
      <c r="G49879" s="220"/>
    </row>
    <row r="49880" spans="7:7">
      <c r="G49880" s="220"/>
    </row>
    <row r="49881" spans="7:7">
      <c r="G49881" s="220"/>
    </row>
    <row r="49882" spans="7:7">
      <c r="G49882" s="220"/>
    </row>
    <row r="49883" spans="7:7">
      <c r="G49883" s="220"/>
    </row>
    <row r="49884" spans="7:7">
      <c r="G49884" s="220"/>
    </row>
    <row r="49885" spans="7:7">
      <c r="G49885" s="220"/>
    </row>
    <row r="49886" spans="7:7">
      <c r="G49886" s="220"/>
    </row>
    <row r="49887" spans="7:7">
      <c r="G49887" s="220"/>
    </row>
    <row r="49888" spans="7:7">
      <c r="G49888" s="220"/>
    </row>
    <row r="49889" spans="7:7">
      <c r="G49889" s="220"/>
    </row>
    <row r="49890" spans="7:7">
      <c r="G49890" s="220"/>
    </row>
    <row r="49891" spans="7:7">
      <c r="G49891" s="220"/>
    </row>
    <row r="49892" spans="7:7">
      <c r="G49892" s="220"/>
    </row>
    <row r="49893" spans="7:7">
      <c r="G49893" s="220"/>
    </row>
    <row r="49894" spans="7:7">
      <c r="G49894" s="220"/>
    </row>
    <row r="49895" spans="7:7">
      <c r="G49895" s="220"/>
    </row>
    <row r="49896" spans="7:7">
      <c r="G49896" s="220"/>
    </row>
    <row r="49897" spans="7:7">
      <c r="G49897" s="220"/>
    </row>
    <row r="49898" spans="7:7">
      <c r="G49898" s="220"/>
    </row>
    <row r="49899" spans="7:7">
      <c r="G49899" s="220"/>
    </row>
    <row r="49900" spans="7:7">
      <c r="G49900" s="220"/>
    </row>
    <row r="49901" spans="7:7">
      <c r="G49901" s="220"/>
    </row>
    <row r="49902" spans="7:7">
      <c r="G49902" s="220"/>
    </row>
    <row r="49903" spans="7:7">
      <c r="G49903" s="220"/>
    </row>
    <row r="49904" spans="7:7">
      <c r="G49904" s="220"/>
    </row>
    <row r="49905" spans="7:7">
      <c r="G49905" s="220"/>
    </row>
    <row r="49906" spans="7:7">
      <c r="G49906" s="220"/>
    </row>
    <row r="49907" spans="7:7">
      <c r="G49907" s="220"/>
    </row>
    <row r="49908" spans="7:7">
      <c r="G49908" s="220"/>
    </row>
    <row r="49909" spans="7:7">
      <c r="G49909" s="220"/>
    </row>
    <row r="49910" spans="7:7">
      <c r="G49910" s="220"/>
    </row>
    <row r="49911" spans="7:7">
      <c r="G49911" s="220"/>
    </row>
    <row r="49912" spans="7:7">
      <c r="G49912" s="220"/>
    </row>
    <row r="49913" spans="7:7">
      <c r="G49913" s="220"/>
    </row>
    <row r="49914" spans="7:7">
      <c r="G49914" s="220"/>
    </row>
    <row r="49915" spans="7:7">
      <c r="G49915" s="220"/>
    </row>
    <row r="49916" spans="7:7">
      <c r="G49916" s="220"/>
    </row>
    <row r="49917" spans="7:7">
      <c r="G49917" s="220"/>
    </row>
    <row r="49918" spans="7:7">
      <c r="G49918" s="220"/>
    </row>
    <row r="49919" spans="7:7">
      <c r="G49919" s="220"/>
    </row>
    <row r="49920" spans="7:7">
      <c r="G49920" s="220"/>
    </row>
    <row r="49921" spans="7:7">
      <c r="G49921" s="220"/>
    </row>
    <row r="49922" spans="7:7">
      <c r="G49922" s="220"/>
    </row>
    <row r="49923" spans="7:7">
      <c r="G49923" s="220"/>
    </row>
    <row r="49924" spans="7:7">
      <c r="G49924" s="220"/>
    </row>
    <row r="49925" spans="7:7">
      <c r="G49925" s="220"/>
    </row>
    <row r="49926" spans="7:7">
      <c r="G49926" s="220"/>
    </row>
    <row r="49927" spans="7:7">
      <c r="G49927" s="220"/>
    </row>
    <row r="49928" spans="7:7">
      <c r="G49928" s="220"/>
    </row>
    <row r="49929" spans="7:7">
      <c r="G49929" s="220"/>
    </row>
    <row r="49930" spans="7:7">
      <c r="G49930" s="220"/>
    </row>
    <row r="49931" spans="7:7">
      <c r="G49931" s="220"/>
    </row>
    <row r="49932" spans="7:7">
      <c r="G49932" s="220"/>
    </row>
    <row r="49933" spans="7:7">
      <c r="G49933" s="220"/>
    </row>
    <row r="49934" spans="7:7">
      <c r="G49934" s="220"/>
    </row>
    <row r="49935" spans="7:7">
      <c r="G49935" s="220"/>
    </row>
    <row r="49936" spans="7:7">
      <c r="G49936" s="220"/>
    </row>
    <row r="49937" spans="7:7">
      <c r="G49937" s="220"/>
    </row>
    <row r="49938" spans="7:7">
      <c r="G49938" s="220"/>
    </row>
    <row r="49939" spans="7:7">
      <c r="G49939" s="220"/>
    </row>
    <row r="49940" spans="7:7">
      <c r="G49940" s="220"/>
    </row>
    <row r="49941" spans="7:7">
      <c r="G49941" s="220"/>
    </row>
    <row r="49942" spans="7:7">
      <c r="G49942" s="220"/>
    </row>
    <row r="49943" spans="7:7">
      <c r="G49943" s="220"/>
    </row>
    <row r="49944" spans="7:7">
      <c r="G49944" s="220"/>
    </row>
    <row r="49945" spans="7:7">
      <c r="G49945" s="220"/>
    </row>
    <row r="49946" spans="7:7">
      <c r="G49946" s="220"/>
    </row>
    <row r="49947" spans="7:7">
      <c r="G49947" s="220"/>
    </row>
    <row r="49948" spans="7:7">
      <c r="G49948" s="220"/>
    </row>
    <row r="49949" spans="7:7">
      <c r="G49949" s="220"/>
    </row>
    <row r="49950" spans="7:7">
      <c r="G49950" s="220"/>
    </row>
    <row r="49951" spans="7:7">
      <c r="G49951" s="220"/>
    </row>
    <row r="49952" spans="7:7">
      <c r="G49952" s="220"/>
    </row>
    <row r="49953" spans="7:7">
      <c r="G49953" s="220"/>
    </row>
    <row r="49954" spans="7:7">
      <c r="G49954" s="220"/>
    </row>
    <row r="49955" spans="7:7">
      <c r="G49955" s="220"/>
    </row>
    <row r="49956" spans="7:7">
      <c r="G49956" s="220"/>
    </row>
    <row r="49957" spans="7:7">
      <c r="G49957" s="220"/>
    </row>
    <row r="49958" spans="7:7">
      <c r="G49958" s="220"/>
    </row>
    <row r="49959" spans="7:7">
      <c r="G49959" s="220"/>
    </row>
    <row r="49960" spans="7:7">
      <c r="G49960" s="220"/>
    </row>
    <row r="49961" spans="7:7">
      <c r="G49961" s="220"/>
    </row>
    <row r="49962" spans="7:7">
      <c r="G49962" s="220"/>
    </row>
    <row r="49963" spans="7:7">
      <c r="G49963" s="220"/>
    </row>
    <row r="49964" spans="7:7">
      <c r="G49964" s="220"/>
    </row>
    <row r="49965" spans="7:7">
      <c r="G49965" s="220"/>
    </row>
    <row r="49966" spans="7:7">
      <c r="G49966" s="220"/>
    </row>
    <row r="49967" spans="7:7">
      <c r="G49967" s="220"/>
    </row>
    <row r="49968" spans="7:7">
      <c r="G49968" s="220"/>
    </row>
    <row r="49969" spans="7:7">
      <c r="G49969" s="220"/>
    </row>
    <row r="49970" spans="7:7">
      <c r="G49970" s="220"/>
    </row>
    <row r="49971" spans="7:7">
      <c r="G49971" s="220"/>
    </row>
    <row r="49972" spans="7:7">
      <c r="G49972" s="220"/>
    </row>
    <row r="49973" spans="7:7">
      <c r="G49973" s="220"/>
    </row>
    <row r="49974" spans="7:7">
      <c r="G49974" s="220"/>
    </row>
    <row r="49975" spans="7:7">
      <c r="G49975" s="220"/>
    </row>
    <row r="49976" spans="7:7">
      <c r="G49976" s="220"/>
    </row>
    <row r="49977" spans="7:7">
      <c r="G49977" s="220"/>
    </row>
    <row r="49978" spans="7:7">
      <c r="G49978" s="220"/>
    </row>
    <row r="49979" spans="7:7">
      <c r="G49979" s="220"/>
    </row>
    <row r="49980" spans="7:7">
      <c r="G49980" s="220"/>
    </row>
    <row r="49981" spans="7:7">
      <c r="G49981" s="220"/>
    </row>
    <row r="49982" spans="7:7">
      <c r="G49982" s="220"/>
    </row>
    <row r="49983" spans="7:7">
      <c r="G49983" s="220"/>
    </row>
    <row r="49984" spans="7:7">
      <c r="G49984" s="220"/>
    </row>
    <row r="49985" spans="7:7">
      <c r="G49985" s="220"/>
    </row>
    <row r="49986" spans="7:7">
      <c r="G49986" s="220"/>
    </row>
    <row r="49987" spans="7:7">
      <c r="G49987" s="220"/>
    </row>
    <row r="49988" spans="7:7">
      <c r="G49988" s="220"/>
    </row>
    <row r="49989" spans="7:7">
      <c r="G49989" s="220"/>
    </row>
    <row r="49990" spans="7:7">
      <c r="G49990" s="220"/>
    </row>
    <row r="49991" spans="7:7">
      <c r="G49991" s="220"/>
    </row>
    <row r="49992" spans="7:7">
      <c r="G49992" s="220"/>
    </row>
    <row r="49993" spans="7:7">
      <c r="G49993" s="220"/>
    </row>
    <row r="49994" spans="7:7">
      <c r="G49994" s="220"/>
    </row>
    <row r="49995" spans="7:7">
      <c r="G49995" s="220"/>
    </row>
    <row r="49996" spans="7:7">
      <c r="G49996" s="220"/>
    </row>
    <row r="49997" spans="7:7">
      <c r="G49997" s="220"/>
    </row>
    <row r="49998" spans="7:7">
      <c r="G49998" s="220"/>
    </row>
    <row r="49999" spans="7:7">
      <c r="G49999" s="220"/>
    </row>
    <row r="50000" spans="7:7">
      <c r="G50000" s="220"/>
    </row>
    <row r="50001" spans="7:7">
      <c r="G50001" s="220"/>
    </row>
    <row r="50002" spans="7:7">
      <c r="G50002" s="220"/>
    </row>
    <row r="50003" spans="7:7">
      <c r="G50003" s="220"/>
    </row>
    <row r="50004" spans="7:7">
      <c r="G50004" s="220"/>
    </row>
    <row r="50005" spans="7:7">
      <c r="G50005" s="220"/>
    </row>
    <row r="50006" spans="7:7">
      <c r="G50006" s="220"/>
    </row>
    <row r="50007" spans="7:7">
      <c r="G50007" s="220"/>
    </row>
    <row r="50008" spans="7:7">
      <c r="G50008" s="220"/>
    </row>
    <row r="50009" spans="7:7">
      <c r="G50009" s="220"/>
    </row>
    <row r="50010" spans="7:7">
      <c r="G50010" s="220"/>
    </row>
    <row r="50011" spans="7:7">
      <c r="G50011" s="220"/>
    </row>
    <row r="50012" spans="7:7">
      <c r="G50012" s="220"/>
    </row>
    <row r="50013" spans="7:7">
      <c r="G50013" s="220"/>
    </row>
    <row r="50014" spans="7:7">
      <c r="G50014" s="220"/>
    </row>
    <row r="50015" spans="7:7">
      <c r="G50015" s="220"/>
    </row>
    <row r="50016" spans="7:7">
      <c r="G50016" s="220"/>
    </row>
    <row r="50017" spans="7:7">
      <c r="G50017" s="220"/>
    </row>
    <row r="50018" spans="7:7">
      <c r="G50018" s="220"/>
    </row>
    <row r="50019" spans="7:7">
      <c r="G50019" s="220"/>
    </row>
    <row r="50020" spans="7:7">
      <c r="G50020" s="220"/>
    </row>
    <row r="50021" spans="7:7">
      <c r="G50021" s="220"/>
    </row>
    <row r="50022" spans="7:7">
      <c r="G50022" s="220"/>
    </row>
    <row r="50023" spans="7:7">
      <c r="G50023" s="220"/>
    </row>
    <row r="50024" spans="7:7">
      <c r="G50024" s="220"/>
    </row>
    <row r="50025" spans="7:7">
      <c r="G50025" s="220"/>
    </row>
    <row r="50026" spans="7:7">
      <c r="G50026" s="220"/>
    </row>
    <row r="50027" spans="7:7">
      <c r="G50027" s="220"/>
    </row>
    <row r="50028" spans="7:7">
      <c r="G50028" s="220"/>
    </row>
    <row r="50029" spans="7:7">
      <c r="G50029" s="220"/>
    </row>
    <row r="50030" spans="7:7">
      <c r="G50030" s="220"/>
    </row>
    <row r="50031" spans="7:7">
      <c r="G50031" s="220"/>
    </row>
    <row r="50032" spans="7:7">
      <c r="G50032" s="220"/>
    </row>
    <row r="50033" spans="7:7">
      <c r="G50033" s="220"/>
    </row>
    <row r="50034" spans="7:7">
      <c r="G50034" s="220"/>
    </row>
    <row r="50035" spans="7:7">
      <c r="G50035" s="220"/>
    </row>
    <row r="50036" spans="7:7">
      <c r="G50036" s="220"/>
    </row>
    <row r="50037" spans="7:7">
      <c r="G50037" s="220"/>
    </row>
    <row r="50038" spans="7:7">
      <c r="G50038" s="220"/>
    </row>
    <row r="50039" spans="7:7">
      <c r="G50039" s="220"/>
    </row>
    <row r="50040" spans="7:7">
      <c r="G50040" s="220"/>
    </row>
    <row r="50041" spans="7:7">
      <c r="G50041" s="220"/>
    </row>
    <row r="50042" spans="7:7">
      <c r="G50042" s="220"/>
    </row>
    <row r="50043" spans="7:7">
      <c r="G50043" s="220"/>
    </row>
    <row r="50044" spans="7:7">
      <c r="G50044" s="220"/>
    </row>
    <row r="50045" spans="7:7">
      <c r="G50045" s="220"/>
    </row>
    <row r="50046" spans="7:7">
      <c r="G50046" s="220"/>
    </row>
    <row r="50047" spans="7:7">
      <c r="G50047" s="220"/>
    </row>
    <row r="50048" spans="7:7">
      <c r="G50048" s="220"/>
    </row>
    <row r="50049" spans="7:7">
      <c r="G50049" s="220"/>
    </row>
    <row r="50050" spans="7:7">
      <c r="G50050" s="220"/>
    </row>
    <row r="50051" spans="7:7">
      <c r="G50051" s="220"/>
    </row>
    <row r="50052" spans="7:7">
      <c r="G50052" s="220"/>
    </row>
    <row r="50053" spans="7:7">
      <c r="G50053" s="220"/>
    </row>
    <row r="50054" spans="7:7">
      <c r="G50054" s="220"/>
    </row>
    <row r="50055" spans="7:7">
      <c r="G50055" s="220"/>
    </row>
    <row r="50056" spans="7:7">
      <c r="G50056" s="220"/>
    </row>
    <row r="50057" spans="7:7">
      <c r="G50057" s="220"/>
    </row>
    <row r="50058" spans="7:7">
      <c r="G50058" s="220"/>
    </row>
    <row r="50059" spans="7:7">
      <c r="G50059" s="220"/>
    </row>
    <row r="50060" spans="7:7">
      <c r="G50060" s="220"/>
    </row>
    <row r="50061" spans="7:7">
      <c r="G50061" s="220"/>
    </row>
    <row r="50062" spans="7:7">
      <c r="G50062" s="220"/>
    </row>
    <row r="50063" spans="7:7">
      <c r="G50063" s="220"/>
    </row>
    <row r="50064" spans="7:7">
      <c r="G50064" s="220"/>
    </row>
    <row r="50065" spans="7:7">
      <c r="G50065" s="220"/>
    </row>
    <row r="50066" spans="7:7">
      <c r="G50066" s="220"/>
    </row>
    <row r="50067" spans="7:7">
      <c r="G50067" s="220"/>
    </row>
    <row r="50068" spans="7:7">
      <c r="G50068" s="220"/>
    </row>
    <row r="50069" spans="7:7">
      <c r="G50069" s="220"/>
    </row>
    <row r="50070" spans="7:7">
      <c r="G50070" s="220"/>
    </row>
    <row r="50071" spans="7:7">
      <c r="G50071" s="220"/>
    </row>
    <row r="50072" spans="7:7">
      <c r="G50072" s="220"/>
    </row>
    <row r="50073" spans="7:7">
      <c r="G50073" s="220"/>
    </row>
    <row r="50074" spans="7:7">
      <c r="G50074" s="220"/>
    </row>
    <row r="50075" spans="7:7">
      <c r="G50075" s="220"/>
    </row>
    <row r="50076" spans="7:7">
      <c r="G50076" s="220"/>
    </row>
    <row r="50077" spans="7:7">
      <c r="G50077" s="220"/>
    </row>
    <row r="50078" spans="7:7">
      <c r="G50078" s="220"/>
    </row>
    <row r="50079" spans="7:7">
      <c r="G50079" s="220"/>
    </row>
    <row r="50080" spans="7:7">
      <c r="G50080" s="220"/>
    </row>
    <row r="50081" spans="7:7">
      <c r="G50081" s="220"/>
    </row>
    <row r="50082" spans="7:7">
      <c r="G50082" s="220"/>
    </row>
    <row r="50083" spans="7:7">
      <c r="G50083" s="220"/>
    </row>
    <row r="50084" spans="7:7">
      <c r="G50084" s="220"/>
    </row>
    <row r="50085" spans="7:7">
      <c r="G50085" s="220"/>
    </row>
    <row r="50086" spans="7:7">
      <c r="G50086" s="220"/>
    </row>
    <row r="50087" spans="7:7">
      <c r="G50087" s="220"/>
    </row>
    <row r="50088" spans="7:7">
      <c r="G50088" s="220"/>
    </row>
    <row r="50089" spans="7:7">
      <c r="G50089" s="220"/>
    </row>
    <row r="50090" spans="7:7">
      <c r="G50090" s="220"/>
    </row>
    <row r="50091" spans="7:7">
      <c r="G50091" s="220"/>
    </row>
    <row r="50092" spans="7:7">
      <c r="G50092" s="220"/>
    </row>
    <row r="50093" spans="7:7">
      <c r="G50093" s="220"/>
    </row>
    <row r="50094" spans="7:7">
      <c r="G50094" s="220"/>
    </row>
    <row r="50095" spans="7:7">
      <c r="G50095" s="220"/>
    </row>
    <row r="50096" spans="7:7">
      <c r="G50096" s="220"/>
    </row>
    <row r="50097" spans="7:7">
      <c r="G50097" s="220"/>
    </row>
    <row r="50098" spans="7:7">
      <c r="G50098" s="220"/>
    </row>
    <row r="50099" spans="7:7">
      <c r="G50099" s="220"/>
    </row>
    <row r="50100" spans="7:7">
      <c r="G50100" s="220"/>
    </row>
    <row r="50101" spans="7:7">
      <c r="G50101" s="220"/>
    </row>
    <row r="50102" spans="7:7">
      <c r="G50102" s="220"/>
    </row>
    <row r="50103" spans="7:7">
      <c r="G50103" s="220"/>
    </row>
    <row r="50104" spans="7:7">
      <c r="G50104" s="220"/>
    </row>
    <row r="50105" spans="7:7">
      <c r="G50105" s="220"/>
    </row>
    <row r="50106" spans="7:7">
      <c r="G50106" s="220"/>
    </row>
    <row r="50107" spans="7:7">
      <c r="G50107" s="220"/>
    </row>
    <row r="50108" spans="7:7">
      <c r="G50108" s="220"/>
    </row>
    <row r="50109" spans="7:7">
      <c r="G50109" s="220"/>
    </row>
    <row r="50110" spans="7:7">
      <c r="G50110" s="220"/>
    </row>
    <row r="50111" spans="7:7">
      <c r="G50111" s="220"/>
    </row>
    <row r="50112" spans="7:7">
      <c r="G50112" s="220"/>
    </row>
    <row r="50113" spans="7:7">
      <c r="G50113" s="220"/>
    </row>
    <row r="50114" spans="7:7">
      <c r="G50114" s="220"/>
    </row>
    <row r="50115" spans="7:7">
      <c r="G50115" s="220"/>
    </row>
    <row r="50116" spans="7:7">
      <c r="G50116" s="220"/>
    </row>
    <row r="50117" spans="7:7">
      <c r="G50117" s="220"/>
    </row>
    <row r="50118" spans="7:7">
      <c r="G50118" s="220"/>
    </row>
    <row r="50119" spans="7:7">
      <c r="G50119" s="220"/>
    </row>
    <row r="50120" spans="7:7">
      <c r="G50120" s="220"/>
    </row>
    <row r="50121" spans="7:7">
      <c r="G50121" s="220"/>
    </row>
    <row r="50122" spans="7:7">
      <c r="G50122" s="220"/>
    </row>
    <row r="50123" spans="7:7">
      <c r="G50123" s="220"/>
    </row>
    <row r="50124" spans="7:7">
      <c r="G50124" s="220"/>
    </row>
    <row r="50125" spans="7:7">
      <c r="G50125" s="220"/>
    </row>
    <row r="50126" spans="7:7">
      <c r="G50126" s="220"/>
    </row>
    <row r="50127" spans="7:7">
      <c r="G50127" s="220"/>
    </row>
    <row r="50128" spans="7:7">
      <c r="G50128" s="220"/>
    </row>
    <row r="50129" spans="7:7">
      <c r="G50129" s="220"/>
    </row>
    <row r="50130" spans="7:7">
      <c r="G50130" s="220"/>
    </row>
    <row r="50131" spans="7:7">
      <c r="G50131" s="220"/>
    </row>
    <row r="50132" spans="7:7">
      <c r="G50132" s="220"/>
    </row>
    <row r="50133" spans="7:7">
      <c r="G50133" s="220"/>
    </row>
    <row r="50134" spans="7:7">
      <c r="G50134" s="220"/>
    </row>
    <row r="50135" spans="7:7">
      <c r="G50135" s="220"/>
    </row>
    <row r="50136" spans="7:7">
      <c r="G50136" s="220"/>
    </row>
    <row r="50137" spans="7:7">
      <c r="G50137" s="220"/>
    </row>
    <row r="50138" spans="7:7">
      <c r="G50138" s="220"/>
    </row>
    <row r="50139" spans="7:7">
      <c r="G50139" s="220"/>
    </row>
    <row r="50140" spans="7:7">
      <c r="G50140" s="220"/>
    </row>
    <row r="50141" spans="7:7">
      <c r="G50141" s="220"/>
    </row>
    <row r="50142" spans="7:7">
      <c r="G50142" s="220"/>
    </row>
    <row r="50143" spans="7:7">
      <c r="G50143" s="220"/>
    </row>
    <row r="50144" spans="7:7">
      <c r="G50144" s="220"/>
    </row>
    <row r="50145" spans="7:7">
      <c r="G50145" s="220"/>
    </row>
    <row r="50146" spans="7:7">
      <c r="G50146" s="220"/>
    </row>
    <row r="50147" spans="7:7">
      <c r="G50147" s="220"/>
    </row>
    <row r="50148" spans="7:7">
      <c r="G50148" s="220"/>
    </row>
    <row r="50149" spans="7:7">
      <c r="G50149" s="220"/>
    </row>
    <row r="50150" spans="7:7">
      <c r="G50150" s="220"/>
    </row>
    <row r="50151" spans="7:7">
      <c r="G50151" s="220"/>
    </row>
    <row r="50152" spans="7:7">
      <c r="G50152" s="220"/>
    </row>
    <row r="50153" spans="7:7">
      <c r="G50153" s="220"/>
    </row>
    <row r="50154" spans="7:7">
      <c r="G50154" s="220"/>
    </row>
    <row r="50155" spans="7:7">
      <c r="G50155" s="220"/>
    </row>
    <row r="50156" spans="7:7">
      <c r="G50156" s="220"/>
    </row>
    <row r="50157" spans="7:7">
      <c r="G50157" s="220"/>
    </row>
    <row r="50158" spans="7:7">
      <c r="G50158" s="220"/>
    </row>
    <row r="50159" spans="7:7">
      <c r="G50159" s="220"/>
    </row>
    <row r="50160" spans="7:7">
      <c r="G50160" s="220"/>
    </row>
    <row r="50161" spans="7:7">
      <c r="G50161" s="220"/>
    </row>
    <row r="50162" spans="7:7">
      <c r="G50162" s="220"/>
    </row>
    <row r="50163" spans="7:7">
      <c r="G50163" s="220"/>
    </row>
    <row r="50164" spans="7:7">
      <c r="G50164" s="220"/>
    </row>
    <row r="50165" spans="7:7">
      <c r="G50165" s="220"/>
    </row>
    <row r="50166" spans="7:7">
      <c r="G50166" s="220"/>
    </row>
    <row r="50167" spans="7:7">
      <c r="G50167" s="220"/>
    </row>
    <row r="50168" spans="7:7">
      <c r="G50168" s="220"/>
    </row>
    <row r="50169" spans="7:7">
      <c r="G50169" s="220"/>
    </row>
    <row r="50170" spans="7:7">
      <c r="G50170" s="220"/>
    </row>
    <row r="50171" spans="7:7">
      <c r="G50171" s="220"/>
    </row>
    <row r="50172" spans="7:7">
      <c r="G50172" s="220"/>
    </row>
    <row r="50173" spans="7:7">
      <c r="G50173" s="220"/>
    </row>
    <row r="50174" spans="7:7">
      <c r="G50174" s="220"/>
    </row>
    <row r="50175" spans="7:7">
      <c r="G50175" s="220"/>
    </row>
    <row r="50176" spans="7:7">
      <c r="G50176" s="220"/>
    </row>
    <row r="50177" spans="7:7">
      <c r="G50177" s="220"/>
    </row>
    <row r="50178" spans="7:7">
      <c r="G50178" s="220"/>
    </row>
    <row r="50179" spans="7:7">
      <c r="G50179" s="220"/>
    </row>
    <row r="50180" spans="7:7">
      <c r="G50180" s="220"/>
    </row>
    <row r="50181" spans="7:7">
      <c r="G50181" s="220"/>
    </row>
    <row r="50182" spans="7:7">
      <c r="G50182" s="220"/>
    </row>
    <row r="50183" spans="7:7">
      <c r="G50183" s="220"/>
    </row>
    <row r="50184" spans="7:7">
      <c r="G50184" s="220"/>
    </row>
    <row r="50185" spans="7:7">
      <c r="G50185" s="220"/>
    </row>
    <row r="50186" spans="7:7">
      <c r="G50186" s="220"/>
    </row>
    <row r="50187" spans="7:7">
      <c r="G50187" s="220"/>
    </row>
    <row r="50188" spans="7:7">
      <c r="G50188" s="220"/>
    </row>
    <row r="50189" spans="7:7">
      <c r="G50189" s="220"/>
    </row>
    <row r="50190" spans="7:7">
      <c r="G50190" s="220"/>
    </row>
    <row r="50191" spans="7:7">
      <c r="G50191" s="220"/>
    </row>
    <row r="50192" spans="7:7">
      <c r="G50192" s="220"/>
    </row>
    <row r="50193" spans="7:7">
      <c r="G50193" s="220"/>
    </row>
    <row r="50194" spans="7:7">
      <c r="G50194" s="220"/>
    </row>
    <row r="50195" spans="7:7">
      <c r="G50195" s="220"/>
    </row>
    <row r="50196" spans="7:7">
      <c r="G50196" s="220"/>
    </row>
    <row r="50197" spans="7:7">
      <c r="G50197" s="220"/>
    </row>
    <row r="50198" spans="7:7">
      <c r="G50198" s="220"/>
    </row>
    <row r="50199" spans="7:7">
      <c r="G50199" s="220"/>
    </row>
    <row r="50200" spans="7:7">
      <c r="G50200" s="220"/>
    </row>
    <row r="50201" spans="7:7">
      <c r="G50201" s="220"/>
    </row>
    <row r="50202" spans="7:7">
      <c r="G50202" s="220"/>
    </row>
    <row r="50203" spans="7:7">
      <c r="G50203" s="220"/>
    </row>
    <row r="50204" spans="7:7">
      <c r="G50204" s="220"/>
    </row>
    <row r="50205" spans="7:7">
      <c r="G50205" s="220"/>
    </row>
    <row r="50206" spans="7:7">
      <c r="G50206" s="220"/>
    </row>
    <row r="50207" spans="7:7">
      <c r="G50207" s="220"/>
    </row>
    <row r="50208" spans="7:7">
      <c r="G50208" s="220"/>
    </row>
    <row r="50209" spans="7:7">
      <c r="G50209" s="220"/>
    </row>
    <row r="50210" spans="7:7">
      <c r="G50210" s="220"/>
    </row>
    <row r="50211" spans="7:7">
      <c r="G50211" s="220"/>
    </row>
    <row r="50212" spans="7:7">
      <c r="G50212" s="220"/>
    </row>
    <row r="50213" spans="7:7">
      <c r="G50213" s="220"/>
    </row>
    <row r="50214" spans="7:7">
      <c r="G50214" s="220"/>
    </row>
    <row r="50215" spans="7:7">
      <c r="G50215" s="220"/>
    </row>
    <row r="50216" spans="7:7">
      <c r="G50216" s="220"/>
    </row>
    <row r="50217" spans="7:7">
      <c r="G50217" s="220"/>
    </row>
    <row r="50218" spans="7:7">
      <c r="G50218" s="220"/>
    </row>
    <row r="50219" spans="7:7">
      <c r="G50219" s="220"/>
    </row>
    <row r="50220" spans="7:7">
      <c r="G50220" s="220"/>
    </row>
    <row r="50221" spans="7:7">
      <c r="G50221" s="220"/>
    </row>
    <row r="50222" spans="7:7">
      <c r="G50222" s="220"/>
    </row>
    <row r="50223" spans="7:7">
      <c r="G50223" s="220"/>
    </row>
    <row r="50224" spans="7:7">
      <c r="G50224" s="220"/>
    </row>
    <row r="50225" spans="7:7">
      <c r="G50225" s="220"/>
    </row>
    <row r="50226" spans="7:7">
      <c r="G50226" s="220"/>
    </row>
    <row r="50227" spans="7:7">
      <c r="G50227" s="220"/>
    </row>
    <row r="50228" spans="7:7">
      <c r="G50228" s="220"/>
    </row>
    <row r="50229" spans="7:7">
      <c r="G50229" s="220"/>
    </row>
    <row r="50230" spans="7:7">
      <c r="G50230" s="220"/>
    </row>
    <row r="50231" spans="7:7">
      <c r="G50231" s="220"/>
    </row>
    <row r="50232" spans="7:7">
      <c r="G50232" s="220"/>
    </row>
    <row r="50233" spans="7:7">
      <c r="G50233" s="220"/>
    </row>
    <row r="50234" spans="7:7">
      <c r="G50234" s="220"/>
    </row>
    <row r="50235" spans="7:7">
      <c r="G50235" s="220"/>
    </row>
    <row r="50236" spans="7:7">
      <c r="G50236" s="220"/>
    </row>
    <row r="50237" spans="7:7">
      <c r="G50237" s="220"/>
    </row>
    <row r="50238" spans="7:7">
      <c r="G50238" s="220"/>
    </row>
    <row r="50239" spans="7:7">
      <c r="G50239" s="220"/>
    </row>
    <row r="50240" spans="7:7">
      <c r="G50240" s="220"/>
    </row>
    <row r="50241" spans="7:7">
      <c r="G50241" s="220"/>
    </row>
    <row r="50242" spans="7:7">
      <c r="G50242" s="220"/>
    </row>
    <row r="50243" spans="7:7">
      <c r="G50243" s="220"/>
    </row>
    <row r="50244" spans="7:7">
      <c r="G50244" s="220"/>
    </row>
    <row r="50245" spans="7:7">
      <c r="G50245" s="220"/>
    </row>
    <row r="50246" spans="7:7">
      <c r="G50246" s="220"/>
    </row>
    <row r="50247" spans="7:7">
      <c r="G50247" s="220"/>
    </row>
    <row r="50248" spans="7:7">
      <c r="G50248" s="220"/>
    </row>
    <row r="50249" spans="7:7">
      <c r="G50249" s="220"/>
    </row>
    <row r="50250" spans="7:7">
      <c r="G50250" s="220"/>
    </row>
    <row r="50251" spans="7:7">
      <c r="G50251" s="220"/>
    </row>
    <row r="50252" spans="7:7">
      <c r="G50252" s="220"/>
    </row>
    <row r="50253" spans="7:7">
      <c r="G50253" s="220"/>
    </row>
    <row r="50254" spans="7:7">
      <c r="G50254" s="220"/>
    </row>
    <row r="50255" spans="7:7">
      <c r="G50255" s="220"/>
    </row>
    <row r="50256" spans="7:7">
      <c r="G50256" s="220"/>
    </row>
    <row r="50257" spans="7:7">
      <c r="G50257" s="220"/>
    </row>
    <row r="50258" spans="7:7">
      <c r="G50258" s="220"/>
    </row>
    <row r="50259" spans="7:7">
      <c r="G50259" s="220"/>
    </row>
    <row r="50260" spans="7:7">
      <c r="G50260" s="220"/>
    </row>
    <row r="50261" spans="7:7">
      <c r="G50261" s="220"/>
    </row>
    <row r="50262" spans="7:7">
      <c r="G50262" s="220"/>
    </row>
    <row r="50263" spans="7:7">
      <c r="G50263" s="220"/>
    </row>
    <row r="50264" spans="7:7">
      <c r="G50264" s="220"/>
    </row>
    <row r="50265" spans="7:7">
      <c r="G50265" s="220"/>
    </row>
    <row r="50266" spans="7:7">
      <c r="G50266" s="220"/>
    </row>
    <row r="50267" spans="7:7">
      <c r="G50267" s="220"/>
    </row>
    <row r="50268" spans="7:7">
      <c r="G50268" s="220"/>
    </row>
    <row r="50269" spans="7:7">
      <c r="G50269" s="220"/>
    </row>
    <row r="50270" spans="7:7">
      <c r="G50270" s="220"/>
    </row>
    <row r="50271" spans="7:7">
      <c r="G50271" s="220"/>
    </row>
    <row r="50272" spans="7:7">
      <c r="G50272" s="220"/>
    </row>
    <row r="50273" spans="7:7">
      <c r="G50273" s="220"/>
    </row>
    <row r="50274" spans="7:7">
      <c r="G50274" s="220"/>
    </row>
    <row r="50275" spans="7:7">
      <c r="G50275" s="220"/>
    </row>
    <row r="50276" spans="7:7">
      <c r="G50276" s="220"/>
    </row>
    <row r="50277" spans="7:7">
      <c r="G50277" s="220"/>
    </row>
    <row r="50278" spans="7:7">
      <c r="G50278" s="220"/>
    </row>
    <row r="50279" spans="7:7">
      <c r="G50279" s="220"/>
    </row>
    <row r="50280" spans="7:7">
      <c r="G50280" s="220"/>
    </row>
    <row r="50281" spans="7:7">
      <c r="G50281" s="220"/>
    </row>
    <row r="50282" spans="7:7">
      <c r="G50282" s="220"/>
    </row>
    <row r="50283" spans="7:7">
      <c r="G50283" s="220"/>
    </row>
    <row r="50284" spans="7:7">
      <c r="G50284" s="220"/>
    </row>
    <row r="50285" spans="7:7">
      <c r="G50285" s="220"/>
    </row>
    <row r="50286" spans="7:7">
      <c r="G50286" s="220"/>
    </row>
    <row r="50287" spans="7:7">
      <c r="G50287" s="220"/>
    </row>
    <row r="50288" spans="7:7">
      <c r="G50288" s="220"/>
    </row>
    <row r="50289" spans="7:7">
      <c r="G50289" s="220"/>
    </row>
    <row r="50290" spans="7:7">
      <c r="G50290" s="220"/>
    </row>
    <row r="50291" spans="7:7">
      <c r="G50291" s="220"/>
    </row>
    <row r="50292" spans="7:7">
      <c r="G50292" s="220"/>
    </row>
    <row r="50293" spans="7:7">
      <c r="G50293" s="220"/>
    </row>
    <row r="50294" spans="7:7">
      <c r="G50294" s="220"/>
    </row>
    <row r="50295" spans="7:7">
      <c r="G50295" s="220"/>
    </row>
    <row r="50296" spans="7:7">
      <c r="G50296" s="220"/>
    </row>
    <row r="50297" spans="7:7">
      <c r="G50297" s="220"/>
    </row>
    <row r="50298" spans="7:7">
      <c r="G50298" s="220"/>
    </row>
    <row r="50299" spans="7:7">
      <c r="G50299" s="220"/>
    </row>
    <row r="50300" spans="7:7">
      <c r="G50300" s="220"/>
    </row>
    <row r="50301" spans="7:7">
      <c r="G50301" s="220"/>
    </row>
    <row r="50302" spans="7:7">
      <c r="G50302" s="220"/>
    </row>
    <row r="50303" spans="7:7">
      <c r="G50303" s="220"/>
    </row>
    <row r="50304" spans="7:7">
      <c r="G50304" s="220"/>
    </row>
    <row r="50305" spans="7:7">
      <c r="G50305" s="220"/>
    </row>
    <row r="50306" spans="7:7">
      <c r="G50306" s="220"/>
    </row>
    <row r="50307" spans="7:7">
      <c r="G50307" s="220"/>
    </row>
    <row r="50308" spans="7:7">
      <c r="G50308" s="220"/>
    </row>
    <row r="50309" spans="7:7">
      <c r="G50309" s="220"/>
    </row>
    <row r="50310" spans="7:7">
      <c r="G50310" s="220"/>
    </row>
    <row r="50311" spans="7:7">
      <c r="G50311" s="220"/>
    </row>
    <row r="50312" spans="7:7">
      <c r="G50312" s="220"/>
    </row>
    <row r="50313" spans="7:7">
      <c r="G50313" s="220"/>
    </row>
    <row r="50314" spans="7:7">
      <c r="G50314" s="220"/>
    </row>
    <row r="50315" spans="7:7">
      <c r="G50315" s="220"/>
    </row>
    <row r="50316" spans="7:7">
      <c r="G50316" s="220"/>
    </row>
    <row r="50317" spans="7:7">
      <c r="G50317" s="220"/>
    </row>
    <row r="50318" spans="7:7">
      <c r="G50318" s="220"/>
    </row>
    <row r="50319" spans="7:7">
      <c r="G50319" s="220"/>
    </row>
    <row r="50320" spans="7:7">
      <c r="G50320" s="220"/>
    </row>
    <row r="50321" spans="7:7">
      <c r="G50321" s="220"/>
    </row>
    <row r="50322" spans="7:7">
      <c r="G50322" s="220"/>
    </row>
    <row r="50323" spans="7:7">
      <c r="G50323" s="220"/>
    </row>
    <row r="50324" spans="7:7">
      <c r="G50324" s="220"/>
    </row>
    <row r="50325" spans="7:7">
      <c r="G50325" s="220"/>
    </row>
    <row r="50326" spans="7:7">
      <c r="G50326" s="220"/>
    </row>
    <row r="50327" spans="7:7">
      <c r="G50327" s="220"/>
    </row>
    <row r="50328" spans="7:7">
      <c r="G50328" s="220"/>
    </row>
    <row r="50329" spans="7:7">
      <c r="G50329" s="220"/>
    </row>
    <row r="50330" spans="7:7">
      <c r="G50330" s="220"/>
    </row>
    <row r="50331" spans="7:7">
      <c r="G50331" s="220"/>
    </row>
    <row r="50332" spans="7:7">
      <c r="G50332" s="220"/>
    </row>
    <row r="50333" spans="7:7">
      <c r="G50333" s="220"/>
    </row>
    <row r="50334" spans="7:7">
      <c r="G50334" s="220"/>
    </row>
    <row r="50335" spans="7:7">
      <c r="G50335" s="220"/>
    </row>
    <row r="50336" spans="7:7">
      <c r="G50336" s="220"/>
    </row>
    <row r="50337" spans="7:7">
      <c r="G50337" s="220"/>
    </row>
    <row r="50338" spans="7:7">
      <c r="G50338" s="220"/>
    </row>
    <row r="50339" spans="7:7">
      <c r="G50339" s="220"/>
    </row>
    <row r="50340" spans="7:7">
      <c r="G50340" s="220"/>
    </row>
    <row r="50341" spans="7:7">
      <c r="G50341" s="220"/>
    </row>
    <row r="50342" spans="7:7">
      <c r="G50342" s="220"/>
    </row>
    <row r="50343" spans="7:7">
      <c r="G50343" s="220"/>
    </row>
    <row r="50344" spans="7:7">
      <c r="G50344" s="220"/>
    </row>
    <row r="50345" spans="7:7">
      <c r="G50345" s="220"/>
    </row>
    <row r="50346" spans="7:7">
      <c r="G50346" s="220"/>
    </row>
    <row r="50347" spans="7:7">
      <c r="G50347" s="220"/>
    </row>
    <row r="50348" spans="7:7">
      <c r="G50348" s="220"/>
    </row>
    <row r="50349" spans="7:7">
      <c r="G50349" s="220"/>
    </row>
    <row r="50350" spans="7:7">
      <c r="G50350" s="220"/>
    </row>
    <row r="50351" spans="7:7">
      <c r="G50351" s="220"/>
    </row>
    <row r="50352" spans="7:7">
      <c r="G50352" s="220"/>
    </row>
    <row r="50353" spans="7:7">
      <c r="G50353" s="220"/>
    </row>
    <row r="50354" spans="7:7">
      <c r="G50354" s="220"/>
    </row>
    <row r="50355" spans="7:7">
      <c r="G50355" s="220"/>
    </row>
    <row r="50356" spans="7:7">
      <c r="G50356" s="220"/>
    </row>
    <row r="50357" spans="7:7">
      <c r="G50357" s="220"/>
    </row>
    <row r="50358" spans="7:7">
      <c r="G50358" s="220"/>
    </row>
    <row r="50359" spans="7:7">
      <c r="G50359" s="220"/>
    </row>
    <row r="50360" spans="7:7">
      <c r="G50360" s="220"/>
    </row>
    <row r="50361" spans="7:7">
      <c r="G50361" s="220"/>
    </row>
    <row r="50362" spans="7:7">
      <c r="G50362" s="220"/>
    </row>
    <row r="50363" spans="7:7">
      <c r="G50363" s="220"/>
    </row>
    <row r="50364" spans="7:7">
      <c r="G50364" s="220"/>
    </row>
    <row r="50365" spans="7:7">
      <c r="G50365" s="220"/>
    </row>
    <row r="50366" spans="7:7">
      <c r="G50366" s="220"/>
    </row>
    <row r="50367" spans="7:7">
      <c r="G50367" s="220"/>
    </row>
    <row r="50368" spans="7:7">
      <c r="G50368" s="220"/>
    </row>
    <row r="50369" spans="7:7">
      <c r="G50369" s="220"/>
    </row>
    <row r="50370" spans="7:7">
      <c r="G50370" s="220"/>
    </row>
    <row r="50371" spans="7:7">
      <c r="G50371" s="220"/>
    </row>
    <row r="50372" spans="7:7">
      <c r="G50372" s="220"/>
    </row>
    <row r="50373" spans="7:7">
      <c r="G50373" s="220"/>
    </row>
    <row r="50374" spans="7:7">
      <c r="G50374" s="220"/>
    </row>
    <row r="50375" spans="7:7">
      <c r="G50375" s="220"/>
    </row>
    <row r="50376" spans="7:7">
      <c r="G50376" s="220"/>
    </row>
    <row r="50377" spans="7:7">
      <c r="G50377" s="220"/>
    </row>
    <row r="50378" spans="7:7">
      <c r="G50378" s="220"/>
    </row>
    <row r="50379" spans="7:7">
      <c r="G50379" s="220"/>
    </row>
    <row r="50380" spans="7:7">
      <c r="G50380" s="220"/>
    </row>
    <row r="50381" spans="7:7">
      <c r="G50381" s="220"/>
    </row>
    <row r="50382" spans="7:7">
      <c r="G50382" s="220"/>
    </row>
    <row r="50383" spans="7:7">
      <c r="G50383" s="220"/>
    </row>
    <row r="50384" spans="7:7">
      <c r="G50384" s="220"/>
    </row>
    <row r="50385" spans="7:7">
      <c r="G50385" s="220"/>
    </row>
    <row r="50386" spans="7:7">
      <c r="G50386" s="220"/>
    </row>
    <row r="50387" spans="7:7">
      <c r="G50387" s="220"/>
    </row>
    <row r="50388" spans="7:7">
      <c r="G50388" s="220"/>
    </row>
    <row r="50389" spans="7:7">
      <c r="G50389" s="220"/>
    </row>
    <row r="50390" spans="7:7">
      <c r="G50390" s="220"/>
    </row>
    <row r="50391" spans="7:7">
      <c r="G50391" s="220"/>
    </row>
    <row r="50392" spans="7:7">
      <c r="G50392" s="220"/>
    </row>
    <row r="50393" spans="7:7">
      <c r="G50393" s="220"/>
    </row>
    <row r="50394" spans="7:7">
      <c r="G50394" s="220"/>
    </row>
    <row r="50395" spans="7:7">
      <c r="G50395" s="220"/>
    </row>
    <row r="50396" spans="7:7">
      <c r="G50396" s="220"/>
    </row>
    <row r="50397" spans="7:7">
      <c r="G50397" s="220"/>
    </row>
    <row r="50398" spans="7:7">
      <c r="G50398" s="220"/>
    </row>
    <row r="50399" spans="7:7">
      <c r="G50399" s="220"/>
    </row>
    <row r="50400" spans="7:7">
      <c r="G50400" s="220"/>
    </row>
    <row r="50401" spans="7:7">
      <c r="G50401" s="220"/>
    </row>
    <row r="50402" spans="7:7">
      <c r="G50402" s="220"/>
    </row>
    <row r="50403" spans="7:7">
      <c r="G50403" s="220"/>
    </row>
    <row r="50404" spans="7:7">
      <c r="G50404" s="220"/>
    </row>
    <row r="50405" spans="7:7">
      <c r="G50405" s="220"/>
    </row>
    <row r="50406" spans="7:7">
      <c r="G50406" s="220"/>
    </row>
    <row r="50407" spans="7:7">
      <c r="G50407" s="220"/>
    </row>
    <row r="50408" spans="7:7">
      <c r="G50408" s="220"/>
    </row>
    <row r="50409" spans="7:7">
      <c r="G50409" s="220"/>
    </row>
    <row r="50410" spans="7:7">
      <c r="G50410" s="220"/>
    </row>
    <row r="50411" spans="7:7">
      <c r="G50411" s="220"/>
    </row>
    <row r="50412" spans="7:7">
      <c r="G50412" s="220"/>
    </row>
    <row r="50413" spans="7:7">
      <c r="G50413" s="220"/>
    </row>
    <row r="50414" spans="7:7">
      <c r="G50414" s="220"/>
    </row>
    <row r="50415" spans="7:7">
      <c r="G50415" s="220"/>
    </row>
    <row r="50416" spans="7:7">
      <c r="G50416" s="220"/>
    </row>
    <row r="50417" spans="7:7">
      <c r="G50417" s="220"/>
    </row>
    <row r="50418" spans="7:7">
      <c r="G50418" s="220"/>
    </row>
    <row r="50419" spans="7:7">
      <c r="G50419" s="220"/>
    </row>
    <row r="50420" spans="7:7">
      <c r="G50420" s="220"/>
    </row>
    <row r="50421" spans="7:7">
      <c r="G50421" s="220"/>
    </row>
    <row r="50422" spans="7:7">
      <c r="G50422" s="220"/>
    </row>
    <row r="50423" spans="7:7">
      <c r="G50423" s="220"/>
    </row>
    <row r="50424" spans="7:7">
      <c r="G50424" s="220"/>
    </row>
    <row r="50425" spans="7:7">
      <c r="G50425" s="220"/>
    </row>
    <row r="50426" spans="7:7">
      <c r="G50426" s="220"/>
    </row>
    <row r="50427" spans="7:7">
      <c r="G50427" s="220"/>
    </row>
    <row r="50428" spans="7:7">
      <c r="G50428" s="220"/>
    </row>
    <row r="50429" spans="7:7">
      <c r="G50429" s="220"/>
    </row>
    <row r="50430" spans="7:7">
      <c r="G50430" s="220"/>
    </row>
    <row r="50431" spans="7:7">
      <c r="G50431" s="220"/>
    </row>
    <row r="50432" spans="7:7">
      <c r="G50432" s="220"/>
    </row>
    <row r="50433" spans="7:7">
      <c r="G50433" s="220"/>
    </row>
    <row r="50434" spans="7:7">
      <c r="G50434" s="220"/>
    </row>
    <row r="50435" spans="7:7">
      <c r="G50435" s="220"/>
    </row>
    <row r="50436" spans="7:7">
      <c r="G50436" s="220"/>
    </row>
    <row r="50437" spans="7:7">
      <c r="G50437" s="220"/>
    </row>
    <row r="50438" spans="7:7">
      <c r="G50438" s="220"/>
    </row>
    <row r="50439" spans="7:7">
      <c r="G50439" s="220"/>
    </row>
    <row r="50440" spans="7:7">
      <c r="G50440" s="220"/>
    </row>
    <row r="50441" spans="7:7">
      <c r="G50441" s="220"/>
    </row>
    <row r="50442" spans="7:7">
      <c r="G50442" s="220"/>
    </row>
    <row r="50443" spans="7:7">
      <c r="G50443" s="220"/>
    </row>
    <row r="50444" spans="7:7">
      <c r="G50444" s="220"/>
    </row>
    <row r="50445" spans="7:7">
      <c r="G50445" s="220"/>
    </row>
    <row r="50446" spans="7:7">
      <c r="G50446" s="220"/>
    </row>
    <row r="50447" spans="7:7">
      <c r="G50447" s="220"/>
    </row>
    <row r="50448" spans="7:7">
      <c r="G50448" s="220"/>
    </row>
    <row r="50449" spans="7:7">
      <c r="G50449" s="220"/>
    </row>
    <row r="50450" spans="7:7">
      <c r="G50450" s="220"/>
    </row>
    <row r="50451" spans="7:7">
      <c r="G50451" s="220"/>
    </row>
    <row r="50452" spans="7:7">
      <c r="G50452" s="220"/>
    </row>
    <row r="50453" spans="7:7">
      <c r="G50453" s="220"/>
    </row>
    <row r="50454" spans="7:7">
      <c r="G50454" s="220"/>
    </row>
    <row r="50455" spans="7:7">
      <c r="G50455" s="220"/>
    </row>
    <row r="50456" spans="7:7">
      <c r="G50456" s="220"/>
    </row>
    <row r="50457" spans="7:7">
      <c r="G50457" s="220"/>
    </row>
    <row r="50458" spans="7:7">
      <c r="G50458" s="220"/>
    </row>
    <row r="50459" spans="7:7">
      <c r="G50459" s="220"/>
    </row>
    <row r="50460" spans="7:7">
      <c r="G50460" s="220"/>
    </row>
    <row r="50461" spans="7:7">
      <c r="G50461" s="220"/>
    </row>
    <row r="50462" spans="7:7">
      <c r="G50462" s="220"/>
    </row>
    <row r="50463" spans="7:7">
      <c r="G50463" s="220"/>
    </row>
    <row r="50464" spans="7:7">
      <c r="G50464" s="220"/>
    </row>
    <row r="50465" spans="7:7">
      <c r="G50465" s="220"/>
    </row>
    <row r="50466" spans="7:7">
      <c r="G50466" s="220"/>
    </row>
    <row r="50467" spans="7:7">
      <c r="G50467" s="220"/>
    </row>
    <row r="50468" spans="7:7">
      <c r="G50468" s="220"/>
    </row>
    <row r="50469" spans="7:7">
      <c r="G50469" s="220"/>
    </row>
    <row r="50470" spans="7:7">
      <c r="G50470" s="220"/>
    </row>
    <row r="50471" spans="7:7">
      <c r="G50471" s="220"/>
    </row>
    <row r="50472" spans="7:7">
      <c r="G50472" s="220"/>
    </row>
    <row r="50473" spans="7:7">
      <c r="G50473" s="220"/>
    </row>
    <row r="50474" spans="7:7">
      <c r="G50474" s="220"/>
    </row>
    <row r="50475" spans="7:7">
      <c r="G50475" s="220"/>
    </row>
    <row r="50476" spans="7:7">
      <c r="G50476" s="220"/>
    </row>
    <row r="50477" spans="7:7">
      <c r="G50477" s="220"/>
    </row>
    <row r="50478" spans="7:7">
      <c r="G50478" s="220"/>
    </row>
    <row r="50479" spans="7:7">
      <c r="G50479" s="220"/>
    </row>
    <row r="50480" spans="7:7">
      <c r="G50480" s="220"/>
    </row>
    <row r="50481" spans="7:7">
      <c r="G50481" s="220"/>
    </row>
    <row r="50482" spans="7:7">
      <c r="G50482" s="220"/>
    </row>
    <row r="50483" spans="7:7">
      <c r="G50483" s="220"/>
    </row>
    <row r="50484" spans="7:7">
      <c r="G50484" s="220"/>
    </row>
    <row r="50485" spans="7:7">
      <c r="G50485" s="220"/>
    </row>
    <row r="50486" spans="7:7">
      <c r="G50486" s="220"/>
    </row>
    <row r="50487" spans="7:7">
      <c r="G50487" s="220"/>
    </row>
    <row r="50488" spans="7:7">
      <c r="G50488" s="220"/>
    </row>
    <row r="50489" spans="7:7">
      <c r="G50489" s="220"/>
    </row>
    <row r="50490" spans="7:7">
      <c r="G50490" s="220"/>
    </row>
    <row r="50491" spans="7:7">
      <c r="G50491" s="220"/>
    </row>
    <row r="50492" spans="7:7">
      <c r="G50492" s="220"/>
    </row>
    <row r="50493" spans="7:7">
      <c r="G50493" s="220"/>
    </row>
    <row r="50494" spans="7:7">
      <c r="G50494" s="220"/>
    </row>
    <row r="50495" spans="7:7">
      <c r="G50495" s="220"/>
    </row>
    <row r="50496" spans="7:7">
      <c r="G50496" s="220"/>
    </row>
    <row r="50497" spans="7:7">
      <c r="G50497" s="220"/>
    </row>
    <row r="50498" spans="7:7">
      <c r="G50498" s="220"/>
    </row>
    <row r="50499" spans="7:7">
      <c r="G50499" s="220"/>
    </row>
    <row r="50500" spans="7:7">
      <c r="G50500" s="220"/>
    </row>
    <row r="50501" spans="7:7">
      <c r="G50501" s="220"/>
    </row>
    <row r="50502" spans="7:7">
      <c r="G50502" s="220"/>
    </row>
    <row r="50503" spans="7:7">
      <c r="G50503" s="220"/>
    </row>
    <row r="50504" spans="7:7">
      <c r="G50504" s="220"/>
    </row>
    <row r="50505" spans="7:7">
      <c r="G50505" s="220"/>
    </row>
    <row r="50506" spans="7:7">
      <c r="G50506" s="220"/>
    </row>
    <row r="50507" spans="7:7">
      <c r="G50507" s="220"/>
    </row>
    <row r="50508" spans="7:7">
      <c r="G50508" s="220"/>
    </row>
    <row r="50509" spans="7:7">
      <c r="G50509" s="220"/>
    </row>
    <row r="50510" spans="7:7">
      <c r="G50510" s="220"/>
    </row>
    <row r="50511" spans="7:7">
      <c r="G50511" s="220"/>
    </row>
    <row r="50512" spans="7:7">
      <c r="G50512" s="220"/>
    </row>
    <row r="50513" spans="7:7">
      <c r="G50513" s="220"/>
    </row>
    <row r="50514" spans="7:7">
      <c r="G50514" s="220"/>
    </row>
    <row r="50515" spans="7:7">
      <c r="G50515" s="220"/>
    </row>
    <row r="50516" spans="7:7">
      <c r="G50516" s="220"/>
    </row>
    <row r="50517" spans="7:7">
      <c r="G50517" s="220"/>
    </row>
    <row r="50518" spans="7:7">
      <c r="G50518" s="220"/>
    </row>
    <row r="50519" spans="7:7">
      <c r="G50519" s="220"/>
    </row>
    <row r="50520" spans="7:7">
      <c r="G50520" s="220"/>
    </row>
    <row r="50521" spans="7:7">
      <c r="G50521" s="220"/>
    </row>
    <row r="50522" spans="7:7">
      <c r="G50522" s="220"/>
    </row>
    <row r="50523" spans="7:7">
      <c r="G50523" s="220"/>
    </row>
    <row r="50524" spans="7:7">
      <c r="G50524" s="220"/>
    </row>
    <row r="50525" spans="7:7">
      <c r="G50525" s="220"/>
    </row>
    <row r="50526" spans="7:7">
      <c r="G50526" s="220"/>
    </row>
    <row r="50527" spans="7:7">
      <c r="G50527" s="220"/>
    </row>
    <row r="50528" spans="7:7">
      <c r="G50528" s="220"/>
    </row>
    <row r="50529" spans="7:7">
      <c r="G50529" s="220"/>
    </row>
    <row r="50530" spans="7:7">
      <c r="G50530" s="220"/>
    </row>
    <row r="50531" spans="7:7">
      <c r="G50531" s="220"/>
    </row>
    <row r="50532" spans="7:7">
      <c r="G50532" s="220"/>
    </row>
    <row r="50533" spans="7:7">
      <c r="G50533" s="220"/>
    </row>
    <row r="50534" spans="7:7">
      <c r="G50534" s="220"/>
    </row>
    <row r="50535" spans="7:7">
      <c r="G50535" s="220"/>
    </row>
    <row r="50536" spans="7:7">
      <c r="G50536" s="220"/>
    </row>
    <row r="50537" spans="7:7">
      <c r="G50537" s="220"/>
    </row>
    <row r="50538" spans="7:7">
      <c r="G50538" s="220"/>
    </row>
    <row r="50539" spans="7:7">
      <c r="G50539" s="220"/>
    </row>
    <row r="50540" spans="7:7">
      <c r="G50540" s="220"/>
    </row>
    <row r="50541" spans="7:7">
      <c r="G50541" s="220"/>
    </row>
    <row r="50542" spans="7:7">
      <c r="G50542" s="220"/>
    </row>
    <row r="50543" spans="7:7">
      <c r="G50543" s="220"/>
    </row>
    <row r="50544" spans="7:7">
      <c r="G50544" s="220"/>
    </row>
    <row r="50545" spans="7:7">
      <c r="G50545" s="220"/>
    </row>
    <row r="50546" spans="7:7">
      <c r="G50546" s="220"/>
    </row>
    <row r="50547" spans="7:7">
      <c r="G50547" s="220"/>
    </row>
    <row r="50548" spans="7:7">
      <c r="G50548" s="220"/>
    </row>
    <row r="50549" spans="7:7">
      <c r="G50549" s="220"/>
    </row>
    <row r="50550" spans="7:7">
      <c r="G50550" s="220"/>
    </row>
    <row r="50551" spans="7:7">
      <c r="G50551" s="220"/>
    </row>
    <row r="50552" spans="7:7">
      <c r="G50552" s="220"/>
    </row>
    <row r="50553" spans="7:7">
      <c r="G50553" s="220"/>
    </row>
    <row r="50554" spans="7:7">
      <c r="G50554" s="220"/>
    </row>
    <row r="50555" spans="7:7">
      <c r="G50555" s="220"/>
    </row>
    <row r="50556" spans="7:7">
      <c r="G50556" s="220"/>
    </row>
    <row r="50557" spans="7:7">
      <c r="G50557" s="220"/>
    </row>
    <row r="50558" spans="7:7">
      <c r="G50558" s="220"/>
    </row>
    <row r="50559" spans="7:7">
      <c r="G50559" s="220"/>
    </row>
    <row r="50560" spans="7:7">
      <c r="G50560" s="220"/>
    </row>
    <row r="50561" spans="7:7">
      <c r="G50561" s="220"/>
    </row>
    <row r="50562" spans="7:7">
      <c r="G50562" s="220"/>
    </row>
    <row r="50563" spans="7:7">
      <c r="G50563" s="220"/>
    </row>
    <row r="50564" spans="7:7">
      <c r="G50564" s="220"/>
    </row>
    <row r="50565" spans="7:7">
      <c r="G50565" s="220"/>
    </row>
    <row r="50566" spans="7:7">
      <c r="G50566" s="220"/>
    </row>
    <row r="50567" spans="7:7">
      <c r="G50567" s="220"/>
    </row>
    <row r="50568" spans="7:7">
      <c r="G50568" s="220"/>
    </row>
    <row r="50569" spans="7:7">
      <c r="G50569" s="220"/>
    </row>
    <row r="50570" spans="7:7">
      <c r="G50570" s="220"/>
    </row>
    <row r="50571" spans="7:7">
      <c r="G50571" s="220"/>
    </row>
    <row r="50572" spans="7:7">
      <c r="G50572" s="220"/>
    </row>
    <row r="50573" spans="7:7">
      <c r="G50573" s="220"/>
    </row>
    <row r="50574" spans="7:7">
      <c r="G50574" s="220"/>
    </row>
    <row r="50575" spans="7:7">
      <c r="G50575" s="220"/>
    </row>
    <row r="50576" spans="7:7">
      <c r="G50576" s="220"/>
    </row>
    <row r="50577" spans="7:7">
      <c r="G50577" s="220"/>
    </row>
    <row r="50578" spans="7:7">
      <c r="G50578" s="220"/>
    </row>
    <row r="50579" spans="7:7">
      <c r="G50579" s="220"/>
    </row>
    <row r="50580" spans="7:7">
      <c r="G50580" s="220"/>
    </row>
    <row r="50581" spans="7:7">
      <c r="G50581" s="220"/>
    </row>
    <row r="50582" spans="7:7">
      <c r="G50582" s="220"/>
    </row>
    <row r="50583" spans="7:7">
      <c r="G50583" s="220"/>
    </row>
    <row r="50584" spans="7:7">
      <c r="G50584" s="220"/>
    </row>
    <row r="50585" spans="7:7">
      <c r="G50585" s="220"/>
    </row>
    <row r="50586" spans="7:7">
      <c r="G50586" s="220"/>
    </row>
    <row r="50587" spans="7:7">
      <c r="G50587" s="220"/>
    </row>
    <row r="50588" spans="7:7">
      <c r="G50588" s="220"/>
    </row>
    <row r="50589" spans="7:7">
      <c r="G50589" s="220"/>
    </row>
    <row r="50590" spans="7:7">
      <c r="G50590" s="220"/>
    </row>
    <row r="50591" spans="7:7">
      <c r="G50591" s="220"/>
    </row>
    <row r="50592" spans="7:7">
      <c r="G50592" s="220"/>
    </row>
    <row r="50593" spans="7:7">
      <c r="G50593" s="220"/>
    </row>
    <row r="50594" spans="7:7">
      <c r="G50594" s="220"/>
    </row>
    <row r="50595" spans="7:7">
      <c r="G50595" s="220"/>
    </row>
    <row r="50596" spans="7:7">
      <c r="G50596" s="220"/>
    </row>
    <row r="50597" spans="7:7">
      <c r="G50597" s="220"/>
    </row>
    <row r="50598" spans="7:7">
      <c r="G50598" s="220"/>
    </row>
    <row r="50599" spans="7:7">
      <c r="G50599" s="220"/>
    </row>
    <row r="50600" spans="7:7">
      <c r="G50600" s="220"/>
    </row>
    <row r="50601" spans="7:7">
      <c r="G50601" s="220"/>
    </row>
    <row r="50602" spans="7:7">
      <c r="G50602" s="220"/>
    </row>
    <row r="50603" spans="7:7">
      <c r="G50603" s="220"/>
    </row>
    <row r="50604" spans="7:7">
      <c r="G50604" s="220"/>
    </row>
    <row r="50605" spans="7:7">
      <c r="G50605" s="220"/>
    </row>
    <row r="50606" spans="7:7">
      <c r="G50606" s="220"/>
    </row>
    <row r="50607" spans="7:7">
      <c r="G50607" s="220"/>
    </row>
    <row r="50608" spans="7:7">
      <c r="G50608" s="220"/>
    </row>
    <row r="50609" spans="7:7">
      <c r="G50609" s="220"/>
    </row>
    <row r="50610" spans="7:7">
      <c r="G50610" s="220"/>
    </row>
    <row r="50611" spans="7:7">
      <c r="G50611" s="220"/>
    </row>
    <row r="50612" spans="7:7">
      <c r="G50612" s="220"/>
    </row>
    <row r="50613" spans="7:7">
      <c r="G50613" s="220"/>
    </row>
    <row r="50614" spans="7:7">
      <c r="G50614" s="220"/>
    </row>
    <row r="50615" spans="7:7">
      <c r="G50615" s="220"/>
    </row>
    <row r="50616" spans="7:7">
      <c r="G50616" s="220"/>
    </row>
    <row r="50617" spans="7:7">
      <c r="G50617" s="220"/>
    </row>
    <row r="50618" spans="7:7">
      <c r="G50618" s="220"/>
    </row>
    <row r="50619" spans="7:7">
      <c r="G50619" s="220"/>
    </row>
    <row r="50620" spans="7:7">
      <c r="G50620" s="220"/>
    </row>
    <row r="50621" spans="7:7">
      <c r="G50621" s="220"/>
    </row>
    <row r="50622" spans="7:7">
      <c r="G50622" s="220"/>
    </row>
    <row r="50623" spans="7:7">
      <c r="G50623" s="220"/>
    </row>
    <row r="50624" spans="7:7">
      <c r="G50624" s="220"/>
    </row>
    <row r="50625" spans="7:7">
      <c r="G50625" s="220"/>
    </row>
    <row r="50626" spans="7:7">
      <c r="G50626" s="220"/>
    </row>
    <row r="50627" spans="7:7">
      <c r="G50627" s="220"/>
    </row>
    <row r="50628" spans="7:7">
      <c r="G50628" s="220"/>
    </row>
    <row r="50629" spans="7:7">
      <c r="G50629" s="220"/>
    </row>
    <row r="50630" spans="7:7">
      <c r="G50630" s="220"/>
    </row>
    <row r="50631" spans="7:7">
      <c r="G50631" s="220"/>
    </row>
    <row r="50632" spans="7:7">
      <c r="G50632" s="220"/>
    </row>
    <row r="50633" spans="7:7">
      <c r="G50633" s="220"/>
    </row>
    <row r="50634" spans="7:7">
      <c r="G50634" s="220"/>
    </row>
    <row r="50635" spans="7:7">
      <c r="G50635" s="220"/>
    </row>
    <row r="50636" spans="7:7">
      <c r="G50636" s="220"/>
    </row>
    <row r="50637" spans="7:7">
      <c r="G50637" s="220"/>
    </row>
    <row r="50638" spans="7:7">
      <c r="G50638" s="220"/>
    </row>
    <row r="50639" spans="7:7">
      <c r="G50639" s="220"/>
    </row>
    <row r="50640" spans="7:7">
      <c r="G50640" s="220"/>
    </row>
    <row r="50641" spans="7:7">
      <c r="G50641" s="220"/>
    </row>
    <row r="50642" spans="7:7">
      <c r="G50642" s="220"/>
    </row>
    <row r="50643" spans="7:7">
      <c r="G50643" s="220"/>
    </row>
    <row r="50644" spans="7:7">
      <c r="G50644" s="220"/>
    </row>
    <row r="50645" spans="7:7">
      <c r="G50645" s="220"/>
    </row>
    <row r="50646" spans="7:7">
      <c r="G50646" s="220"/>
    </row>
    <row r="50647" spans="7:7">
      <c r="G50647" s="220"/>
    </row>
    <row r="50648" spans="7:7">
      <c r="G50648" s="220"/>
    </row>
    <row r="50649" spans="7:7">
      <c r="G50649" s="220"/>
    </row>
    <row r="50650" spans="7:7">
      <c r="G50650" s="220"/>
    </row>
    <row r="50651" spans="7:7">
      <c r="G50651" s="220"/>
    </row>
    <row r="50652" spans="7:7">
      <c r="G50652" s="220"/>
    </row>
    <row r="50653" spans="7:7">
      <c r="G50653" s="220"/>
    </row>
    <row r="50654" spans="7:7">
      <c r="G50654" s="220"/>
    </row>
    <row r="50655" spans="7:7">
      <c r="G50655" s="220"/>
    </row>
    <row r="50656" spans="7:7">
      <c r="G50656" s="220"/>
    </row>
    <row r="50657" spans="7:7">
      <c r="G50657" s="220"/>
    </row>
    <row r="50658" spans="7:7">
      <c r="G50658" s="220"/>
    </row>
    <row r="50659" spans="7:7">
      <c r="G50659" s="220"/>
    </row>
    <row r="50660" spans="7:7">
      <c r="G50660" s="220"/>
    </row>
    <row r="50661" spans="7:7">
      <c r="G50661" s="220"/>
    </row>
    <row r="50662" spans="7:7">
      <c r="G50662" s="220"/>
    </row>
    <row r="50663" spans="7:7">
      <c r="G50663" s="220"/>
    </row>
    <row r="50664" spans="7:7">
      <c r="G50664" s="220"/>
    </row>
    <row r="50665" spans="7:7">
      <c r="G50665" s="220"/>
    </row>
    <row r="50666" spans="7:7">
      <c r="G50666" s="220"/>
    </row>
    <row r="50667" spans="7:7">
      <c r="G50667" s="220"/>
    </row>
    <row r="50668" spans="7:7">
      <c r="G50668" s="220"/>
    </row>
    <row r="50669" spans="7:7">
      <c r="G50669" s="220"/>
    </row>
    <row r="50670" spans="7:7">
      <c r="G50670" s="220"/>
    </row>
    <row r="50671" spans="7:7">
      <c r="G50671" s="220"/>
    </row>
    <row r="50672" spans="7:7">
      <c r="G50672" s="220"/>
    </row>
    <row r="50673" spans="7:7">
      <c r="G50673" s="220"/>
    </row>
    <row r="50674" spans="7:7">
      <c r="G50674" s="220"/>
    </row>
    <row r="50675" spans="7:7">
      <c r="G50675" s="220"/>
    </row>
    <row r="50676" spans="7:7">
      <c r="G50676" s="220"/>
    </row>
    <row r="50677" spans="7:7">
      <c r="G50677" s="220"/>
    </row>
    <row r="50678" spans="7:7">
      <c r="G50678" s="220"/>
    </row>
    <row r="50679" spans="7:7">
      <c r="G50679" s="220"/>
    </row>
    <row r="50680" spans="7:7">
      <c r="G50680" s="220"/>
    </row>
    <row r="50681" spans="7:7">
      <c r="G50681" s="220"/>
    </row>
    <row r="50682" spans="7:7">
      <c r="G50682" s="220"/>
    </row>
    <row r="50683" spans="7:7">
      <c r="G50683" s="220"/>
    </row>
    <row r="50684" spans="7:7">
      <c r="G50684" s="220"/>
    </row>
    <row r="50685" spans="7:7">
      <c r="G50685" s="220"/>
    </row>
    <row r="50686" spans="7:7">
      <c r="G50686" s="220"/>
    </row>
    <row r="50687" spans="7:7">
      <c r="G50687" s="220"/>
    </row>
    <row r="50688" spans="7:7">
      <c r="G50688" s="220"/>
    </row>
    <row r="50689" spans="7:7">
      <c r="G50689" s="220"/>
    </row>
    <row r="50690" spans="7:7">
      <c r="G50690" s="220"/>
    </row>
    <row r="50691" spans="7:7">
      <c r="G50691" s="220"/>
    </row>
    <row r="50692" spans="7:7">
      <c r="G50692" s="220"/>
    </row>
    <row r="50693" spans="7:7">
      <c r="G50693" s="220"/>
    </row>
    <row r="50694" spans="7:7">
      <c r="G50694" s="220"/>
    </row>
    <row r="50695" spans="7:7">
      <c r="G50695" s="220"/>
    </row>
    <row r="50696" spans="7:7">
      <c r="G50696" s="220"/>
    </row>
    <row r="50697" spans="7:7">
      <c r="G50697" s="220"/>
    </row>
    <row r="50698" spans="7:7">
      <c r="G50698" s="220"/>
    </row>
    <row r="50699" spans="7:7">
      <c r="G50699" s="220"/>
    </row>
    <row r="50700" spans="7:7">
      <c r="G50700" s="220"/>
    </row>
    <row r="50701" spans="7:7">
      <c r="G50701" s="220"/>
    </row>
    <row r="50702" spans="7:7">
      <c r="G50702" s="220"/>
    </row>
    <row r="50703" spans="7:7">
      <c r="G50703" s="220"/>
    </row>
    <row r="50704" spans="7:7">
      <c r="G50704" s="220"/>
    </row>
    <row r="50705" spans="7:7">
      <c r="G50705" s="220"/>
    </row>
    <row r="50706" spans="7:7">
      <c r="G50706" s="220"/>
    </row>
    <row r="50707" spans="7:7">
      <c r="G50707" s="220"/>
    </row>
    <row r="50708" spans="7:7">
      <c r="G50708" s="220"/>
    </row>
    <row r="50709" spans="7:7">
      <c r="G50709" s="220"/>
    </row>
    <row r="50710" spans="7:7">
      <c r="G50710" s="220"/>
    </row>
    <row r="50711" spans="7:7">
      <c r="G50711" s="220"/>
    </row>
    <row r="50712" spans="7:7">
      <c r="G50712" s="220"/>
    </row>
    <row r="50713" spans="7:7">
      <c r="G50713" s="220"/>
    </row>
    <row r="50714" spans="7:7">
      <c r="G50714" s="220"/>
    </row>
    <row r="50715" spans="7:7">
      <c r="G50715" s="220"/>
    </row>
    <row r="50716" spans="7:7">
      <c r="G50716" s="220"/>
    </row>
    <row r="50717" spans="7:7">
      <c r="G50717" s="220"/>
    </row>
    <row r="50718" spans="7:7">
      <c r="G50718" s="220"/>
    </row>
    <row r="50719" spans="7:7">
      <c r="G50719" s="220"/>
    </row>
    <row r="50720" spans="7:7">
      <c r="G50720" s="220"/>
    </row>
    <row r="50721" spans="7:7">
      <c r="G50721" s="220"/>
    </row>
    <row r="50722" spans="7:7">
      <c r="G50722" s="220"/>
    </row>
    <row r="50723" spans="7:7">
      <c r="G50723" s="220"/>
    </row>
    <row r="50724" spans="7:7">
      <c r="G50724" s="220"/>
    </row>
    <row r="50725" spans="7:7">
      <c r="G50725" s="220"/>
    </row>
    <row r="50726" spans="7:7">
      <c r="G50726" s="220"/>
    </row>
    <row r="50727" spans="7:7">
      <c r="G50727" s="220"/>
    </row>
    <row r="50728" spans="7:7">
      <c r="G50728" s="220"/>
    </row>
    <row r="50729" spans="7:7">
      <c r="G50729" s="220"/>
    </row>
    <row r="50730" spans="7:7">
      <c r="G50730" s="220"/>
    </row>
    <row r="50731" spans="7:7">
      <c r="G50731" s="220"/>
    </row>
    <row r="50732" spans="7:7">
      <c r="G50732" s="220"/>
    </row>
    <row r="50733" spans="7:7">
      <c r="G50733" s="220"/>
    </row>
    <row r="50734" spans="7:7">
      <c r="G50734" s="220"/>
    </row>
    <row r="50735" spans="7:7">
      <c r="G50735" s="220"/>
    </row>
    <row r="50736" spans="7:7">
      <c r="G50736" s="220"/>
    </row>
    <row r="50737" spans="7:7">
      <c r="G50737" s="220"/>
    </row>
    <row r="50738" spans="7:7">
      <c r="G50738" s="220"/>
    </row>
    <row r="50739" spans="7:7">
      <c r="G50739" s="220"/>
    </row>
    <row r="50740" spans="7:7">
      <c r="G50740" s="220"/>
    </row>
    <row r="50741" spans="7:7">
      <c r="G50741" s="220"/>
    </row>
    <row r="50742" spans="7:7">
      <c r="G50742" s="220"/>
    </row>
    <row r="50743" spans="7:7">
      <c r="G50743" s="220"/>
    </row>
    <row r="50744" spans="7:7">
      <c r="G50744" s="220"/>
    </row>
    <row r="50745" spans="7:7">
      <c r="G50745" s="220"/>
    </row>
    <row r="50746" spans="7:7">
      <c r="G50746" s="220"/>
    </row>
    <row r="50747" spans="7:7">
      <c r="G50747" s="220"/>
    </row>
    <row r="50748" spans="7:7">
      <c r="G50748" s="220"/>
    </row>
    <row r="50749" spans="7:7">
      <c r="G50749" s="220"/>
    </row>
    <row r="50750" spans="7:7">
      <c r="G50750" s="220"/>
    </row>
    <row r="50751" spans="7:7">
      <c r="G50751" s="220"/>
    </row>
    <row r="50752" spans="7:7">
      <c r="G50752" s="220"/>
    </row>
    <row r="50753" spans="7:7">
      <c r="G50753" s="220"/>
    </row>
    <row r="50754" spans="7:7">
      <c r="G50754" s="220"/>
    </row>
    <row r="50755" spans="7:7">
      <c r="G50755" s="220"/>
    </row>
    <row r="50756" spans="7:7">
      <c r="G50756" s="220"/>
    </row>
    <row r="50757" spans="7:7">
      <c r="G50757" s="220"/>
    </row>
    <row r="50758" spans="7:7">
      <c r="G50758" s="220"/>
    </row>
    <row r="50759" spans="7:7">
      <c r="G50759" s="220"/>
    </row>
    <row r="50760" spans="7:7">
      <c r="G50760" s="220"/>
    </row>
    <row r="50761" spans="7:7">
      <c r="G50761" s="220"/>
    </row>
    <row r="50762" spans="7:7">
      <c r="G50762" s="220"/>
    </row>
    <row r="50763" spans="7:7">
      <c r="G50763" s="220"/>
    </row>
    <row r="50764" spans="7:7">
      <c r="G50764" s="220"/>
    </row>
    <row r="50765" spans="7:7">
      <c r="G50765" s="220"/>
    </row>
    <row r="50766" spans="7:7">
      <c r="G50766" s="220"/>
    </row>
    <row r="50767" spans="7:7">
      <c r="G50767" s="220"/>
    </row>
    <row r="50768" spans="7:7">
      <c r="G50768" s="220"/>
    </row>
    <row r="50769" spans="7:7">
      <c r="G50769" s="220"/>
    </row>
    <row r="50770" spans="7:7">
      <c r="G50770" s="220"/>
    </row>
    <row r="50771" spans="7:7">
      <c r="G50771" s="220"/>
    </row>
    <row r="50772" spans="7:7">
      <c r="G50772" s="220"/>
    </row>
    <row r="50773" spans="7:7">
      <c r="G50773" s="220"/>
    </row>
    <row r="50774" spans="7:7">
      <c r="G50774" s="220"/>
    </row>
    <row r="50775" spans="7:7">
      <c r="G50775" s="220"/>
    </row>
    <row r="50776" spans="7:7">
      <c r="G50776" s="220"/>
    </row>
    <row r="50777" spans="7:7">
      <c r="G50777" s="220"/>
    </row>
    <row r="50778" spans="7:7">
      <c r="G50778" s="220"/>
    </row>
    <row r="50779" spans="7:7">
      <c r="G50779" s="220"/>
    </row>
    <row r="50780" spans="7:7">
      <c r="G50780" s="220"/>
    </row>
    <row r="50781" spans="7:7">
      <c r="G50781" s="220"/>
    </row>
    <row r="50782" spans="7:7">
      <c r="G50782" s="220"/>
    </row>
    <row r="50783" spans="7:7">
      <c r="G50783" s="220"/>
    </row>
    <row r="50784" spans="7:7">
      <c r="G50784" s="220"/>
    </row>
    <row r="50785" spans="7:7">
      <c r="G50785" s="220"/>
    </row>
    <row r="50786" spans="7:7">
      <c r="G50786" s="220"/>
    </row>
    <row r="50787" spans="7:7">
      <c r="G50787" s="220"/>
    </row>
    <row r="50788" spans="7:7">
      <c r="G50788" s="220"/>
    </row>
    <row r="50789" spans="7:7">
      <c r="G50789" s="220"/>
    </row>
    <row r="50790" spans="7:7">
      <c r="G50790" s="220"/>
    </row>
    <row r="50791" spans="7:7">
      <c r="G50791" s="220"/>
    </row>
    <row r="50792" spans="7:7">
      <c r="G50792" s="220"/>
    </row>
    <row r="50793" spans="7:7">
      <c r="G50793" s="220"/>
    </row>
    <row r="50794" spans="7:7">
      <c r="G50794" s="220"/>
    </row>
    <row r="50795" spans="7:7">
      <c r="G50795" s="220"/>
    </row>
    <row r="50796" spans="7:7">
      <c r="G50796" s="220"/>
    </row>
    <row r="50797" spans="7:7">
      <c r="G50797" s="220"/>
    </row>
    <row r="50798" spans="7:7">
      <c r="G50798" s="220"/>
    </row>
    <row r="50799" spans="7:7">
      <c r="G50799" s="220"/>
    </row>
    <row r="50800" spans="7:7">
      <c r="G50800" s="220"/>
    </row>
    <row r="50801" spans="7:7">
      <c r="G50801" s="220"/>
    </row>
    <row r="50802" spans="7:7">
      <c r="G50802" s="220"/>
    </row>
    <row r="50803" spans="7:7">
      <c r="G50803" s="220"/>
    </row>
    <row r="50804" spans="7:7">
      <c r="G50804" s="220"/>
    </row>
    <row r="50805" spans="7:7">
      <c r="G50805" s="220"/>
    </row>
    <row r="50806" spans="7:7">
      <c r="G50806" s="220"/>
    </row>
    <row r="50807" spans="7:7">
      <c r="G50807" s="220"/>
    </row>
    <row r="50808" spans="7:7">
      <c r="G50808" s="220"/>
    </row>
    <row r="50809" spans="7:7">
      <c r="G50809" s="220"/>
    </row>
    <row r="50810" spans="7:7">
      <c r="G50810" s="220"/>
    </row>
    <row r="50811" spans="7:7">
      <c r="G50811" s="220"/>
    </row>
    <row r="50812" spans="7:7">
      <c r="G50812" s="220"/>
    </row>
    <row r="50813" spans="7:7">
      <c r="G50813" s="220"/>
    </row>
    <row r="50814" spans="7:7">
      <c r="G50814" s="220"/>
    </row>
    <row r="50815" spans="7:7">
      <c r="G50815" s="220"/>
    </row>
    <row r="50816" spans="7:7">
      <c r="G50816" s="220"/>
    </row>
    <row r="50817" spans="7:7">
      <c r="G50817" s="220"/>
    </row>
    <row r="50818" spans="7:7">
      <c r="G50818" s="220"/>
    </row>
    <row r="50819" spans="7:7">
      <c r="G50819" s="220"/>
    </row>
    <row r="50820" spans="7:7">
      <c r="G50820" s="220"/>
    </row>
    <row r="50821" spans="7:7">
      <c r="G50821" s="220"/>
    </row>
    <row r="50822" spans="7:7">
      <c r="G50822" s="220"/>
    </row>
    <row r="50823" spans="7:7">
      <c r="G50823" s="220"/>
    </row>
    <row r="50824" spans="7:7">
      <c r="G50824" s="220"/>
    </row>
    <row r="50825" spans="7:7">
      <c r="G50825" s="220"/>
    </row>
    <row r="50826" spans="7:7">
      <c r="G50826" s="220"/>
    </row>
    <row r="50827" spans="7:7">
      <c r="G50827" s="220"/>
    </row>
    <row r="50828" spans="7:7">
      <c r="G50828" s="220"/>
    </row>
    <row r="50829" spans="7:7">
      <c r="G50829" s="220"/>
    </row>
    <row r="50830" spans="7:7">
      <c r="G50830" s="220"/>
    </row>
    <row r="50831" spans="7:7">
      <c r="G50831" s="220"/>
    </row>
    <row r="50832" spans="7:7">
      <c r="G50832" s="220"/>
    </row>
    <row r="50833" spans="7:7">
      <c r="G50833" s="220"/>
    </row>
    <row r="50834" spans="7:7">
      <c r="G50834" s="220"/>
    </row>
    <row r="50835" spans="7:7">
      <c r="G50835" s="220"/>
    </row>
    <row r="50836" spans="7:7">
      <c r="G50836" s="220"/>
    </row>
    <row r="50837" spans="7:7">
      <c r="G50837" s="220"/>
    </row>
    <row r="50838" spans="7:7">
      <c r="G50838" s="220"/>
    </row>
    <row r="50839" spans="7:7">
      <c r="G50839" s="220"/>
    </row>
    <row r="50840" spans="7:7">
      <c r="G50840" s="220"/>
    </row>
    <row r="50841" spans="7:7">
      <c r="G50841" s="220"/>
    </row>
    <row r="50842" spans="7:7">
      <c r="G50842" s="220"/>
    </row>
    <row r="50843" spans="7:7">
      <c r="G50843" s="220"/>
    </row>
    <row r="50844" spans="7:7">
      <c r="G50844" s="220"/>
    </row>
    <row r="50845" spans="7:7">
      <c r="G50845" s="220"/>
    </row>
    <row r="50846" spans="7:7">
      <c r="G50846" s="220"/>
    </row>
    <row r="50847" spans="7:7">
      <c r="G50847" s="220"/>
    </row>
    <row r="50848" spans="7:7">
      <c r="G50848" s="220"/>
    </row>
    <row r="50849" spans="7:7">
      <c r="G50849" s="220"/>
    </row>
    <row r="50850" spans="7:7">
      <c r="G50850" s="220"/>
    </row>
    <row r="50851" spans="7:7">
      <c r="G50851" s="220"/>
    </row>
    <row r="50852" spans="7:7">
      <c r="G50852" s="220"/>
    </row>
    <row r="50853" spans="7:7">
      <c r="G50853" s="220"/>
    </row>
    <row r="50854" spans="7:7">
      <c r="G50854" s="220"/>
    </row>
    <row r="50855" spans="7:7">
      <c r="G50855" s="220"/>
    </row>
    <row r="50856" spans="7:7">
      <c r="G50856" s="220"/>
    </row>
    <row r="50857" spans="7:7">
      <c r="G50857" s="220"/>
    </row>
    <row r="50858" spans="7:7">
      <c r="G50858" s="220"/>
    </row>
    <row r="50859" spans="7:7">
      <c r="G50859" s="220"/>
    </row>
    <row r="50860" spans="7:7">
      <c r="G50860" s="220"/>
    </row>
    <row r="50861" spans="7:7">
      <c r="G50861" s="220"/>
    </row>
    <row r="50862" spans="7:7">
      <c r="G50862" s="220"/>
    </row>
    <row r="50863" spans="7:7">
      <c r="G50863" s="220"/>
    </row>
    <row r="50864" spans="7:7">
      <c r="G50864" s="220"/>
    </row>
    <row r="50865" spans="7:7">
      <c r="G50865" s="220"/>
    </row>
    <row r="50866" spans="7:7">
      <c r="G50866" s="220"/>
    </row>
    <row r="50867" spans="7:7">
      <c r="G50867" s="220"/>
    </row>
    <row r="50868" spans="7:7">
      <c r="G50868" s="220"/>
    </row>
    <row r="50869" spans="7:7">
      <c r="G50869" s="220"/>
    </row>
    <row r="50870" spans="7:7">
      <c r="G50870" s="220"/>
    </row>
    <row r="50871" spans="7:7">
      <c r="G50871" s="220"/>
    </row>
    <row r="50872" spans="7:7">
      <c r="G50872" s="220"/>
    </row>
    <row r="50873" spans="7:7">
      <c r="G50873" s="220"/>
    </row>
    <row r="50874" spans="7:7">
      <c r="G50874" s="220"/>
    </row>
    <row r="50875" spans="7:7">
      <c r="G50875" s="220"/>
    </row>
    <row r="50876" spans="7:7">
      <c r="G50876" s="220"/>
    </row>
    <row r="50877" spans="7:7">
      <c r="G50877" s="220"/>
    </row>
    <row r="50878" spans="7:7">
      <c r="G50878" s="220"/>
    </row>
    <row r="50879" spans="7:7">
      <c r="G50879" s="220"/>
    </row>
    <row r="50880" spans="7:7">
      <c r="G50880" s="220"/>
    </row>
    <row r="50881" spans="7:7">
      <c r="G50881" s="220"/>
    </row>
    <row r="50882" spans="7:7">
      <c r="G50882" s="220"/>
    </row>
    <row r="50883" spans="7:7">
      <c r="G50883" s="220"/>
    </row>
    <row r="50884" spans="7:7">
      <c r="G50884" s="220"/>
    </row>
    <row r="50885" spans="7:7">
      <c r="G50885" s="220"/>
    </row>
    <row r="50886" spans="7:7">
      <c r="G50886" s="220"/>
    </row>
    <row r="50887" spans="7:7">
      <c r="G50887" s="220"/>
    </row>
    <row r="50888" spans="7:7">
      <c r="G50888" s="220"/>
    </row>
    <row r="50889" spans="7:7">
      <c r="G50889" s="220"/>
    </row>
    <row r="50890" spans="7:7">
      <c r="G50890" s="220"/>
    </row>
    <row r="50891" spans="7:7">
      <c r="G50891" s="220"/>
    </row>
    <row r="50892" spans="7:7">
      <c r="G50892" s="220"/>
    </row>
    <row r="50893" spans="7:7">
      <c r="G50893" s="220"/>
    </row>
    <row r="50894" spans="7:7">
      <c r="G50894" s="220"/>
    </row>
    <row r="50895" spans="7:7">
      <c r="G50895" s="220"/>
    </row>
    <row r="50896" spans="7:7">
      <c r="G50896" s="220"/>
    </row>
    <row r="50897" spans="7:7">
      <c r="G50897" s="220"/>
    </row>
    <row r="50898" spans="7:7">
      <c r="G50898" s="220"/>
    </row>
    <row r="50899" spans="7:7">
      <c r="G50899" s="220"/>
    </row>
    <row r="50900" spans="7:7">
      <c r="G50900" s="220"/>
    </row>
    <row r="50901" spans="7:7">
      <c r="G50901" s="220"/>
    </row>
    <row r="50902" spans="7:7">
      <c r="G50902" s="220"/>
    </row>
    <row r="50903" spans="7:7">
      <c r="G50903" s="220"/>
    </row>
    <row r="50904" spans="7:7">
      <c r="G50904" s="220"/>
    </row>
    <row r="50905" spans="7:7">
      <c r="G50905" s="220"/>
    </row>
    <row r="50906" spans="7:7">
      <c r="G50906" s="220"/>
    </row>
    <row r="50907" spans="7:7">
      <c r="G50907" s="220"/>
    </row>
    <row r="50908" spans="7:7">
      <c r="G50908" s="220"/>
    </row>
    <row r="50909" spans="7:7">
      <c r="G50909" s="220"/>
    </row>
    <row r="50910" spans="7:7">
      <c r="G50910" s="220"/>
    </row>
    <row r="50911" spans="7:7">
      <c r="G50911" s="220"/>
    </row>
    <row r="50912" spans="7:7">
      <c r="G50912" s="220"/>
    </row>
    <row r="50913" spans="7:7">
      <c r="G50913" s="220"/>
    </row>
    <row r="50914" spans="7:7">
      <c r="G50914" s="220"/>
    </row>
    <row r="50915" spans="7:7">
      <c r="G50915" s="220"/>
    </row>
    <row r="50916" spans="7:7">
      <c r="G50916" s="220"/>
    </row>
    <row r="50917" spans="7:7">
      <c r="G50917" s="220"/>
    </row>
    <row r="50918" spans="7:7">
      <c r="G50918" s="220"/>
    </row>
    <row r="50919" spans="7:7">
      <c r="G50919" s="220"/>
    </row>
    <row r="50920" spans="7:7">
      <c r="G50920" s="220"/>
    </row>
    <row r="50921" spans="7:7">
      <c r="G50921" s="220"/>
    </row>
    <row r="50922" spans="7:7">
      <c r="G50922" s="220"/>
    </row>
    <row r="50923" spans="7:7">
      <c r="G50923" s="220"/>
    </row>
    <row r="50924" spans="7:7">
      <c r="G50924" s="220"/>
    </row>
    <row r="50925" spans="7:7">
      <c r="G50925" s="220"/>
    </row>
    <row r="50926" spans="7:7">
      <c r="G50926" s="220"/>
    </row>
    <row r="50927" spans="7:7">
      <c r="G50927" s="220"/>
    </row>
    <row r="50928" spans="7:7">
      <c r="G50928" s="220"/>
    </row>
    <row r="50929" spans="7:7">
      <c r="G50929" s="220"/>
    </row>
    <row r="50930" spans="7:7">
      <c r="G50930" s="220"/>
    </row>
    <row r="50931" spans="7:7">
      <c r="G50931" s="220"/>
    </row>
    <row r="50932" spans="7:7">
      <c r="G50932" s="220"/>
    </row>
    <row r="50933" spans="7:7">
      <c r="G50933" s="220"/>
    </row>
    <row r="50934" spans="7:7">
      <c r="G50934" s="220"/>
    </row>
    <row r="50935" spans="7:7">
      <c r="G50935" s="220"/>
    </row>
    <row r="50936" spans="7:7">
      <c r="G50936" s="220"/>
    </row>
    <row r="50937" spans="7:7">
      <c r="G50937" s="220"/>
    </row>
    <row r="50938" spans="7:7">
      <c r="G50938" s="220"/>
    </row>
    <row r="50939" spans="7:7">
      <c r="G50939" s="220"/>
    </row>
    <row r="50940" spans="7:7">
      <c r="G50940" s="220"/>
    </row>
    <row r="50941" spans="7:7">
      <c r="G50941" s="220"/>
    </row>
    <row r="50942" spans="7:7">
      <c r="G50942" s="220"/>
    </row>
    <row r="50943" spans="7:7">
      <c r="G50943" s="220"/>
    </row>
    <row r="50944" spans="7:7">
      <c r="G50944" s="220"/>
    </row>
    <row r="50945" spans="7:7">
      <c r="G50945" s="220"/>
    </row>
    <row r="50946" spans="7:7">
      <c r="G50946" s="220"/>
    </row>
    <row r="50947" spans="7:7">
      <c r="G50947" s="220"/>
    </row>
    <row r="50948" spans="7:7">
      <c r="G50948" s="220"/>
    </row>
    <row r="50949" spans="7:7">
      <c r="G50949" s="220"/>
    </row>
    <row r="50950" spans="7:7">
      <c r="G50950" s="220"/>
    </row>
    <row r="50951" spans="7:7">
      <c r="G50951" s="220"/>
    </row>
    <row r="50952" spans="7:7">
      <c r="G50952" s="220"/>
    </row>
    <row r="50953" spans="7:7">
      <c r="G50953" s="220"/>
    </row>
    <row r="50954" spans="7:7">
      <c r="G50954" s="220"/>
    </row>
    <row r="50955" spans="7:7">
      <c r="G50955" s="220"/>
    </row>
    <row r="50956" spans="7:7">
      <c r="G50956" s="220"/>
    </row>
    <row r="50957" spans="7:7">
      <c r="G50957" s="220"/>
    </row>
    <row r="50958" spans="7:7">
      <c r="G50958" s="220"/>
    </row>
    <row r="50959" spans="7:7">
      <c r="G50959" s="220"/>
    </row>
    <row r="50960" spans="7:7">
      <c r="G50960" s="220"/>
    </row>
    <row r="50961" spans="7:7">
      <c r="G50961" s="220"/>
    </row>
    <row r="50962" spans="7:7">
      <c r="G50962" s="220"/>
    </row>
    <row r="50963" spans="7:7">
      <c r="G50963" s="220"/>
    </row>
    <row r="50964" spans="7:7">
      <c r="G50964" s="220"/>
    </row>
    <row r="50965" spans="7:7">
      <c r="G50965" s="220"/>
    </row>
    <row r="50966" spans="7:7">
      <c r="G50966" s="220"/>
    </row>
    <row r="50967" spans="7:7">
      <c r="G50967" s="220"/>
    </row>
    <row r="50968" spans="7:7">
      <c r="G50968" s="220"/>
    </row>
    <row r="50969" spans="7:7">
      <c r="G50969" s="220"/>
    </row>
    <row r="50970" spans="7:7">
      <c r="G50970" s="220"/>
    </row>
    <row r="50971" spans="7:7">
      <c r="G50971" s="220"/>
    </row>
    <row r="50972" spans="7:7">
      <c r="G50972" s="220"/>
    </row>
    <row r="50973" spans="7:7">
      <c r="G50973" s="220"/>
    </row>
    <row r="50974" spans="7:7">
      <c r="G50974" s="220"/>
    </row>
    <row r="50975" spans="7:7">
      <c r="G50975" s="220"/>
    </row>
    <row r="50976" spans="7:7">
      <c r="G50976" s="220"/>
    </row>
    <row r="50977" spans="7:7">
      <c r="G50977" s="220"/>
    </row>
    <row r="50978" spans="7:7">
      <c r="G50978" s="220"/>
    </row>
    <row r="50979" spans="7:7">
      <c r="G50979" s="220"/>
    </row>
    <row r="50980" spans="7:7">
      <c r="G50980" s="220"/>
    </row>
    <row r="50981" spans="7:7">
      <c r="G50981" s="220"/>
    </row>
    <row r="50982" spans="7:7">
      <c r="G50982" s="220"/>
    </row>
    <row r="50983" spans="7:7">
      <c r="G50983" s="220"/>
    </row>
    <row r="50984" spans="7:7">
      <c r="G50984" s="220"/>
    </row>
    <row r="50985" spans="7:7">
      <c r="G50985" s="220"/>
    </row>
    <row r="50986" spans="7:7">
      <c r="G50986" s="220"/>
    </row>
    <row r="50987" spans="7:7">
      <c r="G50987" s="220"/>
    </row>
    <row r="50988" spans="7:7">
      <c r="G50988" s="220"/>
    </row>
    <row r="50989" spans="7:7">
      <c r="G50989" s="220"/>
    </row>
    <row r="50990" spans="7:7">
      <c r="G50990" s="220"/>
    </row>
    <row r="50991" spans="7:7">
      <c r="G50991" s="220"/>
    </row>
    <row r="50992" spans="7:7">
      <c r="G50992" s="220"/>
    </row>
    <row r="50993" spans="7:7">
      <c r="G50993" s="220"/>
    </row>
    <row r="50994" spans="7:7">
      <c r="G50994" s="220"/>
    </row>
    <row r="50995" spans="7:7">
      <c r="G50995" s="220"/>
    </row>
    <row r="50996" spans="7:7">
      <c r="G50996" s="220"/>
    </row>
    <row r="50997" spans="7:7">
      <c r="G50997" s="220"/>
    </row>
    <row r="50998" spans="7:7">
      <c r="G50998" s="220"/>
    </row>
    <row r="50999" spans="7:7">
      <c r="G50999" s="220"/>
    </row>
    <row r="51000" spans="7:7">
      <c r="G51000" s="220"/>
    </row>
    <row r="51001" spans="7:7">
      <c r="G51001" s="220"/>
    </row>
    <row r="51002" spans="7:7">
      <c r="G51002" s="220"/>
    </row>
    <row r="51003" spans="7:7">
      <c r="G51003" s="220"/>
    </row>
    <row r="51004" spans="7:7">
      <c r="G51004" s="220"/>
    </row>
    <row r="51005" spans="7:7">
      <c r="G51005" s="220"/>
    </row>
    <row r="51006" spans="7:7">
      <c r="G51006" s="220"/>
    </row>
    <row r="51007" spans="7:7">
      <c r="G51007" s="220"/>
    </row>
    <row r="51008" spans="7:7">
      <c r="G51008" s="220"/>
    </row>
    <row r="51009" spans="7:7">
      <c r="G51009" s="220"/>
    </row>
    <row r="51010" spans="7:7">
      <c r="G51010" s="220"/>
    </row>
    <row r="51011" spans="7:7">
      <c r="G51011" s="220"/>
    </row>
    <row r="51012" spans="7:7">
      <c r="G51012" s="220"/>
    </row>
    <row r="51013" spans="7:7">
      <c r="G51013" s="220"/>
    </row>
    <row r="51014" spans="7:7">
      <c r="G51014" s="220"/>
    </row>
    <row r="51015" spans="7:7">
      <c r="G51015" s="220"/>
    </row>
    <row r="51016" spans="7:7">
      <c r="G51016" s="220"/>
    </row>
    <row r="51017" spans="7:7">
      <c r="G51017" s="220"/>
    </row>
    <row r="51018" spans="7:7">
      <c r="G51018" s="220"/>
    </row>
    <row r="51019" spans="7:7">
      <c r="G51019" s="220"/>
    </row>
    <row r="51020" spans="7:7">
      <c r="G51020" s="220"/>
    </row>
    <row r="51021" spans="7:7">
      <c r="G51021" s="220"/>
    </row>
    <row r="51022" spans="7:7">
      <c r="G51022" s="220"/>
    </row>
    <row r="51023" spans="7:7">
      <c r="G51023" s="220"/>
    </row>
    <row r="51024" spans="7:7">
      <c r="G51024" s="220"/>
    </row>
    <row r="51025" spans="7:7">
      <c r="G51025" s="220"/>
    </row>
    <row r="51026" spans="7:7">
      <c r="G51026" s="220"/>
    </row>
    <row r="51027" spans="7:7">
      <c r="G51027" s="220"/>
    </row>
    <row r="51028" spans="7:7">
      <c r="G51028" s="220"/>
    </row>
    <row r="51029" spans="7:7">
      <c r="G51029" s="220"/>
    </row>
    <row r="51030" spans="7:7">
      <c r="G51030" s="220"/>
    </row>
    <row r="51031" spans="7:7">
      <c r="G51031" s="220"/>
    </row>
    <row r="51032" spans="7:7">
      <c r="G51032" s="220"/>
    </row>
    <row r="51033" spans="7:7">
      <c r="G51033" s="220"/>
    </row>
    <row r="51034" spans="7:7">
      <c r="G51034" s="220"/>
    </row>
    <row r="51035" spans="7:7">
      <c r="G51035" s="220"/>
    </row>
    <row r="51036" spans="7:7">
      <c r="G51036" s="220"/>
    </row>
    <row r="51037" spans="7:7">
      <c r="G51037" s="220"/>
    </row>
    <row r="51038" spans="7:7">
      <c r="G51038" s="220"/>
    </row>
    <row r="51039" spans="7:7">
      <c r="G51039" s="220"/>
    </row>
    <row r="51040" spans="7:7">
      <c r="G51040" s="220"/>
    </row>
    <row r="51041" spans="7:7">
      <c r="G51041" s="220"/>
    </row>
    <row r="51042" spans="7:7">
      <c r="G51042" s="220"/>
    </row>
    <row r="51043" spans="7:7">
      <c r="G51043" s="220"/>
    </row>
    <row r="51044" spans="7:7">
      <c r="G51044" s="220"/>
    </row>
    <row r="51045" spans="7:7">
      <c r="G51045" s="220"/>
    </row>
    <row r="51046" spans="7:7">
      <c r="G51046" s="220"/>
    </row>
    <row r="51047" spans="7:7">
      <c r="G51047" s="220"/>
    </row>
    <row r="51048" spans="7:7">
      <c r="G51048" s="220"/>
    </row>
    <row r="51049" spans="7:7">
      <c r="G51049" s="220"/>
    </row>
    <row r="51050" spans="7:7">
      <c r="G51050" s="220"/>
    </row>
    <row r="51051" spans="7:7">
      <c r="G51051" s="220"/>
    </row>
    <row r="51052" spans="7:7">
      <c r="G51052" s="220"/>
    </row>
    <row r="51053" spans="7:7">
      <c r="G51053" s="220"/>
    </row>
    <row r="51054" spans="7:7">
      <c r="G51054" s="220"/>
    </row>
    <row r="51055" spans="7:7">
      <c r="G51055" s="220"/>
    </row>
    <row r="51056" spans="7:7">
      <c r="G51056" s="220"/>
    </row>
    <row r="51057" spans="7:7">
      <c r="G51057" s="220"/>
    </row>
    <row r="51058" spans="7:7">
      <c r="G51058" s="220"/>
    </row>
    <row r="51059" spans="7:7">
      <c r="G51059" s="220"/>
    </row>
    <row r="51060" spans="7:7">
      <c r="G51060" s="220"/>
    </row>
    <row r="51061" spans="7:7">
      <c r="G51061" s="220"/>
    </row>
    <row r="51062" spans="7:7">
      <c r="G51062" s="220"/>
    </row>
    <row r="51063" spans="7:7">
      <c r="G51063" s="220"/>
    </row>
    <row r="51064" spans="7:7">
      <c r="G51064" s="220"/>
    </row>
    <row r="51065" spans="7:7">
      <c r="G51065" s="220"/>
    </row>
    <row r="51066" spans="7:7">
      <c r="G51066" s="220"/>
    </row>
    <row r="51067" spans="7:7">
      <c r="G51067" s="220"/>
    </row>
    <row r="51068" spans="7:7">
      <c r="G51068" s="220"/>
    </row>
    <row r="51069" spans="7:7">
      <c r="G51069" s="220"/>
    </row>
    <row r="51070" spans="7:7">
      <c r="G51070" s="220"/>
    </row>
    <row r="51071" spans="7:7">
      <c r="G51071" s="220"/>
    </row>
    <row r="51072" spans="7:7">
      <c r="G51072" s="220"/>
    </row>
    <row r="51073" spans="7:7">
      <c r="G51073" s="220"/>
    </row>
    <row r="51074" spans="7:7">
      <c r="G51074" s="220"/>
    </row>
    <row r="51075" spans="7:7">
      <c r="G51075" s="220"/>
    </row>
    <row r="51076" spans="7:7">
      <c r="G51076" s="220"/>
    </row>
    <row r="51077" spans="7:7">
      <c r="G51077" s="220"/>
    </row>
    <row r="51078" spans="7:7">
      <c r="G51078" s="220"/>
    </row>
    <row r="51079" spans="7:7">
      <c r="G51079" s="220"/>
    </row>
    <row r="51080" spans="7:7">
      <c r="G51080" s="220"/>
    </row>
    <row r="51081" spans="7:7">
      <c r="G51081" s="220"/>
    </row>
    <row r="51082" spans="7:7">
      <c r="G51082" s="220"/>
    </row>
    <row r="51083" spans="7:7">
      <c r="G51083" s="220"/>
    </row>
    <row r="51084" spans="7:7">
      <c r="G51084" s="220"/>
    </row>
    <row r="51085" spans="7:7">
      <c r="G51085" s="220"/>
    </row>
    <row r="51086" spans="7:7">
      <c r="G51086" s="220"/>
    </row>
    <row r="51087" spans="7:7">
      <c r="G51087" s="220"/>
    </row>
    <row r="51088" spans="7:7">
      <c r="G51088" s="220"/>
    </row>
    <row r="51089" spans="7:7">
      <c r="G51089" s="220"/>
    </row>
    <row r="51090" spans="7:7">
      <c r="G51090" s="220"/>
    </row>
    <row r="51091" spans="7:7">
      <c r="G51091" s="220"/>
    </row>
    <row r="51092" spans="7:7">
      <c r="G51092" s="220"/>
    </row>
    <row r="51093" spans="7:7">
      <c r="G51093" s="220"/>
    </row>
    <row r="51094" spans="7:7">
      <c r="G51094" s="220"/>
    </row>
    <row r="51095" spans="7:7">
      <c r="G51095" s="220"/>
    </row>
    <row r="51096" spans="7:7">
      <c r="G51096" s="220"/>
    </row>
    <row r="51097" spans="7:7">
      <c r="G51097" s="220"/>
    </row>
    <row r="51098" spans="7:7">
      <c r="G51098" s="220"/>
    </row>
    <row r="51099" spans="7:7">
      <c r="G51099" s="220"/>
    </row>
    <row r="51100" spans="7:7">
      <c r="G51100" s="220"/>
    </row>
    <row r="51101" spans="7:7">
      <c r="G51101" s="220"/>
    </row>
    <row r="51102" spans="7:7">
      <c r="G51102" s="220"/>
    </row>
    <row r="51103" spans="7:7">
      <c r="G51103" s="220"/>
    </row>
    <row r="51104" spans="7:7">
      <c r="G51104" s="220"/>
    </row>
    <row r="51105" spans="7:7">
      <c r="G51105" s="220"/>
    </row>
    <row r="51106" spans="7:7">
      <c r="G51106" s="220"/>
    </row>
    <row r="51107" spans="7:7">
      <c r="G51107" s="220"/>
    </row>
    <row r="51108" spans="7:7">
      <c r="G51108" s="220"/>
    </row>
    <row r="51109" spans="7:7">
      <c r="G51109" s="220"/>
    </row>
    <row r="51110" spans="7:7">
      <c r="G51110" s="220"/>
    </row>
    <row r="51111" spans="7:7">
      <c r="G51111" s="220"/>
    </row>
    <row r="51112" spans="7:7">
      <c r="G51112" s="220"/>
    </row>
    <row r="51113" spans="7:7">
      <c r="G51113" s="220"/>
    </row>
    <row r="51114" spans="7:7">
      <c r="G51114" s="220"/>
    </row>
    <row r="51115" spans="7:7">
      <c r="G51115" s="220"/>
    </row>
    <row r="51116" spans="7:7">
      <c r="G51116" s="220"/>
    </row>
    <row r="51117" spans="7:7">
      <c r="G51117" s="220"/>
    </row>
    <row r="51118" spans="7:7">
      <c r="G51118" s="220"/>
    </row>
    <row r="51119" spans="7:7">
      <c r="G51119" s="220"/>
    </row>
    <row r="51120" spans="7:7">
      <c r="G51120" s="220"/>
    </row>
    <row r="51121" spans="7:7">
      <c r="G51121" s="220"/>
    </row>
    <row r="51122" spans="7:7">
      <c r="G51122" s="220"/>
    </row>
    <row r="51123" spans="7:7">
      <c r="G51123" s="220"/>
    </row>
    <row r="51124" spans="7:7">
      <c r="G51124" s="220"/>
    </row>
    <row r="51125" spans="7:7">
      <c r="G51125" s="220"/>
    </row>
    <row r="51126" spans="7:7">
      <c r="G51126" s="220"/>
    </row>
    <row r="51127" spans="7:7">
      <c r="G51127" s="220"/>
    </row>
    <row r="51128" spans="7:7">
      <c r="G51128" s="220"/>
    </row>
    <row r="51129" spans="7:7">
      <c r="G51129" s="220"/>
    </row>
    <row r="51130" spans="7:7">
      <c r="G51130" s="220"/>
    </row>
    <row r="51131" spans="7:7">
      <c r="G51131" s="220"/>
    </row>
    <row r="51132" spans="7:7">
      <c r="G51132" s="220"/>
    </row>
    <row r="51133" spans="7:7">
      <c r="G51133" s="220"/>
    </row>
    <row r="51134" spans="7:7">
      <c r="G51134" s="220"/>
    </row>
    <row r="51135" spans="7:7">
      <c r="G51135" s="220"/>
    </row>
    <row r="51136" spans="7:7">
      <c r="G51136" s="220"/>
    </row>
    <row r="51137" spans="7:7">
      <c r="G51137" s="220"/>
    </row>
    <row r="51138" spans="7:7">
      <c r="G51138" s="220"/>
    </row>
    <row r="51139" spans="7:7">
      <c r="G51139" s="220"/>
    </row>
    <row r="51140" spans="7:7">
      <c r="G51140" s="220"/>
    </row>
    <row r="51141" spans="7:7">
      <c r="G51141" s="220"/>
    </row>
    <row r="51142" spans="7:7">
      <c r="G51142" s="220"/>
    </row>
    <row r="51143" spans="7:7">
      <c r="G51143" s="220"/>
    </row>
    <row r="51144" spans="7:7">
      <c r="G51144" s="220"/>
    </row>
    <row r="51145" spans="7:7">
      <c r="G51145" s="220"/>
    </row>
    <row r="51146" spans="7:7">
      <c r="G51146" s="220"/>
    </row>
    <row r="51147" spans="7:7">
      <c r="G51147" s="220"/>
    </row>
    <row r="51148" spans="7:7">
      <c r="G51148" s="220"/>
    </row>
    <row r="51149" spans="7:7">
      <c r="G51149" s="220"/>
    </row>
    <row r="51150" spans="7:7">
      <c r="G51150" s="220"/>
    </row>
    <row r="51151" spans="7:7">
      <c r="G51151" s="220"/>
    </row>
    <row r="51152" spans="7:7">
      <c r="G51152" s="220"/>
    </row>
    <row r="51153" spans="7:7">
      <c r="G51153" s="220"/>
    </row>
    <row r="51154" spans="7:7">
      <c r="G51154" s="220"/>
    </row>
    <row r="51155" spans="7:7">
      <c r="G51155" s="220"/>
    </row>
    <row r="51156" spans="7:7">
      <c r="G51156" s="220"/>
    </row>
    <row r="51157" spans="7:7">
      <c r="G51157" s="220"/>
    </row>
    <row r="51158" spans="7:7">
      <c r="G51158" s="220"/>
    </row>
    <row r="51159" spans="7:7">
      <c r="G51159" s="220"/>
    </row>
    <row r="51160" spans="7:7">
      <c r="G51160" s="220"/>
    </row>
    <row r="51161" spans="7:7">
      <c r="G51161" s="220"/>
    </row>
    <row r="51162" spans="7:7">
      <c r="G51162" s="220"/>
    </row>
    <row r="51163" spans="7:7">
      <c r="G51163" s="220"/>
    </row>
    <row r="51164" spans="7:7">
      <c r="G51164" s="220"/>
    </row>
    <row r="51165" spans="7:7">
      <c r="G51165" s="220"/>
    </row>
    <row r="51166" spans="7:7">
      <c r="G51166" s="220"/>
    </row>
    <row r="51167" spans="7:7">
      <c r="G51167" s="220"/>
    </row>
    <row r="51168" spans="7:7">
      <c r="G51168" s="220"/>
    </row>
    <row r="51169" spans="7:7">
      <c r="G51169" s="220"/>
    </row>
    <row r="51170" spans="7:7">
      <c r="G51170" s="220"/>
    </row>
    <row r="51171" spans="7:7">
      <c r="G51171" s="220"/>
    </row>
    <row r="51172" spans="7:7">
      <c r="G51172" s="220"/>
    </row>
    <row r="51173" spans="7:7">
      <c r="G51173" s="220"/>
    </row>
    <row r="51174" spans="7:7">
      <c r="G51174" s="220"/>
    </row>
    <row r="51175" spans="7:7">
      <c r="G51175" s="220"/>
    </row>
    <row r="51176" spans="7:7">
      <c r="G51176" s="220"/>
    </row>
    <row r="51177" spans="7:7">
      <c r="G51177" s="220"/>
    </row>
    <row r="51178" spans="7:7">
      <c r="G51178" s="220"/>
    </row>
    <row r="51179" spans="7:7">
      <c r="G51179" s="220"/>
    </row>
    <row r="51180" spans="7:7">
      <c r="G51180" s="220"/>
    </row>
    <row r="51181" spans="7:7">
      <c r="G51181" s="220"/>
    </row>
    <row r="51182" spans="7:7">
      <c r="G51182" s="220"/>
    </row>
    <row r="51183" spans="7:7">
      <c r="G51183" s="220"/>
    </row>
    <row r="51184" spans="7:7">
      <c r="G51184" s="220"/>
    </row>
    <row r="51185" spans="7:7">
      <c r="G51185" s="220"/>
    </row>
    <row r="51186" spans="7:7">
      <c r="G51186" s="220"/>
    </row>
    <row r="51187" spans="7:7">
      <c r="G51187" s="220"/>
    </row>
    <row r="51188" spans="7:7">
      <c r="G51188" s="220"/>
    </row>
    <row r="51189" spans="7:7">
      <c r="G51189" s="220"/>
    </row>
    <row r="51190" spans="7:7">
      <c r="G51190" s="220"/>
    </row>
    <row r="51191" spans="7:7">
      <c r="G51191" s="220"/>
    </row>
    <row r="51192" spans="7:7">
      <c r="G51192" s="220"/>
    </row>
    <row r="51193" spans="7:7">
      <c r="G51193" s="220"/>
    </row>
    <row r="51194" spans="7:7">
      <c r="G51194" s="220"/>
    </row>
    <row r="51195" spans="7:7">
      <c r="G51195" s="220"/>
    </row>
    <row r="51196" spans="7:7">
      <c r="G51196" s="220"/>
    </row>
    <row r="51197" spans="7:7">
      <c r="G51197" s="220"/>
    </row>
    <row r="51198" spans="7:7">
      <c r="G51198" s="220"/>
    </row>
    <row r="51199" spans="7:7">
      <c r="G51199" s="220"/>
    </row>
    <row r="51200" spans="7:7">
      <c r="G51200" s="220"/>
    </row>
    <row r="51201" spans="7:7">
      <c r="G51201" s="220"/>
    </row>
    <row r="51202" spans="7:7">
      <c r="G51202" s="220"/>
    </row>
    <row r="51203" spans="7:7">
      <c r="G51203" s="220"/>
    </row>
    <row r="51204" spans="7:7">
      <c r="G51204" s="220"/>
    </row>
    <row r="51205" spans="7:7">
      <c r="G51205" s="220"/>
    </row>
    <row r="51206" spans="7:7">
      <c r="G51206" s="220"/>
    </row>
    <row r="51207" spans="7:7">
      <c r="G51207" s="220"/>
    </row>
    <row r="51208" spans="7:7">
      <c r="G51208" s="220"/>
    </row>
    <row r="51209" spans="7:7">
      <c r="G51209" s="220"/>
    </row>
    <row r="51210" spans="7:7">
      <c r="G51210" s="220"/>
    </row>
    <row r="51211" spans="7:7">
      <c r="G51211" s="220"/>
    </row>
    <row r="51212" spans="7:7">
      <c r="G51212" s="220"/>
    </row>
    <row r="51213" spans="7:7">
      <c r="G51213" s="220"/>
    </row>
    <row r="51214" spans="7:7">
      <c r="G51214" s="220"/>
    </row>
    <row r="51215" spans="7:7">
      <c r="G51215" s="220"/>
    </row>
    <row r="51216" spans="7:7">
      <c r="G51216" s="220"/>
    </row>
    <row r="51217" spans="7:7">
      <c r="G51217" s="220"/>
    </row>
    <row r="51218" spans="7:7">
      <c r="G51218" s="220"/>
    </row>
    <row r="51219" spans="7:7">
      <c r="G51219" s="220"/>
    </row>
    <row r="51220" spans="7:7">
      <c r="G51220" s="220"/>
    </row>
    <row r="51221" spans="7:7">
      <c r="G51221" s="220"/>
    </row>
    <row r="51222" spans="7:7">
      <c r="G51222" s="220"/>
    </row>
    <row r="51223" spans="7:7">
      <c r="G51223" s="220"/>
    </row>
    <row r="51224" spans="7:7">
      <c r="G51224" s="220"/>
    </row>
    <row r="51225" spans="7:7">
      <c r="G51225" s="220"/>
    </row>
    <row r="51226" spans="7:7">
      <c r="G51226" s="220"/>
    </row>
    <row r="51227" spans="7:7">
      <c r="G51227" s="220"/>
    </row>
    <row r="51228" spans="7:7">
      <c r="G51228" s="220"/>
    </row>
    <row r="51229" spans="7:7">
      <c r="G51229" s="220"/>
    </row>
    <row r="51230" spans="7:7">
      <c r="G51230" s="220"/>
    </row>
    <row r="51231" spans="7:7">
      <c r="G51231" s="220"/>
    </row>
    <row r="51232" spans="7:7">
      <c r="G51232" s="220"/>
    </row>
    <row r="51233" spans="7:7">
      <c r="G51233" s="220"/>
    </row>
    <row r="51234" spans="7:7">
      <c r="G51234" s="220"/>
    </row>
    <row r="51235" spans="7:7">
      <c r="G51235" s="220"/>
    </row>
    <row r="51236" spans="7:7">
      <c r="G51236" s="220"/>
    </row>
    <row r="51237" spans="7:7">
      <c r="G51237" s="220"/>
    </row>
    <row r="51238" spans="7:7">
      <c r="G51238" s="220"/>
    </row>
    <row r="51239" spans="7:7">
      <c r="G51239" s="220"/>
    </row>
    <row r="51240" spans="7:7">
      <c r="G51240" s="220"/>
    </row>
    <row r="51241" spans="7:7">
      <c r="G51241" s="220"/>
    </row>
    <row r="51242" spans="7:7">
      <c r="G51242" s="220"/>
    </row>
    <row r="51243" spans="7:7">
      <c r="G51243" s="220"/>
    </row>
    <row r="51244" spans="7:7">
      <c r="G51244" s="220"/>
    </row>
    <row r="51245" spans="7:7">
      <c r="G51245" s="220"/>
    </row>
    <row r="51246" spans="7:7">
      <c r="G51246" s="220"/>
    </row>
    <row r="51247" spans="7:7">
      <c r="G51247" s="220"/>
    </row>
    <row r="51248" spans="7:7">
      <c r="G51248" s="220"/>
    </row>
    <row r="51249" spans="7:7">
      <c r="G51249" s="220"/>
    </row>
    <row r="51250" spans="7:7">
      <c r="G51250" s="220"/>
    </row>
    <row r="51251" spans="7:7">
      <c r="G51251" s="220"/>
    </row>
    <row r="51252" spans="7:7">
      <c r="G51252" s="220"/>
    </row>
    <row r="51253" spans="7:7">
      <c r="G51253" s="220"/>
    </row>
    <row r="51254" spans="7:7">
      <c r="G51254" s="220"/>
    </row>
    <row r="51255" spans="7:7">
      <c r="G51255" s="220"/>
    </row>
    <row r="51256" spans="7:7">
      <c r="G51256" s="220"/>
    </row>
    <row r="51257" spans="7:7">
      <c r="G51257" s="220"/>
    </row>
    <row r="51258" spans="7:7">
      <c r="G51258" s="220"/>
    </row>
    <row r="51259" spans="7:7">
      <c r="G51259" s="220"/>
    </row>
    <row r="51260" spans="7:7">
      <c r="G51260" s="220"/>
    </row>
    <row r="51261" spans="7:7">
      <c r="G51261" s="220"/>
    </row>
    <row r="51262" spans="7:7">
      <c r="G51262" s="220"/>
    </row>
    <row r="51263" spans="7:7">
      <c r="G51263" s="220"/>
    </row>
    <row r="51264" spans="7:7">
      <c r="G51264" s="220"/>
    </row>
    <row r="51265" spans="7:7">
      <c r="G51265" s="220"/>
    </row>
    <row r="51266" spans="7:7">
      <c r="G51266" s="220"/>
    </row>
    <row r="51267" spans="7:7">
      <c r="G51267" s="220"/>
    </row>
    <row r="51268" spans="7:7">
      <c r="G51268" s="220"/>
    </row>
    <row r="51269" spans="7:7">
      <c r="G51269" s="220"/>
    </row>
    <row r="51270" spans="7:7">
      <c r="G51270" s="220"/>
    </row>
    <row r="51271" spans="7:7">
      <c r="G51271" s="220"/>
    </row>
    <row r="51272" spans="7:7">
      <c r="G51272" s="220"/>
    </row>
    <row r="51273" spans="7:7">
      <c r="G51273" s="220"/>
    </row>
    <row r="51274" spans="7:7">
      <c r="G51274" s="220"/>
    </row>
    <row r="51275" spans="7:7">
      <c r="G51275" s="220"/>
    </row>
    <row r="51276" spans="7:7">
      <c r="G51276" s="220"/>
    </row>
    <row r="51277" spans="7:7">
      <c r="G51277" s="220"/>
    </row>
    <row r="51278" spans="7:7">
      <c r="G51278" s="220"/>
    </row>
    <row r="51279" spans="7:7">
      <c r="G51279" s="220"/>
    </row>
    <row r="51280" spans="7:7">
      <c r="G51280" s="220"/>
    </row>
    <row r="51281" spans="7:7">
      <c r="G51281" s="220"/>
    </row>
    <row r="51282" spans="7:7">
      <c r="G51282" s="220"/>
    </row>
    <row r="51283" spans="7:7">
      <c r="G51283" s="220"/>
    </row>
    <row r="51284" spans="7:7">
      <c r="G51284" s="220"/>
    </row>
    <row r="51285" spans="7:7">
      <c r="G51285" s="220"/>
    </row>
    <row r="51286" spans="7:7">
      <c r="G51286" s="220"/>
    </row>
    <row r="51287" spans="7:7">
      <c r="G51287" s="220"/>
    </row>
    <row r="51288" spans="7:7">
      <c r="G51288" s="220"/>
    </row>
    <row r="51289" spans="7:7">
      <c r="G51289" s="220"/>
    </row>
    <row r="51290" spans="7:7">
      <c r="G51290" s="220"/>
    </row>
    <row r="51291" spans="7:7">
      <c r="G51291" s="220"/>
    </row>
    <row r="51292" spans="7:7">
      <c r="G51292" s="220"/>
    </row>
    <row r="51293" spans="7:7">
      <c r="G51293" s="220"/>
    </row>
    <row r="51294" spans="7:7">
      <c r="G51294" s="220"/>
    </row>
    <row r="51295" spans="7:7">
      <c r="G51295" s="220"/>
    </row>
    <row r="51296" spans="7:7">
      <c r="G51296" s="220"/>
    </row>
    <row r="51297" spans="7:7">
      <c r="G51297" s="220"/>
    </row>
    <row r="51298" spans="7:7">
      <c r="G51298" s="220"/>
    </row>
    <row r="51299" spans="7:7">
      <c r="G51299" s="220"/>
    </row>
    <row r="51300" spans="7:7">
      <c r="G51300" s="220"/>
    </row>
    <row r="51301" spans="7:7">
      <c r="G51301" s="220"/>
    </row>
    <row r="51302" spans="7:7">
      <c r="G51302" s="220"/>
    </row>
    <row r="51303" spans="7:7">
      <c r="G51303" s="220"/>
    </row>
    <row r="51304" spans="7:7">
      <c r="G51304" s="220"/>
    </row>
    <row r="51305" spans="7:7">
      <c r="G51305" s="220"/>
    </row>
    <row r="51306" spans="7:7">
      <c r="G51306" s="220"/>
    </row>
    <row r="51307" spans="7:7">
      <c r="G51307" s="220"/>
    </row>
    <row r="51308" spans="7:7">
      <c r="G51308" s="220"/>
    </row>
    <row r="51309" spans="7:7">
      <c r="G51309" s="220"/>
    </row>
    <row r="51310" spans="7:7">
      <c r="G51310" s="220"/>
    </row>
    <row r="51311" spans="7:7">
      <c r="G51311" s="220"/>
    </row>
    <row r="51312" spans="7:7">
      <c r="G51312" s="220"/>
    </row>
    <row r="51313" spans="7:7">
      <c r="G51313" s="220"/>
    </row>
    <row r="51314" spans="7:7">
      <c r="G51314" s="220"/>
    </row>
    <row r="51315" spans="7:7">
      <c r="G51315" s="220"/>
    </row>
    <row r="51316" spans="7:7">
      <c r="G51316" s="220"/>
    </row>
    <row r="51317" spans="7:7">
      <c r="G51317" s="220"/>
    </row>
    <row r="51318" spans="7:7">
      <c r="G51318" s="220"/>
    </row>
    <row r="51319" spans="7:7">
      <c r="G51319" s="220"/>
    </row>
    <row r="51320" spans="7:7">
      <c r="G51320" s="220"/>
    </row>
    <row r="51321" spans="7:7">
      <c r="G51321" s="220"/>
    </row>
    <row r="51322" spans="7:7">
      <c r="G51322" s="220"/>
    </row>
    <row r="51323" spans="7:7">
      <c r="G51323" s="220"/>
    </row>
    <row r="51324" spans="7:7">
      <c r="G51324" s="220"/>
    </row>
    <row r="51325" spans="7:7">
      <c r="G51325" s="220"/>
    </row>
    <row r="51326" spans="7:7">
      <c r="G51326" s="220"/>
    </row>
    <row r="51327" spans="7:7">
      <c r="G51327" s="220"/>
    </row>
    <row r="51328" spans="7:7">
      <c r="G51328" s="220"/>
    </row>
    <row r="51329" spans="7:7">
      <c r="G51329" s="220"/>
    </row>
    <row r="51330" spans="7:7">
      <c r="G51330" s="220"/>
    </row>
    <row r="51331" spans="7:7">
      <c r="G51331" s="220"/>
    </row>
    <row r="51332" spans="7:7">
      <c r="G51332" s="220"/>
    </row>
    <row r="51333" spans="7:7">
      <c r="G51333" s="220"/>
    </row>
    <row r="51334" spans="7:7">
      <c r="G51334" s="220"/>
    </row>
    <row r="51335" spans="7:7">
      <c r="G51335" s="220"/>
    </row>
    <row r="51336" spans="7:7">
      <c r="G51336" s="220"/>
    </row>
    <row r="51337" spans="7:7">
      <c r="G51337" s="220"/>
    </row>
    <row r="51338" spans="7:7">
      <c r="G51338" s="220"/>
    </row>
    <row r="51339" spans="7:7">
      <c r="G51339" s="220"/>
    </row>
    <row r="51340" spans="7:7">
      <c r="G51340" s="220"/>
    </row>
    <row r="51341" spans="7:7">
      <c r="G51341" s="220"/>
    </row>
    <row r="51342" spans="7:7">
      <c r="G51342" s="220"/>
    </row>
    <row r="51343" spans="7:7">
      <c r="G51343" s="220"/>
    </row>
    <row r="51344" spans="7:7">
      <c r="G51344" s="220"/>
    </row>
    <row r="51345" spans="7:7">
      <c r="G51345" s="220"/>
    </row>
    <row r="51346" spans="7:7">
      <c r="G51346" s="220"/>
    </row>
    <row r="51347" spans="7:7">
      <c r="G51347" s="220"/>
    </row>
    <row r="51348" spans="7:7">
      <c r="G51348" s="220"/>
    </row>
    <row r="51349" spans="7:7">
      <c r="G51349" s="220"/>
    </row>
    <row r="51350" spans="7:7">
      <c r="G51350" s="220"/>
    </row>
    <row r="51351" spans="7:7">
      <c r="G51351" s="220"/>
    </row>
    <row r="51352" spans="7:7">
      <c r="G51352" s="220"/>
    </row>
    <row r="51353" spans="7:7">
      <c r="G51353" s="220"/>
    </row>
    <row r="51354" spans="7:7">
      <c r="G51354" s="220"/>
    </row>
    <row r="51355" spans="7:7">
      <c r="G51355" s="220"/>
    </row>
    <row r="51356" spans="7:7">
      <c r="G51356" s="220"/>
    </row>
    <row r="51357" spans="7:7">
      <c r="G51357" s="220"/>
    </row>
    <row r="51358" spans="7:7">
      <c r="G51358" s="220"/>
    </row>
    <row r="51359" spans="7:7">
      <c r="G51359" s="220"/>
    </row>
    <row r="51360" spans="7:7">
      <c r="G51360" s="220"/>
    </row>
    <row r="51361" spans="7:7">
      <c r="G51361" s="220"/>
    </row>
    <row r="51362" spans="7:7">
      <c r="G51362" s="220"/>
    </row>
    <row r="51363" spans="7:7">
      <c r="G51363" s="220"/>
    </row>
    <row r="51364" spans="7:7">
      <c r="G51364" s="220"/>
    </row>
    <row r="51365" spans="7:7">
      <c r="G51365" s="220"/>
    </row>
    <row r="51366" spans="7:7">
      <c r="G51366" s="220"/>
    </row>
    <row r="51367" spans="7:7">
      <c r="G51367" s="220"/>
    </row>
    <row r="51368" spans="7:7">
      <c r="G51368" s="220"/>
    </row>
    <row r="51369" spans="7:7">
      <c r="G51369" s="220"/>
    </row>
    <row r="51370" spans="7:7">
      <c r="G51370" s="220"/>
    </row>
    <row r="51371" spans="7:7">
      <c r="G51371" s="220"/>
    </row>
    <row r="51372" spans="7:7">
      <c r="G51372" s="220"/>
    </row>
    <row r="51373" spans="7:7">
      <c r="G51373" s="220"/>
    </row>
    <row r="51374" spans="7:7">
      <c r="G51374" s="220"/>
    </row>
    <row r="51375" spans="7:7">
      <c r="G51375" s="220"/>
    </row>
    <row r="51376" spans="7:7">
      <c r="G51376" s="220"/>
    </row>
    <row r="51377" spans="7:7">
      <c r="G51377" s="220"/>
    </row>
    <row r="51378" spans="7:7">
      <c r="G51378" s="220"/>
    </row>
    <row r="51379" spans="7:7">
      <c r="G51379" s="220"/>
    </row>
    <row r="51380" spans="7:7">
      <c r="G51380" s="220"/>
    </row>
    <row r="51381" spans="7:7">
      <c r="G51381" s="220"/>
    </row>
    <row r="51382" spans="7:7">
      <c r="G51382" s="220"/>
    </row>
    <row r="51383" spans="7:7">
      <c r="G51383" s="220"/>
    </row>
    <row r="51384" spans="7:7">
      <c r="G51384" s="220"/>
    </row>
    <row r="51385" spans="7:7">
      <c r="G51385" s="220"/>
    </row>
    <row r="51386" spans="7:7">
      <c r="G51386" s="220"/>
    </row>
    <row r="51387" spans="7:7">
      <c r="G51387" s="220"/>
    </row>
    <row r="51388" spans="7:7">
      <c r="G51388" s="220"/>
    </row>
    <row r="51389" spans="7:7">
      <c r="G51389" s="220"/>
    </row>
    <row r="51390" spans="7:7">
      <c r="G51390" s="220"/>
    </row>
    <row r="51391" spans="7:7">
      <c r="G51391" s="220"/>
    </row>
    <row r="51392" spans="7:7">
      <c r="G51392" s="220"/>
    </row>
    <row r="51393" spans="7:7">
      <c r="G51393" s="220"/>
    </row>
    <row r="51394" spans="7:7">
      <c r="G51394" s="220"/>
    </row>
    <row r="51395" spans="7:7">
      <c r="G51395" s="220"/>
    </row>
    <row r="51396" spans="7:7">
      <c r="G51396" s="220"/>
    </row>
    <row r="51397" spans="7:7">
      <c r="G51397" s="220"/>
    </row>
    <row r="51398" spans="7:7">
      <c r="G51398" s="220"/>
    </row>
    <row r="51399" spans="7:7">
      <c r="G51399" s="220"/>
    </row>
    <row r="51400" spans="7:7">
      <c r="G51400" s="220"/>
    </row>
    <row r="51401" spans="7:7">
      <c r="G51401" s="220"/>
    </row>
    <row r="51402" spans="7:7">
      <c r="G51402" s="220"/>
    </row>
    <row r="51403" spans="7:7">
      <c r="G51403" s="220"/>
    </row>
    <row r="51404" spans="7:7">
      <c r="G51404" s="220"/>
    </row>
    <row r="51405" spans="7:7">
      <c r="G51405" s="220"/>
    </row>
    <row r="51406" spans="7:7">
      <c r="G51406" s="220"/>
    </row>
    <row r="51407" spans="7:7">
      <c r="G51407" s="220"/>
    </row>
    <row r="51408" spans="7:7">
      <c r="G51408" s="220"/>
    </row>
    <row r="51409" spans="7:7">
      <c r="G51409" s="220"/>
    </row>
    <row r="51410" spans="7:7">
      <c r="G51410" s="220"/>
    </row>
    <row r="51411" spans="7:7">
      <c r="G51411" s="220"/>
    </row>
    <row r="51412" spans="7:7">
      <c r="G51412" s="220"/>
    </row>
    <row r="51413" spans="7:7">
      <c r="G51413" s="220"/>
    </row>
    <row r="51414" spans="7:7">
      <c r="G51414" s="220"/>
    </row>
    <row r="51415" spans="7:7">
      <c r="G51415" s="220"/>
    </row>
    <row r="51416" spans="7:7">
      <c r="G51416" s="220"/>
    </row>
    <row r="51417" spans="7:7">
      <c r="G51417" s="220"/>
    </row>
    <row r="51418" spans="7:7">
      <c r="G51418" s="220"/>
    </row>
    <row r="51419" spans="7:7">
      <c r="G51419" s="220"/>
    </row>
    <row r="51420" spans="7:7">
      <c r="G51420" s="220"/>
    </row>
    <row r="51421" spans="7:7">
      <c r="G51421" s="220"/>
    </row>
    <row r="51422" spans="7:7">
      <c r="G51422" s="220"/>
    </row>
    <row r="51423" spans="7:7">
      <c r="G51423" s="220"/>
    </row>
    <row r="51424" spans="7:7">
      <c r="G51424" s="220"/>
    </row>
    <row r="51425" spans="7:7">
      <c r="G51425" s="220"/>
    </row>
    <row r="51426" spans="7:7">
      <c r="G51426" s="220"/>
    </row>
    <row r="51427" spans="7:7">
      <c r="G51427" s="220"/>
    </row>
    <row r="51428" spans="7:7">
      <c r="G51428" s="220"/>
    </row>
    <row r="51429" spans="7:7">
      <c r="G51429" s="220"/>
    </row>
    <row r="51430" spans="7:7">
      <c r="G51430" s="220"/>
    </row>
    <row r="51431" spans="7:7">
      <c r="G51431" s="220"/>
    </row>
    <row r="51432" spans="7:7">
      <c r="G51432" s="220"/>
    </row>
    <row r="51433" spans="7:7">
      <c r="G51433" s="220"/>
    </row>
    <row r="51434" spans="7:7">
      <c r="G51434" s="220"/>
    </row>
    <row r="51435" spans="7:7">
      <c r="G51435" s="220"/>
    </row>
    <row r="51436" spans="7:7">
      <c r="G51436" s="220"/>
    </row>
    <row r="51437" spans="7:7">
      <c r="G51437" s="220"/>
    </row>
    <row r="51438" spans="7:7">
      <c r="G51438" s="220"/>
    </row>
    <row r="51439" spans="7:7">
      <c r="G51439" s="220"/>
    </row>
    <row r="51440" spans="7:7">
      <c r="G51440" s="220"/>
    </row>
    <row r="51441" spans="7:7">
      <c r="G51441" s="220"/>
    </row>
    <row r="51442" spans="7:7">
      <c r="G51442" s="220"/>
    </row>
    <row r="51443" spans="7:7">
      <c r="G51443" s="220"/>
    </row>
    <row r="51444" spans="7:7">
      <c r="G51444" s="220"/>
    </row>
    <row r="51445" spans="7:7">
      <c r="G51445" s="220"/>
    </row>
    <row r="51446" spans="7:7">
      <c r="G51446" s="220"/>
    </row>
    <row r="51447" spans="7:7">
      <c r="G51447" s="220"/>
    </row>
    <row r="51448" spans="7:7">
      <c r="G51448" s="220"/>
    </row>
    <row r="51449" spans="7:7">
      <c r="G51449" s="220"/>
    </row>
    <row r="51450" spans="7:7">
      <c r="G51450" s="220"/>
    </row>
    <row r="51451" spans="7:7">
      <c r="G51451" s="220"/>
    </row>
    <row r="51452" spans="7:7">
      <c r="G51452" s="220"/>
    </row>
    <row r="51453" spans="7:7">
      <c r="G51453" s="220"/>
    </row>
    <row r="51454" spans="7:7">
      <c r="G51454" s="220"/>
    </row>
    <row r="51455" spans="7:7">
      <c r="G51455" s="220"/>
    </row>
    <row r="51456" spans="7:7">
      <c r="G51456" s="220"/>
    </row>
    <row r="51457" spans="7:7">
      <c r="G51457" s="220"/>
    </row>
    <row r="51458" spans="7:7">
      <c r="G51458" s="220"/>
    </row>
    <row r="51459" spans="7:7">
      <c r="G51459" s="220"/>
    </row>
    <row r="51460" spans="7:7">
      <c r="G51460" s="220"/>
    </row>
    <row r="51461" spans="7:7">
      <c r="G51461" s="220"/>
    </row>
    <row r="51462" spans="7:7">
      <c r="G51462" s="220"/>
    </row>
    <row r="51463" spans="7:7">
      <c r="G51463" s="220"/>
    </row>
    <row r="51464" spans="7:7">
      <c r="G51464" s="220"/>
    </row>
    <row r="51465" spans="7:7">
      <c r="G51465" s="220"/>
    </row>
    <row r="51466" spans="7:7">
      <c r="G51466" s="220"/>
    </row>
    <row r="51467" spans="7:7">
      <c r="G51467" s="220"/>
    </row>
    <row r="51468" spans="7:7">
      <c r="G51468" s="220"/>
    </row>
    <row r="51469" spans="7:7">
      <c r="G51469" s="220"/>
    </row>
    <row r="51470" spans="7:7">
      <c r="G51470" s="220"/>
    </row>
    <row r="51471" spans="7:7">
      <c r="G51471" s="220"/>
    </row>
    <row r="51472" spans="7:7">
      <c r="G51472" s="220"/>
    </row>
    <row r="51473" spans="7:7">
      <c r="G51473" s="220"/>
    </row>
    <row r="51474" spans="7:7">
      <c r="G51474" s="220"/>
    </row>
    <row r="51475" spans="7:7">
      <c r="G51475" s="220"/>
    </row>
    <row r="51476" spans="7:7">
      <c r="G51476" s="220"/>
    </row>
    <row r="51477" spans="7:7">
      <c r="G51477" s="220"/>
    </row>
    <row r="51478" spans="7:7">
      <c r="G51478" s="220"/>
    </row>
    <row r="51479" spans="7:7">
      <c r="G51479" s="220"/>
    </row>
    <row r="51480" spans="7:7">
      <c r="G51480" s="220"/>
    </row>
    <row r="51481" spans="7:7">
      <c r="G51481" s="220"/>
    </row>
    <row r="51482" spans="7:7">
      <c r="G51482" s="220"/>
    </row>
    <row r="51483" spans="7:7">
      <c r="G51483" s="220"/>
    </row>
    <row r="51484" spans="7:7">
      <c r="G51484" s="220"/>
    </row>
    <row r="51485" spans="7:7">
      <c r="G51485" s="220"/>
    </row>
    <row r="51486" spans="7:7">
      <c r="G51486" s="220"/>
    </row>
    <row r="51487" spans="7:7">
      <c r="G51487" s="220"/>
    </row>
    <row r="51488" spans="7:7">
      <c r="G51488" s="220"/>
    </row>
    <row r="51489" spans="7:7">
      <c r="G51489" s="220"/>
    </row>
    <row r="51490" spans="7:7">
      <c r="G51490" s="220"/>
    </row>
    <row r="51491" spans="7:7">
      <c r="G51491" s="220"/>
    </row>
    <row r="51492" spans="7:7">
      <c r="G51492" s="220"/>
    </row>
    <row r="51493" spans="7:7">
      <c r="G51493" s="220"/>
    </row>
    <row r="51494" spans="7:7">
      <c r="G51494" s="220"/>
    </row>
    <row r="51495" spans="7:7">
      <c r="G51495" s="220"/>
    </row>
    <row r="51496" spans="7:7">
      <c r="G51496" s="220"/>
    </row>
    <row r="51497" spans="7:7">
      <c r="G51497" s="220"/>
    </row>
    <row r="51498" spans="7:7">
      <c r="G51498" s="220"/>
    </row>
    <row r="51499" spans="7:7">
      <c r="G51499" s="220"/>
    </row>
    <row r="51500" spans="7:7">
      <c r="G51500" s="220"/>
    </row>
    <row r="51501" spans="7:7">
      <c r="G51501" s="220"/>
    </row>
    <row r="51502" spans="7:7">
      <c r="G51502" s="220"/>
    </row>
    <row r="51503" spans="7:7">
      <c r="G51503" s="220"/>
    </row>
    <row r="51504" spans="7:7">
      <c r="G51504" s="220"/>
    </row>
    <row r="51505" spans="7:7">
      <c r="G51505" s="220"/>
    </row>
    <row r="51506" spans="7:7">
      <c r="G51506" s="220"/>
    </row>
    <row r="51507" spans="7:7">
      <c r="G51507" s="220"/>
    </row>
    <row r="51508" spans="7:7">
      <c r="G51508" s="220"/>
    </row>
    <row r="51509" spans="7:7">
      <c r="G51509" s="220"/>
    </row>
    <row r="51510" spans="7:7">
      <c r="G51510" s="220"/>
    </row>
    <row r="51511" spans="7:7">
      <c r="G51511" s="220"/>
    </row>
    <row r="51512" spans="7:7">
      <c r="G51512" s="220"/>
    </row>
    <row r="51513" spans="7:7">
      <c r="G51513" s="220"/>
    </row>
    <row r="51514" spans="7:7">
      <c r="G51514" s="220"/>
    </row>
    <row r="51515" spans="7:7">
      <c r="G51515" s="220"/>
    </row>
    <row r="51516" spans="7:7">
      <c r="G51516" s="220"/>
    </row>
    <row r="51517" spans="7:7">
      <c r="G51517" s="220"/>
    </row>
    <row r="51518" spans="7:7">
      <c r="G51518" s="220"/>
    </row>
    <row r="51519" spans="7:7">
      <c r="G51519" s="220"/>
    </row>
    <row r="51520" spans="7:7">
      <c r="G51520" s="220"/>
    </row>
    <row r="51521" spans="7:7">
      <c r="G51521" s="220"/>
    </row>
    <row r="51522" spans="7:7">
      <c r="G51522" s="220"/>
    </row>
    <row r="51523" spans="7:7">
      <c r="G51523" s="220"/>
    </row>
    <row r="51524" spans="7:7">
      <c r="G51524" s="220"/>
    </row>
    <row r="51525" spans="7:7">
      <c r="G51525" s="220"/>
    </row>
    <row r="51526" spans="7:7">
      <c r="G51526" s="220"/>
    </row>
    <row r="51527" spans="7:7">
      <c r="G51527" s="220"/>
    </row>
    <row r="51528" spans="7:7">
      <c r="G51528" s="220"/>
    </row>
    <row r="51529" spans="7:7">
      <c r="G51529" s="220"/>
    </row>
    <row r="51530" spans="7:7">
      <c r="G51530" s="220"/>
    </row>
    <row r="51531" spans="7:7">
      <c r="G51531" s="220"/>
    </row>
    <row r="51532" spans="7:7">
      <c r="G51532" s="220"/>
    </row>
    <row r="51533" spans="7:7">
      <c r="G51533" s="220"/>
    </row>
    <row r="51534" spans="7:7">
      <c r="G51534" s="220"/>
    </row>
    <row r="51535" spans="7:7">
      <c r="G51535" s="220"/>
    </row>
    <row r="51536" spans="7:7">
      <c r="G51536" s="220"/>
    </row>
    <row r="51537" spans="7:7">
      <c r="G51537" s="220"/>
    </row>
    <row r="51538" spans="7:7">
      <c r="G51538" s="220"/>
    </row>
    <row r="51539" spans="7:7">
      <c r="G51539" s="220"/>
    </row>
    <row r="51540" spans="7:7">
      <c r="G51540" s="220"/>
    </row>
    <row r="51541" spans="7:7">
      <c r="G51541" s="220"/>
    </row>
    <row r="51542" spans="7:7">
      <c r="G51542" s="220"/>
    </row>
    <row r="51543" spans="7:7">
      <c r="G51543" s="220"/>
    </row>
    <row r="51544" spans="7:7">
      <c r="G51544" s="220"/>
    </row>
    <row r="51545" spans="7:7">
      <c r="G51545" s="220"/>
    </row>
    <row r="51546" spans="7:7">
      <c r="G51546" s="220"/>
    </row>
    <row r="51547" spans="7:7">
      <c r="G51547" s="220"/>
    </row>
    <row r="51548" spans="7:7">
      <c r="G51548" s="220"/>
    </row>
    <row r="51549" spans="7:7">
      <c r="G51549" s="220"/>
    </row>
    <row r="51550" spans="7:7">
      <c r="G51550" s="220"/>
    </row>
    <row r="51551" spans="7:7">
      <c r="G51551" s="220"/>
    </row>
    <row r="51552" spans="7:7">
      <c r="G51552" s="220"/>
    </row>
    <row r="51553" spans="7:7">
      <c r="G51553" s="220"/>
    </row>
    <row r="51554" spans="7:7">
      <c r="G51554" s="220"/>
    </row>
    <row r="51555" spans="7:7">
      <c r="G51555" s="220"/>
    </row>
    <row r="51556" spans="7:7">
      <c r="G51556" s="220"/>
    </row>
    <row r="51557" spans="7:7">
      <c r="G51557" s="220"/>
    </row>
    <row r="51558" spans="7:7">
      <c r="G51558" s="220"/>
    </row>
    <row r="51559" spans="7:7">
      <c r="G51559" s="220"/>
    </row>
    <row r="51560" spans="7:7">
      <c r="G51560" s="220"/>
    </row>
    <row r="51561" spans="7:7">
      <c r="G51561" s="220"/>
    </row>
    <row r="51562" spans="7:7">
      <c r="G51562" s="220"/>
    </row>
    <row r="51563" spans="7:7">
      <c r="G51563" s="220"/>
    </row>
    <row r="51564" spans="7:7">
      <c r="G51564" s="220"/>
    </row>
    <row r="51565" spans="7:7">
      <c r="G51565" s="220"/>
    </row>
    <row r="51566" spans="7:7">
      <c r="G51566" s="220"/>
    </row>
    <row r="51567" spans="7:7">
      <c r="G51567" s="220"/>
    </row>
    <row r="51568" spans="7:7">
      <c r="G51568" s="220"/>
    </row>
    <row r="51569" spans="7:7">
      <c r="G51569" s="220"/>
    </row>
    <row r="51570" spans="7:7">
      <c r="G51570" s="220"/>
    </row>
    <row r="51571" spans="7:7">
      <c r="G51571" s="220"/>
    </row>
    <row r="51572" spans="7:7">
      <c r="G51572" s="220"/>
    </row>
    <row r="51573" spans="7:7">
      <c r="G51573" s="220"/>
    </row>
    <row r="51574" spans="7:7">
      <c r="G51574" s="220"/>
    </row>
    <row r="51575" spans="7:7">
      <c r="G51575" s="220"/>
    </row>
    <row r="51576" spans="7:7">
      <c r="G51576" s="220"/>
    </row>
    <row r="51577" spans="7:7">
      <c r="G51577" s="220"/>
    </row>
    <row r="51578" spans="7:7">
      <c r="G51578" s="220"/>
    </row>
    <row r="51579" spans="7:7">
      <c r="G51579" s="220"/>
    </row>
    <row r="51580" spans="7:7">
      <c r="G51580" s="220"/>
    </row>
    <row r="51581" spans="7:7">
      <c r="G51581" s="220"/>
    </row>
    <row r="51582" spans="7:7">
      <c r="G51582" s="220"/>
    </row>
    <row r="51583" spans="7:7">
      <c r="G51583" s="220"/>
    </row>
    <row r="51584" spans="7:7">
      <c r="G51584" s="220"/>
    </row>
    <row r="51585" spans="7:7">
      <c r="G51585" s="220"/>
    </row>
    <row r="51586" spans="7:7">
      <c r="G51586" s="220"/>
    </row>
    <row r="51587" spans="7:7">
      <c r="G51587" s="220"/>
    </row>
    <row r="51588" spans="7:7">
      <c r="G51588" s="220"/>
    </row>
    <row r="51589" spans="7:7">
      <c r="G51589" s="220"/>
    </row>
    <row r="51590" spans="7:7">
      <c r="G51590" s="220"/>
    </row>
    <row r="51591" spans="7:7">
      <c r="G51591" s="220"/>
    </row>
    <row r="51592" spans="7:7">
      <c r="G51592" s="220"/>
    </row>
    <row r="51593" spans="7:7">
      <c r="G51593" s="220"/>
    </row>
    <row r="51594" spans="7:7">
      <c r="G51594" s="220"/>
    </row>
    <row r="51595" spans="7:7">
      <c r="G51595" s="220"/>
    </row>
    <row r="51596" spans="7:7">
      <c r="G51596" s="220"/>
    </row>
    <row r="51597" spans="7:7">
      <c r="G51597" s="220"/>
    </row>
    <row r="51598" spans="7:7">
      <c r="G51598" s="220"/>
    </row>
    <row r="51599" spans="7:7">
      <c r="G51599" s="220"/>
    </row>
    <row r="51600" spans="7:7">
      <c r="G51600" s="220"/>
    </row>
    <row r="51601" spans="7:7">
      <c r="G51601" s="220"/>
    </row>
    <row r="51602" spans="7:7">
      <c r="G51602" s="220"/>
    </row>
    <row r="51603" spans="7:7">
      <c r="G51603" s="220"/>
    </row>
    <row r="51604" spans="7:7">
      <c r="G51604" s="220"/>
    </row>
    <row r="51605" spans="7:7">
      <c r="G51605" s="220"/>
    </row>
    <row r="51606" spans="7:7">
      <c r="G51606" s="220"/>
    </row>
    <row r="51607" spans="7:7">
      <c r="G51607" s="220"/>
    </row>
    <row r="51608" spans="7:7">
      <c r="G51608" s="220"/>
    </row>
    <row r="51609" spans="7:7">
      <c r="G51609" s="220"/>
    </row>
    <row r="51610" spans="7:7">
      <c r="G51610" s="220"/>
    </row>
    <row r="51611" spans="7:7">
      <c r="G51611" s="220"/>
    </row>
    <row r="51612" spans="7:7">
      <c r="G51612" s="220"/>
    </row>
    <row r="51613" spans="7:7">
      <c r="G51613" s="220"/>
    </row>
    <row r="51614" spans="7:7">
      <c r="G51614" s="220"/>
    </row>
    <row r="51615" spans="7:7">
      <c r="G51615" s="220"/>
    </row>
    <row r="51616" spans="7:7">
      <c r="G51616" s="220"/>
    </row>
    <row r="51617" spans="7:7">
      <c r="G51617" s="220"/>
    </row>
    <row r="51618" spans="7:7">
      <c r="G51618" s="220"/>
    </row>
    <row r="51619" spans="7:7">
      <c r="G51619" s="220"/>
    </row>
    <row r="51620" spans="7:7">
      <c r="G51620" s="220"/>
    </row>
    <row r="51621" spans="7:7">
      <c r="G51621" s="220"/>
    </row>
    <row r="51622" spans="7:7">
      <c r="G51622" s="220"/>
    </row>
    <row r="51623" spans="7:7">
      <c r="G51623" s="220"/>
    </row>
    <row r="51624" spans="7:7">
      <c r="G51624" s="220"/>
    </row>
    <row r="51625" spans="7:7">
      <c r="G51625" s="220"/>
    </row>
    <row r="51626" spans="7:7">
      <c r="G51626" s="220"/>
    </row>
    <row r="51627" spans="7:7">
      <c r="G51627" s="220"/>
    </row>
    <row r="51628" spans="7:7">
      <c r="G51628" s="220"/>
    </row>
    <row r="51629" spans="7:7">
      <c r="G51629" s="220"/>
    </row>
    <row r="51630" spans="7:7">
      <c r="G51630" s="220"/>
    </row>
    <row r="51631" spans="7:7">
      <c r="G51631" s="220"/>
    </row>
    <row r="51632" spans="7:7">
      <c r="G51632" s="220"/>
    </row>
    <row r="51633" spans="7:7">
      <c r="G51633" s="220"/>
    </row>
    <row r="51634" spans="7:7">
      <c r="G51634" s="220"/>
    </row>
    <row r="51635" spans="7:7">
      <c r="G51635" s="220"/>
    </row>
    <row r="51636" spans="7:7">
      <c r="G51636" s="220"/>
    </row>
    <row r="51637" spans="7:7">
      <c r="G51637" s="220"/>
    </row>
    <row r="51638" spans="7:7">
      <c r="G51638" s="220"/>
    </row>
    <row r="51639" spans="7:7">
      <c r="G51639" s="220"/>
    </row>
    <row r="51640" spans="7:7">
      <c r="G51640" s="220"/>
    </row>
    <row r="51641" spans="7:7">
      <c r="G51641" s="220"/>
    </row>
    <row r="51642" spans="7:7">
      <c r="G51642" s="220"/>
    </row>
    <row r="51643" spans="7:7">
      <c r="G51643" s="220"/>
    </row>
    <row r="51644" spans="7:7">
      <c r="G51644" s="220"/>
    </row>
    <row r="51645" spans="7:7">
      <c r="G51645" s="220"/>
    </row>
    <row r="51646" spans="7:7">
      <c r="G51646" s="220"/>
    </row>
    <row r="51647" spans="7:7">
      <c r="G51647" s="220"/>
    </row>
    <row r="51648" spans="7:7">
      <c r="G51648" s="220"/>
    </row>
    <row r="51649" spans="7:7">
      <c r="G51649" s="220"/>
    </row>
    <row r="51650" spans="7:7">
      <c r="G51650" s="220"/>
    </row>
    <row r="51651" spans="7:7">
      <c r="G51651" s="220"/>
    </row>
    <row r="51652" spans="7:7">
      <c r="G51652" s="220"/>
    </row>
    <row r="51653" spans="7:7">
      <c r="G51653" s="220"/>
    </row>
    <row r="51654" spans="7:7">
      <c r="G51654" s="220"/>
    </row>
    <row r="51655" spans="7:7">
      <c r="G51655" s="220"/>
    </row>
    <row r="51656" spans="7:7">
      <c r="G51656" s="220"/>
    </row>
    <row r="51657" spans="7:7">
      <c r="G51657" s="220"/>
    </row>
    <row r="51658" spans="7:7">
      <c r="G51658" s="220"/>
    </row>
    <row r="51659" spans="7:7">
      <c r="G51659" s="220"/>
    </row>
    <row r="51660" spans="7:7">
      <c r="G51660" s="220"/>
    </row>
    <row r="51661" spans="7:7">
      <c r="G51661" s="220"/>
    </row>
    <row r="51662" spans="7:7">
      <c r="G51662" s="220"/>
    </row>
    <row r="51663" spans="7:7">
      <c r="G51663" s="220"/>
    </row>
    <row r="51664" spans="7:7">
      <c r="G51664" s="220"/>
    </row>
    <row r="51665" spans="7:7">
      <c r="G51665" s="220"/>
    </row>
    <row r="51666" spans="7:7">
      <c r="G51666" s="220"/>
    </row>
    <row r="51667" spans="7:7">
      <c r="G51667" s="220"/>
    </row>
    <row r="51668" spans="7:7">
      <c r="G51668" s="220"/>
    </row>
    <row r="51669" spans="7:7">
      <c r="G51669" s="220"/>
    </row>
    <row r="51670" spans="7:7">
      <c r="G51670" s="220"/>
    </row>
    <row r="51671" spans="7:7">
      <c r="G51671" s="220"/>
    </row>
    <row r="51672" spans="7:7">
      <c r="G51672" s="220"/>
    </row>
    <row r="51673" spans="7:7">
      <c r="G51673" s="220"/>
    </row>
    <row r="51674" spans="7:7">
      <c r="G51674" s="220"/>
    </row>
    <row r="51675" spans="7:7">
      <c r="G51675" s="220"/>
    </row>
    <row r="51676" spans="7:7">
      <c r="G51676" s="220"/>
    </row>
    <row r="51677" spans="7:7">
      <c r="G51677" s="220"/>
    </row>
    <row r="51678" spans="7:7">
      <c r="G51678" s="220"/>
    </row>
    <row r="51679" spans="7:7">
      <c r="G51679" s="220"/>
    </row>
    <row r="51680" spans="7:7">
      <c r="G51680" s="220"/>
    </row>
    <row r="51681" spans="7:7">
      <c r="G51681" s="220"/>
    </row>
    <row r="51682" spans="7:7">
      <c r="G51682" s="220"/>
    </row>
    <row r="51683" spans="7:7">
      <c r="G51683" s="220"/>
    </row>
    <row r="51684" spans="7:7">
      <c r="G51684" s="220"/>
    </row>
    <row r="51685" spans="7:7">
      <c r="G51685" s="220"/>
    </row>
    <row r="51686" spans="7:7">
      <c r="G51686" s="220"/>
    </row>
    <row r="51687" spans="7:7">
      <c r="G51687" s="220"/>
    </row>
    <row r="51688" spans="7:7">
      <c r="G51688" s="220"/>
    </row>
    <row r="51689" spans="7:7">
      <c r="G51689" s="220"/>
    </row>
    <row r="51690" spans="7:7">
      <c r="G51690" s="220"/>
    </row>
    <row r="51691" spans="7:7">
      <c r="G51691" s="220"/>
    </row>
    <row r="51692" spans="7:7">
      <c r="G51692" s="220"/>
    </row>
    <row r="51693" spans="7:7">
      <c r="G51693" s="220"/>
    </row>
    <row r="51694" spans="7:7">
      <c r="G51694" s="220"/>
    </row>
    <row r="51695" spans="7:7">
      <c r="G51695" s="220"/>
    </row>
    <row r="51696" spans="7:7">
      <c r="G51696" s="220"/>
    </row>
    <row r="51697" spans="7:7">
      <c r="G51697" s="220"/>
    </row>
    <row r="51698" spans="7:7">
      <c r="G51698" s="220"/>
    </row>
    <row r="51699" spans="7:7">
      <c r="G51699" s="220"/>
    </row>
    <row r="51700" spans="7:7">
      <c r="G51700" s="220"/>
    </row>
    <row r="51701" spans="7:7">
      <c r="G51701" s="220"/>
    </row>
    <row r="51702" spans="7:7">
      <c r="G51702" s="220"/>
    </row>
    <row r="51703" spans="7:7">
      <c r="G51703" s="220"/>
    </row>
    <row r="51704" spans="7:7">
      <c r="G51704" s="220"/>
    </row>
    <row r="51705" spans="7:7">
      <c r="G51705" s="220"/>
    </row>
    <row r="51706" spans="7:7">
      <c r="G51706" s="220"/>
    </row>
    <row r="51707" spans="7:7">
      <c r="G51707" s="220"/>
    </row>
    <row r="51708" spans="7:7">
      <c r="G51708" s="220"/>
    </row>
    <row r="51709" spans="7:7">
      <c r="G51709" s="220"/>
    </row>
    <row r="51710" spans="7:7">
      <c r="G51710" s="220"/>
    </row>
    <row r="51711" spans="7:7">
      <c r="G51711" s="220"/>
    </row>
    <row r="51712" spans="7:7">
      <c r="G51712" s="220"/>
    </row>
    <row r="51713" spans="7:7">
      <c r="G51713" s="220"/>
    </row>
    <row r="51714" spans="7:7">
      <c r="G51714" s="220"/>
    </row>
    <row r="51715" spans="7:7">
      <c r="G51715" s="220"/>
    </row>
    <row r="51716" spans="7:7">
      <c r="G51716" s="220"/>
    </row>
    <row r="51717" spans="7:7">
      <c r="G51717" s="220"/>
    </row>
    <row r="51718" spans="7:7">
      <c r="G51718" s="220"/>
    </row>
    <row r="51719" spans="7:7">
      <c r="G51719" s="220"/>
    </row>
    <row r="51720" spans="7:7">
      <c r="G51720" s="220"/>
    </row>
    <row r="51721" spans="7:7">
      <c r="G51721" s="220"/>
    </row>
    <row r="51722" spans="7:7">
      <c r="G51722" s="220"/>
    </row>
    <row r="51723" spans="7:7">
      <c r="G51723" s="220"/>
    </row>
    <row r="51724" spans="7:7">
      <c r="G51724" s="220"/>
    </row>
    <row r="51725" spans="7:7">
      <c r="G51725" s="220"/>
    </row>
    <row r="51726" spans="7:7">
      <c r="G51726" s="220"/>
    </row>
    <row r="51727" spans="7:7">
      <c r="G51727" s="220"/>
    </row>
    <row r="51728" spans="7:7">
      <c r="G51728" s="220"/>
    </row>
    <row r="51729" spans="7:7">
      <c r="G51729" s="220"/>
    </row>
    <row r="51730" spans="7:7">
      <c r="G51730" s="220"/>
    </row>
    <row r="51731" spans="7:7">
      <c r="G51731" s="220"/>
    </row>
    <row r="51732" spans="7:7">
      <c r="G51732" s="220"/>
    </row>
    <row r="51733" spans="7:7">
      <c r="G51733" s="220"/>
    </row>
    <row r="51734" spans="7:7">
      <c r="G51734" s="220"/>
    </row>
    <row r="51735" spans="7:7">
      <c r="G51735" s="220"/>
    </row>
    <row r="51736" spans="7:7">
      <c r="G51736" s="220"/>
    </row>
    <row r="51737" spans="7:7">
      <c r="G51737" s="220"/>
    </row>
    <row r="51738" spans="7:7">
      <c r="G51738" s="220"/>
    </row>
    <row r="51739" spans="7:7">
      <c r="G51739" s="220"/>
    </row>
    <row r="51740" spans="7:7">
      <c r="G51740" s="220"/>
    </row>
    <row r="51741" spans="7:7">
      <c r="G51741" s="220"/>
    </row>
    <row r="51742" spans="7:7">
      <c r="G51742" s="220"/>
    </row>
    <row r="51743" spans="7:7">
      <c r="G51743" s="220"/>
    </row>
    <row r="51744" spans="7:7">
      <c r="G51744" s="220"/>
    </row>
    <row r="51745" spans="7:7">
      <c r="G51745" s="220"/>
    </row>
    <row r="51746" spans="7:7">
      <c r="G51746" s="220"/>
    </row>
    <row r="51747" spans="7:7">
      <c r="G51747" s="220"/>
    </row>
    <row r="51748" spans="7:7">
      <c r="G51748" s="220"/>
    </row>
    <row r="51749" spans="7:7">
      <c r="G51749" s="220"/>
    </row>
    <row r="51750" spans="7:7">
      <c r="G51750" s="220"/>
    </row>
    <row r="51751" spans="7:7">
      <c r="G51751" s="220"/>
    </row>
    <row r="51752" spans="7:7">
      <c r="G51752" s="220"/>
    </row>
    <row r="51753" spans="7:7">
      <c r="G51753" s="220"/>
    </row>
    <row r="51754" spans="7:7">
      <c r="G51754" s="220"/>
    </row>
    <row r="51755" spans="7:7">
      <c r="G51755" s="220"/>
    </row>
    <row r="51756" spans="7:7">
      <c r="G51756" s="220"/>
    </row>
    <row r="51757" spans="7:7">
      <c r="G51757" s="220"/>
    </row>
    <row r="51758" spans="7:7">
      <c r="G51758" s="220"/>
    </row>
    <row r="51759" spans="7:7">
      <c r="G51759" s="220"/>
    </row>
    <row r="51760" spans="7:7">
      <c r="G51760" s="220"/>
    </row>
    <row r="51761" spans="7:7">
      <c r="G51761" s="220"/>
    </row>
    <row r="51762" spans="7:7">
      <c r="G51762" s="220"/>
    </row>
    <row r="51763" spans="7:7">
      <c r="G51763" s="220"/>
    </row>
    <row r="51764" spans="7:7">
      <c r="G51764" s="220"/>
    </row>
    <row r="51765" spans="7:7">
      <c r="G51765" s="220"/>
    </row>
    <row r="51766" spans="7:7">
      <c r="G51766" s="220"/>
    </row>
    <row r="51767" spans="7:7">
      <c r="G51767" s="220"/>
    </row>
    <row r="51768" spans="7:7">
      <c r="G51768" s="220"/>
    </row>
    <row r="51769" spans="7:7">
      <c r="G51769" s="220"/>
    </row>
    <row r="51770" spans="7:7">
      <c r="G51770" s="220"/>
    </row>
    <row r="51771" spans="7:7">
      <c r="G51771" s="220"/>
    </row>
    <row r="51772" spans="7:7">
      <c r="G51772" s="220"/>
    </row>
    <row r="51773" spans="7:7">
      <c r="G51773" s="220"/>
    </row>
    <row r="51774" spans="7:7">
      <c r="G51774" s="220"/>
    </row>
    <row r="51775" spans="7:7">
      <c r="G51775" s="220"/>
    </row>
    <row r="51776" spans="7:7">
      <c r="G51776" s="220"/>
    </row>
    <row r="51777" spans="7:7">
      <c r="G51777" s="220"/>
    </row>
    <row r="51778" spans="7:7">
      <c r="G51778" s="220"/>
    </row>
    <row r="51779" spans="7:7">
      <c r="G51779" s="220"/>
    </row>
    <row r="51780" spans="7:7">
      <c r="G51780" s="220"/>
    </row>
    <row r="51781" spans="7:7">
      <c r="G51781" s="220"/>
    </row>
    <row r="51782" spans="7:7">
      <c r="G51782" s="220"/>
    </row>
    <row r="51783" spans="7:7">
      <c r="G51783" s="220"/>
    </row>
    <row r="51784" spans="7:7">
      <c r="G51784" s="220"/>
    </row>
    <row r="51785" spans="7:7">
      <c r="G51785" s="220"/>
    </row>
    <row r="51786" spans="7:7">
      <c r="G51786" s="220"/>
    </row>
    <row r="51787" spans="7:7">
      <c r="G51787" s="220"/>
    </row>
    <row r="51788" spans="7:7">
      <c r="G51788" s="220"/>
    </row>
    <row r="51789" spans="7:7">
      <c r="G51789" s="220"/>
    </row>
    <row r="51790" spans="7:7">
      <c r="G51790" s="220"/>
    </row>
    <row r="51791" spans="7:7">
      <c r="G51791" s="220"/>
    </row>
    <row r="51792" spans="7:7">
      <c r="G51792" s="220"/>
    </row>
    <row r="51793" spans="7:7">
      <c r="G51793" s="220"/>
    </row>
    <row r="51794" spans="7:7">
      <c r="G51794" s="220"/>
    </row>
    <row r="51795" spans="7:7">
      <c r="G51795" s="220"/>
    </row>
    <row r="51796" spans="7:7">
      <c r="G51796" s="220"/>
    </row>
    <row r="51797" spans="7:7">
      <c r="G51797" s="220"/>
    </row>
    <row r="51798" spans="7:7">
      <c r="G51798" s="220"/>
    </row>
    <row r="51799" spans="7:7">
      <c r="G51799" s="220"/>
    </row>
    <row r="51800" spans="7:7">
      <c r="G51800" s="220"/>
    </row>
    <row r="51801" spans="7:7">
      <c r="G51801" s="220"/>
    </row>
    <row r="51802" spans="7:7">
      <c r="G51802" s="220"/>
    </row>
    <row r="51803" spans="7:7">
      <c r="G51803" s="220"/>
    </row>
    <row r="51804" spans="7:7">
      <c r="G51804" s="220"/>
    </row>
    <row r="51805" spans="7:7">
      <c r="G51805" s="220"/>
    </row>
    <row r="51806" spans="7:7">
      <c r="G51806" s="220"/>
    </row>
    <row r="51807" spans="7:7">
      <c r="G51807" s="220"/>
    </row>
    <row r="51808" spans="7:7">
      <c r="G51808" s="220"/>
    </row>
    <row r="51809" spans="7:7">
      <c r="G51809" s="220"/>
    </row>
    <row r="51810" spans="7:7">
      <c r="G51810" s="220"/>
    </row>
    <row r="51811" spans="7:7">
      <c r="G51811" s="220"/>
    </row>
    <row r="51812" spans="7:7">
      <c r="G51812" s="220"/>
    </row>
    <row r="51813" spans="7:7">
      <c r="G51813" s="220"/>
    </row>
    <row r="51814" spans="7:7">
      <c r="G51814" s="220"/>
    </row>
    <row r="51815" spans="7:7">
      <c r="G51815" s="220"/>
    </row>
    <row r="51816" spans="7:7">
      <c r="G51816" s="220"/>
    </row>
    <row r="51817" spans="7:7">
      <c r="G51817" s="220"/>
    </row>
    <row r="51818" spans="7:7">
      <c r="G51818" s="220"/>
    </row>
    <row r="51819" spans="7:7">
      <c r="G51819" s="220"/>
    </row>
    <row r="51820" spans="7:7">
      <c r="G51820" s="220"/>
    </row>
    <row r="51821" spans="7:7">
      <c r="G51821" s="220"/>
    </row>
    <row r="51822" spans="7:7">
      <c r="G51822" s="220"/>
    </row>
    <row r="51823" spans="7:7">
      <c r="G51823" s="220"/>
    </row>
    <row r="51824" spans="7:7">
      <c r="G51824" s="220"/>
    </row>
    <row r="51825" spans="7:7">
      <c r="G51825" s="220"/>
    </row>
    <row r="51826" spans="7:7">
      <c r="G51826" s="220"/>
    </row>
    <row r="51827" spans="7:7">
      <c r="G51827" s="220"/>
    </row>
    <row r="51828" spans="7:7">
      <c r="G51828" s="220"/>
    </row>
    <row r="51829" spans="7:7">
      <c r="G51829" s="220"/>
    </row>
    <row r="51830" spans="7:7">
      <c r="G51830" s="220"/>
    </row>
    <row r="51831" spans="7:7">
      <c r="G51831" s="220"/>
    </row>
    <row r="51832" spans="7:7">
      <c r="G51832" s="220"/>
    </row>
    <row r="51833" spans="7:7">
      <c r="G51833" s="220"/>
    </row>
    <row r="51834" spans="7:7">
      <c r="G51834" s="220"/>
    </row>
    <row r="51835" spans="7:7">
      <c r="G51835" s="220"/>
    </row>
    <row r="51836" spans="7:7">
      <c r="G51836" s="220"/>
    </row>
    <row r="51837" spans="7:7">
      <c r="G51837" s="220"/>
    </row>
    <row r="51838" spans="7:7">
      <c r="G51838" s="220"/>
    </row>
    <row r="51839" spans="7:7">
      <c r="G51839" s="220"/>
    </row>
    <row r="51840" spans="7:7">
      <c r="G51840" s="220"/>
    </row>
    <row r="51841" spans="7:7">
      <c r="G51841" s="220"/>
    </row>
    <row r="51842" spans="7:7">
      <c r="G51842" s="220"/>
    </row>
    <row r="51843" spans="7:7">
      <c r="G51843" s="220"/>
    </row>
    <row r="51844" spans="7:7">
      <c r="G51844" s="220"/>
    </row>
    <row r="51845" spans="7:7">
      <c r="G51845" s="220"/>
    </row>
    <row r="51846" spans="7:7">
      <c r="G51846" s="220"/>
    </row>
    <row r="51847" spans="7:7">
      <c r="G51847" s="220"/>
    </row>
    <row r="51848" spans="7:7">
      <c r="G51848" s="220"/>
    </row>
    <row r="51849" spans="7:7">
      <c r="G51849" s="220"/>
    </row>
    <row r="51850" spans="7:7">
      <c r="G51850" s="220"/>
    </row>
    <row r="51851" spans="7:7">
      <c r="G51851" s="220"/>
    </row>
    <row r="51852" spans="7:7">
      <c r="G51852" s="220"/>
    </row>
    <row r="51853" spans="7:7">
      <c r="G51853" s="220"/>
    </row>
    <row r="51854" spans="7:7">
      <c r="G51854" s="220"/>
    </row>
    <row r="51855" spans="7:7">
      <c r="G51855" s="220"/>
    </row>
    <row r="51856" spans="7:7">
      <c r="G51856" s="220"/>
    </row>
    <row r="51857" spans="7:7">
      <c r="G51857" s="220"/>
    </row>
    <row r="51858" spans="7:7">
      <c r="G51858" s="220"/>
    </row>
    <row r="51859" spans="7:7">
      <c r="G51859" s="220"/>
    </row>
    <row r="51860" spans="7:7">
      <c r="G51860" s="220"/>
    </row>
    <row r="51861" spans="7:7">
      <c r="G51861" s="220"/>
    </row>
    <row r="51862" spans="7:7">
      <c r="G51862" s="220"/>
    </row>
    <row r="51863" spans="7:7">
      <c r="G51863" s="220"/>
    </row>
    <row r="51864" spans="7:7">
      <c r="G51864" s="220"/>
    </row>
    <row r="51865" spans="7:7">
      <c r="G51865" s="220"/>
    </row>
    <row r="51866" spans="7:7">
      <c r="G51866" s="220"/>
    </row>
    <row r="51867" spans="7:7">
      <c r="G51867" s="220"/>
    </row>
    <row r="51868" spans="7:7">
      <c r="G51868" s="220"/>
    </row>
    <row r="51869" spans="7:7">
      <c r="G51869" s="220"/>
    </row>
    <row r="51870" spans="7:7">
      <c r="G51870" s="220"/>
    </row>
    <row r="51871" spans="7:7">
      <c r="G51871" s="220"/>
    </row>
    <row r="51872" spans="7:7">
      <c r="G51872" s="220"/>
    </row>
    <row r="51873" spans="7:7">
      <c r="G51873" s="220"/>
    </row>
    <row r="51874" spans="7:7">
      <c r="G51874" s="220"/>
    </row>
    <row r="51875" spans="7:7">
      <c r="G51875" s="220"/>
    </row>
    <row r="51876" spans="7:7">
      <c r="G51876" s="220"/>
    </row>
    <row r="51877" spans="7:7">
      <c r="G51877" s="220"/>
    </row>
    <row r="51878" spans="7:7">
      <c r="G51878" s="220"/>
    </row>
    <row r="51879" spans="7:7">
      <c r="G51879" s="220"/>
    </row>
    <row r="51880" spans="7:7">
      <c r="G51880" s="220"/>
    </row>
    <row r="51881" spans="7:7">
      <c r="G51881" s="220"/>
    </row>
    <row r="51882" spans="7:7">
      <c r="G51882" s="220"/>
    </row>
    <row r="51883" spans="7:7">
      <c r="G51883" s="220"/>
    </row>
    <row r="51884" spans="7:7">
      <c r="G51884" s="220"/>
    </row>
    <row r="51885" spans="7:7">
      <c r="G51885" s="220"/>
    </row>
    <row r="51886" spans="7:7">
      <c r="G51886" s="220"/>
    </row>
    <row r="51887" spans="7:7">
      <c r="G51887" s="220"/>
    </row>
    <row r="51888" spans="7:7">
      <c r="G51888" s="220"/>
    </row>
    <row r="51889" spans="7:7">
      <c r="G51889" s="220"/>
    </row>
    <row r="51890" spans="7:7">
      <c r="G51890" s="220"/>
    </row>
    <row r="51891" spans="7:7">
      <c r="G51891" s="220"/>
    </row>
    <row r="51892" spans="7:7">
      <c r="G51892" s="220"/>
    </row>
    <row r="51893" spans="7:7">
      <c r="G51893" s="220"/>
    </row>
    <row r="51894" spans="7:7">
      <c r="G51894" s="220"/>
    </row>
    <row r="51895" spans="7:7">
      <c r="G51895" s="220"/>
    </row>
    <row r="51896" spans="7:7">
      <c r="G51896" s="220"/>
    </row>
    <row r="51897" spans="7:7">
      <c r="G51897" s="220"/>
    </row>
    <row r="51898" spans="7:7">
      <c r="G51898" s="220"/>
    </row>
    <row r="51899" spans="7:7">
      <c r="G51899" s="220"/>
    </row>
    <row r="51900" spans="7:7">
      <c r="G51900" s="220"/>
    </row>
    <row r="51901" spans="7:7">
      <c r="G51901" s="220"/>
    </row>
    <row r="51902" spans="7:7">
      <c r="G51902" s="220"/>
    </row>
    <row r="51903" spans="7:7">
      <c r="G51903" s="220"/>
    </row>
    <row r="51904" spans="7:7">
      <c r="G51904" s="220"/>
    </row>
    <row r="51905" spans="7:7">
      <c r="G51905" s="220"/>
    </row>
    <row r="51906" spans="7:7">
      <c r="G51906" s="220"/>
    </row>
    <row r="51907" spans="7:7">
      <c r="G51907" s="220"/>
    </row>
    <row r="51908" spans="7:7">
      <c r="G51908" s="220"/>
    </row>
    <row r="51909" spans="7:7">
      <c r="G51909" s="220"/>
    </row>
    <row r="51910" spans="7:7">
      <c r="G51910" s="220"/>
    </row>
    <row r="51911" spans="7:7">
      <c r="G51911" s="220"/>
    </row>
    <row r="51912" spans="7:7">
      <c r="G51912" s="220"/>
    </row>
    <row r="51913" spans="7:7">
      <c r="G51913" s="220"/>
    </row>
    <row r="51914" spans="7:7">
      <c r="G51914" s="220"/>
    </row>
    <row r="51915" spans="7:7">
      <c r="G51915" s="220"/>
    </row>
    <row r="51916" spans="7:7">
      <c r="G51916" s="220"/>
    </row>
    <row r="51917" spans="7:7">
      <c r="G51917" s="220"/>
    </row>
    <row r="51918" spans="7:7">
      <c r="G51918" s="220"/>
    </row>
    <row r="51919" spans="7:7">
      <c r="G51919" s="220"/>
    </row>
    <row r="51920" spans="7:7">
      <c r="G51920" s="220"/>
    </row>
    <row r="51921" spans="7:7">
      <c r="G51921" s="220"/>
    </row>
    <row r="51922" spans="7:7">
      <c r="G51922" s="220"/>
    </row>
    <row r="51923" spans="7:7">
      <c r="G51923" s="220"/>
    </row>
    <row r="51924" spans="7:7">
      <c r="G51924" s="220"/>
    </row>
    <row r="51925" spans="7:7">
      <c r="G51925" s="220"/>
    </row>
    <row r="51926" spans="7:7">
      <c r="G51926" s="220"/>
    </row>
    <row r="51927" spans="7:7">
      <c r="G51927" s="220"/>
    </row>
    <row r="51928" spans="7:7">
      <c r="G51928" s="220"/>
    </row>
    <row r="51929" spans="7:7">
      <c r="G51929" s="220"/>
    </row>
    <row r="51930" spans="7:7">
      <c r="G51930" s="220"/>
    </row>
    <row r="51931" spans="7:7">
      <c r="G51931" s="220"/>
    </row>
    <row r="51932" spans="7:7">
      <c r="G51932" s="220"/>
    </row>
    <row r="51933" spans="7:7">
      <c r="G51933" s="220"/>
    </row>
    <row r="51934" spans="7:7">
      <c r="G51934" s="220"/>
    </row>
    <row r="51935" spans="7:7">
      <c r="G51935" s="220"/>
    </row>
    <row r="51936" spans="7:7">
      <c r="G51936" s="220"/>
    </row>
    <row r="51937" spans="7:7">
      <c r="G51937" s="220"/>
    </row>
    <row r="51938" spans="7:7">
      <c r="G51938" s="220"/>
    </row>
    <row r="51939" spans="7:7">
      <c r="G51939" s="220"/>
    </row>
    <row r="51940" spans="7:7">
      <c r="G51940" s="220"/>
    </row>
    <row r="51941" spans="7:7">
      <c r="G51941" s="220"/>
    </row>
    <row r="51942" spans="7:7">
      <c r="G51942" s="220"/>
    </row>
    <row r="51943" spans="7:7">
      <c r="G51943" s="220"/>
    </row>
    <row r="51944" spans="7:7">
      <c r="G51944" s="220"/>
    </row>
    <row r="51945" spans="7:7">
      <c r="G51945" s="220"/>
    </row>
    <row r="51946" spans="7:7">
      <c r="G51946" s="220"/>
    </row>
    <row r="51947" spans="7:7">
      <c r="G51947" s="220"/>
    </row>
    <row r="51948" spans="7:7">
      <c r="G51948" s="220"/>
    </row>
    <row r="51949" spans="7:7">
      <c r="G51949" s="220"/>
    </row>
    <row r="51950" spans="7:7">
      <c r="G51950" s="220"/>
    </row>
    <row r="51951" spans="7:7">
      <c r="G51951" s="220"/>
    </row>
    <row r="51952" spans="7:7">
      <c r="G51952" s="220"/>
    </row>
    <row r="51953" spans="7:7">
      <c r="G51953" s="220"/>
    </row>
    <row r="51954" spans="7:7">
      <c r="G51954" s="220"/>
    </row>
    <row r="51955" spans="7:7">
      <c r="G51955" s="220"/>
    </row>
    <row r="51956" spans="7:7">
      <c r="G51956" s="220"/>
    </row>
    <row r="51957" spans="7:7">
      <c r="G51957" s="220"/>
    </row>
    <row r="51958" spans="7:7">
      <c r="G51958" s="220"/>
    </row>
    <row r="51959" spans="7:7">
      <c r="G51959" s="220"/>
    </row>
    <row r="51960" spans="7:7">
      <c r="G51960" s="220"/>
    </row>
    <row r="51961" spans="7:7">
      <c r="G51961" s="220"/>
    </row>
    <row r="51962" spans="7:7">
      <c r="G51962" s="220"/>
    </row>
    <row r="51963" spans="7:7">
      <c r="G51963" s="220"/>
    </row>
    <row r="51964" spans="7:7">
      <c r="G51964" s="220"/>
    </row>
    <row r="51965" spans="7:7">
      <c r="G51965" s="220"/>
    </row>
    <row r="51966" spans="7:7">
      <c r="G51966" s="220"/>
    </row>
    <row r="51967" spans="7:7">
      <c r="G51967" s="220"/>
    </row>
    <row r="51968" spans="7:7">
      <c r="G51968" s="220"/>
    </row>
    <row r="51969" spans="7:7">
      <c r="G51969" s="220"/>
    </row>
    <row r="51970" spans="7:7">
      <c r="G51970" s="220"/>
    </row>
    <row r="51971" spans="7:7">
      <c r="G51971" s="220"/>
    </row>
    <row r="51972" spans="7:7">
      <c r="G51972" s="220"/>
    </row>
    <row r="51973" spans="7:7">
      <c r="G51973" s="220"/>
    </row>
    <row r="51974" spans="7:7">
      <c r="G51974" s="220"/>
    </row>
    <row r="51975" spans="7:7">
      <c r="G51975" s="220"/>
    </row>
    <row r="51976" spans="7:7">
      <c r="G51976" s="220"/>
    </row>
    <row r="51977" spans="7:7">
      <c r="G51977" s="220"/>
    </row>
    <row r="51978" spans="7:7">
      <c r="G51978" s="220"/>
    </row>
    <row r="51979" spans="7:7">
      <c r="G51979" s="220"/>
    </row>
    <row r="51980" spans="7:7">
      <c r="G51980" s="220"/>
    </row>
    <row r="51981" spans="7:7">
      <c r="G51981" s="220"/>
    </row>
    <row r="51982" spans="7:7">
      <c r="G51982" s="220"/>
    </row>
    <row r="51983" spans="7:7">
      <c r="G51983" s="220"/>
    </row>
    <row r="51984" spans="7:7">
      <c r="G51984" s="220"/>
    </row>
    <row r="51985" spans="7:7">
      <c r="G51985" s="220"/>
    </row>
    <row r="51986" spans="7:7">
      <c r="G51986" s="220"/>
    </row>
    <row r="51987" spans="7:7">
      <c r="G51987" s="220"/>
    </row>
    <row r="51988" spans="7:7">
      <c r="G51988" s="220"/>
    </row>
    <row r="51989" spans="7:7">
      <c r="G51989" s="220"/>
    </row>
    <row r="51990" spans="7:7">
      <c r="G51990" s="220"/>
    </row>
    <row r="51991" spans="7:7">
      <c r="G51991" s="220"/>
    </row>
    <row r="51992" spans="7:7">
      <c r="G51992" s="220"/>
    </row>
    <row r="51993" spans="7:7">
      <c r="G51993" s="220"/>
    </row>
    <row r="51994" spans="7:7">
      <c r="G51994" s="220"/>
    </row>
    <row r="51995" spans="7:7">
      <c r="G51995" s="220"/>
    </row>
    <row r="51996" spans="7:7">
      <c r="G51996" s="220"/>
    </row>
    <row r="51997" spans="7:7">
      <c r="G51997" s="220"/>
    </row>
    <row r="51998" spans="7:7">
      <c r="G51998" s="220"/>
    </row>
    <row r="51999" spans="7:7">
      <c r="G51999" s="220"/>
    </row>
    <row r="52000" spans="7:7">
      <c r="G52000" s="220"/>
    </row>
    <row r="52001" spans="7:7">
      <c r="G52001" s="220"/>
    </row>
    <row r="52002" spans="7:7">
      <c r="G52002" s="220"/>
    </row>
    <row r="52003" spans="7:7">
      <c r="G52003" s="220"/>
    </row>
    <row r="52004" spans="7:7">
      <c r="G52004" s="220"/>
    </row>
    <row r="52005" spans="7:7">
      <c r="G52005" s="220"/>
    </row>
    <row r="52006" spans="7:7">
      <c r="G52006" s="220"/>
    </row>
    <row r="52007" spans="7:7">
      <c r="G52007" s="220"/>
    </row>
    <row r="52008" spans="7:7">
      <c r="G52008" s="220"/>
    </row>
    <row r="52009" spans="7:7">
      <c r="G52009" s="220"/>
    </row>
    <row r="52010" spans="7:7">
      <c r="G52010" s="220"/>
    </row>
    <row r="52011" spans="7:7">
      <c r="G52011" s="220"/>
    </row>
    <row r="52012" spans="7:7">
      <c r="G52012" s="220"/>
    </row>
    <row r="52013" spans="7:7">
      <c r="G52013" s="220"/>
    </row>
    <row r="52014" spans="7:7">
      <c r="G52014" s="220"/>
    </row>
    <row r="52015" spans="7:7">
      <c r="G52015" s="220"/>
    </row>
    <row r="52016" spans="7:7">
      <c r="G52016" s="220"/>
    </row>
    <row r="52017" spans="7:7">
      <c r="G52017" s="220"/>
    </row>
    <row r="52018" spans="7:7">
      <c r="G52018" s="220"/>
    </row>
    <row r="52019" spans="7:7">
      <c r="G52019" s="220"/>
    </row>
    <row r="52020" spans="7:7">
      <c r="G52020" s="220"/>
    </row>
    <row r="52021" spans="7:7">
      <c r="G52021" s="220"/>
    </row>
    <row r="52022" spans="7:7">
      <c r="G52022" s="220"/>
    </row>
    <row r="52023" spans="7:7">
      <c r="G52023" s="220"/>
    </row>
    <row r="52024" spans="7:7">
      <c r="G52024" s="220"/>
    </row>
    <row r="52025" spans="7:7">
      <c r="G52025" s="220"/>
    </row>
    <row r="52026" spans="7:7">
      <c r="G52026" s="220"/>
    </row>
    <row r="52027" spans="7:7">
      <c r="G52027" s="220"/>
    </row>
    <row r="52028" spans="7:7">
      <c r="G52028" s="220"/>
    </row>
    <row r="52029" spans="7:7">
      <c r="G52029" s="220"/>
    </row>
    <row r="52030" spans="7:7">
      <c r="G52030" s="220"/>
    </row>
    <row r="52031" spans="7:7">
      <c r="G52031" s="220"/>
    </row>
    <row r="52032" spans="7:7">
      <c r="G52032" s="220"/>
    </row>
    <row r="52033" spans="7:7">
      <c r="G52033" s="220"/>
    </row>
    <row r="52034" spans="7:7">
      <c r="G52034" s="220"/>
    </row>
    <row r="52035" spans="7:7">
      <c r="G52035" s="220"/>
    </row>
    <row r="52036" spans="7:7">
      <c r="G52036" s="220"/>
    </row>
    <row r="52037" spans="7:7">
      <c r="G52037" s="220"/>
    </row>
    <row r="52038" spans="7:7">
      <c r="G52038" s="220"/>
    </row>
    <row r="52039" spans="7:7">
      <c r="G52039" s="220"/>
    </row>
    <row r="52040" spans="7:7">
      <c r="G52040" s="220"/>
    </row>
    <row r="52041" spans="7:7">
      <c r="G52041" s="220"/>
    </row>
    <row r="52042" spans="7:7">
      <c r="G52042" s="220"/>
    </row>
    <row r="52043" spans="7:7">
      <c r="G52043" s="220"/>
    </row>
    <row r="52044" spans="7:7">
      <c r="G52044" s="220"/>
    </row>
    <row r="52045" spans="7:7">
      <c r="G52045" s="220"/>
    </row>
    <row r="52046" spans="7:7">
      <c r="G52046" s="220"/>
    </row>
    <row r="52047" spans="7:7">
      <c r="G52047" s="220"/>
    </row>
    <row r="52048" spans="7:7">
      <c r="G52048" s="220"/>
    </row>
    <row r="52049" spans="7:7">
      <c r="G52049" s="220"/>
    </row>
    <row r="52050" spans="7:7">
      <c r="G52050" s="220"/>
    </row>
    <row r="52051" spans="7:7">
      <c r="G52051" s="220"/>
    </row>
    <row r="52052" spans="7:7">
      <c r="G52052" s="220"/>
    </row>
    <row r="52053" spans="7:7">
      <c r="G52053" s="220"/>
    </row>
    <row r="52054" spans="7:7">
      <c r="G52054" s="220"/>
    </row>
    <row r="52055" spans="7:7">
      <c r="G52055" s="220"/>
    </row>
    <row r="52056" spans="7:7">
      <c r="G52056" s="220"/>
    </row>
    <row r="52057" spans="7:7">
      <c r="G52057" s="220"/>
    </row>
    <row r="52058" spans="7:7">
      <c r="G52058" s="220"/>
    </row>
    <row r="52059" spans="7:7">
      <c r="G52059" s="220"/>
    </row>
    <row r="52060" spans="7:7">
      <c r="G52060" s="220"/>
    </row>
    <row r="52061" spans="7:7">
      <c r="G52061" s="220"/>
    </row>
    <row r="52062" spans="7:7">
      <c r="G52062" s="220"/>
    </row>
    <row r="52063" spans="7:7">
      <c r="G52063" s="220"/>
    </row>
    <row r="52064" spans="7:7">
      <c r="G52064" s="220"/>
    </row>
    <row r="52065" spans="7:7">
      <c r="G52065" s="220"/>
    </row>
    <row r="52066" spans="7:7">
      <c r="G52066" s="220"/>
    </row>
    <row r="52067" spans="7:7">
      <c r="G52067" s="220"/>
    </row>
    <row r="52068" spans="7:7">
      <c r="G52068" s="220"/>
    </row>
    <row r="52069" spans="7:7">
      <c r="G52069" s="220"/>
    </row>
    <row r="52070" spans="7:7">
      <c r="G52070" s="220"/>
    </row>
    <row r="52071" spans="7:7">
      <c r="G52071" s="220"/>
    </row>
    <row r="52072" spans="7:7">
      <c r="G52072" s="220"/>
    </row>
    <row r="52073" spans="7:7">
      <c r="G52073" s="220"/>
    </row>
    <row r="52074" spans="7:7">
      <c r="G52074" s="220"/>
    </row>
    <row r="52075" spans="7:7">
      <c r="G52075" s="220"/>
    </row>
    <row r="52076" spans="7:7">
      <c r="G52076" s="220"/>
    </row>
    <row r="52077" spans="7:7">
      <c r="G52077" s="220"/>
    </row>
    <row r="52078" spans="7:7">
      <c r="G52078" s="220"/>
    </row>
    <row r="52079" spans="7:7">
      <c r="G52079" s="220"/>
    </row>
    <row r="52080" spans="7:7">
      <c r="G52080" s="220"/>
    </row>
    <row r="52081" spans="7:7">
      <c r="G52081" s="220"/>
    </row>
    <row r="52082" spans="7:7">
      <c r="G52082" s="220"/>
    </row>
    <row r="52083" spans="7:7">
      <c r="G52083" s="220"/>
    </row>
    <row r="52084" spans="7:7">
      <c r="G52084" s="220"/>
    </row>
    <row r="52085" spans="7:7">
      <c r="G52085" s="220"/>
    </row>
    <row r="52086" spans="7:7">
      <c r="G52086" s="220"/>
    </row>
    <row r="52087" spans="7:7">
      <c r="G52087" s="220"/>
    </row>
    <row r="52088" spans="7:7">
      <c r="G52088" s="220"/>
    </row>
    <row r="52089" spans="7:7">
      <c r="G52089" s="220"/>
    </row>
    <row r="52090" spans="7:7">
      <c r="G52090" s="220"/>
    </row>
    <row r="52091" spans="7:7">
      <c r="G52091" s="220"/>
    </row>
    <row r="52092" spans="7:7">
      <c r="G52092" s="220"/>
    </row>
    <row r="52093" spans="7:7">
      <c r="G52093" s="220"/>
    </row>
    <row r="52094" spans="7:7">
      <c r="G52094" s="220"/>
    </row>
    <row r="52095" spans="7:7">
      <c r="G52095" s="220"/>
    </row>
    <row r="52096" spans="7:7">
      <c r="G52096" s="220"/>
    </row>
    <row r="52097" spans="7:7">
      <c r="G52097" s="220"/>
    </row>
    <row r="52098" spans="7:7">
      <c r="G52098" s="220"/>
    </row>
    <row r="52099" spans="7:7">
      <c r="G52099" s="220"/>
    </row>
    <row r="52100" spans="7:7">
      <c r="G52100" s="220"/>
    </row>
    <row r="52101" spans="7:7">
      <c r="G52101" s="220"/>
    </row>
    <row r="52102" spans="7:7">
      <c r="G52102" s="220"/>
    </row>
    <row r="52103" spans="7:7">
      <c r="G52103" s="220"/>
    </row>
    <row r="52104" spans="7:7">
      <c r="G52104" s="220"/>
    </row>
    <row r="52105" spans="7:7">
      <c r="G52105" s="220"/>
    </row>
    <row r="52106" spans="7:7">
      <c r="G52106" s="220"/>
    </row>
    <row r="52107" spans="7:7">
      <c r="G52107" s="220"/>
    </row>
    <row r="52108" spans="7:7">
      <c r="G52108" s="220"/>
    </row>
    <row r="52109" spans="7:7">
      <c r="G52109" s="220"/>
    </row>
    <row r="52110" spans="7:7">
      <c r="G52110" s="220"/>
    </row>
    <row r="52111" spans="7:7">
      <c r="G52111" s="220"/>
    </row>
    <row r="52112" spans="7:7">
      <c r="G52112" s="220"/>
    </row>
    <row r="52113" spans="7:7">
      <c r="G52113" s="220"/>
    </row>
    <row r="52114" spans="7:7">
      <c r="G52114" s="220"/>
    </row>
    <row r="52115" spans="7:7">
      <c r="G52115" s="220"/>
    </row>
    <row r="52116" spans="7:7">
      <c r="G52116" s="220"/>
    </row>
    <row r="52117" spans="7:7">
      <c r="G52117" s="220"/>
    </row>
    <row r="52118" spans="7:7">
      <c r="G52118" s="220"/>
    </row>
    <row r="52119" spans="7:7">
      <c r="G52119" s="220"/>
    </row>
    <row r="52120" spans="7:7">
      <c r="G52120" s="220"/>
    </row>
    <row r="52121" spans="7:7">
      <c r="G52121" s="220"/>
    </row>
    <row r="52122" spans="7:7">
      <c r="G52122" s="220"/>
    </row>
    <row r="52123" spans="7:7">
      <c r="G52123" s="220"/>
    </row>
    <row r="52124" spans="7:7">
      <c r="G52124" s="220"/>
    </row>
    <row r="52125" spans="7:7">
      <c r="G52125" s="220"/>
    </row>
    <row r="52126" spans="7:7">
      <c r="G52126" s="220"/>
    </row>
    <row r="52127" spans="7:7">
      <c r="G52127" s="220"/>
    </row>
    <row r="52128" spans="7:7">
      <c r="G52128" s="220"/>
    </row>
    <row r="52129" spans="7:7">
      <c r="G52129" s="220"/>
    </row>
    <row r="52130" spans="7:7">
      <c r="G52130" s="220"/>
    </row>
    <row r="52131" spans="7:7">
      <c r="G52131" s="220"/>
    </row>
    <row r="52132" spans="7:7">
      <c r="G52132" s="220"/>
    </row>
    <row r="52133" spans="7:7">
      <c r="G52133" s="220"/>
    </row>
    <row r="52134" spans="7:7">
      <c r="G52134" s="220"/>
    </row>
    <row r="52135" spans="7:7">
      <c r="G52135" s="220"/>
    </row>
    <row r="52136" spans="7:7">
      <c r="G52136" s="220"/>
    </row>
    <row r="52137" spans="7:7">
      <c r="G52137" s="220"/>
    </row>
    <row r="52138" spans="7:7">
      <c r="G52138" s="220"/>
    </row>
    <row r="52139" spans="7:7">
      <c r="G52139" s="220"/>
    </row>
    <row r="52140" spans="7:7">
      <c r="G52140" s="220"/>
    </row>
    <row r="52141" spans="7:7">
      <c r="G52141" s="220"/>
    </row>
    <row r="52142" spans="7:7">
      <c r="G52142" s="220"/>
    </row>
    <row r="52143" spans="7:7">
      <c r="G52143" s="220"/>
    </row>
    <row r="52144" spans="7:7">
      <c r="G52144" s="220"/>
    </row>
    <row r="52145" spans="7:7">
      <c r="G52145" s="220"/>
    </row>
    <row r="52146" spans="7:7">
      <c r="G52146" s="220"/>
    </row>
    <row r="52147" spans="7:7">
      <c r="G52147" s="220"/>
    </row>
    <row r="52148" spans="7:7">
      <c r="G52148" s="220"/>
    </row>
    <row r="52149" spans="7:7">
      <c r="G52149" s="220"/>
    </row>
    <row r="52150" spans="7:7">
      <c r="G52150" s="220"/>
    </row>
    <row r="52151" spans="7:7">
      <c r="G52151" s="220"/>
    </row>
    <row r="52152" spans="7:7">
      <c r="G52152" s="220"/>
    </row>
    <row r="52153" spans="7:7">
      <c r="G52153" s="220"/>
    </row>
    <row r="52154" spans="7:7">
      <c r="G52154" s="220"/>
    </row>
    <row r="52155" spans="7:7">
      <c r="G52155" s="220"/>
    </row>
    <row r="52156" spans="7:7">
      <c r="G52156" s="220"/>
    </row>
    <row r="52157" spans="7:7">
      <c r="G52157" s="220"/>
    </row>
    <row r="52158" spans="7:7">
      <c r="G52158" s="220"/>
    </row>
    <row r="52159" spans="7:7">
      <c r="G52159" s="220"/>
    </row>
    <row r="52160" spans="7:7">
      <c r="G52160" s="220"/>
    </row>
    <row r="52161" spans="7:7">
      <c r="G52161" s="220"/>
    </row>
    <row r="52162" spans="7:7">
      <c r="G52162" s="220"/>
    </row>
    <row r="52163" spans="7:7">
      <c r="G52163" s="220"/>
    </row>
    <row r="52164" spans="7:7">
      <c r="G52164" s="220"/>
    </row>
    <row r="52165" spans="7:7">
      <c r="G52165" s="220"/>
    </row>
    <row r="52166" spans="7:7">
      <c r="G52166" s="220"/>
    </row>
    <row r="52167" spans="7:7">
      <c r="G52167" s="220"/>
    </row>
    <row r="52168" spans="7:7">
      <c r="G52168" s="220"/>
    </row>
    <row r="52169" spans="7:7">
      <c r="G52169" s="220"/>
    </row>
    <row r="52170" spans="7:7">
      <c r="G52170" s="220"/>
    </row>
    <row r="52171" spans="7:7">
      <c r="G52171" s="220"/>
    </row>
    <row r="52172" spans="7:7">
      <c r="G52172" s="220"/>
    </row>
    <row r="52173" spans="7:7">
      <c r="G52173" s="220"/>
    </row>
    <row r="52174" spans="7:7">
      <c r="G52174" s="220"/>
    </row>
    <row r="52175" spans="7:7">
      <c r="G52175" s="220"/>
    </row>
    <row r="52176" spans="7:7">
      <c r="G52176" s="220"/>
    </row>
    <row r="52177" spans="7:7">
      <c r="G52177" s="220"/>
    </row>
    <row r="52178" spans="7:7">
      <c r="G52178" s="220"/>
    </row>
    <row r="52179" spans="7:7">
      <c r="G52179" s="220"/>
    </row>
    <row r="52180" spans="7:7">
      <c r="G52180" s="220"/>
    </row>
    <row r="52181" spans="7:7">
      <c r="G52181" s="220"/>
    </row>
    <row r="52182" spans="7:7">
      <c r="G52182" s="220"/>
    </row>
    <row r="52183" spans="7:7">
      <c r="G52183" s="220"/>
    </row>
    <row r="52184" spans="7:7">
      <c r="G52184" s="220"/>
    </row>
    <row r="52185" spans="7:7">
      <c r="G52185" s="220"/>
    </row>
    <row r="52186" spans="7:7">
      <c r="G52186" s="220"/>
    </row>
    <row r="52187" spans="7:7">
      <c r="G52187" s="220"/>
    </row>
    <row r="52188" spans="7:7">
      <c r="G52188" s="220"/>
    </row>
    <row r="52189" spans="7:7">
      <c r="G52189" s="220"/>
    </row>
    <row r="52190" spans="7:7">
      <c r="G52190" s="220"/>
    </row>
    <row r="52191" spans="7:7">
      <c r="G52191" s="220"/>
    </row>
    <row r="52192" spans="7:7">
      <c r="G52192" s="220"/>
    </row>
    <row r="52193" spans="7:7">
      <c r="G52193" s="220"/>
    </row>
    <row r="52194" spans="7:7">
      <c r="G52194" s="220"/>
    </row>
    <row r="52195" spans="7:7">
      <c r="G52195" s="220"/>
    </row>
    <row r="52196" spans="7:7">
      <c r="G52196" s="220"/>
    </row>
    <row r="52197" spans="7:7">
      <c r="G52197" s="220"/>
    </row>
    <row r="52198" spans="7:7">
      <c r="G52198" s="220"/>
    </row>
    <row r="52199" spans="7:7">
      <c r="G52199" s="220"/>
    </row>
    <row r="52200" spans="7:7">
      <c r="G52200" s="220"/>
    </row>
    <row r="52201" spans="7:7">
      <c r="G52201" s="220"/>
    </row>
    <row r="52202" spans="7:7">
      <c r="G52202" s="220"/>
    </row>
    <row r="52203" spans="7:7">
      <c r="G52203" s="220"/>
    </row>
    <row r="52204" spans="7:7">
      <c r="G52204" s="220"/>
    </row>
    <row r="52205" spans="7:7">
      <c r="G52205" s="220"/>
    </row>
    <row r="52206" spans="7:7">
      <c r="G52206" s="220"/>
    </row>
    <row r="52207" spans="7:7">
      <c r="G52207" s="220"/>
    </row>
    <row r="52208" spans="7:7">
      <c r="G52208" s="220"/>
    </row>
    <row r="52209" spans="7:7">
      <c r="G52209" s="220"/>
    </row>
    <row r="52210" spans="7:7">
      <c r="G52210" s="220"/>
    </row>
    <row r="52211" spans="7:7">
      <c r="G52211" s="220"/>
    </row>
    <row r="52212" spans="7:7">
      <c r="G52212" s="220"/>
    </row>
    <row r="52213" spans="7:7">
      <c r="G52213" s="220"/>
    </row>
    <row r="52214" spans="7:7">
      <c r="G52214" s="220"/>
    </row>
    <row r="52215" spans="7:7">
      <c r="G52215" s="220"/>
    </row>
    <row r="52216" spans="7:7">
      <c r="G52216" s="220"/>
    </row>
    <row r="52217" spans="7:7">
      <c r="G52217" s="220"/>
    </row>
    <row r="52218" spans="7:7">
      <c r="G52218" s="220"/>
    </row>
    <row r="52219" spans="7:7">
      <c r="G52219" s="220"/>
    </row>
    <row r="52220" spans="7:7">
      <c r="G52220" s="220"/>
    </row>
    <row r="52221" spans="7:7">
      <c r="G52221" s="220"/>
    </row>
    <row r="52222" spans="7:7">
      <c r="G52222" s="220"/>
    </row>
    <row r="52223" spans="7:7">
      <c r="G52223" s="220"/>
    </row>
    <row r="52224" spans="7:7">
      <c r="G52224" s="220"/>
    </row>
    <row r="52225" spans="7:7">
      <c r="G52225" s="220"/>
    </row>
    <row r="52226" spans="7:7">
      <c r="G52226" s="220"/>
    </row>
    <row r="52227" spans="7:7">
      <c r="G52227" s="220"/>
    </row>
    <row r="52228" spans="7:7">
      <c r="G52228" s="220"/>
    </row>
    <row r="52229" spans="7:7">
      <c r="G52229" s="220"/>
    </row>
    <row r="52230" spans="7:7">
      <c r="G52230" s="220"/>
    </row>
    <row r="52231" spans="7:7">
      <c r="G52231" s="220"/>
    </row>
    <row r="52232" spans="7:7">
      <c r="G52232" s="220"/>
    </row>
    <row r="52233" spans="7:7">
      <c r="G52233" s="220"/>
    </row>
    <row r="52234" spans="7:7">
      <c r="G52234" s="220"/>
    </row>
    <row r="52235" spans="7:7">
      <c r="G52235" s="220"/>
    </row>
    <row r="52236" spans="7:7">
      <c r="G52236" s="220"/>
    </row>
    <row r="52237" spans="7:7">
      <c r="G52237" s="220"/>
    </row>
    <row r="52238" spans="7:7">
      <c r="G52238" s="220"/>
    </row>
    <row r="52239" spans="7:7">
      <c r="G52239" s="220"/>
    </row>
    <row r="52240" spans="7:7">
      <c r="G52240" s="220"/>
    </row>
    <row r="52241" spans="7:7">
      <c r="G52241" s="220"/>
    </row>
    <row r="52242" spans="7:7">
      <c r="G52242" s="220"/>
    </row>
    <row r="52243" spans="7:7">
      <c r="G52243" s="220"/>
    </row>
    <row r="52244" spans="7:7">
      <c r="G52244" s="220"/>
    </row>
    <row r="52245" spans="7:7">
      <c r="G52245" s="220"/>
    </row>
    <row r="52246" spans="7:7">
      <c r="G52246" s="220"/>
    </row>
    <row r="52247" spans="7:7">
      <c r="G52247" s="220"/>
    </row>
    <row r="52248" spans="7:7">
      <c r="G52248" s="220"/>
    </row>
    <row r="52249" spans="7:7">
      <c r="G52249" s="220"/>
    </row>
    <row r="52250" spans="7:7">
      <c r="G52250" s="220"/>
    </row>
    <row r="52251" spans="7:7">
      <c r="G52251" s="220"/>
    </row>
    <row r="52252" spans="7:7">
      <c r="G52252" s="220"/>
    </row>
    <row r="52253" spans="7:7">
      <c r="G52253" s="220"/>
    </row>
    <row r="52254" spans="7:7">
      <c r="G52254" s="220"/>
    </row>
    <row r="52255" spans="7:7">
      <c r="G52255" s="220"/>
    </row>
    <row r="52256" spans="7:7">
      <c r="G52256" s="220"/>
    </row>
    <row r="52257" spans="7:7">
      <c r="G52257" s="220"/>
    </row>
    <row r="52258" spans="7:7">
      <c r="G52258" s="220"/>
    </row>
    <row r="52259" spans="7:7">
      <c r="G52259" s="220"/>
    </row>
    <row r="52260" spans="7:7">
      <c r="G52260" s="220"/>
    </row>
    <row r="52261" spans="7:7">
      <c r="G52261" s="220"/>
    </row>
    <row r="52262" spans="7:7">
      <c r="G52262" s="220"/>
    </row>
    <row r="52263" spans="7:7">
      <c r="G52263" s="220"/>
    </row>
    <row r="52264" spans="7:7">
      <c r="G52264" s="220"/>
    </row>
    <row r="52265" spans="7:7">
      <c r="G52265" s="220"/>
    </row>
    <row r="52266" spans="7:7">
      <c r="G52266" s="220"/>
    </row>
    <row r="52267" spans="7:7">
      <c r="G52267" s="220"/>
    </row>
    <row r="52268" spans="7:7">
      <c r="G52268" s="220"/>
    </row>
    <row r="52269" spans="7:7">
      <c r="G52269" s="220"/>
    </row>
    <row r="52270" spans="7:7">
      <c r="G52270" s="220"/>
    </row>
    <row r="52271" spans="7:7">
      <c r="G52271" s="220"/>
    </row>
    <row r="52272" spans="7:7">
      <c r="G52272" s="220"/>
    </row>
    <row r="52273" spans="7:7">
      <c r="G52273" s="220"/>
    </row>
    <row r="52274" spans="7:7">
      <c r="G52274" s="220"/>
    </row>
    <row r="52275" spans="7:7">
      <c r="G52275" s="220"/>
    </row>
    <row r="52276" spans="7:7">
      <c r="G52276" s="220"/>
    </row>
    <row r="52277" spans="7:7">
      <c r="G52277" s="220"/>
    </row>
    <row r="52278" spans="7:7">
      <c r="G52278" s="220"/>
    </row>
    <row r="52279" spans="7:7">
      <c r="G52279" s="220"/>
    </row>
    <row r="52280" spans="7:7">
      <c r="G52280" s="220"/>
    </row>
    <row r="52281" spans="7:7">
      <c r="G52281" s="220"/>
    </row>
    <row r="52282" spans="7:7">
      <c r="G52282" s="220"/>
    </row>
    <row r="52283" spans="7:7">
      <c r="G52283" s="220"/>
    </row>
    <row r="52284" spans="7:7">
      <c r="G52284" s="220"/>
    </row>
    <row r="52285" spans="7:7">
      <c r="G52285" s="220"/>
    </row>
    <row r="52286" spans="7:7">
      <c r="G52286" s="220"/>
    </row>
    <row r="52287" spans="7:7">
      <c r="G52287" s="220"/>
    </row>
    <row r="52288" spans="7:7">
      <c r="G52288" s="220"/>
    </row>
    <row r="52289" spans="7:7">
      <c r="G52289" s="220"/>
    </row>
    <row r="52290" spans="7:7">
      <c r="G52290" s="220"/>
    </row>
    <row r="52291" spans="7:7">
      <c r="G52291" s="220"/>
    </row>
    <row r="52292" spans="7:7">
      <c r="G52292" s="220"/>
    </row>
    <row r="52293" spans="7:7">
      <c r="G52293" s="220"/>
    </row>
    <row r="52294" spans="7:7">
      <c r="G52294" s="220"/>
    </row>
    <row r="52295" spans="7:7">
      <c r="G52295" s="220"/>
    </row>
    <row r="52296" spans="7:7">
      <c r="G52296" s="220"/>
    </row>
    <row r="52297" spans="7:7">
      <c r="G52297" s="220"/>
    </row>
    <row r="52298" spans="7:7">
      <c r="G52298" s="220"/>
    </row>
    <row r="52299" spans="7:7">
      <c r="G52299" s="220"/>
    </row>
    <row r="52300" spans="7:7">
      <c r="G52300" s="220"/>
    </row>
    <row r="52301" spans="7:7">
      <c r="G52301" s="220"/>
    </row>
    <row r="52302" spans="7:7">
      <c r="G52302" s="220"/>
    </row>
    <row r="52303" spans="7:7">
      <c r="G52303" s="220"/>
    </row>
    <row r="52304" spans="7:7">
      <c r="G52304" s="220"/>
    </row>
    <row r="52305" spans="7:7">
      <c r="G52305" s="220"/>
    </row>
    <row r="52306" spans="7:7">
      <c r="G52306" s="220"/>
    </row>
    <row r="52307" spans="7:7">
      <c r="G52307" s="220"/>
    </row>
    <row r="52308" spans="7:7">
      <c r="G52308" s="220"/>
    </row>
    <row r="52309" spans="7:7">
      <c r="G52309" s="220"/>
    </row>
    <row r="52310" spans="7:7">
      <c r="G52310" s="220"/>
    </row>
    <row r="52311" spans="7:7">
      <c r="G52311" s="220"/>
    </row>
    <row r="52312" spans="7:7">
      <c r="G52312" s="220"/>
    </row>
    <row r="52313" spans="7:7">
      <c r="G52313" s="220"/>
    </row>
    <row r="52314" spans="7:7">
      <c r="G52314" s="220"/>
    </row>
    <row r="52315" spans="7:7">
      <c r="G52315" s="220"/>
    </row>
    <row r="52316" spans="7:7">
      <c r="G52316" s="220"/>
    </row>
    <row r="52317" spans="7:7">
      <c r="G52317" s="220"/>
    </row>
    <row r="52318" spans="7:7">
      <c r="G52318" s="220"/>
    </row>
    <row r="52319" spans="7:7">
      <c r="G52319" s="220"/>
    </row>
    <row r="52320" spans="7:7">
      <c r="G52320" s="220"/>
    </row>
    <row r="52321" spans="7:7">
      <c r="G52321" s="220"/>
    </row>
    <row r="52322" spans="7:7">
      <c r="G52322" s="220"/>
    </row>
    <row r="52323" spans="7:7">
      <c r="G52323" s="220"/>
    </row>
    <row r="52324" spans="7:7">
      <c r="G52324" s="220"/>
    </row>
    <row r="52325" spans="7:7">
      <c r="G52325" s="220"/>
    </row>
    <row r="52326" spans="7:7">
      <c r="G52326" s="220"/>
    </row>
    <row r="52327" spans="7:7">
      <c r="G52327" s="220"/>
    </row>
    <row r="52328" spans="7:7">
      <c r="G52328" s="220"/>
    </row>
    <row r="52329" spans="7:7">
      <c r="G52329" s="220"/>
    </row>
    <row r="52330" spans="7:7">
      <c r="G52330" s="220"/>
    </row>
    <row r="52331" spans="7:7">
      <c r="G52331" s="220"/>
    </row>
    <row r="52332" spans="7:7">
      <c r="G52332" s="220"/>
    </row>
    <row r="52333" spans="7:7">
      <c r="G52333" s="220"/>
    </row>
    <row r="52334" spans="7:7">
      <c r="G52334" s="220"/>
    </row>
    <row r="52335" spans="7:7">
      <c r="G52335" s="220"/>
    </row>
    <row r="52336" spans="7:7">
      <c r="G52336" s="220"/>
    </row>
    <row r="52337" spans="7:7">
      <c r="G52337" s="220"/>
    </row>
    <row r="52338" spans="7:7">
      <c r="G52338" s="220"/>
    </row>
    <row r="52339" spans="7:7">
      <c r="G52339" s="220"/>
    </row>
    <row r="52340" spans="7:7">
      <c r="G52340" s="220"/>
    </row>
    <row r="52341" spans="7:7">
      <c r="G52341" s="220"/>
    </row>
    <row r="52342" spans="7:7">
      <c r="G52342" s="220"/>
    </row>
    <row r="52343" spans="7:7">
      <c r="G52343" s="220"/>
    </row>
    <row r="52344" spans="7:7">
      <c r="G52344" s="220"/>
    </row>
    <row r="52345" spans="7:7">
      <c r="G52345" s="220"/>
    </row>
    <row r="52346" spans="7:7">
      <c r="G52346" s="220"/>
    </row>
    <row r="52347" spans="7:7">
      <c r="G52347" s="220"/>
    </row>
    <row r="52348" spans="7:7">
      <c r="G52348" s="220"/>
    </row>
    <row r="52349" spans="7:7">
      <c r="G52349" s="220"/>
    </row>
    <row r="52350" spans="7:7">
      <c r="G52350" s="220"/>
    </row>
    <row r="52351" spans="7:7">
      <c r="G52351" s="220"/>
    </row>
    <row r="52352" spans="7:7">
      <c r="G52352" s="220"/>
    </row>
    <row r="52353" spans="7:7">
      <c r="G52353" s="220"/>
    </row>
    <row r="52354" spans="7:7">
      <c r="G52354" s="220"/>
    </row>
    <row r="52355" spans="7:7">
      <c r="G52355" s="220"/>
    </row>
    <row r="52356" spans="7:7">
      <c r="G52356" s="220"/>
    </row>
    <row r="52357" spans="7:7">
      <c r="G52357" s="220"/>
    </row>
    <row r="52358" spans="7:7">
      <c r="G52358" s="220"/>
    </row>
    <row r="52359" spans="7:7">
      <c r="G52359" s="220"/>
    </row>
    <row r="52360" spans="7:7">
      <c r="G52360" s="220"/>
    </row>
    <row r="52361" spans="7:7">
      <c r="G52361" s="220"/>
    </row>
    <row r="52362" spans="7:7">
      <c r="G52362" s="220"/>
    </row>
    <row r="52363" spans="7:7">
      <c r="G52363" s="220"/>
    </row>
    <row r="52364" spans="7:7">
      <c r="G52364" s="220"/>
    </row>
    <row r="52365" spans="7:7">
      <c r="G52365" s="220"/>
    </row>
    <row r="52366" spans="7:7">
      <c r="G52366" s="220"/>
    </row>
    <row r="52367" spans="7:7">
      <c r="G52367" s="220"/>
    </row>
    <row r="52368" spans="7:7">
      <c r="G52368" s="220"/>
    </row>
    <row r="52369" spans="7:7">
      <c r="G52369" s="220"/>
    </row>
    <row r="52370" spans="7:7">
      <c r="G52370" s="220"/>
    </row>
    <row r="52371" spans="7:7">
      <c r="G52371" s="220"/>
    </row>
    <row r="52372" spans="7:7">
      <c r="G52372" s="220"/>
    </row>
    <row r="52373" spans="7:7">
      <c r="G52373" s="220"/>
    </row>
    <row r="52374" spans="7:7">
      <c r="G52374" s="220"/>
    </row>
    <row r="52375" spans="7:7">
      <c r="G52375" s="220"/>
    </row>
    <row r="52376" spans="7:7">
      <c r="G52376" s="220"/>
    </row>
    <row r="52377" spans="7:7">
      <c r="G52377" s="220"/>
    </row>
    <row r="52378" spans="7:7">
      <c r="G52378" s="220"/>
    </row>
    <row r="52379" spans="7:7">
      <c r="G52379" s="220"/>
    </row>
    <row r="52380" spans="7:7">
      <c r="G52380" s="220"/>
    </row>
    <row r="52381" spans="7:7">
      <c r="G52381" s="220"/>
    </row>
    <row r="52382" spans="7:7">
      <c r="G52382" s="220"/>
    </row>
    <row r="52383" spans="7:7">
      <c r="G52383" s="220"/>
    </row>
    <row r="52384" spans="7:7">
      <c r="G52384" s="220"/>
    </row>
    <row r="52385" spans="7:7">
      <c r="G52385" s="220"/>
    </row>
    <row r="52386" spans="7:7">
      <c r="G52386" s="220"/>
    </row>
    <row r="52387" spans="7:7">
      <c r="G52387" s="220"/>
    </row>
    <row r="52388" spans="7:7">
      <c r="G52388" s="220"/>
    </row>
    <row r="52389" spans="7:7">
      <c r="G52389" s="220"/>
    </row>
    <row r="52390" spans="7:7">
      <c r="G52390" s="220"/>
    </row>
    <row r="52391" spans="7:7">
      <c r="G52391" s="220"/>
    </row>
    <row r="52392" spans="7:7">
      <c r="G52392" s="220"/>
    </row>
    <row r="52393" spans="7:7">
      <c r="G52393" s="220"/>
    </row>
    <row r="52394" spans="7:7">
      <c r="G52394" s="220"/>
    </row>
    <row r="52395" spans="7:7">
      <c r="G52395" s="220"/>
    </row>
    <row r="52396" spans="7:7">
      <c r="G52396" s="220"/>
    </row>
    <row r="52397" spans="7:7">
      <c r="G52397" s="220"/>
    </row>
    <row r="52398" spans="7:7">
      <c r="G52398" s="220"/>
    </row>
    <row r="52399" spans="7:7">
      <c r="G52399" s="220"/>
    </row>
    <row r="52400" spans="7:7">
      <c r="G52400" s="220"/>
    </row>
    <row r="52401" spans="7:7">
      <c r="G52401" s="220"/>
    </row>
    <row r="52402" spans="7:7">
      <c r="G52402" s="220"/>
    </row>
    <row r="52403" spans="7:7">
      <c r="G52403" s="220"/>
    </row>
    <row r="52404" spans="7:7">
      <c r="G52404" s="220"/>
    </row>
    <row r="52405" spans="7:7">
      <c r="G52405" s="220"/>
    </row>
    <row r="52406" spans="7:7">
      <c r="G52406" s="220"/>
    </row>
    <row r="52407" spans="7:7">
      <c r="G52407" s="220"/>
    </row>
    <row r="52408" spans="7:7">
      <c r="G52408" s="220"/>
    </row>
    <row r="52409" spans="7:7">
      <c r="G52409" s="220"/>
    </row>
    <row r="52410" spans="7:7">
      <c r="G52410" s="220"/>
    </row>
    <row r="52411" spans="7:7">
      <c r="G52411" s="220"/>
    </row>
    <row r="52412" spans="7:7">
      <c r="G52412" s="220"/>
    </row>
    <row r="52413" spans="7:7">
      <c r="G52413" s="220"/>
    </row>
    <row r="52414" spans="7:7">
      <c r="G52414" s="220"/>
    </row>
    <row r="52415" spans="7:7">
      <c r="G52415" s="220"/>
    </row>
    <row r="52416" spans="7:7">
      <c r="G52416" s="220"/>
    </row>
    <row r="52417" spans="7:7">
      <c r="G52417" s="220"/>
    </row>
    <row r="52418" spans="7:7">
      <c r="G52418" s="220"/>
    </row>
    <row r="52419" spans="7:7">
      <c r="G52419" s="220"/>
    </row>
    <row r="52420" spans="7:7">
      <c r="G52420" s="220"/>
    </row>
    <row r="52421" spans="7:7">
      <c r="G52421" s="220"/>
    </row>
    <row r="52422" spans="7:7">
      <c r="G52422" s="220"/>
    </row>
    <row r="52423" spans="7:7">
      <c r="G52423" s="220"/>
    </row>
    <row r="52424" spans="7:7">
      <c r="G52424" s="220"/>
    </row>
    <row r="52425" spans="7:7">
      <c r="G52425" s="220"/>
    </row>
    <row r="52426" spans="7:7">
      <c r="G52426" s="220"/>
    </row>
    <row r="52427" spans="7:7">
      <c r="G52427" s="220"/>
    </row>
    <row r="52428" spans="7:7">
      <c r="G52428" s="220"/>
    </row>
    <row r="52429" spans="7:7">
      <c r="G52429" s="220"/>
    </row>
    <row r="52430" spans="7:7">
      <c r="G52430" s="220"/>
    </row>
    <row r="52431" spans="7:7">
      <c r="G52431" s="220"/>
    </row>
    <row r="52432" spans="7:7">
      <c r="G52432" s="220"/>
    </row>
    <row r="52433" spans="7:7">
      <c r="G52433" s="220"/>
    </row>
    <row r="52434" spans="7:7">
      <c r="G52434" s="220"/>
    </row>
    <row r="52435" spans="7:7">
      <c r="G52435" s="220"/>
    </row>
    <row r="52436" spans="7:7">
      <c r="G52436" s="220"/>
    </row>
    <row r="52437" spans="7:7">
      <c r="G52437" s="220"/>
    </row>
    <row r="52438" spans="7:7">
      <c r="G52438" s="220"/>
    </row>
    <row r="52439" spans="7:7">
      <c r="G52439" s="220"/>
    </row>
    <row r="52440" spans="7:7">
      <c r="G52440" s="220"/>
    </row>
    <row r="52441" spans="7:7">
      <c r="G52441" s="220"/>
    </row>
    <row r="52442" spans="7:7">
      <c r="G52442" s="220"/>
    </row>
    <row r="52443" spans="7:7">
      <c r="G52443" s="220"/>
    </row>
    <row r="52444" spans="7:7">
      <c r="G52444" s="220"/>
    </row>
    <row r="52445" spans="7:7">
      <c r="G52445" s="220"/>
    </row>
    <row r="52446" spans="7:7">
      <c r="G52446" s="220"/>
    </row>
    <row r="52447" spans="7:7">
      <c r="G52447" s="220"/>
    </row>
    <row r="52448" spans="7:7">
      <c r="G52448" s="220"/>
    </row>
    <row r="52449" spans="7:7">
      <c r="G52449" s="220"/>
    </row>
    <row r="52450" spans="7:7">
      <c r="G52450" s="220"/>
    </row>
    <row r="52451" spans="7:7">
      <c r="G52451" s="220"/>
    </row>
    <row r="52452" spans="7:7">
      <c r="G52452" s="220"/>
    </row>
    <row r="52453" spans="7:7">
      <c r="G52453" s="220"/>
    </row>
    <row r="52454" spans="7:7">
      <c r="G52454" s="220"/>
    </row>
    <row r="52455" spans="7:7">
      <c r="G52455" s="220"/>
    </row>
    <row r="52456" spans="7:7">
      <c r="G52456" s="220"/>
    </row>
    <row r="52457" spans="7:7">
      <c r="G52457" s="220"/>
    </row>
    <row r="52458" spans="7:7">
      <c r="G52458" s="220"/>
    </row>
    <row r="52459" spans="7:7">
      <c r="G52459" s="220"/>
    </row>
    <row r="52460" spans="7:7">
      <c r="G52460" s="220"/>
    </row>
    <row r="52461" spans="7:7">
      <c r="G52461" s="220"/>
    </row>
    <row r="52462" spans="7:7">
      <c r="G52462" s="220"/>
    </row>
    <row r="52463" spans="7:7">
      <c r="G52463" s="220"/>
    </row>
    <row r="52464" spans="7:7">
      <c r="G52464" s="220"/>
    </row>
    <row r="52465" spans="7:7">
      <c r="G52465" s="220"/>
    </row>
    <row r="52466" spans="7:7">
      <c r="G52466" s="220"/>
    </row>
    <row r="52467" spans="7:7">
      <c r="G52467" s="220"/>
    </row>
    <row r="52468" spans="7:7">
      <c r="G52468" s="220"/>
    </row>
    <row r="52469" spans="7:7">
      <c r="G52469" s="220"/>
    </row>
    <row r="52470" spans="7:7">
      <c r="G52470" s="220"/>
    </row>
    <row r="52471" spans="7:7">
      <c r="G52471" s="220"/>
    </row>
    <row r="52472" spans="7:7">
      <c r="G52472" s="220"/>
    </row>
    <row r="52473" spans="7:7">
      <c r="G52473" s="220"/>
    </row>
    <row r="52474" spans="7:7">
      <c r="G52474" s="220"/>
    </row>
    <row r="52475" spans="7:7">
      <c r="G52475" s="220"/>
    </row>
    <row r="52476" spans="7:7">
      <c r="G52476" s="220"/>
    </row>
    <row r="52477" spans="7:7">
      <c r="G52477" s="220"/>
    </row>
    <row r="52478" spans="7:7">
      <c r="G52478" s="220"/>
    </row>
    <row r="52479" spans="7:7">
      <c r="G52479" s="220"/>
    </row>
    <row r="52480" spans="7:7">
      <c r="G52480" s="220"/>
    </row>
    <row r="52481" spans="7:7">
      <c r="G52481" s="220"/>
    </row>
    <row r="52482" spans="7:7">
      <c r="G52482" s="220"/>
    </row>
    <row r="52483" spans="7:7">
      <c r="G52483" s="220"/>
    </row>
    <row r="52484" spans="7:7">
      <c r="G52484" s="220"/>
    </row>
    <row r="52485" spans="7:7">
      <c r="G52485" s="220"/>
    </row>
    <row r="52486" spans="7:7">
      <c r="G52486" s="220"/>
    </row>
    <row r="52487" spans="7:7">
      <c r="G52487" s="220"/>
    </row>
    <row r="52488" spans="7:7">
      <c r="G52488" s="220"/>
    </row>
    <row r="52489" spans="7:7">
      <c r="G52489" s="220"/>
    </row>
    <row r="52490" spans="7:7">
      <c r="G52490" s="220"/>
    </row>
    <row r="52491" spans="7:7">
      <c r="G52491" s="220"/>
    </row>
    <row r="52492" spans="7:7">
      <c r="G52492" s="220"/>
    </row>
    <row r="52493" spans="7:7">
      <c r="G52493" s="220"/>
    </row>
    <row r="52494" spans="7:7">
      <c r="G52494" s="220"/>
    </row>
    <row r="52495" spans="7:7">
      <c r="G52495" s="220"/>
    </row>
    <row r="52496" spans="7:7">
      <c r="G52496" s="220"/>
    </row>
    <row r="52497" spans="7:7">
      <c r="G52497" s="220"/>
    </row>
    <row r="52498" spans="7:7">
      <c r="G52498" s="220"/>
    </row>
    <row r="52499" spans="7:7">
      <c r="G52499" s="220"/>
    </row>
    <row r="52500" spans="7:7">
      <c r="G52500" s="220"/>
    </row>
    <row r="52501" spans="7:7">
      <c r="G52501" s="220"/>
    </row>
    <row r="52502" spans="7:7">
      <c r="G52502" s="220"/>
    </row>
    <row r="52503" spans="7:7">
      <c r="G52503" s="220"/>
    </row>
    <row r="52504" spans="7:7">
      <c r="G52504" s="220"/>
    </row>
    <row r="52505" spans="7:7">
      <c r="G52505" s="220"/>
    </row>
    <row r="52506" spans="7:7">
      <c r="G52506" s="220"/>
    </row>
    <row r="52507" spans="7:7">
      <c r="G52507" s="220"/>
    </row>
    <row r="52508" spans="7:7">
      <c r="G52508" s="220"/>
    </row>
    <row r="52509" spans="7:7">
      <c r="G52509" s="220"/>
    </row>
    <row r="52510" spans="7:7">
      <c r="G52510" s="220"/>
    </row>
    <row r="52511" spans="7:7">
      <c r="G52511" s="220"/>
    </row>
    <row r="52512" spans="7:7">
      <c r="G52512" s="220"/>
    </row>
    <row r="52513" spans="7:7">
      <c r="G52513" s="220"/>
    </row>
    <row r="52514" spans="7:7">
      <c r="G52514" s="220"/>
    </row>
    <row r="52515" spans="7:7">
      <c r="G52515" s="220"/>
    </row>
    <row r="52516" spans="7:7">
      <c r="G52516" s="220"/>
    </row>
    <row r="52517" spans="7:7">
      <c r="G52517" s="220"/>
    </row>
    <row r="52518" spans="7:7">
      <c r="G52518" s="220"/>
    </row>
    <row r="52519" spans="7:7">
      <c r="G52519" s="220"/>
    </row>
    <row r="52520" spans="7:7">
      <c r="G52520" s="220"/>
    </row>
    <row r="52521" spans="7:7">
      <c r="G52521" s="220"/>
    </row>
    <row r="52522" spans="7:7">
      <c r="G52522" s="220"/>
    </row>
    <row r="52523" spans="7:7">
      <c r="G52523" s="220"/>
    </row>
    <row r="52524" spans="7:7">
      <c r="G52524" s="220"/>
    </row>
    <row r="52525" spans="7:7">
      <c r="G52525" s="220"/>
    </row>
    <row r="52526" spans="7:7">
      <c r="G52526" s="220"/>
    </row>
    <row r="52527" spans="7:7">
      <c r="G52527" s="220"/>
    </row>
    <row r="52528" spans="7:7">
      <c r="G52528" s="220"/>
    </row>
    <row r="52529" spans="7:7">
      <c r="G52529" s="220"/>
    </row>
    <row r="52530" spans="7:7">
      <c r="G52530" s="220"/>
    </row>
    <row r="52531" spans="7:7">
      <c r="G52531" s="220"/>
    </row>
    <row r="52532" spans="7:7">
      <c r="G52532" s="220"/>
    </row>
    <row r="52533" spans="7:7">
      <c r="G52533" s="220"/>
    </row>
    <row r="52534" spans="7:7">
      <c r="G52534" s="220"/>
    </row>
    <row r="52535" spans="7:7">
      <c r="G52535" s="220"/>
    </row>
    <row r="52536" spans="7:7">
      <c r="G52536" s="220"/>
    </row>
    <row r="52537" spans="7:7">
      <c r="G52537" s="220"/>
    </row>
    <row r="52538" spans="7:7">
      <c r="G52538" s="220"/>
    </row>
    <row r="52539" spans="7:7">
      <c r="G52539" s="220"/>
    </row>
    <row r="52540" spans="7:7">
      <c r="G52540" s="220"/>
    </row>
    <row r="52541" spans="7:7">
      <c r="G52541" s="220"/>
    </row>
    <row r="52542" spans="7:7">
      <c r="G52542" s="220"/>
    </row>
    <row r="52543" spans="7:7">
      <c r="G52543" s="220"/>
    </row>
    <row r="52544" spans="7:7">
      <c r="G52544" s="220"/>
    </row>
    <row r="52545" spans="7:7">
      <c r="G52545" s="220"/>
    </row>
    <row r="52546" spans="7:7">
      <c r="G52546" s="220"/>
    </row>
    <row r="52547" spans="7:7">
      <c r="G52547" s="220"/>
    </row>
    <row r="52548" spans="7:7">
      <c r="G52548" s="220"/>
    </row>
    <row r="52549" spans="7:7">
      <c r="G52549" s="220"/>
    </row>
    <row r="52550" spans="7:7">
      <c r="G52550" s="220"/>
    </row>
    <row r="52551" spans="7:7">
      <c r="G52551" s="220"/>
    </row>
    <row r="52552" spans="7:7">
      <c r="G52552" s="220"/>
    </row>
    <row r="52553" spans="7:7">
      <c r="G52553" s="220"/>
    </row>
    <row r="52554" spans="7:7">
      <c r="G52554" s="220"/>
    </row>
    <row r="52555" spans="7:7">
      <c r="G52555" s="220"/>
    </row>
    <row r="52556" spans="7:7">
      <c r="G52556" s="220"/>
    </row>
    <row r="52557" spans="7:7">
      <c r="G52557" s="220"/>
    </row>
    <row r="52558" spans="7:7">
      <c r="G52558" s="220"/>
    </row>
    <row r="52559" spans="7:7">
      <c r="G52559" s="220"/>
    </row>
    <row r="52560" spans="7:7">
      <c r="G52560" s="220"/>
    </row>
    <row r="52561" spans="7:7">
      <c r="G52561" s="220"/>
    </row>
    <row r="52562" spans="7:7">
      <c r="G52562" s="220"/>
    </row>
    <row r="52563" spans="7:7">
      <c r="G52563" s="220"/>
    </row>
    <row r="52564" spans="7:7">
      <c r="G52564" s="220"/>
    </row>
    <row r="52565" spans="7:7">
      <c r="G52565" s="220"/>
    </row>
    <row r="52566" spans="7:7">
      <c r="G52566" s="220"/>
    </row>
    <row r="52567" spans="7:7">
      <c r="G52567" s="220"/>
    </row>
    <row r="52568" spans="7:7">
      <c r="G52568" s="220"/>
    </row>
    <row r="52569" spans="7:7">
      <c r="G52569" s="220"/>
    </row>
    <row r="52570" spans="7:7">
      <c r="G52570" s="220"/>
    </row>
    <row r="52571" spans="7:7">
      <c r="G52571" s="220"/>
    </row>
    <row r="52572" spans="7:7">
      <c r="G52572" s="220"/>
    </row>
    <row r="52573" spans="7:7">
      <c r="G52573" s="220"/>
    </row>
    <row r="52574" spans="7:7">
      <c r="G52574" s="220"/>
    </row>
    <row r="52575" spans="7:7">
      <c r="G52575" s="220"/>
    </row>
    <row r="52576" spans="7:7">
      <c r="G52576" s="220"/>
    </row>
    <row r="52577" spans="7:7">
      <c r="G52577" s="220"/>
    </row>
    <row r="52578" spans="7:7">
      <c r="G52578" s="220"/>
    </row>
    <row r="52579" spans="7:7">
      <c r="G52579" s="220"/>
    </row>
    <row r="52580" spans="7:7">
      <c r="G52580" s="220"/>
    </row>
    <row r="52581" spans="7:7">
      <c r="G52581" s="220"/>
    </row>
    <row r="52582" spans="7:7">
      <c r="G52582" s="220"/>
    </row>
    <row r="52583" spans="7:7">
      <c r="G52583" s="220"/>
    </row>
    <row r="52584" spans="7:7">
      <c r="G52584" s="220"/>
    </row>
    <row r="52585" spans="7:7">
      <c r="G52585" s="220"/>
    </row>
    <row r="52586" spans="7:7">
      <c r="G52586" s="220"/>
    </row>
    <row r="52587" spans="7:7">
      <c r="G52587" s="220"/>
    </row>
    <row r="52588" spans="7:7">
      <c r="G52588" s="220"/>
    </row>
    <row r="52589" spans="7:7">
      <c r="G52589" s="220"/>
    </row>
    <row r="52590" spans="7:7">
      <c r="G52590" s="220"/>
    </row>
    <row r="52591" spans="7:7">
      <c r="G52591" s="220"/>
    </row>
    <row r="52592" spans="7:7">
      <c r="G52592" s="220"/>
    </row>
    <row r="52593" spans="7:7">
      <c r="G52593" s="220"/>
    </row>
    <row r="52594" spans="7:7">
      <c r="G52594" s="220"/>
    </row>
    <row r="52595" spans="7:7">
      <c r="G52595" s="220"/>
    </row>
    <row r="52596" spans="7:7">
      <c r="G52596" s="220"/>
    </row>
    <row r="52597" spans="7:7">
      <c r="G52597" s="220"/>
    </row>
    <row r="52598" spans="7:7">
      <c r="G52598" s="220"/>
    </row>
    <row r="52599" spans="7:7">
      <c r="G52599" s="220"/>
    </row>
    <row r="52600" spans="7:7">
      <c r="G52600" s="220"/>
    </row>
    <row r="52601" spans="7:7">
      <c r="G52601" s="220"/>
    </row>
    <row r="52602" spans="7:7">
      <c r="G52602" s="220"/>
    </row>
    <row r="52603" spans="7:7">
      <c r="G52603" s="220"/>
    </row>
    <row r="52604" spans="7:7">
      <c r="G52604" s="220"/>
    </row>
    <row r="52605" spans="7:7">
      <c r="G52605" s="220"/>
    </row>
    <row r="52606" spans="7:7">
      <c r="G52606" s="220"/>
    </row>
    <row r="52607" spans="7:7">
      <c r="G52607" s="220"/>
    </row>
    <row r="52608" spans="7:7">
      <c r="G52608" s="220"/>
    </row>
    <row r="52609" spans="7:7">
      <c r="G52609" s="220"/>
    </row>
    <row r="52610" spans="7:7">
      <c r="G52610" s="220"/>
    </row>
    <row r="52611" spans="7:7">
      <c r="G52611" s="220"/>
    </row>
    <row r="52612" spans="7:7">
      <c r="G52612" s="220"/>
    </row>
    <row r="52613" spans="7:7">
      <c r="G52613" s="220"/>
    </row>
    <row r="52614" spans="7:7">
      <c r="G52614" s="220"/>
    </row>
    <row r="52615" spans="7:7">
      <c r="G52615" s="220"/>
    </row>
    <row r="52616" spans="7:7">
      <c r="G52616" s="220"/>
    </row>
    <row r="52617" spans="7:7">
      <c r="G52617" s="220"/>
    </row>
    <row r="52618" spans="7:7">
      <c r="G52618" s="220"/>
    </row>
    <row r="52619" spans="7:7">
      <c r="G52619" s="220"/>
    </row>
    <row r="52620" spans="7:7">
      <c r="G52620" s="220"/>
    </row>
    <row r="52621" spans="7:7">
      <c r="G52621" s="220"/>
    </row>
    <row r="52622" spans="7:7">
      <c r="G52622" s="220"/>
    </row>
    <row r="52623" spans="7:7">
      <c r="G52623" s="220"/>
    </row>
    <row r="52624" spans="7:7">
      <c r="G52624" s="220"/>
    </row>
    <row r="52625" spans="7:7">
      <c r="G52625" s="220"/>
    </row>
    <row r="52626" spans="7:7">
      <c r="G52626" s="220"/>
    </row>
    <row r="52627" spans="7:7">
      <c r="G52627" s="220"/>
    </row>
    <row r="52628" spans="7:7">
      <c r="G52628" s="220"/>
    </row>
    <row r="52629" spans="7:7">
      <c r="G52629" s="220"/>
    </row>
    <row r="52630" spans="7:7">
      <c r="G52630" s="220"/>
    </row>
    <row r="52631" spans="7:7">
      <c r="G52631" s="220"/>
    </row>
    <row r="52632" spans="7:7">
      <c r="G52632" s="220"/>
    </row>
    <row r="52633" spans="7:7">
      <c r="G52633" s="220"/>
    </row>
    <row r="52634" spans="7:7">
      <c r="G52634" s="220"/>
    </row>
    <row r="52635" spans="7:7">
      <c r="G52635" s="220"/>
    </row>
    <row r="52636" spans="7:7">
      <c r="G52636" s="220"/>
    </row>
    <row r="52637" spans="7:7">
      <c r="G52637" s="220"/>
    </row>
    <row r="52638" spans="7:7">
      <c r="G52638" s="220"/>
    </row>
    <row r="52639" spans="7:7">
      <c r="G52639" s="220"/>
    </row>
    <row r="52640" spans="7:7">
      <c r="G52640" s="220"/>
    </row>
    <row r="52641" spans="7:7">
      <c r="G52641" s="220"/>
    </row>
    <row r="52642" spans="7:7">
      <c r="G52642" s="220"/>
    </row>
    <row r="52643" spans="7:7">
      <c r="G52643" s="220"/>
    </row>
    <row r="52644" spans="7:7">
      <c r="G52644" s="220"/>
    </row>
    <row r="52645" spans="7:7">
      <c r="G52645" s="220"/>
    </row>
    <row r="52646" spans="7:7">
      <c r="G52646" s="220"/>
    </row>
    <row r="52647" spans="7:7">
      <c r="G52647" s="220"/>
    </row>
    <row r="52648" spans="7:7">
      <c r="G52648" s="220"/>
    </row>
    <row r="52649" spans="7:7">
      <c r="G52649" s="220"/>
    </row>
    <row r="52650" spans="7:7">
      <c r="G52650" s="220"/>
    </row>
    <row r="52651" spans="7:7">
      <c r="G52651" s="220"/>
    </row>
    <row r="52652" spans="7:7">
      <c r="G52652" s="220"/>
    </row>
    <row r="52653" spans="7:7">
      <c r="G52653" s="220"/>
    </row>
    <row r="52654" spans="7:7">
      <c r="G52654" s="220"/>
    </row>
    <row r="52655" spans="7:7">
      <c r="G52655" s="220"/>
    </row>
    <row r="52656" spans="7:7">
      <c r="G52656" s="220"/>
    </row>
    <row r="52657" spans="7:7">
      <c r="G52657" s="220"/>
    </row>
    <row r="52658" spans="7:7">
      <c r="G52658" s="220"/>
    </row>
    <row r="52659" spans="7:7">
      <c r="G52659" s="220"/>
    </row>
    <row r="52660" spans="7:7">
      <c r="G52660" s="220"/>
    </row>
    <row r="52661" spans="7:7">
      <c r="G52661" s="220"/>
    </row>
    <row r="52662" spans="7:7">
      <c r="G52662" s="220"/>
    </row>
    <row r="52663" spans="7:7">
      <c r="G52663" s="220"/>
    </row>
    <row r="52664" spans="7:7">
      <c r="G52664" s="220"/>
    </row>
    <row r="52665" spans="7:7">
      <c r="G52665" s="220"/>
    </row>
    <row r="52666" spans="7:7">
      <c r="G52666" s="220"/>
    </row>
    <row r="52667" spans="7:7">
      <c r="G52667" s="220"/>
    </row>
    <row r="52668" spans="7:7">
      <c r="G52668" s="220"/>
    </row>
    <row r="52669" spans="7:7">
      <c r="G52669" s="220"/>
    </row>
    <row r="52670" spans="7:7">
      <c r="G52670" s="220"/>
    </row>
    <row r="52671" spans="7:7">
      <c r="G52671" s="220"/>
    </row>
    <row r="52672" spans="7:7">
      <c r="G52672" s="220"/>
    </row>
    <row r="52673" spans="7:7">
      <c r="G52673" s="220"/>
    </row>
    <row r="52674" spans="7:7">
      <c r="G52674" s="220"/>
    </row>
    <row r="52675" spans="7:7">
      <c r="G52675" s="220"/>
    </row>
    <row r="52676" spans="7:7">
      <c r="G52676" s="220"/>
    </row>
    <row r="52677" spans="7:7">
      <c r="G52677" s="220"/>
    </row>
    <row r="52678" spans="7:7">
      <c r="G52678" s="220"/>
    </row>
    <row r="52679" spans="7:7">
      <c r="G52679" s="220"/>
    </row>
    <row r="52680" spans="7:7">
      <c r="G52680" s="220"/>
    </row>
    <row r="52681" spans="7:7">
      <c r="G52681" s="220"/>
    </row>
    <row r="52682" spans="7:7">
      <c r="G52682" s="220"/>
    </row>
    <row r="52683" spans="7:7">
      <c r="G52683" s="220"/>
    </row>
    <row r="52684" spans="7:7">
      <c r="G52684" s="220"/>
    </row>
    <row r="52685" spans="7:7">
      <c r="G52685" s="220"/>
    </row>
    <row r="52686" spans="7:7">
      <c r="G52686" s="220"/>
    </row>
    <row r="52687" spans="7:7">
      <c r="G52687" s="220"/>
    </row>
    <row r="52688" spans="7:7">
      <c r="G52688" s="220"/>
    </row>
    <row r="52689" spans="7:7">
      <c r="G52689" s="220"/>
    </row>
    <row r="52690" spans="7:7">
      <c r="G52690" s="220"/>
    </row>
    <row r="52691" spans="7:7">
      <c r="G52691" s="220"/>
    </row>
    <row r="52692" spans="7:7">
      <c r="G52692" s="220"/>
    </row>
    <row r="52693" spans="7:7">
      <c r="G52693" s="220"/>
    </row>
    <row r="52694" spans="7:7">
      <c r="G52694" s="220"/>
    </row>
    <row r="52695" spans="7:7">
      <c r="G52695" s="220"/>
    </row>
    <row r="52696" spans="7:7">
      <c r="G52696" s="220"/>
    </row>
    <row r="52697" spans="7:7">
      <c r="G52697" s="220"/>
    </row>
    <row r="52698" spans="7:7">
      <c r="G52698" s="220"/>
    </row>
    <row r="52699" spans="7:7">
      <c r="G52699" s="220"/>
    </row>
    <row r="52700" spans="7:7">
      <c r="G52700" s="220"/>
    </row>
    <row r="52701" spans="7:7">
      <c r="G52701" s="220"/>
    </row>
    <row r="52702" spans="7:7">
      <c r="G52702" s="220"/>
    </row>
    <row r="52703" spans="7:7">
      <c r="G52703" s="220"/>
    </row>
    <row r="52704" spans="7:7">
      <c r="G52704" s="220"/>
    </row>
    <row r="52705" spans="7:7">
      <c r="G52705" s="220"/>
    </row>
    <row r="52706" spans="7:7">
      <c r="G52706" s="220"/>
    </row>
    <row r="52707" spans="7:7">
      <c r="G52707" s="220"/>
    </row>
    <row r="52708" spans="7:7">
      <c r="G52708" s="220"/>
    </row>
    <row r="52709" spans="7:7">
      <c r="G52709" s="220"/>
    </row>
    <row r="52710" spans="7:7">
      <c r="G52710" s="220"/>
    </row>
    <row r="52711" spans="7:7">
      <c r="G52711" s="220"/>
    </row>
    <row r="52712" spans="7:7">
      <c r="G52712" s="220"/>
    </row>
    <row r="52713" spans="7:7">
      <c r="G52713" s="220"/>
    </row>
    <row r="52714" spans="7:7">
      <c r="G52714" s="220"/>
    </row>
    <row r="52715" spans="7:7">
      <c r="G52715" s="220"/>
    </row>
    <row r="52716" spans="7:7">
      <c r="G52716" s="220"/>
    </row>
    <row r="52717" spans="7:7">
      <c r="G52717" s="220"/>
    </row>
    <row r="52718" spans="7:7">
      <c r="G52718" s="220"/>
    </row>
    <row r="52719" spans="7:7">
      <c r="G52719" s="220"/>
    </row>
    <row r="52720" spans="7:7">
      <c r="G52720" s="220"/>
    </row>
    <row r="52721" spans="7:7">
      <c r="G52721" s="220"/>
    </row>
    <row r="52722" spans="7:7">
      <c r="G52722" s="220"/>
    </row>
    <row r="52723" spans="7:7">
      <c r="G52723" s="220"/>
    </row>
    <row r="52724" spans="7:7">
      <c r="G52724" s="220"/>
    </row>
    <row r="52725" spans="7:7">
      <c r="G52725" s="220"/>
    </row>
    <row r="52726" spans="7:7">
      <c r="G52726" s="220"/>
    </row>
    <row r="52727" spans="7:7">
      <c r="G52727" s="220"/>
    </row>
    <row r="52728" spans="7:7">
      <c r="G52728" s="220"/>
    </row>
    <row r="52729" spans="7:7">
      <c r="G52729" s="220"/>
    </row>
    <row r="52730" spans="7:7">
      <c r="G52730" s="220"/>
    </row>
    <row r="52731" spans="7:7">
      <c r="G52731" s="220"/>
    </row>
    <row r="52732" spans="7:7">
      <c r="G52732" s="220"/>
    </row>
    <row r="52733" spans="7:7">
      <c r="G52733" s="220"/>
    </row>
    <row r="52734" spans="7:7">
      <c r="G52734" s="220"/>
    </row>
    <row r="52735" spans="7:7">
      <c r="G52735" s="220"/>
    </row>
    <row r="52736" spans="7:7">
      <c r="G52736" s="220"/>
    </row>
    <row r="52737" spans="7:7">
      <c r="G52737" s="220"/>
    </row>
    <row r="52738" spans="7:7">
      <c r="G52738" s="220"/>
    </row>
    <row r="52739" spans="7:7">
      <c r="G52739" s="220"/>
    </row>
    <row r="52740" spans="7:7">
      <c r="G52740" s="220"/>
    </row>
    <row r="52741" spans="7:7">
      <c r="G52741" s="220"/>
    </row>
    <row r="52742" spans="7:7">
      <c r="G52742" s="220"/>
    </row>
    <row r="52743" spans="7:7">
      <c r="G52743" s="220"/>
    </row>
    <row r="52744" spans="7:7">
      <c r="G52744" s="220"/>
    </row>
    <row r="52745" spans="7:7">
      <c r="G52745" s="220"/>
    </row>
    <row r="52746" spans="7:7">
      <c r="G52746" s="220"/>
    </row>
    <row r="52747" spans="7:7">
      <c r="G52747" s="220"/>
    </row>
    <row r="52748" spans="7:7">
      <c r="G52748" s="220"/>
    </row>
    <row r="52749" spans="7:7">
      <c r="G52749" s="220"/>
    </row>
    <row r="52750" spans="7:7">
      <c r="G52750" s="220"/>
    </row>
    <row r="52751" spans="7:7">
      <c r="G52751" s="220"/>
    </row>
    <row r="52752" spans="7:7">
      <c r="G52752" s="220"/>
    </row>
    <row r="52753" spans="7:7">
      <c r="G52753" s="220"/>
    </row>
    <row r="52754" spans="7:7">
      <c r="G52754" s="220"/>
    </row>
    <row r="52755" spans="7:7">
      <c r="G52755" s="220"/>
    </row>
    <row r="52756" spans="7:7">
      <c r="G52756" s="220"/>
    </row>
    <row r="52757" spans="7:7">
      <c r="G52757" s="220"/>
    </row>
    <row r="52758" spans="7:7">
      <c r="G52758" s="220"/>
    </row>
    <row r="52759" spans="7:7">
      <c r="G52759" s="220"/>
    </row>
    <row r="52760" spans="7:7">
      <c r="G52760" s="220"/>
    </row>
    <row r="52761" spans="7:7">
      <c r="G52761" s="220"/>
    </row>
    <row r="52762" spans="7:7">
      <c r="G52762" s="220"/>
    </row>
    <row r="52763" spans="7:7">
      <c r="G52763" s="220"/>
    </row>
    <row r="52764" spans="7:7">
      <c r="G52764" s="220"/>
    </row>
    <row r="52765" spans="7:7">
      <c r="G52765" s="220"/>
    </row>
    <row r="52766" spans="7:7">
      <c r="G52766" s="220"/>
    </row>
    <row r="52767" spans="7:7">
      <c r="G52767" s="220"/>
    </row>
    <row r="52768" spans="7:7">
      <c r="G52768" s="220"/>
    </row>
    <row r="52769" spans="7:7">
      <c r="G52769" s="220"/>
    </row>
    <row r="52770" spans="7:7">
      <c r="G52770" s="220"/>
    </row>
    <row r="52771" spans="7:7">
      <c r="G52771" s="220"/>
    </row>
    <row r="52772" spans="7:7">
      <c r="G52772" s="220"/>
    </row>
    <row r="52773" spans="7:7">
      <c r="G52773" s="220"/>
    </row>
    <row r="52774" spans="7:7">
      <c r="G52774" s="220"/>
    </row>
    <row r="52775" spans="7:7">
      <c r="G52775" s="220"/>
    </row>
    <row r="52776" spans="7:7">
      <c r="G52776" s="220"/>
    </row>
    <row r="52777" spans="7:7">
      <c r="G52777" s="220"/>
    </row>
    <row r="52778" spans="7:7">
      <c r="G52778" s="220"/>
    </row>
    <row r="52779" spans="7:7">
      <c r="G52779" s="220"/>
    </row>
    <row r="52780" spans="7:7">
      <c r="G52780" s="220"/>
    </row>
    <row r="52781" spans="7:7">
      <c r="G52781" s="220"/>
    </row>
    <row r="52782" spans="7:7">
      <c r="G52782" s="220"/>
    </row>
    <row r="52783" spans="7:7">
      <c r="G52783" s="220"/>
    </row>
    <row r="52784" spans="7:7">
      <c r="G52784" s="220"/>
    </row>
    <row r="52785" spans="7:7">
      <c r="G52785" s="220"/>
    </row>
    <row r="52786" spans="7:7">
      <c r="G52786" s="220"/>
    </row>
    <row r="52787" spans="7:7">
      <c r="G52787" s="220"/>
    </row>
    <row r="52788" spans="7:7">
      <c r="G52788" s="220"/>
    </row>
    <row r="52789" spans="7:7">
      <c r="G52789" s="220"/>
    </row>
    <row r="52790" spans="7:7">
      <c r="G52790" s="220"/>
    </row>
    <row r="52791" spans="7:7">
      <c r="G52791" s="220"/>
    </row>
    <row r="52792" spans="7:7">
      <c r="G52792" s="220"/>
    </row>
    <row r="52793" spans="7:7">
      <c r="G52793" s="220"/>
    </row>
    <row r="52794" spans="7:7">
      <c r="G52794" s="220"/>
    </row>
    <row r="52795" spans="7:7">
      <c r="G52795" s="220"/>
    </row>
    <row r="52796" spans="7:7">
      <c r="G52796" s="220"/>
    </row>
    <row r="52797" spans="7:7">
      <c r="G52797" s="220"/>
    </row>
    <row r="52798" spans="7:7">
      <c r="G52798" s="220"/>
    </row>
    <row r="52799" spans="7:7">
      <c r="G52799" s="220"/>
    </row>
    <row r="52800" spans="7:7">
      <c r="G52800" s="220"/>
    </row>
    <row r="52801" spans="7:7">
      <c r="G52801" s="220"/>
    </row>
    <row r="52802" spans="7:7">
      <c r="G52802" s="220"/>
    </row>
    <row r="52803" spans="7:7">
      <c r="G52803" s="220"/>
    </row>
    <row r="52804" spans="7:7">
      <c r="G52804" s="220"/>
    </row>
    <row r="52805" spans="7:7">
      <c r="G52805" s="220"/>
    </row>
    <row r="52806" spans="7:7">
      <c r="G52806" s="220"/>
    </row>
    <row r="52807" spans="7:7">
      <c r="G52807" s="220"/>
    </row>
    <row r="52808" spans="7:7">
      <c r="G52808" s="220"/>
    </row>
    <row r="52809" spans="7:7">
      <c r="G52809" s="220"/>
    </row>
    <row r="52810" spans="7:7">
      <c r="G52810" s="220"/>
    </row>
    <row r="52811" spans="7:7">
      <c r="G52811" s="220"/>
    </row>
    <row r="52812" spans="7:7">
      <c r="G52812" s="220"/>
    </row>
    <row r="52813" spans="7:7">
      <c r="G52813" s="220"/>
    </row>
    <row r="52814" spans="7:7">
      <c r="G52814" s="220"/>
    </row>
    <row r="52815" spans="7:7">
      <c r="G52815" s="220"/>
    </row>
    <row r="52816" spans="7:7">
      <c r="G52816" s="220"/>
    </row>
    <row r="52817" spans="7:7">
      <c r="G52817" s="220"/>
    </row>
    <row r="52818" spans="7:7">
      <c r="G52818" s="220"/>
    </row>
    <row r="52819" spans="7:7">
      <c r="G52819" s="220"/>
    </row>
    <row r="52820" spans="7:7">
      <c r="G52820" s="220"/>
    </row>
    <row r="52821" spans="7:7">
      <c r="G52821" s="220"/>
    </row>
    <row r="52822" spans="7:7">
      <c r="G52822" s="220"/>
    </row>
    <row r="52823" spans="7:7">
      <c r="G52823" s="220"/>
    </row>
    <row r="52824" spans="7:7">
      <c r="G52824" s="220"/>
    </row>
    <row r="52825" spans="7:7">
      <c r="G52825" s="220"/>
    </row>
    <row r="52826" spans="7:7">
      <c r="G52826" s="220"/>
    </row>
    <row r="52827" spans="7:7">
      <c r="G52827" s="220"/>
    </row>
    <row r="52828" spans="7:7">
      <c r="G52828" s="220"/>
    </row>
    <row r="52829" spans="7:7">
      <c r="G52829" s="220"/>
    </row>
    <row r="52830" spans="7:7">
      <c r="G52830" s="220"/>
    </row>
    <row r="52831" spans="7:7">
      <c r="G52831" s="220"/>
    </row>
    <row r="52832" spans="7:7">
      <c r="G52832" s="220"/>
    </row>
    <row r="52833" spans="7:7">
      <c r="G52833" s="220"/>
    </row>
    <row r="52834" spans="7:7">
      <c r="G52834" s="220"/>
    </row>
    <row r="52835" spans="7:7">
      <c r="G52835" s="220"/>
    </row>
    <row r="52836" spans="7:7">
      <c r="G52836" s="220"/>
    </row>
    <row r="52837" spans="7:7">
      <c r="G52837" s="220"/>
    </row>
    <row r="52838" spans="7:7">
      <c r="G52838" s="220"/>
    </row>
    <row r="52839" spans="7:7">
      <c r="G52839" s="220"/>
    </row>
    <row r="52840" spans="7:7">
      <c r="G52840" s="220"/>
    </row>
    <row r="52841" spans="7:7">
      <c r="G52841" s="220"/>
    </row>
    <row r="52842" spans="7:7">
      <c r="G52842" s="220"/>
    </row>
    <row r="52843" spans="7:7">
      <c r="G52843" s="220"/>
    </row>
    <row r="52844" spans="7:7">
      <c r="G52844" s="220"/>
    </row>
    <row r="52845" spans="7:7">
      <c r="G52845" s="220"/>
    </row>
    <row r="52846" spans="7:7">
      <c r="G52846" s="220"/>
    </row>
    <row r="52847" spans="7:7">
      <c r="G52847" s="220"/>
    </row>
    <row r="52848" spans="7:7">
      <c r="G52848" s="220"/>
    </row>
    <row r="52849" spans="7:7">
      <c r="G52849" s="220"/>
    </row>
    <row r="52850" spans="7:7">
      <c r="G52850" s="220"/>
    </row>
    <row r="52851" spans="7:7">
      <c r="G52851" s="220"/>
    </row>
    <row r="52852" spans="7:7">
      <c r="G52852" s="220"/>
    </row>
    <row r="52853" spans="7:7">
      <c r="G52853" s="220"/>
    </row>
    <row r="52854" spans="7:7">
      <c r="G52854" s="220"/>
    </row>
    <row r="52855" spans="7:7">
      <c r="G52855" s="220"/>
    </row>
    <row r="52856" spans="7:7">
      <c r="G52856" s="220"/>
    </row>
    <row r="52857" spans="7:7">
      <c r="G52857" s="220"/>
    </row>
    <row r="52858" spans="7:7">
      <c r="G52858" s="220"/>
    </row>
    <row r="52859" spans="7:7">
      <c r="G52859" s="220"/>
    </row>
    <row r="52860" spans="7:7">
      <c r="G52860" s="220"/>
    </row>
    <row r="52861" spans="7:7">
      <c r="G52861" s="220"/>
    </row>
    <row r="52862" spans="7:7">
      <c r="G52862" s="220"/>
    </row>
    <row r="52863" spans="7:7">
      <c r="G52863" s="220"/>
    </row>
    <row r="52864" spans="7:7">
      <c r="G52864" s="220"/>
    </row>
    <row r="52865" spans="7:7">
      <c r="G52865" s="220"/>
    </row>
    <row r="52866" spans="7:7">
      <c r="G52866" s="220"/>
    </row>
    <row r="52867" spans="7:7">
      <c r="G52867" s="220"/>
    </row>
    <row r="52868" spans="7:7">
      <c r="G52868" s="220"/>
    </row>
    <row r="52869" spans="7:7">
      <c r="G52869" s="220"/>
    </row>
    <row r="52870" spans="7:7">
      <c r="G52870" s="220"/>
    </row>
    <row r="52871" spans="7:7">
      <c r="G52871" s="220"/>
    </row>
    <row r="52872" spans="7:7">
      <c r="G52872" s="220"/>
    </row>
    <row r="52873" spans="7:7">
      <c r="G52873" s="220"/>
    </row>
    <row r="52874" spans="7:7">
      <c r="G52874" s="220"/>
    </row>
    <row r="52875" spans="7:7">
      <c r="G52875" s="220"/>
    </row>
    <row r="52876" spans="7:7">
      <c r="G52876" s="220"/>
    </row>
    <row r="52877" spans="7:7">
      <c r="G52877" s="220"/>
    </row>
    <row r="52878" spans="7:7">
      <c r="G52878" s="220"/>
    </row>
    <row r="52879" spans="7:7">
      <c r="G52879" s="220"/>
    </row>
    <row r="52880" spans="7:7">
      <c r="G52880" s="220"/>
    </row>
    <row r="52881" spans="7:7">
      <c r="G52881" s="220"/>
    </row>
    <row r="52882" spans="7:7">
      <c r="G52882" s="220"/>
    </row>
    <row r="52883" spans="7:7">
      <c r="G52883" s="220"/>
    </row>
    <row r="52884" spans="7:7">
      <c r="G52884" s="220"/>
    </row>
    <row r="52885" spans="7:7">
      <c r="G52885" s="220"/>
    </row>
    <row r="52886" spans="7:7">
      <c r="G52886" s="220"/>
    </row>
    <row r="52887" spans="7:7">
      <c r="G52887" s="220"/>
    </row>
    <row r="52888" spans="7:7">
      <c r="G52888" s="220"/>
    </row>
    <row r="52889" spans="7:7">
      <c r="G52889" s="220"/>
    </row>
    <row r="52890" spans="7:7">
      <c r="G52890" s="220"/>
    </row>
    <row r="52891" spans="7:7">
      <c r="G52891" s="220"/>
    </row>
    <row r="52892" spans="7:7">
      <c r="G52892" s="220"/>
    </row>
    <row r="52893" spans="7:7">
      <c r="G52893" s="220"/>
    </row>
    <row r="52894" spans="7:7">
      <c r="G52894" s="220"/>
    </row>
    <row r="52895" spans="7:7">
      <c r="G52895" s="220"/>
    </row>
    <row r="52896" spans="7:7">
      <c r="G52896" s="220"/>
    </row>
    <row r="52897" spans="7:7">
      <c r="G52897" s="220"/>
    </row>
    <row r="52898" spans="7:7">
      <c r="G52898" s="220"/>
    </row>
    <row r="52899" spans="7:7">
      <c r="G52899" s="220"/>
    </row>
    <row r="52900" spans="7:7">
      <c r="G52900" s="220"/>
    </row>
    <row r="52901" spans="7:7">
      <c r="G52901" s="220"/>
    </row>
    <row r="52902" spans="7:7">
      <c r="G52902" s="220"/>
    </row>
    <row r="52903" spans="7:7">
      <c r="G52903" s="220"/>
    </row>
    <row r="52904" spans="7:7">
      <c r="G52904" s="220"/>
    </row>
    <row r="52905" spans="7:7">
      <c r="G52905" s="220"/>
    </row>
    <row r="52906" spans="7:7">
      <c r="G52906" s="220"/>
    </row>
    <row r="52907" spans="7:7">
      <c r="G52907" s="220"/>
    </row>
    <row r="52908" spans="7:7">
      <c r="G52908" s="220"/>
    </row>
    <row r="52909" spans="7:7">
      <c r="G52909" s="220"/>
    </row>
    <row r="52910" spans="7:7">
      <c r="G52910" s="220"/>
    </row>
    <row r="52911" spans="7:7">
      <c r="G52911" s="220"/>
    </row>
    <row r="52912" spans="7:7">
      <c r="G52912" s="220"/>
    </row>
    <row r="52913" spans="7:7">
      <c r="G52913" s="220"/>
    </row>
    <row r="52914" spans="7:7">
      <c r="G52914" s="220"/>
    </row>
    <row r="52915" spans="7:7">
      <c r="G52915" s="220"/>
    </row>
    <row r="52916" spans="7:7">
      <c r="G52916" s="220"/>
    </row>
    <row r="52917" spans="7:7">
      <c r="G52917" s="220"/>
    </row>
    <row r="52918" spans="7:7">
      <c r="G52918" s="220"/>
    </row>
    <row r="52919" spans="7:7">
      <c r="G52919" s="220"/>
    </row>
    <row r="52920" spans="7:7">
      <c r="G52920" s="220"/>
    </row>
    <row r="52921" spans="7:7">
      <c r="G52921" s="220"/>
    </row>
    <row r="52922" spans="7:7">
      <c r="G52922" s="220"/>
    </row>
    <row r="52923" spans="7:7">
      <c r="G52923" s="220"/>
    </row>
    <row r="52924" spans="7:7">
      <c r="G52924" s="220"/>
    </row>
    <row r="52925" spans="7:7">
      <c r="G52925" s="220"/>
    </row>
    <row r="52926" spans="7:7">
      <c r="G52926" s="220"/>
    </row>
    <row r="52927" spans="7:7">
      <c r="G52927" s="220"/>
    </row>
    <row r="52928" spans="7:7">
      <c r="G52928" s="220"/>
    </row>
    <row r="52929" spans="7:7">
      <c r="G52929" s="220"/>
    </row>
    <row r="52930" spans="7:7">
      <c r="G52930" s="220"/>
    </row>
    <row r="52931" spans="7:7">
      <c r="G52931" s="220"/>
    </row>
    <row r="52932" spans="7:7">
      <c r="G52932" s="220"/>
    </row>
    <row r="52933" spans="7:7">
      <c r="G52933" s="220"/>
    </row>
    <row r="52934" spans="7:7">
      <c r="G52934" s="220"/>
    </row>
    <row r="52935" spans="7:7">
      <c r="G52935" s="220"/>
    </row>
    <row r="52936" spans="7:7">
      <c r="G52936" s="220"/>
    </row>
    <row r="52937" spans="7:7">
      <c r="G52937" s="220"/>
    </row>
    <row r="52938" spans="7:7">
      <c r="G52938" s="220"/>
    </row>
    <row r="52939" spans="7:7">
      <c r="G52939" s="220"/>
    </row>
    <row r="52940" spans="7:7">
      <c r="G52940" s="220"/>
    </row>
    <row r="52941" spans="7:7">
      <c r="G52941" s="220"/>
    </row>
    <row r="52942" spans="7:7">
      <c r="G52942" s="220"/>
    </row>
    <row r="52943" spans="7:7">
      <c r="G52943" s="220"/>
    </row>
    <row r="52944" spans="7:7">
      <c r="G52944" s="220"/>
    </row>
    <row r="52945" spans="7:7">
      <c r="G52945" s="220"/>
    </row>
    <row r="52946" spans="7:7">
      <c r="G52946" s="220"/>
    </row>
    <row r="52947" spans="7:7">
      <c r="G52947" s="220"/>
    </row>
    <row r="52948" spans="7:7">
      <c r="G52948" s="220"/>
    </row>
    <row r="52949" spans="7:7">
      <c r="G52949" s="220"/>
    </row>
    <row r="52950" spans="7:7">
      <c r="G52950" s="220"/>
    </row>
    <row r="52951" spans="7:7">
      <c r="G52951" s="220"/>
    </row>
    <row r="52952" spans="7:7">
      <c r="G52952" s="220"/>
    </row>
    <row r="52953" spans="7:7">
      <c r="G52953" s="220"/>
    </row>
    <row r="52954" spans="7:7">
      <c r="G52954" s="220"/>
    </row>
    <row r="52955" spans="7:7">
      <c r="G52955" s="220"/>
    </row>
    <row r="52956" spans="7:7">
      <c r="G52956" s="220"/>
    </row>
    <row r="52957" spans="7:7">
      <c r="G52957" s="220"/>
    </row>
    <row r="52958" spans="7:7">
      <c r="G52958" s="220"/>
    </row>
    <row r="52959" spans="7:7">
      <c r="G52959" s="220"/>
    </row>
    <row r="52960" spans="7:7">
      <c r="G52960" s="220"/>
    </row>
    <row r="52961" spans="7:7">
      <c r="G52961" s="220"/>
    </row>
    <row r="52962" spans="7:7">
      <c r="G52962" s="220"/>
    </row>
    <row r="52963" spans="7:7">
      <c r="G52963" s="220"/>
    </row>
    <row r="52964" spans="7:7">
      <c r="G52964" s="220"/>
    </row>
    <row r="52965" spans="7:7">
      <c r="G52965" s="220"/>
    </row>
    <row r="52966" spans="7:7">
      <c r="G52966" s="220"/>
    </row>
    <row r="52967" spans="7:7">
      <c r="G52967" s="220"/>
    </row>
    <row r="52968" spans="7:7">
      <c r="G52968" s="220"/>
    </row>
    <row r="52969" spans="7:7">
      <c r="G52969" s="220"/>
    </row>
    <row r="52970" spans="7:7">
      <c r="G52970" s="220"/>
    </row>
    <row r="52971" spans="7:7">
      <c r="G52971" s="220"/>
    </row>
    <row r="52972" spans="7:7">
      <c r="G52972" s="220"/>
    </row>
    <row r="52973" spans="7:7">
      <c r="G52973" s="220"/>
    </row>
    <row r="52974" spans="7:7">
      <c r="G52974" s="220"/>
    </row>
    <row r="52975" spans="7:7">
      <c r="G52975" s="220"/>
    </row>
    <row r="52976" spans="7:7">
      <c r="G52976" s="220"/>
    </row>
    <row r="52977" spans="7:7">
      <c r="G52977" s="220"/>
    </row>
    <row r="52978" spans="7:7">
      <c r="G52978" s="220"/>
    </row>
    <row r="52979" spans="7:7">
      <c r="G52979" s="220"/>
    </row>
    <row r="52980" spans="7:7">
      <c r="G52980" s="220"/>
    </row>
    <row r="52981" spans="7:7">
      <c r="G52981" s="220"/>
    </row>
    <row r="52982" spans="7:7">
      <c r="G52982" s="220"/>
    </row>
    <row r="52983" spans="7:7">
      <c r="G52983" s="220"/>
    </row>
    <row r="52984" spans="7:7">
      <c r="G52984" s="220"/>
    </row>
    <row r="52985" spans="7:7">
      <c r="G52985" s="220"/>
    </row>
    <row r="52986" spans="7:7">
      <c r="G52986" s="220"/>
    </row>
    <row r="52987" spans="7:7">
      <c r="G52987" s="220"/>
    </row>
    <row r="52988" spans="7:7">
      <c r="G52988" s="220"/>
    </row>
    <row r="52989" spans="7:7">
      <c r="G52989" s="220"/>
    </row>
    <row r="52990" spans="7:7">
      <c r="G52990" s="220"/>
    </row>
    <row r="52991" spans="7:7">
      <c r="G52991" s="220"/>
    </row>
    <row r="52992" spans="7:7">
      <c r="G52992" s="220"/>
    </row>
    <row r="52993" spans="7:7">
      <c r="G52993" s="220"/>
    </row>
    <row r="52994" spans="7:7">
      <c r="G52994" s="220"/>
    </row>
    <row r="52995" spans="7:7">
      <c r="G52995" s="220"/>
    </row>
    <row r="52996" spans="7:7">
      <c r="G52996" s="220"/>
    </row>
    <row r="52997" spans="7:7">
      <c r="G52997" s="220"/>
    </row>
    <row r="52998" spans="7:7">
      <c r="G52998" s="220"/>
    </row>
    <row r="52999" spans="7:7">
      <c r="G52999" s="220"/>
    </row>
    <row r="53000" spans="7:7">
      <c r="G53000" s="220"/>
    </row>
    <row r="53001" spans="7:7">
      <c r="G53001" s="220"/>
    </row>
    <row r="53002" spans="7:7">
      <c r="G53002" s="220"/>
    </row>
    <row r="53003" spans="7:7">
      <c r="G53003" s="220"/>
    </row>
    <row r="53004" spans="7:7">
      <c r="G53004" s="220"/>
    </row>
    <row r="53005" spans="7:7">
      <c r="G53005" s="220"/>
    </row>
    <row r="53006" spans="7:7">
      <c r="G53006" s="220"/>
    </row>
    <row r="53007" spans="7:7">
      <c r="G53007" s="220"/>
    </row>
    <row r="53008" spans="7:7">
      <c r="G53008" s="220"/>
    </row>
    <row r="53009" spans="7:7">
      <c r="G53009" s="220"/>
    </row>
    <row r="53010" spans="7:7">
      <c r="G53010" s="220"/>
    </row>
    <row r="53011" spans="7:7">
      <c r="G53011" s="220"/>
    </row>
    <row r="53012" spans="7:7">
      <c r="G53012" s="220"/>
    </row>
    <row r="53013" spans="7:7">
      <c r="G53013" s="220"/>
    </row>
    <row r="53014" spans="7:7">
      <c r="G53014" s="220"/>
    </row>
    <row r="53015" spans="7:7">
      <c r="G53015" s="220"/>
    </row>
    <row r="53016" spans="7:7">
      <c r="G53016" s="220"/>
    </row>
    <row r="53017" spans="7:7">
      <c r="G53017" s="220"/>
    </row>
    <row r="53018" spans="7:7">
      <c r="G53018" s="220"/>
    </row>
    <row r="53019" spans="7:7">
      <c r="G53019" s="220"/>
    </row>
    <row r="53020" spans="7:7">
      <c r="G53020" s="220"/>
    </row>
    <row r="53021" spans="7:7">
      <c r="G53021" s="220"/>
    </row>
    <row r="53022" spans="7:7">
      <c r="G53022" s="220"/>
    </row>
    <row r="53023" spans="7:7">
      <c r="G53023" s="220"/>
    </row>
    <row r="53024" spans="7:7">
      <c r="G53024" s="220"/>
    </row>
    <row r="53025" spans="7:7">
      <c r="G53025" s="220"/>
    </row>
    <row r="53026" spans="7:7">
      <c r="G53026" s="220"/>
    </row>
    <row r="53027" spans="7:7">
      <c r="G53027" s="220"/>
    </row>
    <row r="53028" spans="7:7">
      <c r="G53028" s="220"/>
    </row>
    <row r="53029" spans="7:7">
      <c r="G53029" s="220"/>
    </row>
    <row r="53030" spans="7:7">
      <c r="G53030" s="220"/>
    </row>
    <row r="53031" spans="7:7">
      <c r="G53031" s="220"/>
    </row>
    <row r="53032" spans="7:7">
      <c r="G53032" s="220"/>
    </row>
    <row r="53033" spans="7:7">
      <c r="G53033" s="220"/>
    </row>
    <row r="53034" spans="7:7">
      <c r="G53034" s="220"/>
    </row>
    <row r="53035" spans="7:7">
      <c r="G53035" s="220"/>
    </row>
    <row r="53036" spans="7:7">
      <c r="G53036" s="220"/>
    </row>
    <row r="53037" spans="7:7">
      <c r="G53037" s="220"/>
    </row>
    <row r="53038" spans="7:7">
      <c r="G53038" s="220"/>
    </row>
    <row r="53039" spans="7:7">
      <c r="G53039" s="220"/>
    </row>
    <row r="53040" spans="7:7">
      <c r="G53040" s="220"/>
    </row>
    <row r="53041" spans="7:7">
      <c r="G53041" s="220"/>
    </row>
    <row r="53042" spans="7:7">
      <c r="G53042" s="220"/>
    </row>
    <row r="53043" spans="7:7">
      <c r="G53043" s="220"/>
    </row>
    <row r="53044" spans="7:7">
      <c r="G53044" s="220"/>
    </row>
    <row r="53045" spans="7:7">
      <c r="G53045" s="220"/>
    </row>
    <row r="53046" spans="7:7">
      <c r="G53046" s="220"/>
    </row>
    <row r="53047" spans="7:7">
      <c r="G53047" s="220"/>
    </row>
    <row r="53048" spans="7:7">
      <c r="G53048" s="220"/>
    </row>
    <row r="53049" spans="7:7">
      <c r="G53049" s="220"/>
    </row>
    <row r="53050" spans="7:7">
      <c r="G53050" s="220"/>
    </row>
    <row r="53051" spans="7:7">
      <c r="G53051" s="220"/>
    </row>
    <row r="53052" spans="7:7">
      <c r="G53052" s="220"/>
    </row>
    <row r="53053" spans="7:7">
      <c r="G53053" s="220"/>
    </row>
    <row r="53054" spans="7:7">
      <c r="G53054" s="220"/>
    </row>
    <row r="53055" spans="7:7">
      <c r="G53055" s="220"/>
    </row>
    <row r="53056" spans="7:7">
      <c r="G53056" s="220"/>
    </row>
    <row r="53057" spans="7:7">
      <c r="G53057" s="220"/>
    </row>
    <row r="53058" spans="7:7">
      <c r="G53058" s="220"/>
    </row>
    <row r="53059" spans="7:7">
      <c r="G53059" s="220"/>
    </row>
    <row r="53060" spans="7:7">
      <c r="G53060" s="220"/>
    </row>
    <row r="53061" spans="7:7">
      <c r="G53061" s="220"/>
    </row>
    <row r="53062" spans="7:7">
      <c r="G53062" s="220"/>
    </row>
    <row r="53063" spans="7:7">
      <c r="G53063" s="220"/>
    </row>
    <row r="53064" spans="7:7">
      <c r="G53064" s="220"/>
    </row>
    <row r="53065" spans="7:7">
      <c r="G53065" s="220"/>
    </row>
    <row r="53066" spans="7:7">
      <c r="G53066" s="220"/>
    </row>
    <row r="53067" spans="7:7">
      <c r="G53067" s="220"/>
    </row>
    <row r="53068" spans="7:7">
      <c r="G53068" s="220"/>
    </row>
    <row r="53069" spans="7:7">
      <c r="G53069" s="220"/>
    </row>
    <row r="53070" spans="7:7">
      <c r="G53070" s="220"/>
    </row>
    <row r="53071" spans="7:7">
      <c r="G53071" s="220"/>
    </row>
    <row r="53072" spans="7:7">
      <c r="G53072" s="220"/>
    </row>
    <row r="53073" spans="7:7">
      <c r="G53073" s="220"/>
    </row>
    <row r="53074" spans="7:7">
      <c r="G53074" s="220"/>
    </row>
    <row r="53075" spans="7:7">
      <c r="G53075" s="220"/>
    </row>
    <row r="53076" spans="7:7">
      <c r="G53076" s="220"/>
    </row>
    <row r="53077" spans="7:7">
      <c r="G53077" s="220"/>
    </row>
    <row r="53078" spans="7:7">
      <c r="G53078" s="220"/>
    </row>
    <row r="53079" spans="7:7">
      <c r="G53079" s="220"/>
    </row>
    <row r="53080" spans="7:7">
      <c r="G53080" s="220"/>
    </row>
    <row r="53081" spans="7:7">
      <c r="G53081" s="220"/>
    </row>
    <row r="53082" spans="7:7">
      <c r="G53082" s="220"/>
    </row>
    <row r="53083" spans="7:7">
      <c r="G53083" s="220"/>
    </row>
    <row r="53084" spans="7:7">
      <c r="G53084" s="220"/>
    </row>
    <row r="53085" spans="7:7">
      <c r="G53085" s="220"/>
    </row>
    <row r="53086" spans="7:7">
      <c r="G53086" s="220"/>
    </row>
    <row r="53087" spans="7:7">
      <c r="G53087" s="220"/>
    </row>
    <row r="53088" spans="7:7">
      <c r="G53088" s="220"/>
    </row>
    <row r="53089" spans="7:7">
      <c r="G53089" s="220"/>
    </row>
    <row r="53090" spans="7:7">
      <c r="G53090" s="220"/>
    </row>
    <row r="53091" spans="7:7">
      <c r="G53091" s="220"/>
    </row>
    <row r="53092" spans="7:7">
      <c r="G53092" s="220"/>
    </row>
    <row r="53093" spans="7:7">
      <c r="G53093" s="220"/>
    </row>
    <row r="53094" spans="7:7">
      <c r="G53094" s="220"/>
    </row>
    <row r="53095" spans="7:7">
      <c r="G53095" s="220"/>
    </row>
    <row r="53096" spans="7:7">
      <c r="G53096" s="220"/>
    </row>
    <row r="53097" spans="7:7">
      <c r="G53097" s="220"/>
    </row>
    <row r="53098" spans="7:7">
      <c r="G53098" s="220"/>
    </row>
    <row r="53099" spans="7:7">
      <c r="G53099" s="220"/>
    </row>
    <row r="53100" spans="7:7">
      <c r="G53100" s="220"/>
    </row>
    <row r="53101" spans="7:7">
      <c r="G53101" s="220"/>
    </row>
    <row r="53102" spans="7:7">
      <c r="G53102" s="220"/>
    </row>
    <row r="53103" spans="7:7">
      <c r="G53103" s="220"/>
    </row>
    <row r="53104" spans="7:7">
      <c r="G53104" s="220"/>
    </row>
    <row r="53105" spans="7:7">
      <c r="G53105" s="220"/>
    </row>
    <row r="53106" spans="7:7">
      <c r="G53106" s="220"/>
    </row>
    <row r="53107" spans="7:7">
      <c r="G53107" s="220"/>
    </row>
    <row r="53108" spans="7:7">
      <c r="G53108" s="220"/>
    </row>
    <row r="53109" spans="7:7">
      <c r="G53109" s="220"/>
    </row>
    <row r="53110" spans="7:7">
      <c r="G53110" s="220"/>
    </row>
    <row r="53111" spans="7:7">
      <c r="G53111" s="220"/>
    </row>
    <row r="53112" spans="7:7">
      <c r="G53112" s="220"/>
    </row>
    <row r="53113" spans="7:7">
      <c r="G53113" s="220"/>
    </row>
    <row r="53114" spans="7:7">
      <c r="G53114" s="220"/>
    </row>
    <row r="53115" spans="7:7">
      <c r="G53115" s="220"/>
    </row>
    <row r="53116" spans="7:7">
      <c r="G53116" s="220"/>
    </row>
    <row r="53117" spans="7:7">
      <c r="G53117" s="220"/>
    </row>
    <row r="53118" spans="7:7">
      <c r="G53118" s="220"/>
    </row>
    <row r="53119" spans="7:7">
      <c r="G53119" s="220"/>
    </row>
    <row r="53120" spans="7:7">
      <c r="G53120" s="220"/>
    </row>
    <row r="53121" spans="7:7">
      <c r="G53121" s="220"/>
    </row>
    <row r="53122" spans="7:7">
      <c r="G53122" s="220"/>
    </row>
    <row r="53123" spans="7:7">
      <c r="G53123" s="220"/>
    </row>
    <row r="53124" spans="7:7">
      <c r="G53124" s="220"/>
    </row>
    <row r="53125" spans="7:7">
      <c r="G53125" s="220"/>
    </row>
    <row r="53126" spans="7:7">
      <c r="G53126" s="220"/>
    </row>
    <row r="53127" spans="7:7">
      <c r="G53127" s="220"/>
    </row>
    <row r="53128" spans="7:7">
      <c r="G53128" s="220"/>
    </row>
    <row r="53129" spans="7:7">
      <c r="G53129" s="220"/>
    </row>
    <row r="53130" spans="7:7">
      <c r="G53130" s="220"/>
    </row>
    <row r="53131" spans="7:7">
      <c r="G53131" s="220"/>
    </row>
    <row r="53132" spans="7:7">
      <c r="G53132" s="220"/>
    </row>
    <row r="53133" spans="7:7">
      <c r="G53133" s="220"/>
    </row>
    <row r="53134" spans="7:7">
      <c r="G53134" s="220"/>
    </row>
    <row r="53135" spans="7:7">
      <c r="G53135" s="220"/>
    </row>
    <row r="53136" spans="7:7">
      <c r="G53136" s="220"/>
    </row>
    <row r="53137" spans="7:7">
      <c r="G53137" s="220"/>
    </row>
    <row r="53138" spans="7:7">
      <c r="G53138" s="220"/>
    </row>
    <row r="53139" spans="7:7">
      <c r="G53139" s="220"/>
    </row>
    <row r="53140" spans="7:7">
      <c r="G53140" s="220"/>
    </row>
    <row r="53141" spans="7:7">
      <c r="G53141" s="220"/>
    </row>
    <row r="53142" spans="7:7">
      <c r="G53142" s="220"/>
    </row>
    <row r="53143" spans="7:7">
      <c r="G53143" s="220"/>
    </row>
    <row r="53144" spans="7:7">
      <c r="G53144" s="220"/>
    </row>
    <row r="53145" spans="7:7">
      <c r="G53145" s="220"/>
    </row>
    <row r="53146" spans="7:7">
      <c r="G53146" s="220"/>
    </row>
    <row r="53147" spans="7:7">
      <c r="G53147" s="220"/>
    </row>
    <row r="53148" spans="7:7">
      <c r="G53148" s="220"/>
    </row>
    <row r="53149" spans="7:7">
      <c r="G53149" s="220"/>
    </row>
    <row r="53150" spans="7:7">
      <c r="G53150" s="220"/>
    </row>
    <row r="53151" spans="7:7">
      <c r="G53151" s="220"/>
    </row>
    <row r="53152" spans="7:7">
      <c r="G53152" s="220"/>
    </row>
    <row r="53153" spans="7:7">
      <c r="G53153" s="220"/>
    </row>
    <row r="53154" spans="7:7">
      <c r="G53154" s="220"/>
    </row>
    <row r="53155" spans="7:7">
      <c r="G53155" s="220"/>
    </row>
    <row r="53156" spans="7:7">
      <c r="G53156" s="220"/>
    </row>
    <row r="53157" spans="7:7">
      <c r="G53157" s="220"/>
    </row>
    <row r="53158" spans="7:7">
      <c r="G53158" s="220"/>
    </row>
    <row r="53159" spans="7:7">
      <c r="G53159" s="220"/>
    </row>
    <row r="53160" spans="7:7">
      <c r="G53160" s="220"/>
    </row>
    <row r="53161" spans="7:7">
      <c r="G53161" s="220"/>
    </row>
    <row r="53162" spans="7:7">
      <c r="G53162" s="220"/>
    </row>
    <row r="53163" spans="7:7">
      <c r="G53163" s="220"/>
    </row>
    <row r="53164" spans="7:7">
      <c r="G53164" s="220"/>
    </row>
    <row r="53165" spans="7:7">
      <c r="G53165" s="220"/>
    </row>
    <row r="53166" spans="7:7">
      <c r="G53166" s="220"/>
    </row>
    <row r="53167" spans="7:7">
      <c r="G53167" s="220"/>
    </row>
    <row r="53168" spans="7:7">
      <c r="G53168" s="220"/>
    </row>
    <row r="53169" spans="7:7">
      <c r="G53169" s="220"/>
    </row>
    <row r="53170" spans="7:7">
      <c r="G53170" s="220"/>
    </row>
    <row r="53171" spans="7:7">
      <c r="G53171" s="220"/>
    </row>
    <row r="53172" spans="7:7">
      <c r="G53172" s="220"/>
    </row>
    <row r="53173" spans="7:7">
      <c r="G53173" s="220"/>
    </row>
    <row r="53174" spans="7:7">
      <c r="G53174" s="220"/>
    </row>
    <row r="53175" spans="7:7">
      <c r="G53175" s="220"/>
    </row>
    <row r="53176" spans="7:7">
      <c r="G53176" s="220"/>
    </row>
    <row r="53177" spans="7:7">
      <c r="G53177" s="220"/>
    </row>
    <row r="53178" spans="7:7">
      <c r="G53178" s="220"/>
    </row>
    <row r="53179" spans="7:7">
      <c r="G53179" s="220"/>
    </row>
    <row r="53180" spans="7:7">
      <c r="G53180" s="220"/>
    </row>
    <row r="53181" spans="7:7">
      <c r="G53181" s="220"/>
    </row>
    <row r="53182" spans="7:7">
      <c r="G53182" s="220"/>
    </row>
    <row r="53183" spans="7:7">
      <c r="G53183" s="220"/>
    </row>
    <row r="53184" spans="7:7">
      <c r="G53184" s="220"/>
    </row>
    <row r="53185" spans="7:7">
      <c r="G53185" s="220"/>
    </row>
    <row r="53186" spans="7:7">
      <c r="G53186" s="220"/>
    </row>
    <row r="53187" spans="7:7">
      <c r="G53187" s="220"/>
    </row>
    <row r="53188" spans="7:7">
      <c r="G53188" s="220"/>
    </row>
    <row r="53189" spans="7:7">
      <c r="G53189" s="220"/>
    </row>
    <row r="53190" spans="7:7">
      <c r="G53190" s="220"/>
    </row>
    <row r="53191" spans="7:7">
      <c r="G53191" s="220"/>
    </row>
    <row r="53192" spans="7:7">
      <c r="G53192" s="220"/>
    </row>
    <row r="53193" spans="7:7">
      <c r="G53193" s="220"/>
    </row>
    <row r="53194" spans="7:7">
      <c r="G53194" s="220"/>
    </row>
    <row r="53195" spans="7:7">
      <c r="G53195" s="220"/>
    </row>
    <row r="53196" spans="7:7">
      <c r="G53196" s="220"/>
    </row>
    <row r="53197" spans="7:7">
      <c r="G53197" s="220"/>
    </row>
    <row r="53198" spans="7:7">
      <c r="G53198" s="220"/>
    </row>
    <row r="53199" spans="7:7">
      <c r="G53199" s="220"/>
    </row>
    <row r="53200" spans="7:7">
      <c r="G53200" s="220"/>
    </row>
    <row r="53201" spans="7:7">
      <c r="G53201" s="220"/>
    </row>
    <row r="53202" spans="7:7">
      <c r="G53202" s="220"/>
    </row>
    <row r="53203" spans="7:7">
      <c r="G53203" s="220"/>
    </row>
    <row r="53204" spans="7:7">
      <c r="G53204" s="220"/>
    </row>
    <row r="53205" spans="7:7">
      <c r="G53205" s="220"/>
    </row>
    <row r="53206" spans="7:7">
      <c r="G53206" s="220"/>
    </row>
    <row r="53207" spans="7:7">
      <c r="G53207" s="220"/>
    </row>
    <row r="53208" spans="7:7">
      <c r="G53208" s="220"/>
    </row>
    <row r="53209" spans="7:7">
      <c r="G53209" s="220"/>
    </row>
    <row r="53210" spans="7:7">
      <c r="G53210" s="220"/>
    </row>
    <row r="53211" spans="7:7">
      <c r="G53211" s="220"/>
    </row>
    <row r="53212" spans="7:7">
      <c r="G53212" s="220"/>
    </row>
    <row r="53213" spans="7:7">
      <c r="G53213" s="220"/>
    </row>
    <row r="53214" spans="7:7">
      <c r="G53214" s="220"/>
    </row>
    <row r="53215" spans="7:7">
      <c r="G53215" s="220"/>
    </row>
    <row r="53216" spans="7:7">
      <c r="G53216" s="220"/>
    </row>
    <row r="53217" spans="7:7">
      <c r="G53217" s="220"/>
    </row>
    <row r="53218" spans="7:7">
      <c r="G53218" s="220"/>
    </row>
    <row r="53219" spans="7:7">
      <c r="G53219" s="220"/>
    </row>
    <row r="53220" spans="7:7">
      <c r="G53220" s="220"/>
    </row>
    <row r="53221" spans="7:7">
      <c r="G53221" s="220"/>
    </row>
    <row r="53222" spans="7:7">
      <c r="G53222" s="220"/>
    </row>
    <row r="53223" spans="7:7">
      <c r="G53223" s="220"/>
    </row>
    <row r="53224" spans="7:7">
      <c r="G53224" s="220"/>
    </row>
    <row r="53225" spans="7:7">
      <c r="G53225" s="220"/>
    </row>
    <row r="53226" spans="7:7">
      <c r="G53226" s="220"/>
    </row>
    <row r="53227" spans="7:7">
      <c r="G53227" s="220"/>
    </row>
    <row r="53228" spans="7:7">
      <c r="G53228" s="220"/>
    </row>
    <row r="53229" spans="7:7">
      <c r="G53229" s="220"/>
    </row>
    <row r="53230" spans="7:7">
      <c r="G53230" s="220"/>
    </row>
    <row r="53231" spans="7:7">
      <c r="G53231" s="220"/>
    </row>
    <row r="53232" spans="7:7">
      <c r="G53232" s="220"/>
    </row>
    <row r="53233" spans="7:7">
      <c r="G53233" s="220"/>
    </row>
    <row r="53234" spans="7:7">
      <c r="G53234" s="220"/>
    </row>
    <row r="53235" spans="7:7">
      <c r="G53235" s="220"/>
    </row>
    <row r="53236" spans="7:7">
      <c r="G53236" s="220"/>
    </row>
    <row r="53237" spans="7:7">
      <c r="G53237" s="220"/>
    </row>
    <row r="53238" spans="7:7">
      <c r="G53238" s="220"/>
    </row>
    <row r="53239" spans="7:7">
      <c r="G53239" s="220"/>
    </row>
    <row r="53240" spans="7:7">
      <c r="G53240" s="220"/>
    </row>
    <row r="53241" spans="7:7">
      <c r="G53241" s="220"/>
    </row>
    <row r="53242" spans="7:7">
      <c r="G53242" s="220"/>
    </row>
    <row r="53243" spans="7:7">
      <c r="G53243" s="220"/>
    </row>
    <row r="53244" spans="7:7">
      <c r="G53244" s="220"/>
    </row>
    <row r="53245" spans="7:7">
      <c r="G53245" s="220"/>
    </row>
    <row r="53246" spans="7:7">
      <c r="G53246" s="220"/>
    </row>
    <row r="53247" spans="7:7">
      <c r="G53247" s="220"/>
    </row>
    <row r="53248" spans="7:7">
      <c r="G53248" s="220"/>
    </row>
    <row r="53249" spans="7:7">
      <c r="G53249" s="220"/>
    </row>
    <row r="53250" spans="7:7">
      <c r="G53250" s="220"/>
    </row>
    <row r="53251" spans="7:7">
      <c r="G53251" s="220"/>
    </row>
    <row r="53252" spans="7:7">
      <c r="G53252" s="220"/>
    </row>
    <row r="53253" spans="7:7">
      <c r="G53253" s="220"/>
    </row>
    <row r="53254" spans="7:7">
      <c r="G53254" s="220"/>
    </row>
    <row r="53255" spans="7:7">
      <c r="G53255" s="220"/>
    </row>
    <row r="53256" spans="7:7">
      <c r="G53256" s="220"/>
    </row>
    <row r="53257" spans="7:7">
      <c r="G53257" s="220"/>
    </row>
    <row r="53258" spans="7:7">
      <c r="G53258" s="220"/>
    </row>
    <row r="53259" spans="7:7">
      <c r="G53259" s="220"/>
    </row>
    <row r="53260" spans="7:7">
      <c r="G53260" s="220"/>
    </row>
    <row r="53261" spans="7:7">
      <c r="G53261" s="220"/>
    </row>
    <row r="53262" spans="7:7">
      <c r="G53262" s="220"/>
    </row>
    <row r="53263" spans="7:7">
      <c r="G53263" s="220"/>
    </row>
    <row r="53264" spans="7:7">
      <c r="G53264" s="220"/>
    </row>
    <row r="53265" spans="7:7">
      <c r="G53265" s="220"/>
    </row>
    <row r="53266" spans="7:7">
      <c r="G53266" s="220"/>
    </row>
    <row r="53267" spans="7:7">
      <c r="G53267" s="220"/>
    </row>
    <row r="53268" spans="7:7">
      <c r="G53268" s="220"/>
    </row>
    <row r="53269" spans="7:7">
      <c r="G53269" s="220"/>
    </row>
    <row r="53270" spans="7:7">
      <c r="G53270" s="220"/>
    </row>
    <row r="53271" spans="7:7">
      <c r="G53271" s="220"/>
    </row>
    <row r="53272" spans="7:7">
      <c r="G53272" s="220"/>
    </row>
    <row r="53273" spans="7:7">
      <c r="G53273" s="220"/>
    </row>
    <row r="53274" spans="7:7">
      <c r="G53274" s="220"/>
    </row>
    <row r="53275" spans="7:7">
      <c r="G53275" s="220"/>
    </row>
    <row r="53276" spans="7:7">
      <c r="G53276" s="220"/>
    </row>
    <row r="53277" spans="7:7">
      <c r="G53277" s="220"/>
    </row>
    <row r="53278" spans="7:7">
      <c r="G53278" s="220"/>
    </row>
    <row r="53279" spans="7:7">
      <c r="G53279" s="220"/>
    </row>
    <row r="53280" spans="7:7">
      <c r="G53280" s="220"/>
    </row>
    <row r="53281" spans="7:7">
      <c r="G53281" s="220"/>
    </row>
    <row r="53282" spans="7:7">
      <c r="G53282" s="220"/>
    </row>
    <row r="53283" spans="7:7">
      <c r="G53283" s="220"/>
    </row>
    <row r="53284" spans="7:7">
      <c r="G53284" s="220"/>
    </row>
    <row r="53285" spans="7:7">
      <c r="G53285" s="220"/>
    </row>
    <row r="53286" spans="7:7">
      <c r="G53286" s="220"/>
    </row>
    <row r="53287" spans="7:7">
      <c r="G53287" s="220"/>
    </row>
    <row r="53288" spans="7:7">
      <c r="G53288" s="220"/>
    </row>
    <row r="53289" spans="7:7">
      <c r="G53289" s="220"/>
    </row>
    <row r="53290" spans="7:7">
      <c r="G53290" s="220"/>
    </row>
    <row r="53291" spans="7:7">
      <c r="G53291" s="220"/>
    </row>
    <row r="53292" spans="7:7">
      <c r="G53292" s="220"/>
    </row>
    <row r="53293" spans="7:7">
      <c r="G53293" s="220"/>
    </row>
    <row r="53294" spans="7:7">
      <c r="G53294" s="220"/>
    </row>
    <row r="53295" spans="7:7">
      <c r="G53295" s="220"/>
    </row>
    <row r="53296" spans="7:7">
      <c r="G53296" s="220"/>
    </row>
    <row r="53297" spans="7:7">
      <c r="G53297" s="220"/>
    </row>
    <row r="53298" spans="7:7">
      <c r="G53298" s="220"/>
    </row>
    <row r="53299" spans="7:7">
      <c r="G53299" s="220"/>
    </row>
    <row r="53300" spans="7:7">
      <c r="G53300" s="220"/>
    </row>
    <row r="53301" spans="7:7">
      <c r="G53301" s="220"/>
    </row>
    <row r="53302" spans="7:7">
      <c r="G53302" s="220"/>
    </row>
    <row r="53303" spans="7:7">
      <c r="G53303" s="220"/>
    </row>
    <row r="53304" spans="7:7">
      <c r="G53304" s="220"/>
    </row>
    <row r="53305" spans="7:7">
      <c r="G53305" s="220"/>
    </row>
    <row r="53306" spans="7:7">
      <c r="G53306" s="220"/>
    </row>
    <row r="53307" spans="7:7">
      <c r="G53307" s="220"/>
    </row>
    <row r="53308" spans="7:7">
      <c r="G53308" s="220"/>
    </row>
    <row r="53309" spans="7:7">
      <c r="G53309" s="220"/>
    </row>
    <row r="53310" spans="7:7">
      <c r="G53310" s="220"/>
    </row>
    <row r="53311" spans="7:7">
      <c r="G53311" s="220"/>
    </row>
    <row r="53312" spans="7:7">
      <c r="G53312" s="220"/>
    </row>
    <row r="53313" spans="7:7">
      <c r="G53313" s="220"/>
    </row>
    <row r="53314" spans="7:7">
      <c r="G53314" s="220"/>
    </row>
    <row r="53315" spans="7:7">
      <c r="G53315" s="220"/>
    </row>
    <row r="53316" spans="7:7">
      <c r="G53316" s="220"/>
    </row>
    <row r="53317" spans="7:7">
      <c r="G53317" s="220"/>
    </row>
    <row r="53318" spans="7:7">
      <c r="G53318" s="220"/>
    </row>
    <row r="53319" spans="7:7">
      <c r="G53319" s="220"/>
    </row>
    <row r="53320" spans="7:7">
      <c r="G53320" s="220"/>
    </row>
    <row r="53321" spans="7:7">
      <c r="G53321" s="220"/>
    </row>
    <row r="53322" spans="7:7">
      <c r="G53322" s="220"/>
    </row>
    <row r="53323" spans="7:7">
      <c r="G53323" s="220"/>
    </row>
    <row r="53324" spans="7:7">
      <c r="G53324" s="220"/>
    </row>
    <row r="53325" spans="7:7">
      <c r="G53325" s="220"/>
    </row>
    <row r="53326" spans="7:7">
      <c r="G53326" s="220"/>
    </row>
    <row r="53327" spans="7:7">
      <c r="G53327" s="220"/>
    </row>
    <row r="53328" spans="7:7">
      <c r="G53328" s="220"/>
    </row>
    <row r="53329" spans="7:7">
      <c r="G53329" s="220"/>
    </row>
    <row r="53330" spans="7:7">
      <c r="G53330" s="220"/>
    </row>
    <row r="53331" spans="7:7">
      <c r="G53331" s="220"/>
    </row>
    <row r="53332" spans="7:7">
      <c r="G53332" s="220"/>
    </row>
    <row r="53333" spans="7:7">
      <c r="G53333" s="220"/>
    </row>
    <row r="53334" spans="7:7">
      <c r="G53334" s="220"/>
    </row>
    <row r="53335" spans="7:7">
      <c r="G53335" s="220"/>
    </row>
    <row r="53336" spans="7:7">
      <c r="G53336" s="220"/>
    </row>
    <row r="53337" spans="7:7">
      <c r="G53337" s="220"/>
    </row>
    <row r="53338" spans="7:7">
      <c r="G53338" s="220"/>
    </row>
    <row r="53339" spans="7:7">
      <c r="G53339" s="220"/>
    </row>
    <row r="53340" spans="7:7">
      <c r="G53340" s="220"/>
    </row>
    <row r="53341" spans="7:7">
      <c r="G53341" s="220"/>
    </row>
    <row r="53342" spans="7:7">
      <c r="G53342" s="220"/>
    </row>
    <row r="53343" spans="7:7">
      <c r="G53343" s="220"/>
    </row>
    <row r="53344" spans="7:7">
      <c r="G53344" s="220"/>
    </row>
    <row r="53345" spans="7:7">
      <c r="G53345" s="220"/>
    </row>
    <row r="53346" spans="7:7">
      <c r="G53346" s="220"/>
    </row>
    <row r="53347" spans="7:7">
      <c r="G53347" s="220"/>
    </row>
    <row r="53348" spans="7:7">
      <c r="G53348" s="220"/>
    </row>
    <row r="53349" spans="7:7">
      <c r="G53349" s="220"/>
    </row>
    <row r="53350" spans="7:7">
      <c r="G53350" s="220"/>
    </row>
    <row r="53351" spans="7:7">
      <c r="G53351" s="220"/>
    </row>
    <row r="53352" spans="7:7">
      <c r="G53352" s="220"/>
    </row>
    <row r="53353" spans="7:7">
      <c r="G53353" s="220"/>
    </row>
    <row r="53354" spans="7:7">
      <c r="G53354" s="220"/>
    </row>
    <row r="53355" spans="7:7">
      <c r="G53355" s="220"/>
    </row>
    <row r="53356" spans="7:7">
      <c r="G53356" s="220"/>
    </row>
    <row r="53357" spans="7:7">
      <c r="G53357" s="220"/>
    </row>
    <row r="53358" spans="7:7">
      <c r="G53358" s="220"/>
    </row>
    <row r="53359" spans="7:7">
      <c r="G53359" s="220"/>
    </row>
    <row r="53360" spans="7:7">
      <c r="G53360" s="220"/>
    </row>
    <row r="53361" spans="7:7">
      <c r="G53361" s="220"/>
    </row>
    <row r="53362" spans="7:7">
      <c r="G53362" s="220"/>
    </row>
    <row r="53363" spans="7:7">
      <c r="G53363" s="220"/>
    </row>
    <row r="53364" spans="7:7">
      <c r="G53364" s="220"/>
    </row>
    <row r="53365" spans="7:7">
      <c r="G53365" s="220"/>
    </row>
    <row r="53366" spans="7:7">
      <c r="G53366" s="220"/>
    </row>
    <row r="53367" spans="7:7">
      <c r="G53367" s="220"/>
    </row>
    <row r="53368" spans="7:7">
      <c r="G53368" s="220"/>
    </row>
    <row r="53369" spans="7:7">
      <c r="G53369" s="220"/>
    </row>
    <row r="53370" spans="7:7">
      <c r="G53370" s="220"/>
    </row>
    <row r="53371" spans="7:7">
      <c r="G53371" s="220"/>
    </row>
    <row r="53372" spans="7:7">
      <c r="G53372" s="220"/>
    </row>
    <row r="53373" spans="7:7">
      <c r="G53373" s="220"/>
    </row>
    <row r="53374" spans="7:7">
      <c r="G53374" s="220"/>
    </row>
    <row r="53375" spans="7:7">
      <c r="G53375" s="220"/>
    </row>
    <row r="53376" spans="7:7">
      <c r="G53376" s="220"/>
    </row>
    <row r="53377" spans="7:7">
      <c r="G53377" s="220"/>
    </row>
    <row r="53378" spans="7:7">
      <c r="G53378" s="220"/>
    </row>
    <row r="53379" spans="7:7">
      <c r="G53379" s="220"/>
    </row>
    <row r="53380" spans="7:7">
      <c r="G53380" s="220"/>
    </row>
    <row r="53381" spans="7:7">
      <c r="G53381" s="220"/>
    </row>
    <row r="53382" spans="7:7">
      <c r="G53382" s="220"/>
    </row>
    <row r="53383" spans="7:7">
      <c r="G53383" s="220"/>
    </row>
    <row r="53384" spans="7:7">
      <c r="G53384" s="220"/>
    </row>
    <row r="53385" spans="7:7">
      <c r="G53385" s="220"/>
    </row>
    <row r="53386" spans="7:7">
      <c r="G53386" s="220"/>
    </row>
    <row r="53387" spans="7:7">
      <c r="G53387" s="220"/>
    </row>
    <row r="53388" spans="7:7">
      <c r="G53388" s="220"/>
    </row>
    <row r="53389" spans="7:7">
      <c r="G53389" s="220"/>
    </row>
    <row r="53390" spans="7:7">
      <c r="G53390" s="220"/>
    </row>
    <row r="53391" spans="7:7">
      <c r="G53391" s="220"/>
    </row>
    <row r="53392" spans="7:7">
      <c r="G53392" s="220"/>
    </row>
    <row r="53393" spans="7:7">
      <c r="G53393" s="220"/>
    </row>
    <row r="53394" spans="7:7">
      <c r="G53394" s="220"/>
    </row>
    <row r="53395" spans="7:7">
      <c r="G53395" s="220"/>
    </row>
    <row r="53396" spans="7:7">
      <c r="G53396" s="220"/>
    </row>
    <row r="53397" spans="7:7">
      <c r="G53397" s="220"/>
    </row>
    <row r="53398" spans="7:7">
      <c r="G53398" s="220"/>
    </row>
    <row r="53399" spans="7:7">
      <c r="G53399" s="220"/>
    </row>
    <row r="53400" spans="7:7">
      <c r="G53400" s="220"/>
    </row>
    <row r="53401" spans="7:7">
      <c r="G53401" s="220"/>
    </row>
    <row r="53402" spans="7:7">
      <c r="G53402" s="220"/>
    </row>
    <row r="53403" spans="7:7">
      <c r="G53403" s="220"/>
    </row>
    <row r="53404" spans="7:7">
      <c r="G53404" s="220"/>
    </row>
    <row r="53405" spans="7:7">
      <c r="G53405" s="220"/>
    </row>
    <row r="53406" spans="7:7">
      <c r="G53406" s="220"/>
    </row>
    <row r="53407" spans="7:7">
      <c r="G53407" s="220"/>
    </row>
    <row r="53408" spans="7:7">
      <c r="G53408" s="220"/>
    </row>
    <row r="53409" spans="7:7">
      <c r="G53409" s="220"/>
    </row>
    <row r="53410" spans="7:7">
      <c r="G53410" s="220"/>
    </row>
    <row r="53411" spans="7:7">
      <c r="G53411" s="220"/>
    </row>
    <row r="53412" spans="7:7">
      <c r="G53412" s="220"/>
    </row>
    <row r="53413" spans="7:7">
      <c r="G53413" s="220"/>
    </row>
    <row r="53414" spans="7:7">
      <c r="G53414" s="220"/>
    </row>
    <row r="53415" spans="7:7">
      <c r="G53415" s="220"/>
    </row>
    <row r="53416" spans="7:7">
      <c r="G53416" s="220"/>
    </row>
    <row r="53417" spans="7:7">
      <c r="G53417" s="220"/>
    </row>
    <row r="53418" spans="7:7">
      <c r="G53418" s="220"/>
    </row>
    <row r="53419" spans="7:7">
      <c r="G53419" s="220"/>
    </row>
    <row r="53420" spans="7:7">
      <c r="G53420" s="220"/>
    </row>
    <row r="53421" spans="7:7">
      <c r="G53421" s="220"/>
    </row>
    <row r="53422" spans="7:7">
      <c r="G53422" s="220"/>
    </row>
    <row r="53423" spans="7:7">
      <c r="G53423" s="220"/>
    </row>
    <row r="53424" spans="7:7">
      <c r="G53424" s="220"/>
    </row>
    <row r="53425" spans="7:7">
      <c r="G53425" s="220"/>
    </row>
    <row r="53426" spans="7:7">
      <c r="G53426" s="220"/>
    </row>
    <row r="53427" spans="7:7">
      <c r="G53427" s="220"/>
    </row>
    <row r="53428" spans="7:7">
      <c r="G53428" s="220"/>
    </row>
    <row r="53429" spans="7:7">
      <c r="G53429" s="220"/>
    </row>
    <row r="53430" spans="7:7">
      <c r="G53430" s="220"/>
    </row>
    <row r="53431" spans="7:7">
      <c r="G53431" s="220"/>
    </row>
    <row r="53432" spans="7:7">
      <c r="G53432" s="220"/>
    </row>
    <row r="53433" spans="7:7">
      <c r="G53433" s="220"/>
    </row>
    <row r="53434" spans="7:7">
      <c r="G53434" s="220"/>
    </row>
    <row r="53435" spans="7:7">
      <c r="G53435" s="220"/>
    </row>
    <row r="53436" spans="7:7">
      <c r="G53436" s="220"/>
    </row>
    <row r="53437" spans="7:7">
      <c r="G53437" s="220"/>
    </row>
    <row r="53438" spans="7:7">
      <c r="G53438" s="220"/>
    </row>
    <row r="53439" spans="7:7">
      <c r="G53439" s="220"/>
    </row>
    <row r="53440" spans="7:7">
      <c r="G53440" s="220"/>
    </row>
    <row r="53441" spans="7:7">
      <c r="G53441" s="220"/>
    </row>
    <row r="53442" spans="7:7">
      <c r="G53442" s="220"/>
    </row>
    <row r="53443" spans="7:7">
      <c r="G53443" s="220"/>
    </row>
    <row r="53444" spans="7:7">
      <c r="G53444" s="220"/>
    </row>
    <row r="53445" spans="7:7">
      <c r="G53445" s="220"/>
    </row>
    <row r="53446" spans="7:7">
      <c r="G53446" s="220"/>
    </row>
    <row r="53447" spans="7:7">
      <c r="G53447" s="220"/>
    </row>
    <row r="53448" spans="7:7">
      <c r="G53448" s="220"/>
    </row>
    <row r="53449" spans="7:7">
      <c r="G53449" s="220"/>
    </row>
    <row r="53450" spans="7:7">
      <c r="G53450" s="220"/>
    </row>
    <row r="53451" spans="7:7">
      <c r="G53451" s="220"/>
    </row>
    <row r="53452" spans="7:7">
      <c r="G53452" s="220"/>
    </row>
    <row r="53453" spans="7:7">
      <c r="G53453" s="220"/>
    </row>
    <row r="53454" spans="7:7">
      <c r="G53454" s="220"/>
    </row>
    <row r="53455" spans="7:7">
      <c r="G53455" s="220"/>
    </row>
    <row r="53456" spans="7:7">
      <c r="G53456" s="220"/>
    </row>
    <row r="53457" spans="7:7">
      <c r="G53457" s="220"/>
    </row>
    <row r="53458" spans="7:7">
      <c r="G53458" s="220"/>
    </row>
    <row r="53459" spans="7:7">
      <c r="G53459" s="220"/>
    </row>
    <row r="53460" spans="7:7">
      <c r="G53460" s="220"/>
    </row>
    <row r="53461" spans="7:7">
      <c r="G53461" s="220"/>
    </row>
    <row r="53462" spans="7:7">
      <c r="G53462" s="220"/>
    </row>
    <row r="53463" spans="7:7">
      <c r="G53463" s="220"/>
    </row>
    <row r="53464" spans="7:7">
      <c r="G53464" s="220"/>
    </row>
    <row r="53465" spans="7:7">
      <c r="G53465" s="220"/>
    </row>
    <row r="53466" spans="7:7">
      <c r="G53466" s="220"/>
    </row>
    <row r="53467" spans="7:7">
      <c r="G53467" s="220"/>
    </row>
    <row r="53468" spans="7:7">
      <c r="G53468" s="220"/>
    </row>
    <row r="53469" spans="7:7">
      <c r="G53469" s="220"/>
    </row>
    <row r="53470" spans="7:7">
      <c r="G53470" s="220"/>
    </row>
    <row r="53471" spans="7:7">
      <c r="G53471" s="220"/>
    </row>
    <row r="53472" spans="7:7">
      <c r="G53472" s="220"/>
    </row>
    <row r="53473" spans="7:7">
      <c r="G53473" s="220"/>
    </row>
    <row r="53474" spans="7:7">
      <c r="G53474" s="220"/>
    </row>
    <row r="53475" spans="7:7">
      <c r="G53475" s="220"/>
    </row>
    <row r="53476" spans="7:7">
      <c r="G53476" s="220"/>
    </row>
    <row r="53477" spans="7:7">
      <c r="G53477" s="220"/>
    </row>
    <row r="53478" spans="7:7">
      <c r="G53478" s="220"/>
    </row>
    <row r="53479" spans="7:7">
      <c r="G53479" s="220"/>
    </row>
    <row r="53480" spans="7:7">
      <c r="G53480" s="220"/>
    </row>
    <row r="53481" spans="7:7">
      <c r="G53481" s="220"/>
    </row>
    <row r="53482" spans="7:7">
      <c r="G53482" s="220"/>
    </row>
    <row r="53483" spans="7:7">
      <c r="G53483" s="220"/>
    </row>
    <row r="53484" spans="7:7">
      <c r="G53484" s="220"/>
    </row>
    <row r="53485" spans="7:7">
      <c r="G53485" s="220"/>
    </row>
    <row r="53486" spans="7:7">
      <c r="G53486" s="220"/>
    </row>
    <row r="53487" spans="7:7">
      <c r="G53487" s="220"/>
    </row>
    <row r="53488" spans="7:7">
      <c r="G53488" s="220"/>
    </row>
    <row r="53489" spans="7:7">
      <c r="G53489" s="220"/>
    </row>
    <row r="53490" spans="7:7">
      <c r="G53490" s="220"/>
    </row>
    <row r="53491" spans="7:7">
      <c r="G53491" s="220"/>
    </row>
    <row r="53492" spans="7:7">
      <c r="G53492" s="220"/>
    </row>
    <row r="53493" spans="7:7">
      <c r="G53493" s="220"/>
    </row>
    <row r="53494" spans="7:7">
      <c r="G53494" s="220"/>
    </row>
    <row r="53495" spans="7:7">
      <c r="G53495" s="220"/>
    </row>
    <row r="53496" spans="7:7">
      <c r="G53496" s="220"/>
    </row>
    <row r="53497" spans="7:7">
      <c r="G53497" s="220"/>
    </row>
    <row r="53498" spans="7:7">
      <c r="G53498" s="220"/>
    </row>
    <row r="53499" spans="7:7">
      <c r="G53499" s="220"/>
    </row>
    <row r="53500" spans="7:7">
      <c r="G53500" s="220"/>
    </row>
    <row r="53501" spans="7:7">
      <c r="G53501" s="220"/>
    </row>
    <row r="53502" spans="7:7">
      <c r="G53502" s="220"/>
    </row>
    <row r="53503" spans="7:7">
      <c r="G53503" s="220"/>
    </row>
    <row r="53504" spans="7:7">
      <c r="G53504" s="220"/>
    </row>
    <row r="53505" spans="7:7">
      <c r="G53505" s="220"/>
    </row>
    <row r="53506" spans="7:7">
      <c r="G53506" s="220"/>
    </row>
    <row r="53507" spans="7:7">
      <c r="G53507" s="220"/>
    </row>
    <row r="53508" spans="7:7">
      <c r="G53508" s="220"/>
    </row>
    <row r="53509" spans="7:7">
      <c r="G53509" s="220"/>
    </row>
    <row r="53510" spans="7:7">
      <c r="G53510" s="220"/>
    </row>
    <row r="53511" spans="7:7">
      <c r="G53511" s="220"/>
    </row>
    <row r="53512" spans="7:7">
      <c r="G53512" s="220"/>
    </row>
    <row r="53513" spans="7:7">
      <c r="G53513" s="220"/>
    </row>
    <row r="53514" spans="7:7">
      <c r="G53514" s="220"/>
    </row>
    <row r="53515" spans="7:7">
      <c r="G53515" s="220"/>
    </row>
    <row r="53516" spans="7:7">
      <c r="G53516" s="220"/>
    </row>
    <row r="53517" spans="7:7">
      <c r="G53517" s="220"/>
    </row>
    <row r="53518" spans="7:7">
      <c r="G53518" s="220"/>
    </row>
    <row r="53519" spans="7:7">
      <c r="G53519" s="220"/>
    </row>
    <row r="53520" spans="7:7">
      <c r="G53520" s="220"/>
    </row>
    <row r="53521" spans="7:7">
      <c r="G53521" s="220"/>
    </row>
    <row r="53522" spans="7:7">
      <c r="G53522" s="220"/>
    </row>
    <row r="53523" spans="7:7">
      <c r="G53523" s="220"/>
    </row>
    <row r="53524" spans="7:7">
      <c r="G53524" s="220"/>
    </row>
    <row r="53525" spans="7:7">
      <c r="G53525" s="220"/>
    </row>
    <row r="53526" spans="7:7">
      <c r="G53526" s="220"/>
    </row>
    <row r="53527" spans="7:7">
      <c r="G53527" s="220"/>
    </row>
    <row r="53528" spans="7:7">
      <c r="G53528" s="220"/>
    </row>
    <row r="53529" spans="7:7">
      <c r="G53529" s="220"/>
    </row>
    <row r="53530" spans="7:7">
      <c r="G53530" s="220"/>
    </row>
    <row r="53531" spans="7:7">
      <c r="G53531" s="220"/>
    </row>
    <row r="53532" spans="7:7">
      <c r="G53532" s="220"/>
    </row>
    <row r="53533" spans="7:7">
      <c r="G53533" s="220"/>
    </row>
    <row r="53534" spans="7:7">
      <c r="G53534" s="220"/>
    </row>
    <row r="53535" spans="7:7">
      <c r="G53535" s="220"/>
    </row>
    <row r="53536" spans="7:7">
      <c r="G53536" s="220"/>
    </row>
    <row r="53537" spans="7:7">
      <c r="G53537" s="220"/>
    </row>
    <row r="53538" spans="7:7">
      <c r="G53538" s="220"/>
    </row>
    <row r="53539" spans="7:7">
      <c r="G53539" s="220"/>
    </row>
    <row r="53540" spans="7:7">
      <c r="G53540" s="220"/>
    </row>
    <row r="53541" spans="7:7">
      <c r="G53541" s="220"/>
    </row>
    <row r="53542" spans="7:7">
      <c r="G53542" s="220"/>
    </row>
    <row r="53543" spans="7:7">
      <c r="G53543" s="220"/>
    </row>
    <row r="53544" spans="7:7">
      <c r="G53544" s="220"/>
    </row>
    <row r="53545" spans="7:7">
      <c r="G53545" s="220"/>
    </row>
    <row r="53546" spans="7:7">
      <c r="G53546" s="220"/>
    </row>
    <row r="53547" spans="7:7">
      <c r="G53547" s="220"/>
    </row>
    <row r="53548" spans="7:7">
      <c r="G53548" s="220"/>
    </row>
    <row r="53549" spans="7:7">
      <c r="G53549" s="220"/>
    </row>
    <row r="53550" spans="7:7">
      <c r="G53550" s="220"/>
    </row>
    <row r="53551" spans="7:7">
      <c r="G53551" s="220"/>
    </row>
    <row r="53552" spans="7:7">
      <c r="G53552" s="220"/>
    </row>
    <row r="53553" spans="7:7">
      <c r="G53553" s="220"/>
    </row>
    <row r="53554" spans="7:7">
      <c r="G53554" s="220"/>
    </row>
    <row r="53555" spans="7:7">
      <c r="G53555" s="220"/>
    </row>
    <row r="53556" spans="7:7">
      <c r="G53556" s="220"/>
    </row>
    <row r="53557" spans="7:7">
      <c r="G53557" s="220"/>
    </row>
    <row r="53558" spans="7:7">
      <c r="G53558" s="220"/>
    </row>
    <row r="53559" spans="7:7">
      <c r="G53559" s="220"/>
    </row>
    <row r="53560" spans="7:7">
      <c r="G53560" s="220"/>
    </row>
    <row r="53561" spans="7:7">
      <c r="G53561" s="220"/>
    </row>
    <row r="53562" spans="7:7">
      <c r="G53562" s="220"/>
    </row>
    <row r="53563" spans="7:7">
      <c r="G53563" s="220"/>
    </row>
    <row r="53564" spans="7:7">
      <c r="G53564" s="220"/>
    </row>
    <row r="53565" spans="7:7">
      <c r="G53565" s="220"/>
    </row>
    <row r="53566" spans="7:7">
      <c r="G53566" s="220"/>
    </row>
    <row r="53567" spans="7:7">
      <c r="G53567" s="220"/>
    </row>
    <row r="53568" spans="7:7">
      <c r="G53568" s="220"/>
    </row>
    <row r="53569" spans="7:7">
      <c r="G53569" s="220"/>
    </row>
    <row r="53570" spans="7:7">
      <c r="G53570" s="220"/>
    </row>
    <row r="53571" spans="7:7">
      <c r="G53571" s="220"/>
    </row>
    <row r="53572" spans="7:7">
      <c r="G53572" s="220"/>
    </row>
    <row r="53573" spans="7:7">
      <c r="G53573" s="220"/>
    </row>
    <row r="53574" spans="7:7">
      <c r="G53574" s="220"/>
    </row>
    <row r="53575" spans="7:7">
      <c r="G53575" s="220"/>
    </row>
    <row r="53576" spans="7:7">
      <c r="G53576" s="220"/>
    </row>
    <row r="53577" spans="7:7">
      <c r="G53577" s="220"/>
    </row>
    <row r="53578" spans="7:7">
      <c r="G53578" s="220"/>
    </row>
    <row r="53579" spans="7:7">
      <c r="G53579" s="220"/>
    </row>
    <row r="53580" spans="7:7">
      <c r="G53580" s="220"/>
    </row>
    <row r="53581" spans="7:7">
      <c r="G53581" s="220"/>
    </row>
    <row r="53582" spans="7:7">
      <c r="G53582" s="220"/>
    </row>
    <row r="53583" spans="7:7">
      <c r="G53583" s="220"/>
    </row>
    <row r="53584" spans="7:7">
      <c r="G53584" s="220"/>
    </row>
    <row r="53585" spans="7:7">
      <c r="G53585" s="220"/>
    </row>
    <row r="53586" spans="7:7">
      <c r="G53586" s="220"/>
    </row>
    <row r="53587" spans="7:7">
      <c r="G53587" s="220"/>
    </row>
    <row r="53588" spans="7:7">
      <c r="G53588" s="220"/>
    </row>
    <row r="53589" spans="7:7">
      <c r="G53589" s="220"/>
    </row>
    <row r="53590" spans="7:7">
      <c r="G53590" s="220"/>
    </row>
    <row r="53591" spans="7:7">
      <c r="G53591" s="220"/>
    </row>
    <row r="53592" spans="7:7">
      <c r="G53592" s="220"/>
    </row>
    <row r="53593" spans="7:7">
      <c r="G53593" s="220"/>
    </row>
    <row r="53594" spans="7:7">
      <c r="G53594" s="220"/>
    </row>
    <row r="53595" spans="7:7">
      <c r="G53595" s="220"/>
    </row>
    <row r="53596" spans="7:7">
      <c r="G53596" s="220"/>
    </row>
    <row r="53597" spans="7:7">
      <c r="G53597" s="220"/>
    </row>
    <row r="53598" spans="7:7">
      <c r="G53598" s="220"/>
    </row>
    <row r="53599" spans="7:7">
      <c r="G53599" s="220"/>
    </row>
    <row r="53600" spans="7:7">
      <c r="G53600" s="220"/>
    </row>
    <row r="53601" spans="7:7">
      <c r="G53601" s="220"/>
    </row>
    <row r="53602" spans="7:7">
      <c r="G53602" s="220"/>
    </row>
    <row r="53603" spans="7:7">
      <c r="G53603" s="220"/>
    </row>
    <row r="53604" spans="7:7">
      <c r="G53604" s="220"/>
    </row>
    <row r="53605" spans="7:7">
      <c r="G53605" s="220"/>
    </row>
    <row r="53606" spans="7:7">
      <c r="G53606" s="220"/>
    </row>
    <row r="53607" spans="7:7">
      <c r="G53607" s="220"/>
    </row>
    <row r="53608" spans="7:7">
      <c r="G53608" s="220"/>
    </row>
    <row r="53609" spans="7:7">
      <c r="G53609" s="220"/>
    </row>
    <row r="53610" spans="7:7">
      <c r="G53610" s="220"/>
    </row>
    <row r="53611" spans="7:7">
      <c r="G53611" s="220"/>
    </row>
    <row r="53612" spans="7:7">
      <c r="G53612" s="220"/>
    </row>
    <row r="53613" spans="7:7">
      <c r="G53613" s="220"/>
    </row>
    <row r="53614" spans="7:7">
      <c r="G53614" s="220"/>
    </row>
    <row r="53615" spans="7:7">
      <c r="G53615" s="220"/>
    </row>
    <row r="53616" spans="7:7">
      <c r="G53616" s="220"/>
    </row>
    <row r="53617" spans="7:7">
      <c r="G53617" s="220"/>
    </row>
    <row r="53618" spans="7:7">
      <c r="G53618" s="220"/>
    </row>
    <row r="53619" spans="7:7">
      <c r="G53619" s="220"/>
    </row>
    <row r="53620" spans="7:7">
      <c r="G53620" s="220"/>
    </row>
    <row r="53621" spans="7:7">
      <c r="G53621" s="220"/>
    </row>
    <row r="53622" spans="7:7">
      <c r="G53622" s="220"/>
    </row>
    <row r="53623" spans="7:7">
      <c r="G53623" s="220"/>
    </row>
    <row r="53624" spans="7:7">
      <c r="G53624" s="220"/>
    </row>
    <row r="53625" spans="7:7">
      <c r="G53625" s="220"/>
    </row>
    <row r="53626" spans="7:7">
      <c r="G53626" s="220"/>
    </row>
    <row r="53627" spans="7:7">
      <c r="G53627" s="220"/>
    </row>
    <row r="53628" spans="7:7">
      <c r="G53628" s="220"/>
    </row>
    <row r="53629" spans="7:7">
      <c r="G53629" s="220"/>
    </row>
    <row r="53630" spans="7:7">
      <c r="G53630" s="220"/>
    </row>
    <row r="53631" spans="7:7">
      <c r="G53631" s="220"/>
    </row>
    <row r="53632" spans="7:7">
      <c r="G53632" s="220"/>
    </row>
    <row r="53633" spans="7:7">
      <c r="G53633" s="220"/>
    </row>
    <row r="53634" spans="7:7">
      <c r="G53634" s="220"/>
    </row>
    <row r="53635" spans="7:7">
      <c r="G53635" s="220"/>
    </row>
    <row r="53636" spans="7:7">
      <c r="G53636" s="220"/>
    </row>
    <row r="53637" spans="7:7">
      <c r="G53637" s="220"/>
    </row>
    <row r="53638" spans="7:7">
      <c r="G53638" s="220"/>
    </row>
    <row r="53639" spans="7:7">
      <c r="G53639" s="220"/>
    </row>
    <row r="53640" spans="7:7">
      <c r="G53640" s="220"/>
    </row>
    <row r="53641" spans="7:7">
      <c r="G53641" s="220"/>
    </row>
    <row r="53642" spans="7:7">
      <c r="G53642" s="220"/>
    </row>
    <row r="53643" spans="7:7">
      <c r="G53643" s="220"/>
    </row>
    <row r="53644" spans="7:7">
      <c r="G53644" s="220"/>
    </row>
    <row r="53645" spans="7:7">
      <c r="G53645" s="220"/>
    </row>
    <row r="53646" spans="7:7">
      <c r="G53646" s="220"/>
    </row>
    <row r="53647" spans="7:7">
      <c r="G53647" s="220"/>
    </row>
    <row r="53648" spans="7:7">
      <c r="G53648" s="220"/>
    </row>
    <row r="53649" spans="7:7">
      <c r="G53649" s="220"/>
    </row>
    <row r="53650" spans="7:7">
      <c r="G53650" s="220"/>
    </row>
    <row r="53651" spans="7:7">
      <c r="G53651" s="220"/>
    </row>
    <row r="53652" spans="7:7">
      <c r="G53652" s="220"/>
    </row>
    <row r="53653" spans="7:7">
      <c r="G53653" s="220"/>
    </row>
    <row r="53654" spans="7:7">
      <c r="G53654" s="220"/>
    </row>
    <row r="53655" spans="7:7">
      <c r="G53655" s="220"/>
    </row>
    <row r="53656" spans="7:7">
      <c r="G53656" s="220"/>
    </row>
    <row r="53657" spans="7:7">
      <c r="G53657" s="220"/>
    </row>
    <row r="53658" spans="7:7">
      <c r="G53658" s="220"/>
    </row>
    <row r="53659" spans="7:7">
      <c r="G53659" s="220"/>
    </row>
    <row r="53660" spans="7:7">
      <c r="G53660" s="220"/>
    </row>
    <row r="53661" spans="7:7">
      <c r="G53661" s="220"/>
    </row>
    <row r="53662" spans="7:7">
      <c r="G53662" s="220"/>
    </row>
    <row r="53663" spans="7:7">
      <c r="G53663" s="220"/>
    </row>
    <row r="53664" spans="7:7">
      <c r="G53664" s="220"/>
    </row>
    <row r="53665" spans="7:7">
      <c r="G53665" s="220"/>
    </row>
    <row r="53666" spans="7:7">
      <c r="G53666" s="220"/>
    </row>
    <row r="53667" spans="7:7">
      <c r="G53667" s="220"/>
    </row>
    <row r="53668" spans="7:7">
      <c r="G53668" s="220"/>
    </row>
    <row r="53669" spans="7:7">
      <c r="G53669" s="220"/>
    </row>
    <row r="53670" spans="7:7">
      <c r="G53670" s="220"/>
    </row>
    <row r="53671" spans="7:7">
      <c r="G53671" s="220"/>
    </row>
    <row r="53672" spans="7:7">
      <c r="G53672" s="220"/>
    </row>
    <row r="53673" spans="7:7">
      <c r="G53673" s="220"/>
    </row>
    <row r="53674" spans="7:7">
      <c r="G53674" s="220"/>
    </row>
    <row r="53675" spans="7:7">
      <c r="G53675" s="220"/>
    </row>
    <row r="53676" spans="7:7">
      <c r="G53676" s="220"/>
    </row>
    <row r="53677" spans="7:7">
      <c r="G53677" s="220"/>
    </row>
    <row r="53678" spans="7:7">
      <c r="G53678" s="220"/>
    </row>
    <row r="53679" spans="7:7">
      <c r="G53679" s="220"/>
    </row>
    <row r="53680" spans="7:7">
      <c r="G53680" s="220"/>
    </row>
    <row r="53681" spans="7:7">
      <c r="G53681" s="220"/>
    </row>
    <row r="53682" spans="7:7">
      <c r="G53682" s="220"/>
    </row>
    <row r="53683" spans="7:7">
      <c r="G53683" s="220"/>
    </row>
    <row r="53684" spans="7:7">
      <c r="G53684" s="220"/>
    </row>
    <row r="53685" spans="7:7">
      <c r="G53685" s="220"/>
    </row>
    <row r="53686" spans="7:7">
      <c r="G53686" s="220"/>
    </row>
    <row r="53687" spans="7:7">
      <c r="G53687" s="220"/>
    </row>
    <row r="53688" spans="7:7">
      <c r="G53688" s="220"/>
    </row>
    <row r="53689" spans="7:7">
      <c r="G53689" s="220"/>
    </row>
    <row r="53690" spans="7:7">
      <c r="G53690" s="220"/>
    </row>
    <row r="53691" spans="7:7">
      <c r="G53691" s="220"/>
    </row>
    <row r="53692" spans="7:7">
      <c r="G53692" s="220"/>
    </row>
    <row r="53693" spans="7:7">
      <c r="G53693" s="220"/>
    </row>
    <row r="53694" spans="7:7">
      <c r="G53694" s="220"/>
    </row>
    <row r="53695" spans="7:7">
      <c r="G53695" s="220"/>
    </row>
    <row r="53696" spans="7:7">
      <c r="G53696" s="220"/>
    </row>
    <row r="53697" spans="7:7">
      <c r="G53697" s="220"/>
    </row>
    <row r="53698" spans="7:7">
      <c r="G53698" s="220"/>
    </row>
    <row r="53699" spans="7:7">
      <c r="G53699" s="220"/>
    </row>
    <row r="53700" spans="7:7">
      <c r="G53700" s="220"/>
    </row>
    <row r="53701" spans="7:7">
      <c r="G53701" s="220"/>
    </row>
    <row r="53702" spans="7:7">
      <c r="G53702" s="220"/>
    </row>
    <row r="53703" spans="7:7">
      <c r="G53703" s="220"/>
    </row>
    <row r="53704" spans="7:7">
      <c r="G53704" s="220"/>
    </row>
    <row r="53705" spans="7:7">
      <c r="G53705" s="220"/>
    </row>
    <row r="53706" spans="7:7">
      <c r="G53706" s="220"/>
    </row>
    <row r="53707" spans="7:7">
      <c r="G53707" s="220"/>
    </row>
    <row r="53708" spans="7:7">
      <c r="G53708" s="220"/>
    </row>
    <row r="53709" spans="7:7">
      <c r="G53709" s="220"/>
    </row>
    <row r="53710" spans="7:7">
      <c r="G53710" s="220"/>
    </row>
    <row r="53711" spans="7:7">
      <c r="G53711" s="220"/>
    </row>
    <row r="53712" spans="7:7">
      <c r="G53712" s="220"/>
    </row>
    <row r="53713" spans="7:7">
      <c r="G53713" s="220"/>
    </row>
    <row r="53714" spans="7:7">
      <c r="G53714" s="220"/>
    </row>
    <row r="53715" spans="7:7">
      <c r="G53715" s="220"/>
    </row>
    <row r="53716" spans="7:7">
      <c r="G53716" s="220"/>
    </row>
    <row r="53717" spans="7:7">
      <c r="G53717" s="220"/>
    </row>
    <row r="53718" spans="7:7">
      <c r="G53718" s="220"/>
    </row>
    <row r="53719" spans="7:7">
      <c r="G53719" s="220"/>
    </row>
    <row r="53720" spans="7:7">
      <c r="G53720" s="220"/>
    </row>
    <row r="53721" spans="7:7">
      <c r="G53721" s="220"/>
    </row>
    <row r="53722" spans="7:7">
      <c r="G53722" s="220"/>
    </row>
    <row r="53723" spans="7:7">
      <c r="G53723" s="220"/>
    </row>
    <row r="53724" spans="7:7">
      <c r="G53724" s="220"/>
    </row>
    <row r="53725" spans="7:7">
      <c r="G53725" s="220"/>
    </row>
    <row r="53726" spans="7:7">
      <c r="G53726" s="220"/>
    </row>
    <row r="53727" spans="7:7">
      <c r="G53727" s="220"/>
    </row>
    <row r="53728" spans="7:7">
      <c r="G53728" s="220"/>
    </row>
    <row r="53729" spans="7:7">
      <c r="G53729" s="220"/>
    </row>
    <row r="53730" spans="7:7">
      <c r="G53730" s="220"/>
    </row>
    <row r="53731" spans="7:7">
      <c r="G53731" s="220"/>
    </row>
    <row r="53732" spans="7:7">
      <c r="G53732" s="220"/>
    </row>
    <row r="53733" spans="7:7">
      <c r="G53733" s="220"/>
    </row>
    <row r="53734" spans="7:7">
      <c r="G53734" s="220"/>
    </row>
    <row r="53735" spans="7:7">
      <c r="G53735" s="220"/>
    </row>
    <row r="53736" spans="7:7">
      <c r="G53736" s="220"/>
    </row>
    <row r="53737" spans="7:7">
      <c r="G53737" s="220"/>
    </row>
    <row r="53738" spans="7:7">
      <c r="G53738" s="220"/>
    </row>
    <row r="53739" spans="7:7">
      <c r="G53739" s="220"/>
    </row>
    <row r="53740" spans="7:7">
      <c r="G53740" s="220"/>
    </row>
    <row r="53741" spans="7:7">
      <c r="G53741" s="220"/>
    </row>
    <row r="53742" spans="7:7">
      <c r="G53742" s="220"/>
    </row>
    <row r="53743" spans="7:7">
      <c r="G53743" s="220"/>
    </row>
    <row r="53744" spans="7:7">
      <c r="G53744" s="220"/>
    </row>
    <row r="53745" spans="7:7">
      <c r="G53745" s="220"/>
    </row>
    <row r="53746" spans="7:7">
      <c r="G53746" s="220"/>
    </row>
    <row r="53747" spans="7:7">
      <c r="G53747" s="220"/>
    </row>
    <row r="53748" spans="7:7">
      <c r="G53748" s="220"/>
    </row>
    <row r="53749" spans="7:7">
      <c r="G53749" s="220"/>
    </row>
    <row r="53750" spans="7:7">
      <c r="G53750" s="220"/>
    </row>
    <row r="53751" spans="7:7">
      <c r="G53751" s="220"/>
    </row>
    <row r="53752" spans="7:7">
      <c r="G53752" s="220"/>
    </row>
    <row r="53753" spans="7:7">
      <c r="G53753" s="220"/>
    </row>
    <row r="53754" spans="7:7">
      <c r="G53754" s="220"/>
    </row>
    <row r="53755" spans="7:7">
      <c r="G53755" s="220"/>
    </row>
    <row r="53756" spans="7:7">
      <c r="G53756" s="220"/>
    </row>
    <row r="53757" spans="7:7">
      <c r="G53757" s="220"/>
    </row>
    <row r="53758" spans="7:7">
      <c r="G53758" s="220"/>
    </row>
    <row r="53759" spans="7:7">
      <c r="G53759" s="220"/>
    </row>
    <row r="53760" spans="7:7">
      <c r="G53760" s="220"/>
    </row>
    <row r="53761" spans="7:7">
      <c r="G53761" s="220"/>
    </row>
    <row r="53762" spans="7:7">
      <c r="G53762" s="220"/>
    </row>
    <row r="53763" spans="7:7">
      <c r="G53763" s="220"/>
    </row>
    <row r="53764" spans="7:7">
      <c r="G53764" s="220"/>
    </row>
    <row r="53765" spans="7:7">
      <c r="G53765" s="220"/>
    </row>
    <row r="53766" spans="7:7">
      <c r="G53766" s="220"/>
    </row>
    <row r="53767" spans="7:7">
      <c r="G53767" s="220"/>
    </row>
    <row r="53768" spans="7:7">
      <c r="G53768" s="220"/>
    </row>
    <row r="53769" spans="7:7">
      <c r="G53769" s="220"/>
    </row>
    <row r="53770" spans="7:7">
      <c r="G53770" s="220"/>
    </row>
    <row r="53771" spans="7:7">
      <c r="G53771" s="220"/>
    </row>
    <row r="53772" spans="7:7">
      <c r="G53772" s="220"/>
    </row>
    <row r="53773" spans="7:7">
      <c r="G53773" s="220"/>
    </row>
    <row r="53774" spans="7:7">
      <c r="G53774" s="220"/>
    </row>
    <row r="53775" spans="7:7">
      <c r="G53775" s="220"/>
    </row>
    <row r="53776" spans="7:7">
      <c r="G53776" s="220"/>
    </row>
    <row r="53777" spans="7:7">
      <c r="G53777" s="220"/>
    </row>
    <row r="53778" spans="7:7">
      <c r="G53778" s="220"/>
    </row>
    <row r="53779" spans="7:7">
      <c r="G53779" s="220"/>
    </row>
    <row r="53780" spans="7:7">
      <c r="G53780" s="220"/>
    </row>
    <row r="53781" spans="7:7">
      <c r="G53781" s="220"/>
    </row>
    <row r="53782" spans="7:7">
      <c r="G53782" s="220"/>
    </row>
    <row r="53783" spans="7:7">
      <c r="G53783" s="220"/>
    </row>
    <row r="53784" spans="7:7">
      <c r="G53784" s="220"/>
    </row>
    <row r="53785" spans="7:7">
      <c r="G53785" s="220"/>
    </row>
    <row r="53786" spans="7:7">
      <c r="G53786" s="220"/>
    </row>
    <row r="53787" spans="7:7">
      <c r="G53787" s="220"/>
    </row>
    <row r="53788" spans="7:7">
      <c r="G53788" s="220"/>
    </row>
    <row r="53789" spans="7:7">
      <c r="G53789" s="220"/>
    </row>
    <row r="53790" spans="7:7">
      <c r="G53790" s="220"/>
    </row>
    <row r="53791" spans="7:7">
      <c r="G53791" s="220"/>
    </row>
    <row r="53792" spans="7:7">
      <c r="G53792" s="220"/>
    </row>
    <row r="53793" spans="7:7">
      <c r="G53793" s="220"/>
    </row>
    <row r="53794" spans="7:7">
      <c r="G53794" s="220"/>
    </row>
    <row r="53795" spans="7:7">
      <c r="G53795" s="220"/>
    </row>
    <row r="53796" spans="7:7">
      <c r="G53796" s="220"/>
    </row>
    <row r="53797" spans="7:7">
      <c r="G53797" s="220"/>
    </row>
    <row r="53798" spans="7:7">
      <c r="G53798" s="220"/>
    </row>
    <row r="53799" spans="7:7">
      <c r="G53799" s="220"/>
    </row>
    <row r="53800" spans="7:7">
      <c r="G53800" s="220"/>
    </row>
    <row r="53801" spans="7:7">
      <c r="G53801" s="220"/>
    </row>
    <row r="53802" spans="7:7">
      <c r="G53802" s="220"/>
    </row>
    <row r="53803" spans="7:7">
      <c r="G53803" s="220"/>
    </row>
    <row r="53804" spans="7:7">
      <c r="G53804" s="220"/>
    </row>
    <row r="53805" spans="7:7">
      <c r="G53805" s="220"/>
    </row>
    <row r="53806" spans="7:7">
      <c r="G53806" s="220"/>
    </row>
    <row r="53807" spans="7:7">
      <c r="G53807" s="220"/>
    </row>
    <row r="53808" spans="7:7">
      <c r="G53808" s="220"/>
    </row>
    <row r="53809" spans="7:7">
      <c r="G53809" s="220"/>
    </row>
    <row r="53810" spans="7:7">
      <c r="G53810" s="220"/>
    </row>
    <row r="53811" spans="7:7">
      <c r="G53811" s="220"/>
    </row>
    <row r="53812" spans="7:7">
      <c r="G53812" s="220"/>
    </row>
    <row r="53813" spans="7:7">
      <c r="G53813" s="220"/>
    </row>
    <row r="53814" spans="7:7">
      <c r="G53814" s="220"/>
    </row>
    <row r="53815" spans="7:7">
      <c r="G53815" s="220"/>
    </row>
    <row r="53816" spans="7:7">
      <c r="G53816" s="220"/>
    </row>
    <row r="53817" spans="7:7">
      <c r="G53817" s="220"/>
    </row>
    <row r="53818" spans="7:7">
      <c r="G53818" s="220"/>
    </row>
    <row r="53819" spans="7:7">
      <c r="G53819" s="220"/>
    </row>
    <row r="53820" spans="7:7">
      <c r="G53820" s="220"/>
    </row>
    <row r="53821" spans="7:7">
      <c r="G53821" s="220"/>
    </row>
    <row r="53822" spans="7:7">
      <c r="G53822" s="220"/>
    </row>
    <row r="53823" spans="7:7">
      <c r="G53823" s="220"/>
    </row>
    <row r="53824" spans="7:7">
      <c r="G53824" s="220"/>
    </row>
    <row r="53825" spans="7:7">
      <c r="G53825" s="220"/>
    </row>
    <row r="53826" spans="7:7">
      <c r="G53826" s="220"/>
    </row>
    <row r="53827" spans="7:7">
      <c r="G53827" s="220"/>
    </row>
    <row r="53828" spans="7:7">
      <c r="G53828" s="220"/>
    </row>
    <row r="53829" spans="7:7">
      <c r="G53829" s="220"/>
    </row>
    <row r="53830" spans="7:7">
      <c r="G53830" s="220"/>
    </row>
    <row r="53831" spans="7:7">
      <c r="G53831" s="220"/>
    </row>
    <row r="53832" spans="7:7">
      <c r="G53832" s="220"/>
    </row>
    <row r="53833" spans="7:7">
      <c r="G53833" s="220"/>
    </row>
    <row r="53834" spans="7:7">
      <c r="G53834" s="220"/>
    </row>
    <row r="53835" spans="7:7">
      <c r="G53835" s="220"/>
    </row>
    <row r="53836" spans="7:7">
      <c r="G53836" s="220"/>
    </row>
    <row r="53837" spans="7:7">
      <c r="G53837" s="220"/>
    </row>
    <row r="53838" spans="7:7">
      <c r="G53838" s="220"/>
    </row>
    <row r="53839" spans="7:7">
      <c r="G53839" s="220"/>
    </row>
    <row r="53840" spans="7:7">
      <c r="G53840" s="220"/>
    </row>
    <row r="53841" spans="7:7">
      <c r="G53841" s="220"/>
    </row>
    <row r="53842" spans="7:7">
      <c r="G53842" s="220"/>
    </row>
    <row r="53843" spans="7:7">
      <c r="G53843" s="220"/>
    </row>
    <row r="53844" spans="7:7">
      <c r="G53844" s="220"/>
    </row>
    <row r="53845" spans="7:7">
      <c r="G53845" s="220"/>
    </row>
    <row r="53846" spans="7:7">
      <c r="G53846" s="220"/>
    </row>
    <row r="53847" spans="7:7">
      <c r="G53847" s="220"/>
    </row>
    <row r="53848" spans="7:7">
      <c r="G53848" s="220"/>
    </row>
    <row r="53849" spans="7:7">
      <c r="G53849" s="220"/>
    </row>
    <row r="53850" spans="7:7">
      <c r="G53850" s="220"/>
    </row>
    <row r="53851" spans="7:7">
      <c r="G53851" s="220"/>
    </row>
    <row r="53852" spans="7:7">
      <c r="G53852" s="220"/>
    </row>
    <row r="53853" spans="7:7">
      <c r="G53853" s="220"/>
    </row>
    <row r="53854" spans="7:7">
      <c r="G53854" s="220"/>
    </row>
    <row r="53855" spans="7:7">
      <c r="G53855" s="220"/>
    </row>
    <row r="53856" spans="7:7">
      <c r="G53856" s="220"/>
    </row>
    <row r="53857" spans="7:7">
      <c r="G53857" s="220"/>
    </row>
    <row r="53858" spans="7:7">
      <c r="G53858" s="220"/>
    </row>
    <row r="53859" spans="7:7">
      <c r="G53859" s="220"/>
    </row>
    <row r="53860" spans="7:7">
      <c r="G53860" s="220"/>
    </row>
    <row r="53861" spans="7:7">
      <c r="G53861" s="220"/>
    </row>
    <row r="53862" spans="7:7">
      <c r="G53862" s="220"/>
    </row>
    <row r="53863" spans="7:7">
      <c r="G53863" s="220"/>
    </row>
    <row r="53864" spans="7:7">
      <c r="G53864" s="220"/>
    </row>
    <row r="53865" spans="7:7">
      <c r="G53865" s="220"/>
    </row>
    <row r="53866" spans="7:7">
      <c r="G53866" s="220"/>
    </row>
    <row r="53867" spans="7:7">
      <c r="G53867" s="220"/>
    </row>
    <row r="53868" spans="7:7">
      <c r="G53868" s="220"/>
    </row>
    <row r="53869" spans="7:7">
      <c r="G53869" s="220"/>
    </row>
    <row r="53870" spans="7:7">
      <c r="G53870" s="220"/>
    </row>
    <row r="53871" spans="7:7">
      <c r="G53871" s="220"/>
    </row>
    <row r="53872" spans="7:7">
      <c r="G53872" s="220"/>
    </row>
    <row r="53873" spans="7:7">
      <c r="G53873" s="220"/>
    </row>
    <row r="53874" spans="7:7">
      <c r="G53874" s="220"/>
    </row>
    <row r="53875" spans="7:7">
      <c r="G53875" s="220"/>
    </row>
    <row r="53876" spans="7:7">
      <c r="G53876" s="220"/>
    </row>
    <row r="53877" spans="7:7">
      <c r="G53877" s="220"/>
    </row>
    <row r="53878" spans="7:7">
      <c r="G53878" s="220"/>
    </row>
    <row r="53879" spans="7:7">
      <c r="G53879" s="220"/>
    </row>
    <row r="53880" spans="7:7">
      <c r="G53880" s="220"/>
    </row>
    <row r="53881" spans="7:7">
      <c r="G53881" s="220"/>
    </row>
    <row r="53882" spans="7:7">
      <c r="G53882" s="220"/>
    </row>
    <row r="53883" spans="7:7">
      <c r="G53883" s="220"/>
    </row>
    <row r="53884" spans="7:7">
      <c r="G53884" s="220"/>
    </row>
    <row r="53885" spans="7:7">
      <c r="G53885" s="220"/>
    </row>
    <row r="53886" spans="7:7">
      <c r="G53886" s="220"/>
    </row>
    <row r="53887" spans="7:7">
      <c r="G53887" s="220"/>
    </row>
    <row r="53888" spans="7:7">
      <c r="G53888" s="220"/>
    </row>
    <row r="53889" spans="7:7">
      <c r="G53889" s="220"/>
    </row>
    <row r="53890" spans="7:7">
      <c r="G53890" s="220"/>
    </row>
    <row r="53891" spans="7:7">
      <c r="G53891" s="220"/>
    </row>
    <row r="53892" spans="7:7">
      <c r="G53892" s="220"/>
    </row>
    <row r="53893" spans="7:7">
      <c r="G53893" s="220"/>
    </row>
    <row r="53894" spans="7:7">
      <c r="G53894" s="220"/>
    </row>
    <row r="53895" spans="7:7">
      <c r="G53895" s="220"/>
    </row>
    <row r="53896" spans="7:7">
      <c r="G53896" s="220"/>
    </row>
    <row r="53897" spans="7:7">
      <c r="G53897" s="220"/>
    </row>
    <row r="53898" spans="7:7">
      <c r="G53898" s="220"/>
    </row>
    <row r="53899" spans="7:7">
      <c r="G53899" s="220"/>
    </row>
    <row r="53900" spans="7:7">
      <c r="G53900" s="220"/>
    </row>
    <row r="53901" spans="7:7">
      <c r="G53901" s="220"/>
    </row>
    <row r="53902" spans="7:7">
      <c r="G53902" s="220"/>
    </row>
    <row r="53903" spans="7:7">
      <c r="G53903" s="220"/>
    </row>
    <row r="53904" spans="7:7">
      <c r="G53904" s="220"/>
    </row>
    <row r="53905" spans="7:7">
      <c r="G53905" s="220"/>
    </row>
    <row r="53906" spans="7:7">
      <c r="G53906" s="220"/>
    </row>
    <row r="53907" spans="7:7">
      <c r="G53907" s="220"/>
    </row>
    <row r="53908" spans="7:7">
      <c r="G53908" s="220"/>
    </row>
    <row r="53909" spans="7:7">
      <c r="G53909" s="220"/>
    </row>
    <row r="53910" spans="7:7">
      <c r="G53910" s="220"/>
    </row>
    <row r="53911" spans="7:7">
      <c r="G53911" s="220"/>
    </row>
    <row r="53912" spans="7:7">
      <c r="G53912" s="220"/>
    </row>
    <row r="53913" spans="7:7">
      <c r="G53913" s="220"/>
    </row>
    <row r="53914" spans="7:7">
      <c r="G53914" s="220"/>
    </row>
    <row r="53915" spans="7:7">
      <c r="G53915" s="220"/>
    </row>
    <row r="53916" spans="7:7">
      <c r="G53916" s="220"/>
    </row>
    <row r="53917" spans="7:7">
      <c r="G53917" s="220"/>
    </row>
    <row r="53918" spans="7:7">
      <c r="G53918" s="220"/>
    </row>
    <row r="53919" spans="7:7">
      <c r="G53919" s="220"/>
    </row>
    <row r="53920" spans="7:7">
      <c r="G53920" s="220"/>
    </row>
    <row r="53921" spans="7:7">
      <c r="G53921" s="220"/>
    </row>
    <row r="53922" spans="7:7">
      <c r="G53922" s="220"/>
    </row>
    <row r="53923" spans="7:7">
      <c r="G53923" s="220"/>
    </row>
    <row r="53924" spans="7:7">
      <c r="G53924" s="220"/>
    </row>
    <row r="53925" spans="7:7">
      <c r="G53925" s="220"/>
    </row>
    <row r="53926" spans="7:7">
      <c r="G53926" s="220"/>
    </row>
    <row r="53927" spans="7:7">
      <c r="G53927" s="220"/>
    </row>
    <row r="53928" spans="7:7">
      <c r="G53928" s="220"/>
    </row>
    <row r="53929" spans="7:7">
      <c r="G53929" s="220"/>
    </row>
    <row r="53930" spans="7:7">
      <c r="G53930" s="220"/>
    </row>
    <row r="53931" spans="7:7">
      <c r="G53931" s="220"/>
    </row>
    <row r="53932" spans="7:7">
      <c r="G53932" s="220"/>
    </row>
    <row r="53933" spans="7:7">
      <c r="G53933" s="220"/>
    </row>
    <row r="53934" spans="7:7">
      <c r="G53934" s="220"/>
    </row>
    <row r="53935" spans="7:7">
      <c r="G53935" s="220"/>
    </row>
    <row r="53936" spans="7:7">
      <c r="G53936" s="220"/>
    </row>
    <row r="53937" spans="7:7">
      <c r="G53937" s="220"/>
    </row>
    <row r="53938" spans="7:7">
      <c r="G53938" s="220"/>
    </row>
    <row r="53939" spans="7:7">
      <c r="G53939" s="220"/>
    </row>
    <row r="53940" spans="7:7">
      <c r="G53940" s="220"/>
    </row>
    <row r="53941" spans="7:7">
      <c r="G53941" s="220"/>
    </row>
    <row r="53942" spans="7:7">
      <c r="G53942" s="220"/>
    </row>
    <row r="53943" spans="7:7">
      <c r="G53943" s="220"/>
    </row>
    <row r="53944" spans="7:7">
      <c r="G53944" s="220"/>
    </row>
    <row r="53945" spans="7:7">
      <c r="G53945" s="220"/>
    </row>
    <row r="53946" spans="7:7">
      <c r="G53946" s="220"/>
    </row>
    <row r="53947" spans="7:7">
      <c r="G53947" s="220"/>
    </row>
    <row r="53948" spans="7:7">
      <c r="G53948" s="220"/>
    </row>
    <row r="53949" spans="7:7">
      <c r="G53949" s="220"/>
    </row>
    <row r="53950" spans="7:7">
      <c r="G53950" s="220"/>
    </row>
    <row r="53951" spans="7:7">
      <c r="G53951" s="220"/>
    </row>
    <row r="53952" spans="7:7">
      <c r="G53952" s="220"/>
    </row>
    <row r="53953" spans="7:7">
      <c r="G53953" s="220"/>
    </row>
    <row r="53954" spans="7:7">
      <c r="G53954" s="220"/>
    </row>
    <row r="53955" spans="7:7">
      <c r="G53955" s="220"/>
    </row>
    <row r="53956" spans="7:7">
      <c r="G53956" s="220"/>
    </row>
    <row r="53957" spans="7:7">
      <c r="G53957" s="220"/>
    </row>
    <row r="53958" spans="7:7">
      <c r="G53958" s="220"/>
    </row>
    <row r="53959" spans="7:7">
      <c r="G53959" s="220"/>
    </row>
    <row r="53960" spans="7:7">
      <c r="G53960" s="220"/>
    </row>
    <row r="53961" spans="7:7">
      <c r="G53961" s="220"/>
    </row>
    <row r="53962" spans="7:7">
      <c r="G53962" s="220"/>
    </row>
    <row r="53963" spans="7:7">
      <c r="G53963" s="220"/>
    </row>
    <row r="53964" spans="7:7">
      <c r="G53964" s="220"/>
    </row>
    <row r="53965" spans="7:7">
      <c r="G53965" s="220"/>
    </row>
    <row r="53966" spans="7:7">
      <c r="G53966" s="220"/>
    </row>
    <row r="53967" spans="7:7">
      <c r="G53967" s="220"/>
    </row>
    <row r="53968" spans="7:7">
      <c r="G53968" s="220"/>
    </row>
    <row r="53969" spans="7:7">
      <c r="G53969" s="220"/>
    </row>
    <row r="53970" spans="7:7">
      <c r="G53970" s="220"/>
    </row>
    <row r="53971" spans="7:7">
      <c r="G53971" s="220"/>
    </row>
    <row r="53972" spans="7:7">
      <c r="G53972" s="220"/>
    </row>
    <row r="53973" spans="7:7">
      <c r="G53973" s="220"/>
    </row>
    <row r="53974" spans="7:7">
      <c r="G53974" s="220"/>
    </row>
    <row r="53975" spans="7:7">
      <c r="G53975" s="220"/>
    </row>
    <row r="53976" spans="7:7">
      <c r="G53976" s="220"/>
    </row>
    <row r="53977" spans="7:7">
      <c r="G53977" s="220"/>
    </row>
    <row r="53978" spans="7:7">
      <c r="G53978" s="220"/>
    </row>
    <row r="53979" spans="7:7">
      <c r="G53979" s="220"/>
    </row>
    <row r="53980" spans="7:7">
      <c r="G53980" s="220"/>
    </row>
    <row r="53981" spans="7:7">
      <c r="G53981" s="220"/>
    </row>
    <row r="53982" spans="7:7">
      <c r="G53982" s="220"/>
    </row>
    <row r="53983" spans="7:7">
      <c r="G53983" s="220"/>
    </row>
    <row r="53984" spans="7:7">
      <c r="G53984" s="220"/>
    </row>
    <row r="53985" spans="7:7">
      <c r="G53985" s="220"/>
    </row>
    <row r="53986" spans="7:7">
      <c r="G53986" s="220"/>
    </row>
    <row r="53987" spans="7:7">
      <c r="G53987" s="220"/>
    </row>
    <row r="53988" spans="7:7">
      <c r="G53988" s="220"/>
    </row>
    <row r="53989" spans="7:7">
      <c r="G53989" s="220"/>
    </row>
    <row r="53990" spans="7:7">
      <c r="G53990" s="220"/>
    </row>
    <row r="53991" spans="7:7">
      <c r="G53991" s="220"/>
    </row>
    <row r="53992" spans="7:7">
      <c r="G53992" s="220"/>
    </row>
    <row r="53993" spans="7:7">
      <c r="G53993" s="220"/>
    </row>
    <row r="53994" spans="7:7">
      <c r="G53994" s="220"/>
    </row>
    <row r="53995" spans="7:7">
      <c r="G53995" s="220"/>
    </row>
    <row r="53996" spans="7:7">
      <c r="G53996" s="220"/>
    </row>
    <row r="53997" spans="7:7">
      <c r="G53997" s="220"/>
    </row>
    <row r="53998" spans="7:7">
      <c r="G53998" s="220"/>
    </row>
    <row r="53999" spans="7:7">
      <c r="G53999" s="220"/>
    </row>
    <row r="54000" spans="7:7">
      <c r="G54000" s="220"/>
    </row>
    <row r="54001" spans="7:7">
      <c r="G54001" s="220"/>
    </row>
    <row r="54002" spans="7:7">
      <c r="G54002" s="220"/>
    </row>
    <row r="54003" spans="7:7">
      <c r="G54003" s="220"/>
    </row>
    <row r="54004" spans="7:7">
      <c r="G54004" s="220"/>
    </row>
    <row r="54005" spans="7:7">
      <c r="G54005" s="220"/>
    </row>
    <row r="54006" spans="7:7">
      <c r="G54006" s="220"/>
    </row>
    <row r="54007" spans="7:7">
      <c r="G54007" s="220"/>
    </row>
    <row r="54008" spans="7:7">
      <c r="G54008" s="220"/>
    </row>
    <row r="54009" spans="7:7">
      <c r="G54009" s="220"/>
    </row>
    <row r="54010" spans="7:7">
      <c r="G54010" s="220"/>
    </row>
    <row r="54011" spans="7:7">
      <c r="G54011" s="220"/>
    </row>
    <row r="54012" spans="7:7">
      <c r="G54012" s="220"/>
    </row>
    <row r="54013" spans="7:7">
      <c r="G54013" s="220"/>
    </row>
    <row r="54014" spans="7:7">
      <c r="G54014" s="220"/>
    </row>
    <row r="54015" spans="7:7">
      <c r="G54015" s="220"/>
    </row>
    <row r="54016" spans="7:7">
      <c r="G54016" s="220"/>
    </row>
    <row r="54017" spans="7:7">
      <c r="G54017" s="220"/>
    </row>
    <row r="54018" spans="7:7">
      <c r="G54018" s="220"/>
    </row>
    <row r="54019" spans="7:7">
      <c r="G54019" s="220"/>
    </row>
    <row r="54020" spans="7:7">
      <c r="G54020" s="220"/>
    </row>
    <row r="54021" spans="7:7">
      <c r="G54021" s="220"/>
    </row>
    <row r="54022" spans="7:7">
      <c r="G54022" s="220"/>
    </row>
    <row r="54023" spans="7:7">
      <c r="G54023" s="220"/>
    </row>
    <row r="54024" spans="7:7">
      <c r="G54024" s="220"/>
    </row>
    <row r="54025" spans="7:7">
      <c r="G54025" s="220"/>
    </row>
    <row r="54026" spans="7:7">
      <c r="G54026" s="220"/>
    </row>
    <row r="54027" spans="7:7">
      <c r="G54027" s="220"/>
    </row>
    <row r="54028" spans="7:7">
      <c r="G54028" s="220"/>
    </row>
    <row r="54029" spans="7:7">
      <c r="G54029" s="220"/>
    </row>
    <row r="54030" spans="7:7">
      <c r="G54030" s="220"/>
    </row>
    <row r="54031" spans="7:7">
      <c r="G54031" s="220"/>
    </row>
    <row r="54032" spans="7:7">
      <c r="G54032" s="220"/>
    </row>
    <row r="54033" spans="7:7">
      <c r="G54033" s="220"/>
    </row>
    <row r="54034" spans="7:7">
      <c r="G54034" s="220"/>
    </row>
    <row r="54035" spans="7:7">
      <c r="G54035" s="220"/>
    </row>
    <row r="54036" spans="7:7">
      <c r="G54036" s="220"/>
    </row>
    <row r="54037" spans="7:7">
      <c r="G54037" s="220"/>
    </row>
    <row r="54038" spans="7:7">
      <c r="G54038" s="220"/>
    </row>
    <row r="54039" spans="7:7">
      <c r="G54039" s="220"/>
    </row>
    <row r="54040" spans="7:7">
      <c r="G54040" s="220"/>
    </row>
    <row r="54041" spans="7:7">
      <c r="G54041" s="220"/>
    </row>
    <row r="54042" spans="7:7">
      <c r="G54042" s="220"/>
    </row>
    <row r="54043" spans="7:7">
      <c r="G54043" s="220"/>
    </row>
    <row r="54044" spans="7:7">
      <c r="G54044" s="220"/>
    </row>
    <row r="54045" spans="7:7">
      <c r="G54045" s="220"/>
    </row>
    <row r="54046" spans="7:7">
      <c r="G54046" s="220"/>
    </row>
    <row r="54047" spans="7:7">
      <c r="G54047" s="220"/>
    </row>
    <row r="54048" spans="7:7">
      <c r="G54048" s="220"/>
    </row>
    <row r="54049" spans="7:7">
      <c r="G54049" s="220"/>
    </row>
    <row r="54050" spans="7:7">
      <c r="G54050" s="220"/>
    </row>
    <row r="54051" spans="7:7">
      <c r="G54051" s="220"/>
    </row>
    <row r="54052" spans="7:7">
      <c r="G54052" s="220"/>
    </row>
    <row r="54053" spans="7:7">
      <c r="G54053" s="220"/>
    </row>
    <row r="54054" spans="7:7">
      <c r="G54054" s="220"/>
    </row>
    <row r="54055" spans="7:7">
      <c r="G54055" s="220"/>
    </row>
    <row r="54056" spans="7:7">
      <c r="G54056" s="220"/>
    </row>
    <row r="54057" spans="7:7">
      <c r="G54057" s="220"/>
    </row>
    <row r="54058" spans="7:7">
      <c r="G54058" s="220"/>
    </row>
    <row r="54059" spans="7:7">
      <c r="G54059" s="220"/>
    </row>
    <row r="54060" spans="7:7">
      <c r="G54060" s="220"/>
    </row>
    <row r="54061" spans="7:7">
      <c r="G54061" s="220"/>
    </row>
    <row r="54062" spans="7:7">
      <c r="G54062" s="220"/>
    </row>
    <row r="54063" spans="7:7">
      <c r="G54063" s="220"/>
    </row>
    <row r="54064" spans="7:7">
      <c r="G54064" s="220"/>
    </row>
    <row r="54065" spans="7:7">
      <c r="G54065" s="220"/>
    </row>
    <row r="54066" spans="7:7">
      <c r="G54066" s="220"/>
    </row>
    <row r="54067" spans="7:7">
      <c r="G54067" s="220"/>
    </row>
    <row r="54068" spans="7:7">
      <c r="G54068" s="220"/>
    </row>
    <row r="54069" spans="7:7">
      <c r="G54069" s="220"/>
    </row>
    <row r="54070" spans="7:7">
      <c r="G54070" s="220"/>
    </row>
    <row r="54071" spans="7:7">
      <c r="G54071" s="220"/>
    </row>
    <row r="54072" spans="7:7">
      <c r="G54072" s="220"/>
    </row>
    <row r="54073" spans="7:7">
      <c r="G54073" s="220"/>
    </row>
    <row r="54074" spans="7:7">
      <c r="G54074" s="220"/>
    </row>
    <row r="54075" spans="7:7">
      <c r="G54075" s="220"/>
    </row>
    <row r="54076" spans="7:7">
      <c r="G54076" s="220"/>
    </row>
    <row r="54077" spans="7:7">
      <c r="G54077" s="220"/>
    </row>
    <row r="54078" spans="7:7">
      <c r="G54078" s="220"/>
    </row>
    <row r="54079" spans="7:7">
      <c r="G54079" s="220"/>
    </row>
    <row r="54080" spans="7:7">
      <c r="G54080" s="220"/>
    </row>
    <row r="54081" spans="7:7">
      <c r="G54081" s="220"/>
    </row>
    <row r="54082" spans="7:7">
      <c r="G54082" s="220"/>
    </row>
    <row r="54083" spans="7:7">
      <c r="G54083" s="220"/>
    </row>
    <row r="54084" spans="7:7">
      <c r="G54084" s="220"/>
    </row>
    <row r="54085" spans="7:7">
      <c r="G54085" s="220"/>
    </row>
    <row r="54086" spans="7:7">
      <c r="G54086" s="220"/>
    </row>
    <row r="54087" spans="7:7">
      <c r="G54087" s="220"/>
    </row>
    <row r="54088" spans="7:7">
      <c r="G54088" s="220"/>
    </row>
    <row r="54089" spans="7:7">
      <c r="G54089" s="220"/>
    </row>
    <row r="54090" spans="7:7">
      <c r="G54090" s="220"/>
    </row>
    <row r="54091" spans="7:7">
      <c r="G54091" s="220"/>
    </row>
    <row r="54092" spans="7:7">
      <c r="G54092" s="220"/>
    </row>
    <row r="54093" spans="7:7">
      <c r="G54093" s="220"/>
    </row>
    <row r="54094" spans="7:7">
      <c r="G54094" s="220"/>
    </row>
    <row r="54095" spans="7:7">
      <c r="G54095" s="220"/>
    </row>
    <row r="54096" spans="7:7">
      <c r="G54096" s="220"/>
    </row>
    <row r="54097" spans="7:7">
      <c r="G54097" s="220"/>
    </row>
    <row r="54098" spans="7:7">
      <c r="G54098" s="220"/>
    </row>
    <row r="54099" spans="7:7">
      <c r="G54099" s="220"/>
    </row>
    <row r="54100" spans="7:7">
      <c r="G54100" s="220"/>
    </row>
    <row r="54101" spans="7:7">
      <c r="G54101" s="220"/>
    </row>
    <row r="54102" spans="7:7">
      <c r="G54102" s="220"/>
    </row>
    <row r="54103" spans="7:7">
      <c r="G54103" s="220"/>
    </row>
    <row r="54104" spans="7:7">
      <c r="G54104" s="220"/>
    </row>
    <row r="54105" spans="7:7">
      <c r="G54105" s="220"/>
    </row>
    <row r="54106" spans="7:7">
      <c r="G54106" s="220"/>
    </row>
    <row r="54107" spans="7:7">
      <c r="G54107" s="220"/>
    </row>
    <row r="54108" spans="7:7">
      <c r="G54108" s="220"/>
    </row>
    <row r="54109" spans="7:7">
      <c r="G54109" s="220"/>
    </row>
    <row r="54110" spans="7:7">
      <c r="G54110" s="220"/>
    </row>
    <row r="54111" spans="7:7">
      <c r="G54111" s="220"/>
    </row>
    <row r="54112" spans="7:7">
      <c r="G54112" s="220"/>
    </row>
    <row r="54113" spans="7:7">
      <c r="G54113" s="220"/>
    </row>
    <row r="54114" spans="7:7">
      <c r="G54114" s="220"/>
    </row>
    <row r="54115" spans="7:7">
      <c r="G54115" s="220"/>
    </row>
    <row r="54116" spans="7:7">
      <c r="G54116" s="220"/>
    </row>
    <row r="54117" spans="7:7">
      <c r="G54117" s="220"/>
    </row>
    <row r="54118" spans="7:7">
      <c r="G54118" s="220"/>
    </row>
    <row r="54119" spans="7:7">
      <c r="G54119" s="220"/>
    </row>
    <row r="54120" spans="7:7">
      <c r="G54120" s="220"/>
    </row>
    <row r="54121" spans="7:7">
      <c r="G54121" s="220"/>
    </row>
    <row r="54122" spans="7:7">
      <c r="G54122" s="220"/>
    </row>
    <row r="54123" spans="7:7">
      <c r="G54123" s="220"/>
    </row>
    <row r="54124" spans="7:7">
      <c r="G54124" s="220"/>
    </row>
    <row r="54125" spans="7:7">
      <c r="G54125" s="220"/>
    </row>
    <row r="54126" spans="7:7">
      <c r="G54126" s="220"/>
    </row>
    <row r="54127" spans="7:7">
      <c r="G54127" s="220"/>
    </row>
    <row r="54128" spans="7:7">
      <c r="G54128" s="220"/>
    </row>
    <row r="54129" spans="7:7">
      <c r="G54129" s="220"/>
    </row>
    <row r="54130" spans="7:7">
      <c r="G54130" s="220"/>
    </row>
    <row r="54131" spans="7:7">
      <c r="G54131" s="220"/>
    </row>
    <row r="54132" spans="7:7">
      <c r="G54132" s="220"/>
    </row>
    <row r="54133" spans="7:7">
      <c r="G54133" s="220"/>
    </row>
    <row r="54134" spans="7:7">
      <c r="G54134" s="220"/>
    </row>
    <row r="54135" spans="7:7">
      <c r="G54135" s="220"/>
    </row>
    <row r="54136" spans="7:7">
      <c r="G54136" s="220"/>
    </row>
    <row r="54137" spans="7:7">
      <c r="G54137" s="220"/>
    </row>
    <row r="54138" spans="7:7">
      <c r="G54138" s="220"/>
    </row>
    <row r="54139" spans="7:7">
      <c r="G54139" s="220"/>
    </row>
    <row r="54140" spans="7:7">
      <c r="G54140" s="220"/>
    </row>
    <row r="54141" spans="7:7">
      <c r="G54141" s="220"/>
    </row>
    <row r="54142" spans="7:7">
      <c r="G54142" s="220"/>
    </row>
    <row r="54143" spans="7:7">
      <c r="G54143" s="220"/>
    </row>
    <row r="54144" spans="7:7">
      <c r="G54144" s="220"/>
    </row>
    <row r="54145" spans="7:7">
      <c r="G54145" s="220"/>
    </row>
    <row r="54146" spans="7:7">
      <c r="G54146" s="220"/>
    </row>
    <row r="54147" spans="7:7">
      <c r="G54147" s="220"/>
    </row>
    <row r="54148" spans="7:7">
      <c r="G54148" s="220"/>
    </row>
    <row r="54149" spans="7:7">
      <c r="G54149" s="220"/>
    </row>
    <row r="54150" spans="7:7">
      <c r="G54150" s="220"/>
    </row>
    <row r="54151" spans="7:7">
      <c r="G54151" s="220"/>
    </row>
    <row r="54152" spans="7:7">
      <c r="G54152" s="220"/>
    </row>
    <row r="54153" spans="7:7">
      <c r="G54153" s="220"/>
    </row>
    <row r="54154" spans="7:7">
      <c r="G54154" s="220"/>
    </row>
    <row r="54155" spans="7:7">
      <c r="G54155" s="220"/>
    </row>
    <row r="54156" spans="7:7">
      <c r="G54156" s="220"/>
    </row>
    <row r="54157" spans="7:7">
      <c r="G54157" s="220"/>
    </row>
    <row r="54158" spans="7:7">
      <c r="G54158" s="220"/>
    </row>
    <row r="54159" spans="7:7">
      <c r="G54159" s="220"/>
    </row>
    <row r="54160" spans="7:7">
      <c r="G54160" s="220"/>
    </row>
    <row r="54161" spans="7:7">
      <c r="G54161" s="220"/>
    </row>
    <row r="54162" spans="7:7">
      <c r="G54162" s="220"/>
    </row>
    <row r="54163" spans="7:7">
      <c r="G54163" s="220"/>
    </row>
    <row r="54164" spans="7:7">
      <c r="G54164" s="220"/>
    </row>
    <row r="54165" spans="7:7">
      <c r="G54165" s="220"/>
    </row>
    <row r="54166" spans="7:7">
      <c r="G54166" s="220"/>
    </row>
    <row r="54167" spans="7:7">
      <c r="G54167" s="220"/>
    </row>
    <row r="54168" spans="7:7">
      <c r="G54168" s="220"/>
    </row>
    <row r="54169" spans="7:7">
      <c r="G54169" s="220"/>
    </row>
    <row r="54170" spans="7:7">
      <c r="G54170" s="220"/>
    </row>
    <row r="54171" spans="7:7">
      <c r="G54171" s="220"/>
    </row>
    <row r="54172" spans="7:7">
      <c r="G54172" s="220"/>
    </row>
    <row r="54173" spans="7:7">
      <c r="G54173" s="220"/>
    </row>
    <row r="54174" spans="7:7">
      <c r="G54174" s="220"/>
    </row>
    <row r="54175" spans="7:7">
      <c r="G54175" s="220"/>
    </row>
    <row r="54176" spans="7:7">
      <c r="G54176" s="220"/>
    </row>
    <row r="54177" spans="7:7">
      <c r="G54177" s="220"/>
    </row>
    <row r="54178" spans="7:7">
      <c r="G54178" s="220"/>
    </row>
    <row r="54179" spans="7:7">
      <c r="G54179" s="220"/>
    </row>
    <row r="54180" spans="7:7">
      <c r="G54180" s="220"/>
    </row>
    <row r="54181" spans="7:7">
      <c r="G54181" s="220"/>
    </row>
    <row r="54182" spans="7:7">
      <c r="G54182" s="220"/>
    </row>
    <row r="54183" spans="7:7">
      <c r="G54183" s="220"/>
    </row>
    <row r="54184" spans="7:7">
      <c r="G54184" s="220"/>
    </row>
    <row r="54185" spans="7:7">
      <c r="G54185" s="220"/>
    </row>
    <row r="54186" spans="7:7">
      <c r="G54186" s="220"/>
    </row>
    <row r="54187" spans="7:7">
      <c r="G54187" s="220"/>
    </row>
    <row r="54188" spans="7:7">
      <c r="G54188" s="220"/>
    </row>
    <row r="54189" spans="7:7">
      <c r="G54189" s="220"/>
    </row>
    <row r="54190" spans="7:7">
      <c r="G54190" s="220"/>
    </row>
    <row r="54191" spans="7:7">
      <c r="G54191" s="220"/>
    </row>
    <row r="54192" spans="7:7">
      <c r="G54192" s="220"/>
    </row>
    <row r="54193" spans="7:7">
      <c r="G54193" s="220"/>
    </row>
    <row r="54194" spans="7:7">
      <c r="G54194" s="220"/>
    </row>
    <row r="54195" spans="7:7">
      <c r="G54195" s="220"/>
    </row>
    <row r="54196" spans="7:7">
      <c r="G54196" s="220"/>
    </row>
    <row r="54197" spans="7:7">
      <c r="G54197" s="220"/>
    </row>
    <row r="54198" spans="7:7">
      <c r="G54198" s="220"/>
    </row>
    <row r="54199" spans="7:7">
      <c r="G54199" s="220"/>
    </row>
    <row r="54200" spans="7:7">
      <c r="G54200" s="220"/>
    </row>
    <row r="54201" spans="7:7">
      <c r="G54201" s="220"/>
    </row>
    <row r="54202" spans="7:7">
      <c r="G54202" s="220"/>
    </row>
    <row r="54203" spans="7:7">
      <c r="G54203" s="220"/>
    </row>
    <row r="54204" spans="7:7">
      <c r="G54204" s="220"/>
    </row>
    <row r="54205" spans="7:7">
      <c r="G54205" s="220"/>
    </row>
    <row r="54206" spans="7:7">
      <c r="G54206" s="220"/>
    </row>
    <row r="54207" spans="7:7">
      <c r="G54207" s="220"/>
    </row>
    <row r="54208" spans="7:7">
      <c r="G54208" s="220"/>
    </row>
    <row r="54209" spans="7:7">
      <c r="G54209" s="220"/>
    </row>
    <row r="54210" spans="7:7">
      <c r="G54210" s="220"/>
    </row>
    <row r="54211" spans="7:7">
      <c r="G54211" s="220"/>
    </row>
    <row r="54212" spans="7:7">
      <c r="G54212" s="220"/>
    </row>
    <row r="54213" spans="7:7">
      <c r="G54213" s="220"/>
    </row>
    <row r="54214" spans="7:7">
      <c r="G54214" s="220"/>
    </row>
    <row r="54215" spans="7:7">
      <c r="G54215" s="220"/>
    </row>
    <row r="54216" spans="7:7">
      <c r="G54216" s="220"/>
    </row>
    <row r="54217" spans="7:7">
      <c r="G54217" s="220"/>
    </row>
    <row r="54218" spans="7:7">
      <c r="G54218" s="220"/>
    </row>
    <row r="54219" spans="7:7">
      <c r="G54219" s="220"/>
    </row>
    <row r="54220" spans="7:7">
      <c r="G54220" s="220"/>
    </row>
    <row r="54221" spans="7:7">
      <c r="G54221" s="220"/>
    </row>
    <row r="54222" spans="7:7">
      <c r="G54222" s="220"/>
    </row>
    <row r="54223" spans="7:7">
      <c r="G54223" s="220"/>
    </row>
    <row r="54224" spans="7:7">
      <c r="G54224" s="220"/>
    </row>
    <row r="54225" spans="7:7">
      <c r="G54225" s="220"/>
    </row>
    <row r="54226" spans="7:7">
      <c r="G54226" s="220"/>
    </row>
    <row r="54227" spans="7:7">
      <c r="G54227" s="220"/>
    </row>
    <row r="54228" spans="7:7">
      <c r="G54228" s="220"/>
    </row>
    <row r="54229" spans="7:7">
      <c r="G54229" s="220"/>
    </row>
    <row r="54230" spans="7:7">
      <c r="G54230" s="220"/>
    </row>
    <row r="54231" spans="7:7">
      <c r="G54231" s="220"/>
    </row>
    <row r="54232" spans="7:7">
      <c r="G54232" s="220"/>
    </row>
    <row r="54233" spans="7:7">
      <c r="G54233" s="220"/>
    </row>
    <row r="54234" spans="7:7">
      <c r="G54234" s="220"/>
    </row>
    <row r="54235" spans="7:7">
      <c r="G54235" s="220"/>
    </row>
    <row r="54236" spans="7:7">
      <c r="G54236" s="220"/>
    </row>
    <row r="54237" spans="7:7">
      <c r="G54237" s="220"/>
    </row>
    <row r="54238" spans="7:7">
      <c r="G54238" s="220"/>
    </row>
    <row r="54239" spans="7:7">
      <c r="G54239" s="220"/>
    </row>
    <row r="54240" spans="7:7">
      <c r="G54240" s="220"/>
    </row>
    <row r="54241" spans="7:7">
      <c r="G54241" s="220"/>
    </row>
    <row r="54242" spans="7:7">
      <c r="G54242" s="220"/>
    </row>
    <row r="54243" spans="7:7">
      <c r="G54243" s="220"/>
    </row>
    <row r="54244" spans="7:7">
      <c r="G54244" s="220"/>
    </row>
    <row r="54245" spans="7:7">
      <c r="G54245" s="220"/>
    </row>
    <row r="54246" spans="7:7">
      <c r="G54246" s="220"/>
    </row>
    <row r="54247" spans="7:7">
      <c r="G54247" s="220"/>
    </row>
    <row r="54248" spans="7:7">
      <c r="G54248" s="220"/>
    </row>
    <row r="54249" spans="7:7">
      <c r="G54249" s="220"/>
    </row>
    <row r="54250" spans="7:7">
      <c r="G54250" s="220"/>
    </row>
    <row r="54251" spans="7:7">
      <c r="G54251" s="220"/>
    </row>
    <row r="54252" spans="7:7">
      <c r="G54252" s="220"/>
    </row>
    <row r="54253" spans="7:7">
      <c r="G54253" s="220"/>
    </row>
    <row r="54254" spans="7:7">
      <c r="G54254" s="220"/>
    </row>
    <row r="54255" spans="7:7">
      <c r="G54255" s="220"/>
    </row>
    <row r="54256" spans="7:7">
      <c r="G54256" s="220"/>
    </row>
    <row r="54257" spans="7:7">
      <c r="G54257" s="220"/>
    </row>
    <row r="54258" spans="7:7">
      <c r="G54258" s="220"/>
    </row>
    <row r="54259" spans="7:7">
      <c r="G54259" s="220"/>
    </row>
    <row r="54260" spans="7:7">
      <c r="G54260" s="220"/>
    </row>
    <row r="54261" spans="7:7">
      <c r="G54261" s="220"/>
    </row>
    <row r="54262" spans="7:7">
      <c r="G54262" s="220"/>
    </row>
    <row r="54263" spans="7:7">
      <c r="G54263" s="220"/>
    </row>
    <row r="54264" spans="7:7">
      <c r="G54264" s="220"/>
    </row>
    <row r="54265" spans="7:7">
      <c r="G54265" s="220"/>
    </row>
    <row r="54266" spans="7:7">
      <c r="G54266" s="220"/>
    </row>
    <row r="54267" spans="7:7">
      <c r="G54267" s="220"/>
    </row>
    <row r="54268" spans="7:7">
      <c r="G54268" s="220"/>
    </row>
    <row r="54269" spans="7:7">
      <c r="G54269" s="220"/>
    </row>
    <row r="54270" spans="7:7">
      <c r="G54270" s="220"/>
    </row>
    <row r="54271" spans="7:7">
      <c r="G54271" s="220"/>
    </row>
    <row r="54272" spans="7:7">
      <c r="G54272" s="220"/>
    </row>
    <row r="54273" spans="7:7">
      <c r="G54273" s="220"/>
    </row>
    <row r="54274" spans="7:7">
      <c r="G54274" s="220"/>
    </row>
    <row r="54275" spans="7:7">
      <c r="G54275" s="220"/>
    </row>
    <row r="54276" spans="7:7">
      <c r="G54276" s="220"/>
    </row>
    <row r="54277" spans="7:7">
      <c r="G54277" s="220"/>
    </row>
    <row r="54278" spans="7:7">
      <c r="G54278" s="220"/>
    </row>
    <row r="54279" spans="7:7">
      <c r="G54279" s="220"/>
    </row>
    <row r="54280" spans="7:7">
      <c r="G54280" s="220"/>
    </row>
    <row r="54281" spans="7:7">
      <c r="G54281" s="220"/>
    </row>
    <row r="54282" spans="7:7">
      <c r="G54282" s="220"/>
    </row>
    <row r="54283" spans="7:7">
      <c r="G54283" s="220"/>
    </row>
    <row r="54284" spans="7:7">
      <c r="G54284" s="220"/>
    </row>
    <row r="54285" spans="7:7">
      <c r="G54285" s="220"/>
    </row>
    <row r="54286" spans="7:7">
      <c r="G54286" s="220"/>
    </row>
    <row r="54287" spans="7:7">
      <c r="G54287" s="220"/>
    </row>
    <row r="54288" spans="7:7">
      <c r="G54288" s="220"/>
    </row>
    <row r="54289" spans="7:7">
      <c r="G54289" s="220"/>
    </row>
    <row r="54290" spans="7:7">
      <c r="G54290" s="220"/>
    </row>
    <row r="54291" spans="7:7">
      <c r="G54291" s="220"/>
    </row>
    <row r="54292" spans="7:7">
      <c r="G54292" s="220"/>
    </row>
    <row r="54293" spans="7:7">
      <c r="G54293" s="220"/>
    </row>
    <row r="54294" spans="7:7">
      <c r="G54294" s="220"/>
    </row>
    <row r="54295" spans="7:7">
      <c r="G54295" s="220"/>
    </row>
    <row r="54296" spans="7:7">
      <c r="G54296" s="220"/>
    </row>
    <row r="54297" spans="7:7">
      <c r="G54297" s="220"/>
    </row>
    <row r="54298" spans="7:7">
      <c r="G54298" s="220"/>
    </row>
    <row r="54299" spans="7:7">
      <c r="G54299" s="220"/>
    </row>
    <row r="54300" spans="7:7">
      <c r="G54300" s="220"/>
    </row>
    <row r="54301" spans="7:7">
      <c r="G54301" s="220"/>
    </row>
    <row r="54302" spans="7:7">
      <c r="G54302" s="220"/>
    </row>
    <row r="54303" spans="7:7">
      <c r="G54303" s="220"/>
    </row>
    <row r="54304" spans="7:7">
      <c r="G54304" s="220"/>
    </row>
    <row r="54305" spans="7:7">
      <c r="G54305" s="220"/>
    </row>
    <row r="54306" spans="7:7">
      <c r="G54306" s="220"/>
    </row>
    <row r="54307" spans="7:7">
      <c r="G54307" s="220"/>
    </row>
    <row r="54308" spans="7:7">
      <c r="G54308" s="220"/>
    </row>
    <row r="54309" spans="7:7">
      <c r="G54309" s="220"/>
    </row>
    <row r="54310" spans="7:7">
      <c r="G54310" s="220"/>
    </row>
    <row r="54311" spans="7:7">
      <c r="G54311" s="220"/>
    </row>
    <row r="54312" spans="7:7">
      <c r="G54312" s="220"/>
    </row>
    <row r="54313" spans="7:7">
      <c r="G54313" s="220"/>
    </row>
    <row r="54314" spans="7:7">
      <c r="G54314" s="220"/>
    </row>
    <row r="54315" spans="7:7">
      <c r="G54315" s="220"/>
    </row>
    <row r="54316" spans="7:7">
      <c r="G54316" s="220"/>
    </row>
    <row r="54317" spans="7:7">
      <c r="G54317" s="220"/>
    </row>
    <row r="54318" spans="7:7">
      <c r="G54318" s="220"/>
    </row>
    <row r="54319" spans="7:7">
      <c r="G54319" s="220"/>
    </row>
    <row r="54320" spans="7:7">
      <c r="G54320" s="220"/>
    </row>
    <row r="54321" spans="7:7">
      <c r="G54321" s="220"/>
    </row>
    <row r="54322" spans="7:7">
      <c r="G54322" s="220"/>
    </row>
    <row r="54323" spans="7:7">
      <c r="G54323" s="220"/>
    </row>
    <row r="54324" spans="7:7">
      <c r="G54324" s="220"/>
    </row>
    <row r="54325" spans="7:7">
      <c r="G54325" s="220"/>
    </row>
    <row r="54326" spans="7:7">
      <c r="G54326" s="220"/>
    </row>
    <row r="54327" spans="7:7">
      <c r="G54327" s="220"/>
    </row>
    <row r="54328" spans="7:7">
      <c r="G54328" s="220"/>
    </row>
    <row r="54329" spans="7:7">
      <c r="G54329" s="220"/>
    </row>
    <row r="54330" spans="7:7">
      <c r="G54330" s="220"/>
    </row>
    <row r="54331" spans="7:7">
      <c r="G54331" s="220"/>
    </row>
    <row r="54332" spans="7:7">
      <c r="G54332" s="220"/>
    </row>
    <row r="54333" spans="7:7">
      <c r="G54333" s="220"/>
    </row>
    <row r="54334" spans="7:7">
      <c r="G54334" s="220"/>
    </row>
    <row r="54335" spans="7:7">
      <c r="G54335" s="220"/>
    </row>
    <row r="54336" spans="7:7">
      <c r="G54336" s="220"/>
    </row>
    <row r="54337" spans="7:7">
      <c r="G54337" s="220"/>
    </row>
    <row r="54338" spans="7:7">
      <c r="G54338" s="220"/>
    </row>
    <row r="54339" spans="7:7">
      <c r="G54339" s="220"/>
    </row>
    <row r="54340" spans="7:7">
      <c r="G54340" s="220"/>
    </row>
    <row r="54341" spans="7:7">
      <c r="G54341" s="220"/>
    </row>
    <row r="54342" spans="7:7">
      <c r="G54342" s="220"/>
    </row>
    <row r="54343" spans="7:7">
      <c r="G54343" s="220"/>
    </row>
    <row r="54344" spans="7:7">
      <c r="G54344" s="220"/>
    </row>
    <row r="54345" spans="7:7">
      <c r="G54345" s="220"/>
    </row>
    <row r="54346" spans="7:7">
      <c r="G54346" s="220"/>
    </row>
    <row r="54347" spans="7:7">
      <c r="G54347" s="220"/>
    </row>
    <row r="54348" spans="7:7">
      <c r="G54348" s="220"/>
    </row>
    <row r="54349" spans="7:7">
      <c r="G54349" s="220"/>
    </row>
    <row r="54350" spans="7:7">
      <c r="G54350" s="220"/>
    </row>
    <row r="54351" spans="7:7">
      <c r="G54351" s="220"/>
    </row>
    <row r="54352" spans="7:7">
      <c r="G54352" s="220"/>
    </row>
    <row r="54353" spans="7:7">
      <c r="G54353" s="220"/>
    </row>
    <row r="54354" spans="7:7">
      <c r="G54354" s="220"/>
    </row>
    <row r="54355" spans="7:7">
      <c r="G54355" s="220"/>
    </row>
    <row r="54356" spans="7:7">
      <c r="G54356" s="220"/>
    </row>
    <row r="54357" spans="7:7">
      <c r="G54357" s="220"/>
    </row>
    <row r="54358" spans="7:7">
      <c r="G54358" s="220"/>
    </row>
    <row r="54359" spans="7:7">
      <c r="G54359" s="220"/>
    </row>
    <row r="54360" spans="7:7">
      <c r="G54360" s="220"/>
    </row>
    <row r="54361" spans="7:7">
      <c r="G54361" s="220"/>
    </row>
    <row r="54362" spans="7:7">
      <c r="G54362" s="220"/>
    </row>
    <row r="54363" spans="7:7">
      <c r="G54363" s="220"/>
    </row>
    <row r="54364" spans="7:7">
      <c r="G54364" s="220"/>
    </row>
    <row r="54365" spans="7:7">
      <c r="G54365" s="220"/>
    </row>
    <row r="54366" spans="7:7">
      <c r="G54366" s="220"/>
    </row>
    <row r="54367" spans="7:7">
      <c r="G54367" s="220"/>
    </row>
    <row r="54368" spans="7:7">
      <c r="G54368" s="220"/>
    </row>
    <row r="54369" spans="7:7">
      <c r="G54369" s="220"/>
    </row>
    <row r="54370" spans="7:7">
      <c r="G54370" s="220"/>
    </row>
    <row r="54371" spans="7:7">
      <c r="G54371" s="220"/>
    </row>
    <row r="54372" spans="7:7">
      <c r="G54372" s="220"/>
    </row>
    <row r="54373" spans="7:7">
      <c r="G54373" s="220"/>
    </row>
    <row r="54374" spans="7:7">
      <c r="G54374" s="220"/>
    </row>
    <row r="54375" spans="7:7">
      <c r="G54375" s="220"/>
    </row>
    <row r="54376" spans="7:7">
      <c r="G54376" s="220"/>
    </row>
    <row r="54377" spans="7:7">
      <c r="G54377" s="220"/>
    </row>
    <row r="54378" spans="7:7">
      <c r="G54378" s="220"/>
    </row>
    <row r="54379" spans="7:7">
      <c r="G54379" s="220"/>
    </row>
    <row r="54380" spans="7:7">
      <c r="G54380" s="220"/>
    </row>
    <row r="54381" spans="7:7">
      <c r="G54381" s="220"/>
    </row>
    <row r="54382" spans="7:7">
      <c r="G54382" s="220"/>
    </row>
    <row r="54383" spans="7:7">
      <c r="G54383" s="220"/>
    </row>
    <row r="54384" spans="7:7">
      <c r="G54384" s="220"/>
    </row>
    <row r="54385" spans="7:7">
      <c r="G54385" s="220"/>
    </row>
    <row r="54386" spans="7:7">
      <c r="G54386" s="220"/>
    </row>
    <row r="54387" spans="7:7">
      <c r="G54387" s="220"/>
    </row>
    <row r="54388" spans="7:7">
      <c r="G54388" s="220"/>
    </row>
    <row r="54389" spans="7:7">
      <c r="G54389" s="220"/>
    </row>
    <row r="54390" spans="7:7">
      <c r="G54390" s="220"/>
    </row>
    <row r="54391" spans="7:7">
      <c r="G54391" s="220"/>
    </row>
    <row r="54392" spans="7:7">
      <c r="G54392" s="220"/>
    </row>
    <row r="54393" spans="7:7">
      <c r="G54393" s="220"/>
    </row>
    <row r="54394" spans="7:7">
      <c r="G54394" s="220"/>
    </row>
    <row r="54395" spans="7:7">
      <c r="G54395" s="220"/>
    </row>
    <row r="54396" spans="7:7">
      <c r="G54396" s="220"/>
    </row>
    <row r="54397" spans="7:7">
      <c r="G54397" s="220"/>
    </row>
    <row r="54398" spans="7:7">
      <c r="G54398" s="220"/>
    </row>
    <row r="54399" spans="7:7">
      <c r="G54399" s="220"/>
    </row>
    <row r="54400" spans="7:7">
      <c r="G54400" s="220"/>
    </row>
    <row r="54401" spans="7:7">
      <c r="G54401" s="220"/>
    </row>
    <row r="54402" spans="7:7">
      <c r="G54402" s="220"/>
    </row>
    <row r="54403" spans="7:7">
      <c r="G54403" s="220"/>
    </row>
    <row r="54404" spans="7:7">
      <c r="G54404" s="220"/>
    </row>
    <row r="54405" spans="7:7">
      <c r="G54405" s="220"/>
    </row>
    <row r="54406" spans="7:7">
      <c r="G54406" s="220"/>
    </row>
    <row r="54407" spans="7:7">
      <c r="G54407" s="220"/>
    </row>
    <row r="54408" spans="7:7">
      <c r="G54408" s="220"/>
    </row>
    <row r="54409" spans="7:7">
      <c r="G54409" s="220"/>
    </row>
    <row r="54410" spans="7:7">
      <c r="G54410" s="220"/>
    </row>
    <row r="54411" spans="7:7">
      <c r="G54411" s="220"/>
    </row>
    <row r="54412" spans="7:7">
      <c r="G54412" s="220"/>
    </row>
    <row r="54413" spans="7:7">
      <c r="G54413" s="220"/>
    </row>
    <row r="54414" spans="7:7">
      <c r="G54414" s="220"/>
    </row>
    <row r="54415" spans="7:7">
      <c r="G54415" s="220"/>
    </row>
    <row r="54416" spans="7:7">
      <c r="G54416" s="220"/>
    </row>
    <row r="54417" spans="7:7">
      <c r="G54417" s="220"/>
    </row>
    <row r="54418" spans="7:7">
      <c r="G54418" s="220"/>
    </row>
    <row r="54419" spans="7:7">
      <c r="G54419" s="220"/>
    </row>
    <row r="54420" spans="7:7">
      <c r="G54420" s="220"/>
    </row>
    <row r="54421" spans="7:7">
      <c r="G54421" s="220"/>
    </row>
    <row r="54422" spans="7:7">
      <c r="G54422" s="220"/>
    </row>
    <row r="54423" spans="7:7">
      <c r="G54423" s="220"/>
    </row>
    <row r="54424" spans="7:7">
      <c r="G54424" s="220"/>
    </row>
    <row r="54425" spans="7:7">
      <c r="G54425" s="220"/>
    </row>
    <row r="54426" spans="7:7">
      <c r="G54426" s="220"/>
    </row>
    <row r="54427" spans="7:7">
      <c r="G54427" s="220"/>
    </row>
    <row r="54428" spans="7:7">
      <c r="G54428" s="220"/>
    </row>
    <row r="54429" spans="7:7">
      <c r="G54429" s="220"/>
    </row>
    <row r="54430" spans="7:7">
      <c r="G54430" s="220"/>
    </row>
    <row r="54431" spans="7:7">
      <c r="G54431" s="220"/>
    </row>
    <row r="54432" spans="7:7">
      <c r="G54432" s="220"/>
    </row>
    <row r="54433" spans="7:7">
      <c r="G54433" s="220"/>
    </row>
    <row r="54434" spans="7:7">
      <c r="G54434" s="220"/>
    </row>
    <row r="54435" spans="7:7">
      <c r="G54435" s="220"/>
    </row>
    <row r="54436" spans="7:7">
      <c r="G54436" s="220"/>
    </row>
    <row r="54437" spans="7:7">
      <c r="G54437" s="220"/>
    </row>
    <row r="54438" spans="7:7">
      <c r="G54438" s="220"/>
    </row>
    <row r="54439" spans="7:7">
      <c r="G54439" s="220"/>
    </row>
    <row r="54440" spans="7:7">
      <c r="G54440" s="220"/>
    </row>
    <row r="54441" spans="7:7">
      <c r="G54441" s="220"/>
    </row>
    <row r="54442" spans="7:7">
      <c r="G54442" s="220"/>
    </row>
    <row r="54443" spans="7:7">
      <c r="G54443" s="220"/>
    </row>
    <row r="54444" spans="7:7">
      <c r="G54444" s="220"/>
    </row>
    <row r="54445" spans="7:7">
      <c r="G54445" s="220"/>
    </row>
    <row r="54446" spans="7:7">
      <c r="G54446" s="220"/>
    </row>
    <row r="54447" spans="7:7">
      <c r="G54447" s="220"/>
    </row>
    <row r="54448" spans="7:7">
      <c r="G54448" s="220"/>
    </row>
    <row r="54449" spans="7:7">
      <c r="G54449" s="220"/>
    </row>
    <row r="54450" spans="7:7">
      <c r="G54450" s="220"/>
    </row>
    <row r="54451" spans="7:7">
      <c r="G54451" s="220"/>
    </row>
    <row r="54452" spans="7:7">
      <c r="G54452" s="220"/>
    </row>
    <row r="54453" spans="7:7">
      <c r="G54453" s="220"/>
    </row>
    <row r="54454" spans="7:7">
      <c r="G54454" s="220"/>
    </row>
    <row r="54455" spans="7:7">
      <c r="G54455" s="220"/>
    </row>
    <row r="54456" spans="7:7">
      <c r="G54456" s="220"/>
    </row>
    <row r="54457" spans="7:7">
      <c r="G54457" s="220"/>
    </row>
    <row r="54458" spans="7:7">
      <c r="G54458" s="220"/>
    </row>
    <row r="54459" spans="7:7">
      <c r="G54459" s="220"/>
    </row>
    <row r="54460" spans="7:7">
      <c r="G54460" s="220"/>
    </row>
    <row r="54461" spans="7:7">
      <c r="G54461" s="220"/>
    </row>
    <row r="54462" spans="7:7">
      <c r="G54462" s="220"/>
    </row>
    <row r="54463" spans="7:7">
      <c r="G54463" s="220"/>
    </row>
    <row r="54464" spans="7:7">
      <c r="G54464" s="220"/>
    </row>
    <row r="54465" spans="7:7">
      <c r="G54465" s="220"/>
    </row>
    <row r="54466" spans="7:7">
      <c r="G54466" s="220"/>
    </row>
    <row r="54467" spans="7:7">
      <c r="G54467" s="220"/>
    </row>
    <row r="54468" spans="7:7">
      <c r="G54468" s="220"/>
    </row>
    <row r="54469" spans="7:7">
      <c r="G54469" s="220"/>
    </row>
    <row r="54470" spans="7:7">
      <c r="G54470" s="220"/>
    </row>
    <row r="54471" spans="7:7">
      <c r="G54471" s="220"/>
    </row>
    <row r="54472" spans="7:7">
      <c r="G54472" s="220"/>
    </row>
    <row r="54473" spans="7:7">
      <c r="G54473" s="220"/>
    </row>
    <row r="54474" spans="7:7">
      <c r="G54474" s="220"/>
    </row>
    <row r="54475" spans="7:7">
      <c r="G54475" s="220"/>
    </row>
    <row r="54476" spans="7:7">
      <c r="G54476" s="220"/>
    </row>
    <row r="54477" spans="7:7">
      <c r="G54477" s="220"/>
    </row>
    <row r="54478" spans="7:7">
      <c r="G54478" s="220"/>
    </row>
    <row r="54479" spans="7:7">
      <c r="G54479" s="220"/>
    </row>
    <row r="54480" spans="7:7">
      <c r="G54480" s="220"/>
    </row>
    <row r="54481" spans="7:7">
      <c r="G54481" s="220"/>
    </row>
    <row r="54482" spans="7:7">
      <c r="G54482" s="220"/>
    </row>
    <row r="54483" spans="7:7">
      <c r="G54483" s="220"/>
    </row>
    <row r="54484" spans="7:7">
      <c r="G54484" s="220"/>
    </row>
    <row r="54485" spans="7:7">
      <c r="G54485" s="220"/>
    </row>
    <row r="54486" spans="7:7">
      <c r="G54486" s="220"/>
    </row>
    <row r="54487" spans="7:7">
      <c r="G54487" s="220"/>
    </row>
    <row r="54488" spans="7:7">
      <c r="G54488" s="220"/>
    </row>
    <row r="54489" spans="7:7">
      <c r="G54489" s="220"/>
    </row>
    <row r="54490" spans="7:7">
      <c r="G54490" s="220"/>
    </row>
    <row r="54491" spans="7:7">
      <c r="G54491" s="220"/>
    </row>
    <row r="54492" spans="7:7">
      <c r="G54492" s="220"/>
    </row>
    <row r="54493" spans="7:7">
      <c r="G54493" s="220"/>
    </row>
    <row r="54494" spans="7:7">
      <c r="G54494" s="220"/>
    </row>
    <row r="54495" spans="7:7">
      <c r="G54495" s="220"/>
    </row>
    <row r="54496" spans="7:7">
      <c r="G54496" s="220"/>
    </row>
    <row r="54497" spans="7:7">
      <c r="G54497" s="220"/>
    </row>
    <row r="54498" spans="7:7">
      <c r="G54498" s="220"/>
    </row>
    <row r="54499" spans="7:7">
      <c r="G54499" s="220"/>
    </row>
    <row r="54500" spans="7:7">
      <c r="G54500" s="220"/>
    </row>
    <row r="54501" spans="7:7">
      <c r="G54501" s="220"/>
    </row>
    <row r="54502" spans="7:7">
      <c r="G54502" s="220"/>
    </row>
    <row r="54503" spans="7:7">
      <c r="G54503" s="220"/>
    </row>
    <row r="54504" spans="7:7">
      <c r="G54504" s="220"/>
    </row>
    <row r="54505" spans="7:7">
      <c r="G54505" s="220"/>
    </row>
    <row r="54506" spans="7:7">
      <c r="G54506" s="220"/>
    </row>
    <row r="54507" spans="7:7">
      <c r="G54507" s="220"/>
    </row>
    <row r="54508" spans="7:7">
      <c r="G54508" s="220"/>
    </row>
    <row r="54509" spans="7:7">
      <c r="G54509" s="220"/>
    </row>
    <row r="54510" spans="7:7">
      <c r="G54510" s="220"/>
    </row>
    <row r="54511" spans="7:7">
      <c r="G54511" s="220"/>
    </row>
    <row r="54512" spans="7:7">
      <c r="G54512" s="220"/>
    </row>
    <row r="54513" spans="7:7">
      <c r="G54513" s="220"/>
    </row>
    <row r="54514" spans="7:7">
      <c r="G54514" s="220"/>
    </row>
    <row r="54515" spans="7:7">
      <c r="G54515" s="220"/>
    </row>
    <row r="54516" spans="7:7">
      <c r="G54516" s="220"/>
    </row>
    <row r="54517" spans="7:7">
      <c r="G54517" s="220"/>
    </row>
    <row r="54518" spans="7:7">
      <c r="G54518" s="220"/>
    </row>
    <row r="54519" spans="7:7">
      <c r="G54519" s="220"/>
    </row>
    <row r="54520" spans="7:7">
      <c r="G54520" s="220"/>
    </row>
    <row r="54521" spans="7:7">
      <c r="G54521" s="220"/>
    </row>
    <row r="54522" spans="7:7">
      <c r="G54522" s="220"/>
    </row>
    <row r="54523" spans="7:7">
      <c r="G54523" s="220"/>
    </row>
    <row r="54524" spans="7:7">
      <c r="G54524" s="220"/>
    </row>
    <row r="54525" spans="7:7">
      <c r="G54525" s="220"/>
    </row>
    <row r="54526" spans="7:7">
      <c r="G54526" s="220"/>
    </row>
    <row r="54527" spans="7:7">
      <c r="G54527" s="220"/>
    </row>
    <row r="54528" spans="7:7">
      <c r="G54528" s="220"/>
    </row>
    <row r="54529" spans="7:7">
      <c r="G54529" s="220"/>
    </row>
    <row r="54530" spans="7:7">
      <c r="G54530" s="220"/>
    </row>
    <row r="54531" spans="7:7">
      <c r="G54531" s="220"/>
    </row>
    <row r="54532" spans="7:7">
      <c r="G54532" s="220"/>
    </row>
    <row r="54533" spans="7:7">
      <c r="G54533" s="220"/>
    </row>
    <row r="54534" spans="7:7">
      <c r="G54534" s="220"/>
    </row>
    <row r="54535" spans="7:7">
      <c r="G54535" s="220"/>
    </row>
    <row r="54536" spans="7:7">
      <c r="G54536" s="220"/>
    </row>
    <row r="54537" spans="7:7">
      <c r="G54537" s="220"/>
    </row>
    <row r="54538" spans="7:7">
      <c r="G54538" s="220"/>
    </row>
    <row r="54539" spans="7:7">
      <c r="G54539" s="220"/>
    </row>
    <row r="54540" spans="7:7">
      <c r="G54540" s="220"/>
    </row>
    <row r="54541" spans="7:7">
      <c r="G54541" s="220"/>
    </row>
    <row r="54542" spans="7:7">
      <c r="G54542" s="220"/>
    </row>
    <row r="54543" spans="7:7">
      <c r="G54543" s="220"/>
    </row>
    <row r="54544" spans="7:7">
      <c r="G54544" s="220"/>
    </row>
    <row r="54545" spans="7:7">
      <c r="G54545" s="220"/>
    </row>
    <row r="54546" spans="7:7">
      <c r="G54546" s="220"/>
    </row>
    <row r="54547" spans="7:7">
      <c r="G54547" s="220"/>
    </row>
    <row r="54548" spans="7:7">
      <c r="G54548" s="220"/>
    </row>
    <row r="54549" spans="7:7">
      <c r="G54549" s="220"/>
    </row>
    <row r="54550" spans="7:7">
      <c r="G54550" s="220"/>
    </row>
    <row r="54551" spans="7:7">
      <c r="G54551" s="220"/>
    </row>
    <row r="54552" spans="7:7">
      <c r="G54552" s="220"/>
    </row>
    <row r="54553" spans="7:7">
      <c r="G54553" s="220"/>
    </row>
    <row r="54554" spans="7:7">
      <c r="G54554" s="220"/>
    </row>
    <row r="54555" spans="7:7">
      <c r="G54555" s="220"/>
    </row>
    <row r="54556" spans="7:7">
      <c r="G54556" s="220"/>
    </row>
    <row r="54557" spans="7:7">
      <c r="G54557" s="220"/>
    </row>
    <row r="54558" spans="7:7">
      <c r="G54558" s="220"/>
    </row>
    <row r="54559" spans="7:7">
      <c r="G54559" s="220"/>
    </row>
    <row r="54560" spans="7:7">
      <c r="G54560" s="220"/>
    </row>
    <row r="54561" spans="7:7">
      <c r="G54561" s="220"/>
    </row>
    <row r="54562" spans="7:7">
      <c r="G54562" s="220"/>
    </row>
    <row r="54563" spans="7:7">
      <c r="G54563" s="220"/>
    </row>
    <row r="54564" spans="7:7">
      <c r="G54564" s="220"/>
    </row>
    <row r="54565" spans="7:7">
      <c r="G54565" s="220"/>
    </row>
    <row r="54566" spans="7:7">
      <c r="G54566" s="220"/>
    </row>
    <row r="54567" spans="7:7">
      <c r="G54567" s="220"/>
    </row>
    <row r="54568" spans="7:7">
      <c r="G54568" s="220"/>
    </row>
    <row r="54569" spans="7:7">
      <c r="G54569" s="220"/>
    </row>
    <row r="54570" spans="7:7">
      <c r="G54570" s="220"/>
    </row>
    <row r="54571" spans="7:7">
      <c r="G54571" s="220"/>
    </row>
    <row r="54572" spans="7:7">
      <c r="G54572" s="220"/>
    </row>
    <row r="54573" spans="7:7">
      <c r="G54573" s="220"/>
    </row>
    <row r="54574" spans="7:7">
      <c r="G54574" s="220"/>
    </row>
    <row r="54575" spans="7:7">
      <c r="G54575" s="220"/>
    </row>
    <row r="54576" spans="7:7">
      <c r="G54576" s="220"/>
    </row>
    <row r="54577" spans="7:7">
      <c r="G54577" s="220"/>
    </row>
    <row r="54578" spans="7:7">
      <c r="G54578" s="220"/>
    </row>
    <row r="54579" spans="7:7">
      <c r="G54579" s="220"/>
    </row>
    <row r="54580" spans="7:7">
      <c r="G54580" s="220"/>
    </row>
    <row r="54581" spans="7:7">
      <c r="G54581" s="220"/>
    </row>
    <row r="54582" spans="7:7">
      <c r="G54582" s="220"/>
    </row>
    <row r="54583" spans="7:7">
      <c r="G54583" s="220"/>
    </row>
    <row r="54584" spans="7:7">
      <c r="G54584" s="220"/>
    </row>
    <row r="54585" spans="7:7">
      <c r="G54585" s="220"/>
    </row>
    <row r="54586" spans="7:7">
      <c r="G54586" s="220"/>
    </row>
    <row r="54587" spans="7:7">
      <c r="G54587" s="220"/>
    </row>
    <row r="54588" spans="7:7">
      <c r="G54588" s="220"/>
    </row>
    <row r="54589" spans="7:7">
      <c r="G54589" s="220"/>
    </row>
    <row r="54590" spans="7:7">
      <c r="G54590" s="220"/>
    </row>
    <row r="54591" spans="7:7">
      <c r="G54591" s="220"/>
    </row>
    <row r="54592" spans="7:7">
      <c r="G54592" s="220"/>
    </row>
    <row r="54593" spans="7:7">
      <c r="G54593" s="220"/>
    </row>
    <row r="54594" spans="7:7">
      <c r="G54594" s="220"/>
    </row>
    <row r="54595" spans="7:7">
      <c r="G54595" s="220"/>
    </row>
    <row r="54596" spans="7:7">
      <c r="G54596" s="220"/>
    </row>
    <row r="54597" spans="7:7">
      <c r="G54597" s="220"/>
    </row>
    <row r="54598" spans="7:7">
      <c r="G54598" s="220"/>
    </row>
    <row r="54599" spans="7:7">
      <c r="G54599" s="220"/>
    </row>
    <row r="54600" spans="7:7">
      <c r="G54600" s="220"/>
    </row>
    <row r="54601" spans="7:7">
      <c r="G54601" s="220"/>
    </row>
    <row r="54602" spans="7:7">
      <c r="G54602" s="220"/>
    </row>
    <row r="54603" spans="7:7">
      <c r="G54603" s="220"/>
    </row>
    <row r="54604" spans="7:7">
      <c r="G54604" s="220"/>
    </row>
    <row r="54605" spans="7:7">
      <c r="G54605" s="220"/>
    </row>
    <row r="54606" spans="7:7">
      <c r="G54606" s="220"/>
    </row>
    <row r="54607" spans="7:7">
      <c r="G54607" s="220"/>
    </row>
    <row r="54608" spans="7:7">
      <c r="G54608" s="220"/>
    </row>
    <row r="54609" spans="7:7">
      <c r="G54609" s="220"/>
    </row>
    <row r="54610" spans="7:7">
      <c r="G54610" s="220"/>
    </row>
    <row r="54611" spans="7:7">
      <c r="G54611" s="220"/>
    </row>
    <row r="54612" spans="7:7">
      <c r="G54612" s="220"/>
    </row>
    <row r="54613" spans="7:7">
      <c r="G54613" s="220"/>
    </row>
    <row r="54614" spans="7:7">
      <c r="G54614" s="220"/>
    </row>
    <row r="54615" spans="7:7">
      <c r="G54615" s="220"/>
    </row>
    <row r="54616" spans="7:7">
      <c r="G54616" s="220"/>
    </row>
    <row r="54617" spans="7:7">
      <c r="G54617" s="220"/>
    </row>
    <row r="54618" spans="7:7">
      <c r="G54618" s="220"/>
    </row>
    <row r="54619" spans="7:7">
      <c r="G54619" s="220"/>
    </row>
    <row r="54620" spans="7:7">
      <c r="G54620" s="220"/>
    </row>
    <row r="54621" spans="7:7">
      <c r="G54621" s="220"/>
    </row>
    <row r="54622" spans="7:7">
      <c r="G54622" s="220"/>
    </row>
    <row r="54623" spans="7:7">
      <c r="G54623" s="220"/>
    </row>
    <row r="54624" spans="7:7">
      <c r="G54624" s="220"/>
    </row>
    <row r="54625" spans="7:7">
      <c r="G54625" s="220"/>
    </row>
    <row r="54626" spans="7:7">
      <c r="G54626" s="220"/>
    </row>
    <row r="54627" spans="7:7">
      <c r="G54627" s="220"/>
    </row>
    <row r="54628" spans="7:7">
      <c r="G54628" s="220"/>
    </row>
    <row r="54629" spans="7:7">
      <c r="G54629" s="220"/>
    </row>
    <row r="54630" spans="7:7">
      <c r="G54630" s="220"/>
    </row>
    <row r="54631" spans="7:7">
      <c r="G54631" s="220"/>
    </row>
    <row r="54632" spans="7:7">
      <c r="G54632" s="220"/>
    </row>
    <row r="54633" spans="7:7">
      <c r="G54633" s="220"/>
    </row>
    <row r="54634" spans="7:7">
      <c r="G54634" s="220"/>
    </row>
    <row r="54635" spans="7:7">
      <c r="G54635" s="220"/>
    </row>
    <row r="54636" spans="7:7">
      <c r="G54636" s="220"/>
    </row>
    <row r="54637" spans="7:7">
      <c r="G54637" s="220"/>
    </row>
    <row r="54638" spans="7:7">
      <c r="G54638" s="220"/>
    </row>
    <row r="54639" spans="7:7">
      <c r="G54639" s="220"/>
    </row>
    <row r="54640" spans="7:7">
      <c r="G54640" s="220"/>
    </row>
    <row r="54641" spans="7:7">
      <c r="G54641" s="220"/>
    </row>
    <row r="54642" spans="7:7">
      <c r="G54642" s="220"/>
    </row>
    <row r="54643" spans="7:7">
      <c r="G54643" s="220"/>
    </row>
    <row r="54644" spans="7:7">
      <c r="G54644" s="220"/>
    </row>
    <row r="54645" spans="7:7">
      <c r="G54645" s="220"/>
    </row>
    <row r="54646" spans="7:7">
      <c r="G54646" s="220"/>
    </row>
    <row r="54647" spans="7:7">
      <c r="G54647" s="220"/>
    </row>
    <row r="54648" spans="7:7">
      <c r="G54648" s="220"/>
    </row>
    <row r="54649" spans="7:7">
      <c r="G54649" s="220"/>
    </row>
    <row r="54650" spans="7:7">
      <c r="G54650" s="220"/>
    </row>
    <row r="54651" spans="7:7">
      <c r="G54651" s="220"/>
    </row>
    <row r="54652" spans="7:7">
      <c r="G54652" s="220"/>
    </row>
    <row r="54653" spans="7:7">
      <c r="G54653" s="220"/>
    </row>
    <row r="54654" spans="7:7">
      <c r="G54654" s="220"/>
    </row>
    <row r="54655" spans="7:7">
      <c r="G54655" s="220"/>
    </row>
    <row r="54656" spans="7:7">
      <c r="G54656" s="220"/>
    </row>
    <row r="54657" spans="7:7">
      <c r="G54657" s="220"/>
    </row>
    <row r="54658" spans="7:7">
      <c r="G54658" s="220"/>
    </row>
    <row r="54659" spans="7:7">
      <c r="G54659" s="220"/>
    </row>
    <row r="54660" spans="7:7">
      <c r="G54660" s="220"/>
    </row>
    <row r="54661" spans="7:7">
      <c r="G54661" s="220"/>
    </row>
    <row r="54662" spans="7:7">
      <c r="G54662" s="220"/>
    </row>
    <row r="54663" spans="7:7">
      <c r="G54663" s="220"/>
    </row>
    <row r="54664" spans="7:7">
      <c r="G54664" s="220"/>
    </row>
    <row r="54665" spans="7:7">
      <c r="G54665" s="220"/>
    </row>
    <row r="54666" spans="7:7">
      <c r="G54666" s="220"/>
    </row>
    <row r="54667" spans="7:7">
      <c r="G54667" s="220"/>
    </row>
    <row r="54668" spans="7:7">
      <c r="G54668" s="220"/>
    </row>
    <row r="54669" spans="7:7">
      <c r="G54669" s="220"/>
    </row>
    <row r="54670" spans="7:7">
      <c r="G54670" s="220"/>
    </row>
    <row r="54671" spans="7:7">
      <c r="G54671" s="220"/>
    </row>
    <row r="54672" spans="7:7">
      <c r="G54672" s="220"/>
    </row>
    <row r="54673" spans="7:7">
      <c r="G54673" s="220"/>
    </row>
    <row r="54674" spans="7:7">
      <c r="G54674" s="220"/>
    </row>
    <row r="54675" spans="7:7">
      <c r="G54675" s="220"/>
    </row>
    <row r="54676" spans="7:7">
      <c r="G54676" s="220"/>
    </row>
    <row r="54677" spans="7:7">
      <c r="G54677" s="220"/>
    </row>
    <row r="54678" spans="7:7">
      <c r="G54678" s="220"/>
    </row>
    <row r="54679" spans="7:7">
      <c r="G54679" s="220"/>
    </row>
    <row r="54680" spans="7:7">
      <c r="G54680" s="220"/>
    </row>
    <row r="54681" spans="7:7">
      <c r="G54681" s="220"/>
    </row>
    <row r="54682" spans="7:7">
      <c r="G54682" s="220"/>
    </row>
    <row r="54683" spans="7:7">
      <c r="G54683" s="220"/>
    </row>
    <row r="54684" spans="7:7">
      <c r="G54684" s="220"/>
    </row>
    <row r="54685" spans="7:7">
      <c r="G54685" s="220"/>
    </row>
    <row r="54686" spans="7:7">
      <c r="G54686" s="220"/>
    </row>
    <row r="54687" spans="7:7">
      <c r="G54687" s="220"/>
    </row>
    <row r="54688" spans="7:7">
      <c r="G54688" s="220"/>
    </row>
    <row r="54689" spans="7:7">
      <c r="G54689" s="220"/>
    </row>
    <row r="54690" spans="7:7">
      <c r="G54690" s="220"/>
    </row>
    <row r="54691" spans="7:7">
      <c r="G54691" s="220"/>
    </row>
    <row r="54692" spans="7:7">
      <c r="G54692" s="220"/>
    </row>
    <row r="54693" spans="7:7">
      <c r="G54693" s="220"/>
    </row>
    <row r="54694" spans="7:7">
      <c r="G54694" s="220"/>
    </row>
    <row r="54695" spans="7:7">
      <c r="G54695" s="220"/>
    </row>
    <row r="54696" spans="7:7">
      <c r="G54696" s="220"/>
    </row>
    <row r="54697" spans="7:7">
      <c r="G54697" s="220"/>
    </row>
    <row r="54698" spans="7:7">
      <c r="G54698" s="220"/>
    </row>
    <row r="54699" spans="7:7">
      <c r="G54699" s="220"/>
    </row>
    <row r="54700" spans="7:7">
      <c r="G54700" s="220"/>
    </row>
    <row r="54701" spans="7:7">
      <c r="G54701" s="220"/>
    </row>
    <row r="54702" spans="7:7">
      <c r="G54702" s="220"/>
    </row>
    <row r="54703" spans="7:7">
      <c r="G54703" s="220"/>
    </row>
    <row r="54704" spans="7:7">
      <c r="G54704" s="220"/>
    </row>
    <row r="54705" spans="7:7">
      <c r="G54705" s="220"/>
    </row>
    <row r="54706" spans="7:7">
      <c r="G54706" s="220"/>
    </row>
    <row r="54707" spans="7:7">
      <c r="G54707" s="220"/>
    </row>
    <row r="54708" spans="7:7">
      <c r="G54708" s="220"/>
    </row>
    <row r="54709" spans="7:7">
      <c r="G54709" s="220"/>
    </row>
    <row r="54710" spans="7:7">
      <c r="G54710" s="220"/>
    </row>
    <row r="54711" spans="7:7">
      <c r="G54711" s="220"/>
    </row>
    <row r="54712" spans="7:7">
      <c r="G54712" s="220"/>
    </row>
    <row r="54713" spans="7:7">
      <c r="G54713" s="220"/>
    </row>
    <row r="54714" spans="7:7">
      <c r="G54714" s="220"/>
    </row>
    <row r="54715" spans="7:7">
      <c r="G54715" s="220"/>
    </row>
    <row r="54716" spans="7:7">
      <c r="G54716" s="220"/>
    </row>
    <row r="54717" spans="7:7">
      <c r="G54717" s="220"/>
    </row>
    <row r="54718" spans="7:7">
      <c r="G54718" s="220"/>
    </row>
    <row r="54719" spans="7:7">
      <c r="G54719" s="220"/>
    </row>
    <row r="54720" spans="7:7">
      <c r="G54720" s="220"/>
    </row>
    <row r="54721" spans="7:7">
      <c r="G54721" s="220"/>
    </row>
    <row r="54722" spans="7:7">
      <c r="G54722" s="220"/>
    </row>
    <row r="54723" spans="7:7">
      <c r="G54723" s="220"/>
    </row>
    <row r="54724" spans="7:7">
      <c r="G54724" s="220"/>
    </row>
    <row r="54725" spans="7:7">
      <c r="G54725" s="220"/>
    </row>
    <row r="54726" spans="7:7">
      <c r="G54726" s="220"/>
    </row>
    <row r="54727" spans="7:7">
      <c r="G54727" s="220"/>
    </row>
    <row r="54728" spans="7:7">
      <c r="G54728" s="220"/>
    </row>
    <row r="54729" spans="7:7">
      <c r="G54729" s="220"/>
    </row>
    <row r="54730" spans="7:7">
      <c r="G54730" s="220"/>
    </row>
    <row r="54731" spans="7:7">
      <c r="G54731" s="220"/>
    </row>
    <row r="54732" spans="7:7">
      <c r="G54732" s="220"/>
    </row>
    <row r="54733" spans="7:7">
      <c r="G54733" s="220"/>
    </row>
    <row r="54734" spans="7:7">
      <c r="G54734" s="220"/>
    </row>
    <row r="54735" spans="7:7">
      <c r="G54735" s="220"/>
    </row>
    <row r="54736" spans="7:7">
      <c r="G54736" s="220"/>
    </row>
    <row r="54737" spans="7:7">
      <c r="G54737" s="220"/>
    </row>
    <row r="54738" spans="7:7">
      <c r="G54738" s="220"/>
    </row>
    <row r="54739" spans="7:7">
      <c r="G54739" s="220"/>
    </row>
    <row r="54740" spans="7:7">
      <c r="G54740" s="220"/>
    </row>
    <row r="54741" spans="7:7">
      <c r="G54741" s="220"/>
    </row>
    <row r="54742" spans="7:7">
      <c r="G54742" s="220"/>
    </row>
    <row r="54743" spans="7:7">
      <c r="G54743" s="220"/>
    </row>
    <row r="54744" spans="7:7">
      <c r="G54744" s="220"/>
    </row>
    <row r="54745" spans="7:7">
      <c r="G54745" s="220"/>
    </row>
    <row r="54746" spans="7:7">
      <c r="G54746" s="220"/>
    </row>
    <row r="54747" spans="7:7">
      <c r="G54747" s="220"/>
    </row>
    <row r="54748" spans="7:7">
      <c r="G54748" s="220"/>
    </row>
    <row r="54749" spans="7:7">
      <c r="G54749" s="220"/>
    </row>
    <row r="54750" spans="7:7">
      <c r="G54750" s="220"/>
    </row>
    <row r="54751" spans="7:7">
      <c r="G54751" s="220"/>
    </row>
    <row r="54752" spans="7:7">
      <c r="G54752" s="220"/>
    </row>
    <row r="54753" spans="7:7">
      <c r="G54753" s="220"/>
    </row>
    <row r="54754" spans="7:7">
      <c r="G54754" s="220"/>
    </row>
    <row r="54755" spans="7:7">
      <c r="G54755" s="220"/>
    </row>
    <row r="54756" spans="7:7">
      <c r="G54756" s="220"/>
    </row>
    <row r="54757" spans="7:7">
      <c r="G54757" s="220"/>
    </row>
    <row r="54758" spans="7:7">
      <c r="G54758" s="220"/>
    </row>
    <row r="54759" spans="7:7">
      <c r="G54759" s="220"/>
    </row>
    <row r="54760" spans="7:7">
      <c r="G54760" s="220"/>
    </row>
    <row r="54761" spans="7:7">
      <c r="G54761" s="220"/>
    </row>
    <row r="54762" spans="7:7">
      <c r="G54762" s="220"/>
    </row>
    <row r="54763" spans="7:7">
      <c r="G54763" s="220"/>
    </row>
    <row r="54764" spans="7:7">
      <c r="G54764" s="220"/>
    </row>
    <row r="54765" spans="7:7">
      <c r="G54765" s="220"/>
    </row>
    <row r="54766" spans="7:7">
      <c r="G54766" s="220"/>
    </row>
    <row r="54767" spans="7:7">
      <c r="G54767" s="220"/>
    </row>
    <row r="54768" spans="7:7">
      <c r="G54768" s="220"/>
    </row>
    <row r="54769" spans="7:7">
      <c r="G54769" s="220"/>
    </row>
    <row r="54770" spans="7:7">
      <c r="G54770" s="220"/>
    </row>
    <row r="54771" spans="7:7">
      <c r="G54771" s="220"/>
    </row>
    <row r="54772" spans="7:7">
      <c r="G54772" s="220"/>
    </row>
    <row r="54773" spans="7:7">
      <c r="G54773" s="220"/>
    </row>
    <row r="54774" spans="7:7">
      <c r="G54774" s="220"/>
    </row>
    <row r="54775" spans="7:7">
      <c r="G54775" s="220"/>
    </row>
    <row r="54776" spans="7:7">
      <c r="G54776" s="220"/>
    </row>
    <row r="54777" spans="7:7">
      <c r="G54777" s="220"/>
    </row>
    <row r="54778" spans="7:7">
      <c r="G54778" s="220"/>
    </row>
    <row r="54779" spans="7:7">
      <c r="G54779" s="220"/>
    </row>
    <row r="54780" spans="7:7">
      <c r="G54780" s="220"/>
    </row>
    <row r="54781" spans="7:7">
      <c r="G54781" s="220"/>
    </row>
    <row r="54782" spans="7:7">
      <c r="G54782" s="220"/>
    </row>
    <row r="54783" spans="7:7">
      <c r="G54783" s="220"/>
    </row>
    <row r="54784" spans="7:7">
      <c r="G54784" s="220"/>
    </row>
    <row r="54785" spans="7:7">
      <c r="G54785" s="220"/>
    </row>
    <row r="54786" spans="7:7">
      <c r="G54786" s="220"/>
    </row>
    <row r="54787" spans="7:7">
      <c r="G54787" s="220"/>
    </row>
    <row r="54788" spans="7:7">
      <c r="G54788" s="220"/>
    </row>
    <row r="54789" spans="7:7">
      <c r="G54789" s="220"/>
    </row>
    <row r="54790" spans="7:7">
      <c r="G54790" s="220"/>
    </row>
    <row r="54791" spans="7:7">
      <c r="G54791" s="220"/>
    </row>
    <row r="54792" spans="7:7">
      <c r="G54792" s="220"/>
    </row>
    <row r="54793" spans="7:7">
      <c r="G54793" s="220"/>
    </row>
    <row r="54794" spans="7:7">
      <c r="G54794" s="220"/>
    </row>
    <row r="54795" spans="7:7">
      <c r="G54795" s="220"/>
    </row>
    <row r="54796" spans="7:7">
      <c r="G54796" s="220"/>
    </row>
    <row r="54797" spans="7:7">
      <c r="G54797" s="220"/>
    </row>
    <row r="54798" spans="7:7">
      <c r="G54798" s="220"/>
    </row>
    <row r="54799" spans="7:7">
      <c r="G54799" s="220"/>
    </row>
    <row r="54800" spans="7:7">
      <c r="G54800" s="220"/>
    </row>
    <row r="54801" spans="7:7">
      <c r="G54801" s="220"/>
    </row>
    <row r="54802" spans="7:7">
      <c r="G54802" s="220"/>
    </row>
    <row r="54803" spans="7:7">
      <c r="G54803" s="220"/>
    </row>
    <row r="54804" spans="7:7">
      <c r="G54804" s="220"/>
    </row>
    <row r="54805" spans="7:7">
      <c r="G54805" s="220"/>
    </row>
    <row r="54806" spans="7:7">
      <c r="G54806" s="220"/>
    </row>
    <row r="54807" spans="7:7">
      <c r="G54807" s="220"/>
    </row>
    <row r="54808" spans="7:7">
      <c r="G54808" s="220"/>
    </row>
    <row r="54809" spans="7:7">
      <c r="G54809" s="220"/>
    </row>
    <row r="54810" spans="7:7">
      <c r="G54810" s="220"/>
    </row>
    <row r="54811" spans="7:7">
      <c r="G54811" s="220"/>
    </row>
    <row r="54812" spans="7:7">
      <c r="G54812" s="220"/>
    </row>
    <row r="54813" spans="7:7">
      <c r="G54813" s="220"/>
    </row>
    <row r="54814" spans="7:7">
      <c r="G54814" s="220"/>
    </row>
    <row r="54815" spans="7:7">
      <c r="G54815" s="220"/>
    </row>
    <row r="54816" spans="7:7">
      <c r="G54816" s="220"/>
    </row>
    <row r="54817" spans="7:7">
      <c r="G54817" s="220"/>
    </row>
    <row r="54818" spans="7:7">
      <c r="G54818" s="220"/>
    </row>
    <row r="54819" spans="7:7">
      <c r="G54819" s="220"/>
    </row>
    <row r="54820" spans="7:7">
      <c r="G54820" s="220"/>
    </row>
    <row r="54821" spans="7:7">
      <c r="G54821" s="220"/>
    </row>
    <row r="54822" spans="7:7">
      <c r="G54822" s="220"/>
    </row>
    <row r="54823" spans="7:7">
      <c r="G54823" s="220"/>
    </row>
    <row r="54824" spans="7:7">
      <c r="G54824" s="220"/>
    </row>
    <row r="54825" spans="7:7">
      <c r="G54825" s="220"/>
    </row>
    <row r="54826" spans="7:7">
      <c r="G54826" s="220"/>
    </row>
    <row r="54827" spans="7:7">
      <c r="G54827" s="220"/>
    </row>
    <row r="54828" spans="7:7">
      <c r="G54828" s="220"/>
    </row>
    <row r="54829" spans="7:7">
      <c r="G54829" s="220"/>
    </row>
    <row r="54830" spans="7:7">
      <c r="G54830" s="220"/>
    </row>
    <row r="54831" spans="7:7">
      <c r="G54831" s="220"/>
    </row>
    <row r="54832" spans="7:7">
      <c r="G54832" s="220"/>
    </row>
    <row r="54833" spans="7:7">
      <c r="G54833" s="220"/>
    </row>
    <row r="54834" spans="7:7">
      <c r="G54834" s="220"/>
    </row>
    <row r="54835" spans="7:7">
      <c r="G54835" s="220"/>
    </row>
    <row r="54836" spans="7:7">
      <c r="G54836" s="220"/>
    </row>
    <row r="54837" spans="7:7">
      <c r="G54837" s="220"/>
    </row>
    <row r="54838" spans="7:7">
      <c r="G54838" s="220"/>
    </row>
    <row r="54839" spans="7:7">
      <c r="G54839" s="220"/>
    </row>
    <row r="54840" spans="7:7">
      <c r="G54840" s="220"/>
    </row>
    <row r="54841" spans="7:7">
      <c r="G54841" s="220"/>
    </row>
    <row r="54842" spans="7:7">
      <c r="G54842" s="220"/>
    </row>
    <row r="54843" spans="7:7">
      <c r="G54843" s="220"/>
    </row>
    <row r="54844" spans="7:7">
      <c r="G54844" s="220"/>
    </row>
    <row r="54845" spans="7:7">
      <c r="G54845" s="220"/>
    </row>
    <row r="54846" spans="7:7">
      <c r="G54846" s="220"/>
    </row>
    <row r="54847" spans="7:7">
      <c r="G54847" s="220"/>
    </row>
    <row r="54848" spans="7:7">
      <c r="G54848" s="220"/>
    </row>
    <row r="54849" spans="7:7">
      <c r="G54849" s="220"/>
    </row>
    <row r="54850" spans="7:7">
      <c r="G54850" s="220"/>
    </row>
    <row r="54851" spans="7:7">
      <c r="G54851" s="220"/>
    </row>
    <row r="54852" spans="7:7">
      <c r="G54852" s="220"/>
    </row>
    <row r="54853" spans="7:7">
      <c r="G54853" s="220"/>
    </row>
    <row r="54854" spans="7:7">
      <c r="G54854" s="220"/>
    </row>
    <row r="54855" spans="7:7">
      <c r="G54855" s="220"/>
    </row>
    <row r="54856" spans="7:7">
      <c r="G54856" s="220"/>
    </row>
    <row r="54857" spans="7:7">
      <c r="G54857" s="220"/>
    </row>
    <row r="54858" spans="7:7">
      <c r="G54858" s="220"/>
    </row>
    <row r="54859" spans="7:7">
      <c r="G54859" s="220"/>
    </row>
    <row r="54860" spans="7:7">
      <c r="G54860" s="220"/>
    </row>
    <row r="54861" spans="7:7">
      <c r="G54861" s="220"/>
    </row>
    <row r="54862" spans="7:7">
      <c r="G54862" s="220"/>
    </row>
    <row r="54863" spans="7:7">
      <c r="G54863" s="220"/>
    </row>
    <row r="54864" spans="7:7">
      <c r="G54864" s="220"/>
    </row>
    <row r="54865" spans="7:7">
      <c r="G54865" s="220"/>
    </row>
    <row r="54866" spans="7:7">
      <c r="G54866" s="220"/>
    </row>
    <row r="54867" spans="7:7">
      <c r="G54867" s="220"/>
    </row>
    <row r="54868" spans="7:7">
      <c r="G54868" s="220"/>
    </row>
    <row r="54869" spans="7:7">
      <c r="G54869" s="220"/>
    </row>
    <row r="54870" spans="7:7">
      <c r="G54870" s="220"/>
    </row>
    <row r="54871" spans="7:7">
      <c r="G54871" s="220"/>
    </row>
    <row r="54872" spans="7:7">
      <c r="G54872" s="220"/>
    </row>
    <row r="54873" spans="7:7">
      <c r="G54873" s="220"/>
    </row>
    <row r="54874" spans="7:7">
      <c r="G54874" s="220"/>
    </row>
    <row r="54875" spans="7:7">
      <c r="G54875" s="220"/>
    </row>
    <row r="54876" spans="7:7">
      <c r="G54876" s="220"/>
    </row>
    <row r="54877" spans="7:7">
      <c r="G54877" s="220"/>
    </row>
    <row r="54878" spans="7:7">
      <c r="G54878" s="220"/>
    </row>
    <row r="54879" spans="7:7">
      <c r="G54879" s="220"/>
    </row>
    <row r="54880" spans="7:7">
      <c r="G54880" s="220"/>
    </row>
    <row r="54881" spans="7:7">
      <c r="G54881" s="220"/>
    </row>
    <row r="54882" spans="7:7">
      <c r="G54882" s="220"/>
    </row>
    <row r="54883" spans="7:7">
      <c r="G54883" s="220"/>
    </row>
    <row r="54884" spans="7:7">
      <c r="G54884" s="220"/>
    </row>
    <row r="54885" spans="7:7">
      <c r="G54885" s="220"/>
    </row>
    <row r="54886" spans="7:7">
      <c r="G54886" s="220"/>
    </row>
    <row r="54887" spans="7:7">
      <c r="G54887" s="220"/>
    </row>
    <row r="54888" spans="7:7">
      <c r="G54888" s="220"/>
    </row>
    <row r="54889" spans="7:7">
      <c r="G54889" s="220"/>
    </row>
    <row r="54890" spans="7:7">
      <c r="G54890" s="220"/>
    </row>
    <row r="54891" spans="7:7">
      <c r="G54891" s="220"/>
    </row>
    <row r="54892" spans="7:7">
      <c r="G54892" s="220"/>
    </row>
    <row r="54893" spans="7:7">
      <c r="G54893" s="220"/>
    </row>
    <row r="54894" spans="7:7">
      <c r="G54894" s="220"/>
    </row>
    <row r="54895" spans="7:7">
      <c r="G54895" s="220"/>
    </row>
    <row r="54896" spans="7:7">
      <c r="G54896" s="220"/>
    </row>
    <row r="54897" spans="7:7">
      <c r="G54897" s="220"/>
    </row>
    <row r="54898" spans="7:7">
      <c r="G54898" s="220"/>
    </row>
    <row r="54899" spans="7:7">
      <c r="G54899" s="220"/>
    </row>
    <row r="54900" spans="7:7">
      <c r="G54900" s="220"/>
    </row>
    <row r="54901" spans="7:7">
      <c r="G54901" s="220"/>
    </row>
    <row r="54902" spans="7:7">
      <c r="G54902" s="220"/>
    </row>
    <row r="54903" spans="7:7">
      <c r="G54903" s="220"/>
    </row>
    <row r="54904" spans="7:7">
      <c r="G54904" s="220"/>
    </row>
    <row r="54905" spans="7:7">
      <c r="G54905" s="220"/>
    </row>
    <row r="54906" spans="7:7">
      <c r="G54906" s="220"/>
    </row>
    <row r="54907" spans="7:7">
      <c r="G54907" s="220"/>
    </row>
    <row r="54908" spans="7:7">
      <c r="G54908" s="220"/>
    </row>
    <row r="54909" spans="7:7">
      <c r="G54909" s="220"/>
    </row>
    <row r="54910" spans="7:7">
      <c r="G54910" s="220"/>
    </row>
    <row r="54911" spans="7:7">
      <c r="G54911" s="220"/>
    </row>
    <row r="54912" spans="7:7">
      <c r="G54912" s="220"/>
    </row>
    <row r="54913" spans="7:7">
      <c r="G54913" s="220"/>
    </row>
    <row r="54914" spans="7:7">
      <c r="G54914" s="220"/>
    </row>
    <row r="54915" spans="7:7">
      <c r="G54915" s="220"/>
    </row>
    <row r="54916" spans="7:7">
      <c r="G54916" s="220"/>
    </row>
    <row r="54917" spans="7:7">
      <c r="G54917" s="220"/>
    </row>
    <row r="54918" spans="7:7">
      <c r="G54918" s="220"/>
    </row>
    <row r="54919" spans="7:7">
      <c r="G54919" s="220"/>
    </row>
    <row r="54920" spans="7:7">
      <c r="G54920" s="220"/>
    </row>
    <row r="54921" spans="7:7">
      <c r="G54921" s="220"/>
    </row>
    <row r="54922" spans="7:7">
      <c r="G54922" s="220"/>
    </row>
    <row r="54923" spans="7:7">
      <c r="G54923" s="220"/>
    </row>
    <row r="54924" spans="7:7">
      <c r="G54924" s="220"/>
    </row>
    <row r="54925" spans="7:7">
      <c r="G54925" s="220"/>
    </row>
    <row r="54926" spans="7:7">
      <c r="G54926" s="220"/>
    </row>
    <row r="54927" spans="7:7">
      <c r="G54927" s="220"/>
    </row>
    <row r="54928" spans="7:7">
      <c r="G54928" s="220"/>
    </row>
    <row r="54929" spans="7:7">
      <c r="G54929" s="220"/>
    </row>
    <row r="54930" spans="7:7">
      <c r="G54930" s="220"/>
    </row>
    <row r="54931" spans="7:7">
      <c r="G54931" s="220"/>
    </row>
    <row r="54932" spans="7:7">
      <c r="G54932" s="220"/>
    </row>
    <row r="54933" spans="7:7">
      <c r="G54933" s="220"/>
    </row>
    <row r="54934" spans="7:7">
      <c r="G54934" s="220"/>
    </row>
    <row r="54935" spans="7:7">
      <c r="G54935" s="220"/>
    </row>
    <row r="54936" spans="7:7">
      <c r="G54936" s="220"/>
    </row>
    <row r="54937" spans="7:7">
      <c r="G54937" s="220"/>
    </row>
    <row r="54938" spans="7:7">
      <c r="G54938" s="220"/>
    </row>
    <row r="54939" spans="7:7">
      <c r="G54939" s="220"/>
    </row>
    <row r="54940" spans="7:7">
      <c r="G54940" s="220"/>
    </row>
    <row r="54941" spans="7:7">
      <c r="G54941" s="220"/>
    </row>
    <row r="54942" spans="7:7">
      <c r="G54942" s="220"/>
    </row>
    <row r="54943" spans="7:7">
      <c r="G54943" s="220"/>
    </row>
    <row r="54944" spans="7:7">
      <c r="G54944" s="220"/>
    </row>
    <row r="54945" spans="7:7">
      <c r="G54945" s="220"/>
    </row>
    <row r="54946" spans="7:7">
      <c r="G54946" s="220"/>
    </row>
    <row r="54947" spans="7:7">
      <c r="G54947" s="220"/>
    </row>
    <row r="54948" spans="7:7">
      <c r="G54948" s="220"/>
    </row>
    <row r="54949" spans="7:7">
      <c r="G54949" s="220"/>
    </row>
    <row r="54950" spans="7:7">
      <c r="G54950" s="220"/>
    </row>
    <row r="54951" spans="7:7">
      <c r="G54951" s="220"/>
    </row>
    <row r="54952" spans="7:7">
      <c r="G54952" s="220"/>
    </row>
    <row r="54953" spans="7:7">
      <c r="G54953" s="220"/>
    </row>
    <row r="54954" spans="7:7">
      <c r="G54954" s="220"/>
    </row>
    <row r="54955" spans="7:7">
      <c r="G54955" s="220"/>
    </row>
    <row r="54956" spans="7:7">
      <c r="G54956" s="220"/>
    </row>
    <row r="54957" spans="7:7">
      <c r="G54957" s="220"/>
    </row>
    <row r="54958" spans="7:7">
      <c r="G54958" s="220"/>
    </row>
    <row r="54959" spans="7:7">
      <c r="G54959" s="220"/>
    </row>
    <row r="54960" spans="7:7">
      <c r="G54960" s="220"/>
    </row>
    <row r="54961" spans="7:7">
      <c r="G54961" s="220"/>
    </row>
    <row r="54962" spans="7:7">
      <c r="G54962" s="220"/>
    </row>
    <row r="54963" spans="7:7">
      <c r="G54963" s="220"/>
    </row>
    <row r="54964" spans="7:7">
      <c r="G54964" s="220"/>
    </row>
    <row r="54965" spans="7:7">
      <c r="G54965" s="220"/>
    </row>
    <row r="54966" spans="7:7">
      <c r="G54966" s="220"/>
    </row>
    <row r="54967" spans="7:7">
      <c r="G54967" s="220"/>
    </row>
    <row r="54968" spans="7:7">
      <c r="G54968" s="220"/>
    </row>
    <row r="54969" spans="7:7">
      <c r="G54969" s="220"/>
    </row>
    <row r="54970" spans="7:7">
      <c r="G54970" s="220"/>
    </row>
    <row r="54971" spans="7:7">
      <c r="G54971" s="220"/>
    </row>
    <row r="54972" spans="7:7">
      <c r="G54972" s="220"/>
    </row>
    <row r="54973" spans="7:7">
      <c r="G54973" s="220"/>
    </row>
    <row r="54974" spans="7:7">
      <c r="G54974" s="220"/>
    </row>
    <row r="54975" spans="7:7">
      <c r="G54975" s="220"/>
    </row>
    <row r="54976" spans="7:7">
      <c r="G54976" s="220"/>
    </row>
    <row r="54977" spans="7:7">
      <c r="G54977" s="220"/>
    </row>
    <row r="54978" spans="7:7">
      <c r="G54978" s="220"/>
    </row>
    <row r="54979" spans="7:7">
      <c r="G54979" s="220"/>
    </row>
    <row r="54980" spans="7:7">
      <c r="G54980" s="220"/>
    </row>
    <row r="54981" spans="7:7">
      <c r="G54981" s="220"/>
    </row>
    <row r="54982" spans="7:7">
      <c r="G54982" s="220"/>
    </row>
    <row r="54983" spans="7:7">
      <c r="G54983" s="220"/>
    </row>
    <row r="54984" spans="7:7">
      <c r="G54984" s="220"/>
    </row>
    <row r="54985" spans="7:7">
      <c r="G54985" s="220"/>
    </row>
    <row r="54986" spans="7:7">
      <c r="G54986" s="220"/>
    </row>
    <row r="54987" spans="7:7">
      <c r="G54987" s="220"/>
    </row>
    <row r="54988" spans="7:7">
      <c r="G54988" s="220"/>
    </row>
    <row r="54989" spans="7:7">
      <c r="G54989" s="220"/>
    </row>
    <row r="54990" spans="7:7">
      <c r="G54990" s="220"/>
    </row>
    <row r="54991" spans="7:7">
      <c r="G54991" s="220"/>
    </row>
    <row r="54992" spans="7:7">
      <c r="G54992" s="220"/>
    </row>
    <row r="54993" spans="7:7">
      <c r="G54993" s="220"/>
    </row>
    <row r="54994" spans="7:7">
      <c r="G54994" s="220"/>
    </row>
    <row r="54995" spans="7:7">
      <c r="G54995" s="220"/>
    </row>
    <row r="54996" spans="7:7">
      <c r="G54996" s="220"/>
    </row>
    <row r="54997" spans="7:7">
      <c r="G54997" s="220"/>
    </row>
    <row r="54998" spans="7:7">
      <c r="G54998" s="220"/>
    </row>
    <row r="54999" spans="7:7">
      <c r="G54999" s="220"/>
    </row>
    <row r="55000" spans="7:7">
      <c r="G55000" s="220"/>
    </row>
    <row r="55001" spans="7:7">
      <c r="G55001" s="220"/>
    </row>
    <row r="55002" spans="7:7">
      <c r="G55002" s="220"/>
    </row>
    <row r="55003" spans="7:7">
      <c r="G55003" s="220"/>
    </row>
    <row r="55004" spans="7:7">
      <c r="G55004" s="220"/>
    </row>
    <row r="55005" spans="7:7">
      <c r="G55005" s="220"/>
    </row>
    <row r="55006" spans="7:7">
      <c r="G55006" s="220"/>
    </row>
    <row r="55007" spans="7:7">
      <c r="G55007" s="220"/>
    </row>
    <row r="55008" spans="7:7">
      <c r="G55008" s="220"/>
    </row>
    <row r="55009" spans="7:7">
      <c r="G55009" s="220"/>
    </row>
    <row r="55010" spans="7:7">
      <c r="G55010" s="220"/>
    </row>
    <row r="55011" spans="7:7">
      <c r="G55011" s="220"/>
    </row>
    <row r="55012" spans="7:7">
      <c r="G55012" s="220"/>
    </row>
    <row r="55013" spans="7:7">
      <c r="G55013" s="220"/>
    </row>
    <row r="55014" spans="7:7">
      <c r="G55014" s="220"/>
    </row>
    <row r="55015" spans="7:7">
      <c r="G55015" s="220"/>
    </row>
    <row r="55016" spans="7:7">
      <c r="G55016" s="220"/>
    </row>
    <row r="55017" spans="7:7">
      <c r="G55017" s="220"/>
    </row>
    <row r="55018" spans="7:7">
      <c r="G55018" s="220"/>
    </row>
    <row r="55019" spans="7:7">
      <c r="G55019" s="220"/>
    </row>
    <row r="55020" spans="7:7">
      <c r="G55020" s="220"/>
    </row>
    <row r="55021" spans="7:7">
      <c r="G55021" s="220"/>
    </row>
    <row r="55022" spans="7:7">
      <c r="G55022" s="220"/>
    </row>
    <row r="55023" spans="7:7">
      <c r="G55023" s="220"/>
    </row>
    <row r="55024" spans="7:7">
      <c r="G55024" s="220"/>
    </row>
    <row r="55025" spans="7:7">
      <c r="G55025" s="220"/>
    </row>
    <row r="55026" spans="7:7">
      <c r="G55026" s="220"/>
    </row>
    <row r="55027" spans="7:7">
      <c r="G55027" s="220"/>
    </row>
    <row r="55028" spans="7:7">
      <c r="G55028" s="220"/>
    </row>
    <row r="55029" spans="7:7">
      <c r="G55029" s="220"/>
    </row>
    <row r="55030" spans="7:7">
      <c r="G55030" s="220"/>
    </row>
    <row r="55031" spans="7:7">
      <c r="G55031" s="220"/>
    </row>
    <row r="55032" spans="7:7">
      <c r="G55032" s="220"/>
    </row>
    <row r="55033" spans="7:7">
      <c r="G55033" s="220"/>
    </row>
    <row r="55034" spans="7:7">
      <c r="G55034" s="220"/>
    </row>
    <row r="55035" spans="7:7">
      <c r="G55035" s="220"/>
    </row>
    <row r="55036" spans="7:7">
      <c r="G55036" s="220"/>
    </row>
    <row r="55037" spans="7:7">
      <c r="G55037" s="220"/>
    </row>
    <row r="55038" spans="7:7">
      <c r="G55038" s="220"/>
    </row>
    <row r="55039" spans="7:7">
      <c r="G55039" s="220"/>
    </row>
    <row r="55040" spans="7:7">
      <c r="G55040" s="220"/>
    </row>
    <row r="55041" spans="7:7">
      <c r="G55041" s="220"/>
    </row>
    <row r="55042" spans="7:7">
      <c r="G55042" s="220"/>
    </row>
    <row r="55043" spans="7:7">
      <c r="G55043" s="220"/>
    </row>
    <row r="55044" spans="7:7">
      <c r="G55044" s="220"/>
    </row>
    <row r="55045" spans="7:7">
      <c r="G55045" s="220"/>
    </row>
    <row r="55046" spans="7:7">
      <c r="G55046" s="220"/>
    </row>
    <row r="55047" spans="7:7">
      <c r="G55047" s="220"/>
    </row>
    <row r="55048" spans="7:7">
      <c r="G55048" s="220"/>
    </row>
    <row r="55049" spans="7:7">
      <c r="G55049" s="220"/>
    </row>
    <row r="55050" spans="7:7">
      <c r="G55050" s="220"/>
    </row>
    <row r="55051" spans="7:7">
      <c r="G55051" s="220"/>
    </row>
    <row r="55052" spans="7:7">
      <c r="G55052" s="220"/>
    </row>
    <row r="55053" spans="7:7">
      <c r="G55053" s="220"/>
    </row>
    <row r="55054" spans="7:7">
      <c r="G55054" s="220"/>
    </row>
    <row r="55055" spans="7:7">
      <c r="G55055" s="220"/>
    </row>
    <row r="55056" spans="7:7">
      <c r="G55056" s="220"/>
    </row>
    <row r="55057" spans="7:7">
      <c r="G55057" s="220"/>
    </row>
    <row r="55058" spans="7:7">
      <c r="G55058" s="220"/>
    </row>
    <row r="55059" spans="7:7">
      <c r="G55059" s="220"/>
    </row>
    <row r="55060" spans="7:7">
      <c r="G55060" s="220"/>
    </row>
    <row r="55061" spans="7:7">
      <c r="G55061" s="220"/>
    </row>
    <row r="55062" spans="7:7">
      <c r="G55062" s="220"/>
    </row>
    <row r="55063" spans="7:7">
      <c r="G55063" s="220"/>
    </row>
    <row r="55064" spans="7:7">
      <c r="G55064" s="220"/>
    </row>
    <row r="55065" spans="7:7">
      <c r="G55065" s="220"/>
    </row>
    <row r="55066" spans="7:7">
      <c r="G55066" s="220"/>
    </row>
    <row r="55067" spans="7:7">
      <c r="G55067" s="220"/>
    </row>
    <row r="55068" spans="7:7">
      <c r="G55068" s="220"/>
    </row>
    <row r="55069" spans="7:7">
      <c r="G55069" s="220"/>
    </row>
    <row r="55070" spans="7:7">
      <c r="G55070" s="220"/>
    </row>
    <row r="55071" spans="7:7">
      <c r="G55071" s="220"/>
    </row>
    <row r="55072" spans="7:7">
      <c r="G55072" s="220"/>
    </row>
    <row r="55073" spans="7:7">
      <c r="G55073" s="220"/>
    </row>
    <row r="55074" spans="7:7">
      <c r="G55074" s="220"/>
    </row>
    <row r="55075" spans="7:7">
      <c r="G55075" s="220"/>
    </row>
    <row r="55076" spans="7:7">
      <c r="G55076" s="220"/>
    </row>
    <row r="55077" spans="7:7">
      <c r="G55077" s="220"/>
    </row>
    <row r="55078" spans="7:7">
      <c r="G55078" s="220"/>
    </row>
    <row r="55079" spans="7:7">
      <c r="G55079" s="220"/>
    </row>
    <row r="55080" spans="7:7">
      <c r="G55080" s="220"/>
    </row>
    <row r="55081" spans="7:7">
      <c r="G55081" s="220"/>
    </row>
    <row r="55082" spans="7:7">
      <c r="G55082" s="220"/>
    </row>
    <row r="55083" spans="7:7">
      <c r="G55083" s="220"/>
    </row>
    <row r="55084" spans="7:7">
      <c r="G55084" s="220"/>
    </row>
    <row r="55085" spans="7:7">
      <c r="G55085" s="220"/>
    </row>
    <row r="55086" spans="7:7">
      <c r="G55086" s="220"/>
    </row>
    <row r="55087" spans="7:7">
      <c r="G55087" s="220"/>
    </row>
    <row r="55088" spans="7:7">
      <c r="G55088" s="220"/>
    </row>
    <row r="55089" spans="7:7">
      <c r="G55089" s="220"/>
    </row>
    <row r="55090" spans="7:7">
      <c r="G55090" s="220"/>
    </row>
    <row r="55091" spans="7:7">
      <c r="G55091" s="220"/>
    </row>
    <row r="55092" spans="7:7">
      <c r="G55092" s="220"/>
    </row>
    <row r="55093" spans="7:7">
      <c r="G55093" s="220"/>
    </row>
    <row r="55094" spans="7:7">
      <c r="G55094" s="220"/>
    </row>
    <row r="55095" spans="7:7">
      <c r="G55095" s="220"/>
    </row>
    <row r="55096" spans="7:7">
      <c r="G55096" s="220"/>
    </row>
    <row r="55097" spans="7:7">
      <c r="G55097" s="220"/>
    </row>
    <row r="55098" spans="7:7">
      <c r="G55098" s="220"/>
    </row>
    <row r="55099" spans="7:7">
      <c r="G55099" s="220"/>
    </row>
    <row r="55100" spans="7:7">
      <c r="G55100" s="220"/>
    </row>
    <row r="55101" spans="7:7">
      <c r="G55101" s="220"/>
    </row>
    <row r="55102" spans="7:7">
      <c r="G55102" s="220"/>
    </row>
    <row r="55103" spans="7:7">
      <c r="G55103" s="220"/>
    </row>
    <row r="55104" spans="7:7">
      <c r="G55104" s="220"/>
    </row>
    <row r="55105" spans="7:7">
      <c r="G55105" s="220"/>
    </row>
    <row r="55106" spans="7:7">
      <c r="G55106" s="220"/>
    </row>
    <row r="55107" spans="7:7">
      <c r="G55107" s="220"/>
    </row>
    <row r="55108" spans="7:7">
      <c r="G55108" s="220"/>
    </row>
    <row r="55109" spans="7:7">
      <c r="G55109" s="220"/>
    </row>
    <row r="55110" spans="7:7">
      <c r="G55110" s="220"/>
    </row>
    <row r="55111" spans="7:7">
      <c r="G55111" s="220"/>
    </row>
    <row r="55112" spans="7:7">
      <c r="G55112" s="220"/>
    </row>
    <row r="55113" spans="7:7">
      <c r="G55113" s="220"/>
    </row>
    <row r="55114" spans="7:7">
      <c r="G55114" s="220"/>
    </row>
    <row r="55115" spans="7:7">
      <c r="G55115" s="220"/>
    </row>
    <row r="55116" spans="7:7">
      <c r="G55116" s="220"/>
    </row>
    <row r="55117" spans="7:7">
      <c r="G55117" s="220"/>
    </row>
    <row r="55118" spans="7:7">
      <c r="G55118" s="220"/>
    </row>
    <row r="55119" spans="7:7">
      <c r="G55119" s="220"/>
    </row>
    <row r="55120" spans="7:7">
      <c r="G55120" s="220"/>
    </row>
    <row r="55121" spans="7:7">
      <c r="G55121" s="220"/>
    </row>
    <row r="55122" spans="7:7">
      <c r="G55122" s="220"/>
    </row>
    <row r="55123" spans="7:7">
      <c r="G55123" s="220"/>
    </row>
    <row r="55124" spans="7:7">
      <c r="G55124" s="220"/>
    </row>
    <row r="55125" spans="7:7">
      <c r="G55125" s="220"/>
    </row>
    <row r="55126" spans="7:7">
      <c r="G55126" s="220"/>
    </row>
    <row r="55127" spans="7:7">
      <c r="G55127" s="220"/>
    </row>
    <row r="55128" spans="7:7">
      <c r="G55128" s="220"/>
    </row>
    <row r="55129" spans="7:7">
      <c r="G55129" s="220"/>
    </row>
    <row r="55130" spans="7:7">
      <c r="G55130" s="220"/>
    </row>
    <row r="55131" spans="7:7">
      <c r="G55131" s="220"/>
    </row>
    <row r="55132" spans="7:7">
      <c r="G55132" s="220"/>
    </row>
    <row r="55133" spans="7:7">
      <c r="G55133" s="220"/>
    </row>
    <row r="55134" spans="7:7">
      <c r="G55134" s="220"/>
    </row>
    <row r="55135" spans="7:7">
      <c r="G55135" s="220"/>
    </row>
    <row r="55136" spans="7:7">
      <c r="G55136" s="220"/>
    </row>
    <row r="55137" spans="7:7">
      <c r="G55137" s="220"/>
    </row>
    <row r="55138" spans="7:7">
      <c r="G55138" s="220"/>
    </row>
    <row r="55139" spans="7:7">
      <c r="G55139" s="220"/>
    </row>
    <row r="55140" spans="7:7">
      <c r="G55140" s="220"/>
    </row>
    <row r="55141" spans="7:7">
      <c r="G55141" s="220"/>
    </row>
    <row r="55142" spans="7:7">
      <c r="G55142" s="220"/>
    </row>
    <row r="55143" spans="7:7">
      <c r="G55143" s="220"/>
    </row>
    <row r="55144" spans="7:7">
      <c r="G55144" s="220"/>
    </row>
    <row r="55145" spans="7:7">
      <c r="G55145" s="220"/>
    </row>
    <row r="55146" spans="7:7">
      <c r="G55146" s="220"/>
    </row>
    <row r="55147" spans="7:7">
      <c r="G55147" s="220"/>
    </row>
    <row r="55148" spans="7:7">
      <c r="G55148" s="220"/>
    </row>
    <row r="55149" spans="7:7">
      <c r="G55149" s="220"/>
    </row>
    <row r="55150" spans="7:7">
      <c r="G55150" s="220"/>
    </row>
    <row r="55151" spans="7:7">
      <c r="G55151" s="220"/>
    </row>
    <row r="55152" spans="7:7">
      <c r="G55152" s="220"/>
    </row>
    <row r="55153" spans="7:7">
      <c r="G55153" s="220"/>
    </row>
    <row r="55154" spans="7:7">
      <c r="G55154" s="220"/>
    </row>
    <row r="55155" spans="7:7">
      <c r="G55155" s="220"/>
    </row>
    <row r="55156" spans="7:7">
      <c r="G55156" s="220"/>
    </row>
    <row r="55157" spans="7:7">
      <c r="G55157" s="220"/>
    </row>
    <row r="55158" spans="7:7">
      <c r="G55158" s="220"/>
    </row>
    <row r="55159" spans="7:7">
      <c r="G55159" s="220"/>
    </row>
    <row r="55160" spans="7:7">
      <c r="G55160" s="220"/>
    </row>
    <row r="55161" spans="7:7">
      <c r="G55161" s="220"/>
    </row>
    <row r="55162" spans="7:7">
      <c r="G55162" s="220"/>
    </row>
    <row r="55163" spans="7:7">
      <c r="G55163" s="220"/>
    </row>
    <row r="55164" spans="7:7">
      <c r="G55164" s="220"/>
    </row>
    <row r="55165" spans="7:7">
      <c r="G55165" s="220"/>
    </row>
    <row r="55166" spans="7:7">
      <c r="G55166" s="220"/>
    </row>
    <row r="55167" spans="7:7">
      <c r="G55167" s="220"/>
    </row>
    <row r="55168" spans="7:7">
      <c r="G55168" s="220"/>
    </row>
    <row r="55169" spans="7:7">
      <c r="G55169" s="220"/>
    </row>
    <row r="55170" spans="7:7">
      <c r="G55170" s="220"/>
    </row>
    <row r="55171" spans="7:7">
      <c r="G55171" s="220"/>
    </row>
    <row r="55172" spans="7:7">
      <c r="G55172" s="220"/>
    </row>
    <row r="55173" spans="7:7">
      <c r="G55173" s="220"/>
    </row>
    <row r="55174" spans="7:7">
      <c r="G55174" s="220"/>
    </row>
    <row r="55175" spans="7:7">
      <c r="G55175" s="220"/>
    </row>
    <row r="55176" spans="7:7">
      <c r="G55176" s="220"/>
    </row>
    <row r="55177" spans="7:7">
      <c r="G55177" s="220"/>
    </row>
    <row r="55178" spans="7:7">
      <c r="G55178" s="220"/>
    </row>
    <row r="55179" spans="7:7">
      <c r="G55179" s="220"/>
    </row>
    <row r="55180" spans="7:7">
      <c r="G55180" s="220"/>
    </row>
    <row r="55181" spans="7:7">
      <c r="G55181" s="220"/>
    </row>
    <row r="55182" spans="7:7">
      <c r="G55182" s="220"/>
    </row>
    <row r="55183" spans="7:7">
      <c r="G55183" s="220"/>
    </row>
    <row r="55184" spans="7:7">
      <c r="G55184" s="220"/>
    </row>
    <row r="55185" spans="7:7">
      <c r="G55185" s="220"/>
    </row>
    <row r="55186" spans="7:7">
      <c r="G55186" s="220"/>
    </row>
    <row r="55187" spans="7:7">
      <c r="G55187" s="220"/>
    </row>
    <row r="55188" spans="7:7">
      <c r="G55188" s="220"/>
    </row>
    <row r="55189" spans="7:7">
      <c r="G55189" s="220"/>
    </row>
    <row r="55190" spans="7:7">
      <c r="G55190" s="220"/>
    </row>
    <row r="55191" spans="7:7">
      <c r="G55191" s="220"/>
    </row>
    <row r="55192" spans="7:7">
      <c r="G55192" s="220"/>
    </row>
    <row r="55193" spans="7:7">
      <c r="G55193" s="220"/>
    </row>
    <row r="55194" spans="7:7">
      <c r="G55194" s="220"/>
    </row>
    <row r="55195" spans="7:7">
      <c r="G55195" s="220"/>
    </row>
    <row r="55196" spans="7:7">
      <c r="G55196" s="220"/>
    </row>
    <row r="55197" spans="7:7">
      <c r="G55197" s="220"/>
    </row>
    <row r="55198" spans="7:7">
      <c r="G55198" s="220"/>
    </row>
    <row r="55199" spans="7:7">
      <c r="G55199" s="220"/>
    </row>
    <row r="55200" spans="7:7">
      <c r="G55200" s="220"/>
    </row>
    <row r="55201" spans="7:7">
      <c r="G55201" s="220"/>
    </row>
    <row r="55202" spans="7:7">
      <c r="G55202" s="220"/>
    </row>
    <row r="55203" spans="7:7">
      <c r="G55203" s="220"/>
    </row>
    <row r="55204" spans="7:7">
      <c r="G55204" s="220"/>
    </row>
    <row r="55205" spans="7:7">
      <c r="G55205" s="220"/>
    </row>
    <row r="55206" spans="7:7">
      <c r="G55206" s="220"/>
    </row>
    <row r="55207" spans="7:7">
      <c r="G55207" s="220"/>
    </row>
    <row r="55208" spans="7:7">
      <c r="G55208" s="220"/>
    </row>
    <row r="55209" spans="7:7">
      <c r="G55209" s="220"/>
    </row>
    <row r="55210" spans="7:7">
      <c r="G55210" s="220"/>
    </row>
    <row r="55211" spans="7:7">
      <c r="G55211" s="220"/>
    </row>
    <row r="55212" spans="7:7">
      <c r="G55212" s="220"/>
    </row>
    <row r="55213" spans="7:7">
      <c r="G55213" s="220"/>
    </row>
    <row r="55214" spans="7:7">
      <c r="G55214" s="220"/>
    </row>
    <row r="55215" spans="7:7">
      <c r="G55215" s="220"/>
    </row>
    <row r="55216" spans="7:7">
      <c r="G55216" s="220"/>
    </row>
    <row r="55217" spans="7:7">
      <c r="G55217" s="220"/>
    </row>
    <row r="55218" spans="7:7">
      <c r="G55218" s="220"/>
    </row>
    <row r="55219" spans="7:7">
      <c r="G55219" s="220"/>
    </row>
    <row r="55220" spans="7:7">
      <c r="G55220" s="220"/>
    </row>
    <row r="55221" spans="7:7">
      <c r="G55221" s="220"/>
    </row>
    <row r="55222" spans="7:7">
      <c r="G55222" s="220"/>
    </row>
    <row r="55223" spans="7:7">
      <c r="G55223" s="220"/>
    </row>
    <row r="55224" spans="7:7">
      <c r="G55224" s="220"/>
    </row>
    <row r="55225" spans="7:7">
      <c r="G55225" s="220"/>
    </row>
    <row r="55226" spans="7:7">
      <c r="G55226" s="220"/>
    </row>
    <row r="55227" spans="7:7">
      <c r="G55227" s="220"/>
    </row>
    <row r="55228" spans="7:7">
      <c r="G55228" s="220"/>
    </row>
    <row r="55229" spans="7:7">
      <c r="G55229" s="220"/>
    </row>
    <row r="55230" spans="7:7">
      <c r="G55230" s="220"/>
    </row>
    <row r="55231" spans="7:7">
      <c r="G55231" s="220"/>
    </row>
    <row r="55232" spans="7:7">
      <c r="G55232" s="220"/>
    </row>
    <row r="55233" spans="7:7">
      <c r="G55233" s="220"/>
    </row>
    <row r="55234" spans="7:7">
      <c r="G55234" s="220"/>
    </row>
    <row r="55235" spans="7:7">
      <c r="G55235" s="220"/>
    </row>
    <row r="55236" spans="7:7">
      <c r="G55236" s="220"/>
    </row>
    <row r="55237" spans="7:7">
      <c r="G55237" s="220"/>
    </row>
    <row r="55238" spans="7:7">
      <c r="G55238" s="220"/>
    </row>
    <row r="55239" spans="7:7">
      <c r="G55239" s="220"/>
    </row>
    <row r="55240" spans="7:7">
      <c r="G55240" s="220"/>
    </row>
    <row r="55241" spans="7:7">
      <c r="G55241" s="220"/>
    </row>
    <row r="55242" spans="7:7">
      <c r="G55242" s="220"/>
    </row>
    <row r="55243" spans="7:7">
      <c r="G55243" s="220"/>
    </row>
    <row r="55244" spans="7:7">
      <c r="G55244" s="220"/>
    </row>
    <row r="55245" spans="7:7">
      <c r="G55245" s="220"/>
    </row>
    <row r="55246" spans="7:7">
      <c r="G55246" s="220"/>
    </row>
    <row r="55247" spans="7:7">
      <c r="G55247" s="220"/>
    </row>
    <row r="55248" spans="7:7">
      <c r="G55248" s="220"/>
    </row>
    <row r="55249" spans="7:7">
      <c r="G55249" s="220"/>
    </row>
    <row r="55250" spans="7:7">
      <c r="G55250" s="220"/>
    </row>
    <row r="55251" spans="7:7">
      <c r="G55251" s="220"/>
    </row>
    <row r="55252" spans="7:7">
      <c r="G55252" s="220"/>
    </row>
    <row r="55253" spans="7:7">
      <c r="G55253" s="220"/>
    </row>
    <row r="55254" spans="7:7">
      <c r="G55254" s="220"/>
    </row>
    <row r="55255" spans="7:7">
      <c r="G55255" s="220"/>
    </row>
    <row r="55256" spans="7:7">
      <c r="G55256" s="220"/>
    </row>
    <row r="55257" spans="7:7">
      <c r="G55257" s="220"/>
    </row>
    <row r="55258" spans="7:7">
      <c r="G55258" s="220"/>
    </row>
    <row r="55259" spans="7:7">
      <c r="G55259" s="220"/>
    </row>
    <row r="55260" spans="7:7">
      <c r="G55260" s="220"/>
    </row>
    <row r="55261" spans="7:7">
      <c r="G55261" s="220"/>
    </row>
    <row r="55262" spans="7:7">
      <c r="G55262" s="220"/>
    </row>
    <row r="55263" spans="7:7">
      <c r="G55263" s="220"/>
    </row>
    <row r="55264" spans="7:7">
      <c r="G55264" s="220"/>
    </row>
    <row r="55265" spans="7:7">
      <c r="G55265" s="220"/>
    </row>
    <row r="55266" spans="7:7">
      <c r="G55266" s="220"/>
    </row>
    <row r="55267" spans="7:7">
      <c r="G55267" s="220"/>
    </row>
    <row r="55268" spans="7:7">
      <c r="G55268" s="220"/>
    </row>
    <row r="55269" spans="7:7">
      <c r="G55269" s="220"/>
    </row>
    <row r="55270" spans="7:7">
      <c r="G55270" s="220"/>
    </row>
    <row r="55271" spans="7:7">
      <c r="G55271" s="220"/>
    </row>
    <row r="55272" spans="7:7">
      <c r="G55272" s="220"/>
    </row>
    <row r="55273" spans="7:7">
      <c r="G55273" s="220"/>
    </row>
    <row r="55274" spans="7:7">
      <c r="G55274" s="220"/>
    </row>
    <row r="55275" spans="7:7">
      <c r="G55275" s="220"/>
    </row>
    <row r="55276" spans="7:7">
      <c r="G55276" s="220"/>
    </row>
    <row r="55277" spans="7:7">
      <c r="G55277" s="220"/>
    </row>
    <row r="55278" spans="7:7">
      <c r="G55278" s="220"/>
    </row>
    <row r="55279" spans="7:7">
      <c r="G55279" s="220"/>
    </row>
    <row r="55280" spans="7:7">
      <c r="G55280" s="220"/>
    </row>
    <row r="55281" spans="7:7">
      <c r="G55281" s="220"/>
    </row>
    <row r="55282" spans="7:7">
      <c r="G55282" s="220"/>
    </row>
    <row r="55283" spans="7:7">
      <c r="G55283" s="220"/>
    </row>
    <row r="55284" spans="7:7">
      <c r="G55284" s="220"/>
    </row>
    <row r="55285" spans="7:7">
      <c r="G55285" s="220"/>
    </row>
    <row r="55286" spans="7:7">
      <c r="G55286" s="220"/>
    </row>
    <row r="55287" spans="7:7">
      <c r="G55287" s="220"/>
    </row>
    <row r="55288" spans="7:7">
      <c r="G55288" s="220"/>
    </row>
    <row r="55289" spans="7:7">
      <c r="G55289" s="220"/>
    </row>
    <row r="55290" spans="7:7">
      <c r="G55290" s="220"/>
    </row>
    <row r="55291" spans="7:7">
      <c r="G55291" s="220"/>
    </row>
    <row r="55292" spans="7:7">
      <c r="G55292" s="220"/>
    </row>
    <row r="55293" spans="7:7">
      <c r="G55293" s="220"/>
    </row>
    <row r="55294" spans="7:7">
      <c r="G55294" s="220"/>
    </row>
    <row r="55295" spans="7:7">
      <c r="G55295" s="220"/>
    </row>
    <row r="55296" spans="7:7">
      <c r="G55296" s="220"/>
    </row>
    <row r="55297" spans="7:7">
      <c r="G55297" s="220"/>
    </row>
    <row r="55298" spans="7:7">
      <c r="G55298" s="220"/>
    </row>
    <row r="55299" spans="7:7">
      <c r="G55299" s="220"/>
    </row>
    <row r="55300" spans="7:7">
      <c r="G55300" s="220"/>
    </row>
    <row r="55301" spans="7:7">
      <c r="G55301" s="220"/>
    </row>
    <row r="55302" spans="7:7">
      <c r="G55302" s="220"/>
    </row>
    <row r="55303" spans="7:7">
      <c r="G55303" s="220"/>
    </row>
    <row r="55304" spans="7:7">
      <c r="G55304" s="220"/>
    </row>
    <row r="55305" spans="7:7">
      <c r="G55305" s="220"/>
    </row>
    <row r="55306" spans="7:7">
      <c r="G55306" s="220"/>
    </row>
    <row r="55307" spans="7:7">
      <c r="G55307" s="220"/>
    </row>
    <row r="55308" spans="7:7">
      <c r="G55308" s="220"/>
    </row>
    <row r="55309" spans="7:7">
      <c r="G55309" s="220"/>
    </row>
    <row r="55310" spans="7:7">
      <c r="G55310" s="220"/>
    </row>
    <row r="55311" spans="7:7">
      <c r="G55311" s="220"/>
    </row>
    <row r="55312" spans="7:7">
      <c r="G55312" s="220"/>
    </row>
    <row r="55313" spans="7:7">
      <c r="G55313" s="220"/>
    </row>
    <row r="55314" spans="7:7">
      <c r="G55314" s="220"/>
    </row>
    <row r="55315" spans="7:7">
      <c r="G55315" s="220"/>
    </row>
    <row r="55316" spans="7:7">
      <c r="G55316" s="220"/>
    </row>
    <row r="55317" spans="7:7">
      <c r="G55317" s="220"/>
    </row>
    <row r="55318" spans="7:7">
      <c r="G55318" s="220"/>
    </row>
    <row r="55319" spans="7:7">
      <c r="G55319" s="220"/>
    </row>
    <row r="55320" spans="7:7">
      <c r="G55320" s="220"/>
    </row>
    <row r="55321" spans="7:7">
      <c r="G55321" s="220"/>
    </row>
    <row r="55322" spans="7:7">
      <c r="G55322" s="220"/>
    </row>
    <row r="55323" spans="7:7">
      <c r="G55323" s="220"/>
    </row>
    <row r="55324" spans="7:7">
      <c r="G55324" s="220"/>
    </row>
    <row r="55325" spans="7:7">
      <c r="G55325" s="220"/>
    </row>
    <row r="55326" spans="7:7">
      <c r="G55326" s="220"/>
    </row>
    <row r="55327" spans="7:7">
      <c r="G55327" s="220"/>
    </row>
    <row r="55328" spans="7:7">
      <c r="G55328" s="220"/>
    </row>
    <row r="55329" spans="7:7">
      <c r="G55329" s="220"/>
    </row>
    <row r="55330" spans="7:7">
      <c r="G55330" s="220"/>
    </row>
    <row r="55331" spans="7:7">
      <c r="G55331" s="220"/>
    </row>
    <row r="55332" spans="7:7">
      <c r="G55332" s="220"/>
    </row>
    <row r="55333" spans="7:7">
      <c r="G55333" s="220"/>
    </row>
    <row r="55334" spans="7:7">
      <c r="G55334" s="220"/>
    </row>
    <row r="55335" spans="7:7">
      <c r="G55335" s="220"/>
    </row>
    <row r="55336" spans="7:7">
      <c r="G55336" s="220"/>
    </row>
    <row r="55337" spans="7:7">
      <c r="G55337" s="220"/>
    </row>
    <row r="55338" spans="7:7">
      <c r="G55338" s="220"/>
    </row>
    <row r="55339" spans="7:7">
      <c r="G55339" s="220"/>
    </row>
    <row r="55340" spans="7:7">
      <c r="G55340" s="220"/>
    </row>
    <row r="55341" spans="7:7">
      <c r="G55341" s="220"/>
    </row>
    <row r="55342" spans="7:7">
      <c r="G55342" s="220"/>
    </row>
    <row r="55343" spans="7:7">
      <c r="G55343" s="220"/>
    </row>
    <row r="55344" spans="7:7">
      <c r="G55344" s="220"/>
    </row>
    <row r="55345" spans="7:7">
      <c r="G55345" s="220"/>
    </row>
    <row r="55346" spans="7:7">
      <c r="G55346" s="220"/>
    </row>
    <row r="55347" spans="7:7">
      <c r="G55347" s="220"/>
    </row>
    <row r="55348" spans="7:7">
      <c r="G55348" s="220"/>
    </row>
    <row r="55349" spans="7:7">
      <c r="G55349" s="220"/>
    </row>
    <row r="55350" spans="7:7">
      <c r="G55350" s="220"/>
    </row>
    <row r="55351" spans="7:7">
      <c r="G55351" s="220"/>
    </row>
    <row r="55352" spans="7:7">
      <c r="G55352" s="220"/>
    </row>
    <row r="55353" spans="7:7">
      <c r="G55353" s="220"/>
    </row>
    <row r="55354" spans="7:7">
      <c r="G55354" s="220"/>
    </row>
    <row r="55355" spans="7:7">
      <c r="G55355" s="220"/>
    </row>
    <row r="55356" spans="7:7">
      <c r="G55356" s="220"/>
    </row>
    <row r="55357" spans="7:7">
      <c r="G55357" s="220"/>
    </row>
    <row r="55358" spans="7:7">
      <c r="G55358" s="220"/>
    </row>
    <row r="55359" spans="7:7">
      <c r="G55359" s="220"/>
    </row>
    <row r="55360" spans="7:7">
      <c r="G55360" s="220"/>
    </row>
    <row r="55361" spans="7:7">
      <c r="G55361" s="220"/>
    </row>
    <row r="55362" spans="7:7">
      <c r="G55362" s="220"/>
    </row>
    <row r="55363" spans="7:7">
      <c r="G55363" s="220"/>
    </row>
    <row r="55364" spans="7:7">
      <c r="G55364" s="220"/>
    </row>
    <row r="55365" spans="7:7">
      <c r="G55365" s="220"/>
    </row>
    <row r="55366" spans="7:7">
      <c r="G55366" s="220"/>
    </row>
    <row r="55367" spans="7:7">
      <c r="G55367" s="220"/>
    </row>
    <row r="55368" spans="7:7">
      <c r="G55368" s="220"/>
    </row>
    <row r="55369" spans="7:7">
      <c r="G55369" s="220"/>
    </row>
    <row r="55370" spans="7:7">
      <c r="G55370" s="220"/>
    </row>
    <row r="55371" spans="7:7">
      <c r="G55371" s="220"/>
    </row>
    <row r="55372" spans="7:7">
      <c r="G55372" s="220"/>
    </row>
    <row r="55373" spans="7:7">
      <c r="G55373" s="220"/>
    </row>
    <row r="55374" spans="7:7">
      <c r="G55374" s="220"/>
    </row>
    <row r="55375" spans="7:7">
      <c r="G55375" s="220"/>
    </row>
    <row r="55376" spans="7:7">
      <c r="G55376" s="220"/>
    </row>
    <row r="55377" spans="7:7">
      <c r="G55377" s="220"/>
    </row>
    <row r="55378" spans="7:7">
      <c r="G55378" s="220"/>
    </row>
    <row r="55379" spans="7:7">
      <c r="G55379" s="220"/>
    </row>
    <row r="55380" spans="7:7">
      <c r="G55380" s="220"/>
    </row>
    <row r="55381" spans="7:7">
      <c r="G55381" s="220"/>
    </row>
    <row r="55382" spans="7:7">
      <c r="G55382" s="220"/>
    </row>
    <row r="55383" spans="7:7">
      <c r="G55383" s="220"/>
    </row>
    <row r="55384" spans="7:7">
      <c r="G55384" s="220"/>
    </row>
    <row r="55385" spans="7:7">
      <c r="G55385" s="220"/>
    </row>
    <row r="55386" spans="7:7">
      <c r="G55386" s="220"/>
    </row>
    <row r="55387" spans="7:7">
      <c r="G55387" s="220"/>
    </row>
    <row r="55388" spans="7:7">
      <c r="G55388" s="220"/>
    </row>
    <row r="55389" spans="7:7">
      <c r="G55389" s="220"/>
    </row>
    <row r="55390" spans="7:7">
      <c r="G55390" s="220"/>
    </row>
    <row r="55391" spans="7:7">
      <c r="G55391" s="220"/>
    </row>
    <row r="55392" spans="7:7">
      <c r="G55392" s="220"/>
    </row>
    <row r="55393" spans="7:7">
      <c r="G55393" s="220"/>
    </row>
    <row r="55394" spans="7:7">
      <c r="G55394" s="220"/>
    </row>
    <row r="55395" spans="7:7">
      <c r="G55395" s="220"/>
    </row>
    <row r="55396" spans="7:7">
      <c r="G55396" s="220"/>
    </row>
    <row r="55397" spans="7:7">
      <c r="G55397" s="220"/>
    </row>
    <row r="55398" spans="7:7">
      <c r="G55398" s="220"/>
    </row>
    <row r="55399" spans="7:7">
      <c r="G55399" s="220"/>
    </row>
    <row r="55400" spans="7:7">
      <c r="G55400" s="220"/>
    </row>
    <row r="55401" spans="7:7">
      <c r="G55401" s="220"/>
    </row>
    <row r="55402" spans="7:7">
      <c r="G55402" s="220"/>
    </row>
    <row r="55403" spans="7:7">
      <c r="G55403" s="220"/>
    </row>
    <row r="55404" spans="7:7">
      <c r="G55404" s="220"/>
    </row>
    <row r="55405" spans="7:7">
      <c r="G55405" s="220"/>
    </row>
    <row r="55406" spans="7:7">
      <c r="G55406" s="220"/>
    </row>
    <row r="55407" spans="7:7">
      <c r="G55407" s="220"/>
    </row>
    <row r="55408" spans="7:7">
      <c r="G55408" s="220"/>
    </row>
    <row r="55409" spans="7:7">
      <c r="G55409" s="220"/>
    </row>
    <row r="55410" spans="7:7">
      <c r="G55410" s="220"/>
    </row>
    <row r="55411" spans="7:7">
      <c r="G55411" s="220"/>
    </row>
    <row r="55412" spans="7:7">
      <c r="G55412" s="220"/>
    </row>
    <row r="55413" spans="7:7">
      <c r="G55413" s="220"/>
    </row>
    <row r="55414" spans="7:7">
      <c r="G55414" s="220"/>
    </row>
    <row r="55415" spans="7:7">
      <c r="G55415" s="220"/>
    </row>
    <row r="55416" spans="7:7">
      <c r="G55416" s="220"/>
    </row>
    <row r="55417" spans="7:7">
      <c r="G55417" s="220"/>
    </row>
    <row r="55418" spans="7:7">
      <c r="G55418" s="220"/>
    </row>
    <row r="55419" spans="7:7">
      <c r="G55419" s="220"/>
    </row>
    <row r="55420" spans="7:7">
      <c r="G55420" s="220"/>
    </row>
    <row r="55421" spans="7:7">
      <c r="G55421" s="220"/>
    </row>
    <row r="55422" spans="7:7">
      <c r="G55422" s="220"/>
    </row>
    <row r="55423" spans="7:7">
      <c r="G55423" s="220"/>
    </row>
    <row r="55424" spans="7:7">
      <c r="G55424" s="220"/>
    </row>
    <row r="55425" spans="7:7">
      <c r="G55425" s="220"/>
    </row>
    <row r="55426" spans="7:7">
      <c r="G55426" s="220"/>
    </row>
    <row r="55427" spans="7:7">
      <c r="G55427" s="220"/>
    </row>
    <row r="55428" spans="7:7">
      <c r="G55428" s="220"/>
    </row>
    <row r="55429" spans="7:7">
      <c r="G55429" s="220"/>
    </row>
    <row r="55430" spans="7:7">
      <c r="G55430" s="220"/>
    </row>
    <row r="55431" spans="7:7">
      <c r="G55431" s="220"/>
    </row>
    <row r="55432" spans="7:7">
      <c r="G55432" s="220"/>
    </row>
    <row r="55433" spans="7:7">
      <c r="G55433" s="220"/>
    </row>
    <row r="55434" spans="7:7">
      <c r="G55434" s="220"/>
    </row>
    <row r="55435" spans="7:7">
      <c r="G55435" s="220"/>
    </row>
    <row r="55436" spans="7:7">
      <c r="G55436" s="220"/>
    </row>
    <row r="55437" spans="7:7">
      <c r="G55437" s="220"/>
    </row>
    <row r="55438" spans="7:7">
      <c r="G55438" s="220"/>
    </row>
    <row r="55439" spans="7:7">
      <c r="G55439" s="220"/>
    </row>
    <row r="55440" spans="7:7">
      <c r="G55440" s="220"/>
    </row>
    <row r="55441" spans="7:7">
      <c r="G55441" s="220"/>
    </row>
    <row r="55442" spans="7:7">
      <c r="G55442" s="220"/>
    </row>
    <row r="55443" spans="7:7">
      <c r="G55443" s="220"/>
    </row>
    <row r="55444" spans="7:7">
      <c r="G55444" s="220"/>
    </row>
    <row r="55445" spans="7:7">
      <c r="G55445" s="220"/>
    </row>
    <row r="55446" spans="7:7">
      <c r="G55446" s="220"/>
    </row>
    <row r="55447" spans="7:7">
      <c r="G55447" s="220"/>
    </row>
    <row r="55448" spans="7:7">
      <c r="G55448" s="220"/>
    </row>
    <row r="55449" spans="7:7">
      <c r="G55449" s="220"/>
    </row>
    <row r="55450" spans="7:7">
      <c r="G55450" s="220"/>
    </row>
    <row r="55451" spans="7:7">
      <c r="G55451" s="220"/>
    </row>
    <row r="55452" spans="7:7">
      <c r="G55452" s="220"/>
    </row>
    <row r="55453" spans="7:7">
      <c r="G55453" s="220"/>
    </row>
    <row r="55454" spans="7:7">
      <c r="G55454" s="220"/>
    </row>
    <row r="55455" spans="7:7">
      <c r="G55455" s="220"/>
    </row>
    <row r="55456" spans="7:7">
      <c r="G55456" s="220"/>
    </row>
    <row r="55457" spans="7:7">
      <c r="G55457" s="220"/>
    </row>
    <row r="55458" spans="7:7">
      <c r="G55458" s="220"/>
    </row>
    <row r="55459" spans="7:7">
      <c r="G55459" s="220"/>
    </row>
    <row r="55460" spans="7:7">
      <c r="G55460" s="220"/>
    </row>
    <row r="55461" spans="7:7">
      <c r="G55461" s="220"/>
    </row>
    <row r="55462" spans="7:7">
      <c r="G55462" s="220"/>
    </row>
    <row r="55463" spans="7:7">
      <c r="G55463" s="220"/>
    </row>
    <row r="55464" spans="7:7">
      <c r="G55464" s="220"/>
    </row>
    <row r="55465" spans="7:7">
      <c r="G55465" s="220"/>
    </row>
    <row r="55466" spans="7:7">
      <c r="G55466" s="220"/>
    </row>
    <row r="55467" spans="7:7">
      <c r="G55467" s="220"/>
    </row>
    <row r="55468" spans="7:7">
      <c r="G55468" s="220"/>
    </row>
    <row r="55469" spans="7:7">
      <c r="G55469" s="220"/>
    </row>
    <row r="55470" spans="7:7">
      <c r="G55470" s="220"/>
    </row>
    <row r="55471" spans="7:7">
      <c r="G55471" s="220"/>
    </row>
    <row r="55472" spans="7:7">
      <c r="G55472" s="220"/>
    </row>
    <row r="55473" spans="7:7">
      <c r="G55473" s="220"/>
    </row>
    <row r="55474" spans="7:7">
      <c r="G55474" s="220"/>
    </row>
    <row r="55475" spans="7:7">
      <c r="G55475" s="220"/>
    </row>
    <row r="55476" spans="7:7">
      <c r="G55476" s="220"/>
    </row>
    <row r="55477" spans="7:7">
      <c r="G55477" s="220"/>
    </row>
    <row r="55478" spans="7:7">
      <c r="G55478" s="220"/>
    </row>
    <row r="55479" spans="7:7">
      <c r="G55479" s="220"/>
    </row>
    <row r="55480" spans="7:7">
      <c r="G55480" s="220"/>
    </row>
    <row r="55481" spans="7:7">
      <c r="G55481" s="220"/>
    </row>
    <row r="55482" spans="7:7">
      <c r="G55482" s="220"/>
    </row>
    <row r="55483" spans="7:7">
      <c r="G55483" s="220"/>
    </row>
    <row r="55484" spans="7:7">
      <c r="G55484" s="220"/>
    </row>
    <row r="55485" spans="7:7">
      <c r="G55485" s="220"/>
    </row>
    <row r="55486" spans="7:7">
      <c r="G55486" s="220"/>
    </row>
    <row r="55487" spans="7:7">
      <c r="G55487" s="220"/>
    </row>
    <row r="55488" spans="7:7">
      <c r="G55488" s="220"/>
    </row>
    <row r="55489" spans="7:7">
      <c r="G55489" s="220"/>
    </row>
    <row r="55490" spans="7:7">
      <c r="G55490" s="220"/>
    </row>
    <row r="55491" spans="7:7">
      <c r="G55491" s="220"/>
    </row>
    <row r="55492" spans="7:7">
      <c r="G55492" s="220"/>
    </row>
    <row r="55493" spans="7:7">
      <c r="G55493" s="220"/>
    </row>
    <row r="55494" spans="7:7">
      <c r="G55494" s="220"/>
    </row>
    <row r="55495" spans="7:7">
      <c r="G55495" s="220"/>
    </row>
    <row r="55496" spans="7:7">
      <c r="G55496" s="220"/>
    </row>
    <row r="55497" spans="7:7">
      <c r="G55497" s="220"/>
    </row>
    <row r="55498" spans="7:7">
      <c r="G55498" s="220"/>
    </row>
    <row r="55499" spans="7:7">
      <c r="G55499" s="220"/>
    </row>
    <row r="55500" spans="7:7">
      <c r="G55500" s="220"/>
    </row>
    <row r="55501" spans="7:7">
      <c r="G55501" s="220"/>
    </row>
    <row r="55502" spans="7:7">
      <c r="G55502" s="220"/>
    </row>
    <row r="55503" spans="7:7">
      <c r="G55503" s="220"/>
    </row>
    <row r="55504" spans="7:7">
      <c r="G55504" s="220"/>
    </row>
    <row r="55505" spans="7:7">
      <c r="G55505" s="220"/>
    </row>
    <row r="55506" spans="7:7">
      <c r="G55506" s="220"/>
    </row>
    <row r="55507" spans="7:7">
      <c r="G55507" s="220"/>
    </row>
    <row r="55508" spans="7:7">
      <c r="G55508" s="220"/>
    </row>
    <row r="55509" spans="7:7">
      <c r="G55509" s="220"/>
    </row>
    <row r="55510" spans="7:7">
      <c r="G55510" s="220"/>
    </row>
    <row r="55511" spans="7:7">
      <c r="G55511" s="220"/>
    </row>
    <row r="55512" spans="7:7">
      <c r="G55512" s="220"/>
    </row>
    <row r="55513" spans="7:7">
      <c r="G55513" s="220"/>
    </row>
    <row r="55514" spans="7:7">
      <c r="G55514" s="220"/>
    </row>
    <row r="55515" spans="7:7">
      <c r="G55515" s="220"/>
    </row>
    <row r="55516" spans="7:7">
      <c r="G55516" s="220"/>
    </row>
    <row r="55517" spans="7:7">
      <c r="G55517" s="220"/>
    </row>
    <row r="55518" spans="7:7">
      <c r="G55518" s="220"/>
    </row>
    <row r="55519" spans="7:7">
      <c r="G55519" s="220"/>
    </row>
    <row r="55520" spans="7:7">
      <c r="G55520" s="220"/>
    </row>
    <row r="55521" spans="7:7">
      <c r="G55521" s="220"/>
    </row>
    <row r="55522" spans="7:7">
      <c r="G55522" s="220"/>
    </row>
    <row r="55523" spans="7:7">
      <c r="G55523" s="220"/>
    </row>
    <row r="55524" spans="7:7">
      <c r="G55524" s="220"/>
    </row>
    <row r="55525" spans="7:7">
      <c r="G55525" s="220"/>
    </row>
    <row r="55526" spans="7:7">
      <c r="G55526" s="220"/>
    </row>
    <row r="55527" spans="7:7">
      <c r="G55527" s="220"/>
    </row>
    <row r="55528" spans="7:7">
      <c r="G55528" s="220"/>
    </row>
    <row r="55529" spans="7:7">
      <c r="G55529" s="220"/>
    </row>
    <row r="55530" spans="7:7">
      <c r="G55530" s="220"/>
    </row>
    <row r="55531" spans="7:7">
      <c r="G55531" s="220"/>
    </row>
    <row r="55532" spans="7:7">
      <c r="G55532" s="220"/>
    </row>
    <row r="55533" spans="7:7">
      <c r="G55533" s="220"/>
    </row>
    <row r="55534" spans="7:7">
      <c r="G55534" s="220"/>
    </row>
    <row r="55535" spans="7:7">
      <c r="G55535" s="220"/>
    </row>
    <row r="55536" spans="7:7">
      <c r="G55536" s="220"/>
    </row>
    <row r="55537" spans="7:7">
      <c r="G55537" s="220"/>
    </row>
    <row r="55538" spans="7:7">
      <c r="G55538" s="220"/>
    </row>
    <row r="55539" spans="7:7">
      <c r="G55539" s="220"/>
    </row>
    <row r="55540" spans="7:7">
      <c r="G55540" s="220"/>
    </row>
    <row r="55541" spans="7:7">
      <c r="G55541" s="220"/>
    </row>
    <row r="55542" spans="7:7">
      <c r="G55542" s="220"/>
    </row>
    <row r="55543" spans="7:7">
      <c r="G55543" s="220"/>
    </row>
    <row r="55544" spans="7:7">
      <c r="G55544" s="220"/>
    </row>
    <row r="55545" spans="7:7">
      <c r="G55545" s="220"/>
    </row>
    <row r="55546" spans="7:7">
      <c r="G55546" s="220"/>
    </row>
    <row r="55547" spans="7:7">
      <c r="G55547" s="220"/>
    </row>
    <row r="55548" spans="7:7">
      <c r="G55548" s="220"/>
    </row>
    <row r="55549" spans="7:7">
      <c r="G55549" s="220"/>
    </row>
    <row r="55550" spans="7:7">
      <c r="G55550" s="220"/>
    </row>
    <row r="55551" spans="7:7">
      <c r="G55551" s="220"/>
    </row>
    <row r="55552" spans="7:7">
      <c r="G55552" s="220"/>
    </row>
    <row r="55553" spans="7:7">
      <c r="G55553" s="220"/>
    </row>
    <row r="55554" spans="7:7">
      <c r="G55554" s="220"/>
    </row>
    <row r="55555" spans="7:7">
      <c r="G55555" s="220"/>
    </row>
    <row r="55556" spans="7:7">
      <c r="G55556" s="220"/>
    </row>
    <row r="55557" spans="7:7">
      <c r="G55557" s="220"/>
    </row>
    <row r="55558" spans="7:7">
      <c r="G55558" s="220"/>
    </row>
    <row r="55559" spans="7:7">
      <c r="G55559" s="220"/>
    </row>
    <row r="55560" spans="7:7">
      <c r="G55560" s="220"/>
    </row>
    <row r="55561" spans="7:7">
      <c r="G55561" s="220"/>
    </row>
    <row r="55562" spans="7:7">
      <c r="G55562" s="220"/>
    </row>
    <row r="55563" spans="7:7">
      <c r="G55563" s="220"/>
    </row>
    <row r="55564" spans="7:7">
      <c r="G55564" s="220"/>
    </row>
    <row r="55565" spans="7:7">
      <c r="G55565" s="220"/>
    </row>
    <row r="55566" spans="7:7">
      <c r="G55566" s="220"/>
    </row>
    <row r="55567" spans="7:7">
      <c r="G55567" s="220"/>
    </row>
    <row r="55568" spans="7:7">
      <c r="G55568" s="220"/>
    </row>
    <row r="55569" spans="7:7">
      <c r="G55569" s="220"/>
    </row>
    <row r="55570" spans="7:7">
      <c r="G55570" s="220"/>
    </row>
    <row r="55571" spans="7:7">
      <c r="G55571" s="220"/>
    </row>
    <row r="55572" spans="7:7">
      <c r="G55572" s="220"/>
    </row>
    <row r="55573" spans="7:7">
      <c r="G55573" s="220"/>
    </row>
    <row r="55574" spans="7:7">
      <c r="G55574" s="220"/>
    </row>
    <row r="55575" spans="7:7">
      <c r="G55575" s="220"/>
    </row>
    <row r="55576" spans="7:7">
      <c r="G55576" s="220"/>
    </row>
    <row r="55577" spans="7:7">
      <c r="G55577" s="220"/>
    </row>
    <row r="55578" spans="7:7">
      <c r="G55578" s="220"/>
    </row>
    <row r="55579" spans="7:7">
      <c r="G55579" s="220"/>
    </row>
    <row r="55580" spans="7:7">
      <c r="G55580" s="220"/>
    </row>
    <row r="55581" spans="7:7">
      <c r="G55581" s="220"/>
    </row>
    <row r="55582" spans="7:7">
      <c r="G55582" s="220"/>
    </row>
    <row r="55583" spans="7:7">
      <c r="G55583" s="220"/>
    </row>
    <row r="55584" spans="7:7">
      <c r="G55584" s="220"/>
    </row>
    <row r="55585" spans="7:7">
      <c r="G55585" s="220"/>
    </row>
    <row r="55586" spans="7:7">
      <c r="G55586" s="220"/>
    </row>
    <row r="55587" spans="7:7">
      <c r="G55587" s="220"/>
    </row>
    <row r="55588" spans="7:7">
      <c r="G55588" s="220"/>
    </row>
    <row r="55589" spans="7:7">
      <c r="G55589" s="220"/>
    </row>
    <row r="55590" spans="7:7">
      <c r="G55590" s="220"/>
    </row>
    <row r="55591" spans="7:7">
      <c r="G55591" s="220"/>
    </row>
    <row r="55592" spans="7:7">
      <c r="G55592" s="220"/>
    </row>
    <row r="55593" spans="7:7">
      <c r="G55593" s="220"/>
    </row>
    <row r="55594" spans="7:7">
      <c r="G55594" s="220"/>
    </row>
    <row r="55595" spans="7:7">
      <c r="G55595" s="220"/>
    </row>
    <row r="55596" spans="7:7">
      <c r="G55596" s="220"/>
    </row>
    <row r="55597" spans="7:7">
      <c r="G55597" s="220"/>
    </row>
    <row r="55598" spans="7:7">
      <c r="G55598" s="220"/>
    </row>
    <row r="55599" spans="7:7">
      <c r="G55599" s="220"/>
    </row>
    <row r="55600" spans="7:7">
      <c r="G55600" s="220"/>
    </row>
    <row r="55601" spans="7:7">
      <c r="G55601" s="220"/>
    </row>
    <row r="55602" spans="7:7">
      <c r="G55602" s="220"/>
    </row>
    <row r="55603" spans="7:7">
      <c r="G55603" s="220"/>
    </row>
    <row r="55604" spans="7:7">
      <c r="G55604" s="220"/>
    </row>
    <row r="55605" spans="7:7">
      <c r="G55605" s="220"/>
    </row>
    <row r="55606" spans="7:7">
      <c r="G55606" s="220"/>
    </row>
    <row r="55607" spans="7:7">
      <c r="G55607" s="220"/>
    </row>
    <row r="55608" spans="7:7">
      <c r="G55608" s="220"/>
    </row>
    <row r="55609" spans="7:7">
      <c r="G55609" s="220"/>
    </row>
    <row r="55610" spans="7:7">
      <c r="G55610" s="220"/>
    </row>
    <row r="55611" spans="7:7">
      <c r="G55611" s="220"/>
    </row>
    <row r="55612" spans="7:7">
      <c r="G55612" s="220"/>
    </row>
    <row r="55613" spans="7:7">
      <c r="G55613" s="220"/>
    </row>
    <row r="55614" spans="7:7">
      <c r="G55614" s="220"/>
    </row>
    <row r="55615" spans="7:7">
      <c r="G55615" s="220"/>
    </row>
    <row r="55616" spans="7:7">
      <c r="G55616" s="220"/>
    </row>
    <row r="55617" spans="7:7">
      <c r="G55617" s="220"/>
    </row>
    <row r="55618" spans="7:7">
      <c r="G55618" s="220"/>
    </row>
    <row r="55619" spans="7:7">
      <c r="G55619" s="220"/>
    </row>
    <row r="55620" spans="7:7">
      <c r="G55620" s="220"/>
    </row>
    <row r="55621" spans="7:7">
      <c r="G55621" s="220"/>
    </row>
    <row r="55622" spans="7:7">
      <c r="G55622" s="220"/>
    </row>
    <row r="55623" spans="7:7">
      <c r="G55623" s="220"/>
    </row>
    <row r="55624" spans="7:7">
      <c r="G55624" s="220"/>
    </row>
    <row r="55625" spans="7:7">
      <c r="G55625" s="220"/>
    </row>
    <row r="55626" spans="7:7">
      <c r="G55626" s="220"/>
    </row>
    <row r="55627" spans="7:7">
      <c r="G55627" s="220"/>
    </row>
    <row r="55628" spans="7:7">
      <c r="G55628" s="220"/>
    </row>
    <row r="55629" spans="7:7">
      <c r="G55629" s="220"/>
    </row>
    <row r="55630" spans="7:7">
      <c r="G55630" s="220"/>
    </row>
    <row r="55631" spans="7:7">
      <c r="G55631" s="220"/>
    </row>
    <row r="55632" spans="7:7">
      <c r="G55632" s="220"/>
    </row>
    <row r="55633" spans="7:7">
      <c r="G55633" s="220"/>
    </row>
    <row r="55634" spans="7:7">
      <c r="G55634" s="220"/>
    </row>
    <row r="55635" spans="7:7">
      <c r="G55635" s="220"/>
    </row>
    <row r="55636" spans="7:7">
      <c r="G55636" s="220"/>
    </row>
    <row r="55637" spans="7:7">
      <c r="G55637" s="220"/>
    </row>
    <row r="55638" spans="7:7">
      <c r="G55638" s="220"/>
    </row>
    <row r="55639" spans="7:7">
      <c r="G55639" s="220"/>
    </row>
    <row r="55640" spans="7:7">
      <c r="G55640" s="220"/>
    </row>
    <row r="55641" spans="7:7">
      <c r="G55641" s="220"/>
    </row>
    <row r="55642" spans="7:7">
      <c r="G55642" s="220"/>
    </row>
    <row r="55643" spans="7:7">
      <c r="G55643" s="220"/>
    </row>
    <row r="55644" spans="7:7">
      <c r="G55644" s="220"/>
    </row>
    <row r="55645" spans="7:7">
      <c r="G55645" s="220"/>
    </row>
    <row r="55646" spans="7:7">
      <c r="G55646" s="220"/>
    </row>
    <row r="55647" spans="7:7">
      <c r="G55647" s="220"/>
    </row>
    <row r="55648" spans="7:7">
      <c r="G55648" s="220"/>
    </row>
    <row r="55649" spans="7:7">
      <c r="G55649" s="220"/>
    </row>
    <row r="55650" spans="7:7">
      <c r="G55650" s="220"/>
    </row>
    <row r="55651" spans="7:7">
      <c r="G55651" s="220"/>
    </row>
    <row r="55652" spans="7:7">
      <c r="G55652" s="220"/>
    </row>
    <row r="55653" spans="7:7">
      <c r="G55653" s="220"/>
    </row>
    <row r="55654" spans="7:7">
      <c r="G55654" s="220"/>
    </row>
    <row r="55655" spans="7:7">
      <c r="G55655" s="220"/>
    </row>
    <row r="55656" spans="7:7">
      <c r="G55656" s="220"/>
    </row>
    <row r="55657" spans="7:7">
      <c r="G55657" s="220"/>
    </row>
    <row r="55658" spans="7:7">
      <c r="G55658" s="220"/>
    </row>
    <row r="55659" spans="7:7">
      <c r="G55659" s="220"/>
    </row>
    <row r="55660" spans="7:7">
      <c r="G55660" s="220"/>
    </row>
    <row r="55661" spans="7:7">
      <c r="G55661" s="220"/>
    </row>
    <row r="55662" spans="7:7">
      <c r="G55662" s="220"/>
    </row>
    <row r="55663" spans="7:7">
      <c r="G55663" s="220"/>
    </row>
    <row r="55664" spans="7:7">
      <c r="G55664" s="220"/>
    </row>
    <row r="55665" spans="7:7">
      <c r="G55665" s="220"/>
    </row>
    <row r="55666" spans="7:7">
      <c r="G55666" s="220"/>
    </row>
    <row r="55667" spans="7:7">
      <c r="G55667" s="220"/>
    </row>
    <row r="55668" spans="7:7">
      <c r="G55668" s="220"/>
    </row>
    <row r="55669" spans="7:7">
      <c r="G55669" s="220"/>
    </row>
    <row r="55670" spans="7:7">
      <c r="G55670" s="220"/>
    </row>
    <row r="55671" spans="7:7">
      <c r="G55671" s="220"/>
    </row>
    <row r="55672" spans="7:7">
      <c r="G55672" s="220"/>
    </row>
    <row r="55673" spans="7:7">
      <c r="G55673" s="220"/>
    </row>
    <row r="55674" spans="7:7">
      <c r="G55674" s="220"/>
    </row>
    <row r="55675" spans="7:7">
      <c r="G55675" s="220"/>
    </row>
    <row r="55676" spans="7:7">
      <c r="G55676" s="220"/>
    </row>
    <row r="55677" spans="7:7">
      <c r="G55677" s="220"/>
    </row>
    <row r="55678" spans="7:7">
      <c r="G55678" s="220"/>
    </row>
    <row r="55679" spans="7:7">
      <c r="G55679" s="220"/>
    </row>
    <row r="55680" spans="7:7">
      <c r="G55680" s="220"/>
    </row>
    <row r="55681" spans="7:7">
      <c r="G55681" s="220"/>
    </row>
    <row r="55682" spans="7:7">
      <c r="G55682" s="220"/>
    </row>
    <row r="55683" spans="7:7">
      <c r="G55683" s="220"/>
    </row>
    <row r="55684" spans="7:7">
      <c r="G55684" s="220"/>
    </row>
    <row r="55685" spans="7:7">
      <c r="G55685" s="220"/>
    </row>
    <row r="55686" spans="7:7">
      <c r="G55686" s="220"/>
    </row>
    <row r="55687" spans="7:7">
      <c r="G55687" s="220"/>
    </row>
    <row r="55688" spans="7:7">
      <c r="G55688" s="220"/>
    </row>
    <row r="55689" spans="7:7">
      <c r="G55689" s="220"/>
    </row>
    <row r="55690" spans="7:7">
      <c r="G55690" s="220"/>
    </row>
    <row r="55691" spans="7:7">
      <c r="G55691" s="220"/>
    </row>
    <row r="55692" spans="7:7">
      <c r="G55692" s="220"/>
    </row>
    <row r="55693" spans="7:7">
      <c r="G55693" s="220"/>
    </row>
    <row r="55694" spans="7:7">
      <c r="G55694" s="220"/>
    </row>
    <row r="55695" spans="7:7">
      <c r="G55695" s="220"/>
    </row>
    <row r="55696" spans="7:7">
      <c r="G55696" s="220"/>
    </row>
    <row r="55697" spans="7:7">
      <c r="G55697" s="220"/>
    </row>
    <row r="55698" spans="7:7">
      <c r="G55698" s="220"/>
    </row>
    <row r="55699" spans="7:7">
      <c r="G55699" s="220"/>
    </row>
    <row r="55700" spans="7:7">
      <c r="G55700" s="220"/>
    </row>
    <row r="55701" spans="7:7">
      <c r="G55701" s="220"/>
    </row>
    <row r="55702" spans="7:7">
      <c r="G55702" s="220"/>
    </row>
    <row r="55703" spans="7:7">
      <c r="G55703" s="220"/>
    </row>
    <row r="55704" spans="7:7">
      <c r="G55704" s="220"/>
    </row>
    <row r="55705" spans="7:7">
      <c r="G55705" s="220"/>
    </row>
    <row r="55706" spans="7:7">
      <c r="G55706" s="220"/>
    </row>
    <row r="55707" spans="7:7">
      <c r="G55707" s="220"/>
    </row>
    <row r="55708" spans="7:7">
      <c r="G55708" s="220"/>
    </row>
    <row r="55709" spans="7:7">
      <c r="G55709" s="220"/>
    </row>
    <row r="55710" spans="7:7">
      <c r="G55710" s="220"/>
    </row>
    <row r="55711" spans="7:7">
      <c r="G55711" s="220"/>
    </row>
    <row r="55712" spans="7:7">
      <c r="G55712" s="220"/>
    </row>
    <row r="55713" spans="7:7">
      <c r="G55713" s="220"/>
    </row>
    <row r="55714" spans="7:7">
      <c r="G55714" s="220"/>
    </row>
    <row r="55715" spans="7:7">
      <c r="G55715" s="220"/>
    </row>
    <row r="55716" spans="7:7">
      <c r="G55716" s="220"/>
    </row>
    <row r="55717" spans="7:7">
      <c r="G55717" s="220"/>
    </row>
    <row r="55718" spans="7:7">
      <c r="G55718" s="220"/>
    </row>
    <row r="55719" spans="7:7">
      <c r="G55719" s="220"/>
    </row>
    <row r="55720" spans="7:7">
      <c r="G55720" s="220"/>
    </row>
    <row r="55721" spans="7:7">
      <c r="G55721" s="220"/>
    </row>
    <row r="55722" spans="7:7">
      <c r="G55722" s="220"/>
    </row>
    <row r="55723" spans="7:7">
      <c r="G55723" s="220"/>
    </row>
    <row r="55724" spans="7:7">
      <c r="G55724" s="220"/>
    </row>
    <row r="55725" spans="7:7">
      <c r="G55725" s="220"/>
    </row>
    <row r="55726" spans="7:7">
      <c r="G55726" s="220"/>
    </row>
    <row r="55727" spans="7:7">
      <c r="G55727" s="220"/>
    </row>
    <row r="55728" spans="7:7">
      <c r="G55728" s="220"/>
    </row>
    <row r="55729" spans="7:7">
      <c r="G55729" s="220"/>
    </row>
    <row r="55730" spans="7:7">
      <c r="G55730" s="220"/>
    </row>
    <row r="55731" spans="7:7">
      <c r="G55731" s="220"/>
    </row>
    <row r="55732" spans="7:7">
      <c r="G55732" s="220"/>
    </row>
    <row r="55733" spans="7:7">
      <c r="G55733" s="220"/>
    </row>
    <row r="55734" spans="7:7">
      <c r="G55734" s="220"/>
    </row>
    <row r="55735" spans="7:7">
      <c r="G55735" s="220"/>
    </row>
    <row r="55736" spans="7:7">
      <c r="G55736" s="220"/>
    </row>
    <row r="55737" spans="7:7">
      <c r="G55737" s="220"/>
    </row>
    <row r="55738" spans="7:7">
      <c r="G55738" s="220"/>
    </row>
    <row r="55739" spans="7:7">
      <c r="G55739" s="220"/>
    </row>
    <row r="55740" spans="7:7">
      <c r="G55740" s="220"/>
    </row>
    <row r="55741" spans="7:7">
      <c r="G55741" s="220"/>
    </row>
    <row r="55742" spans="7:7">
      <c r="G55742" s="220"/>
    </row>
    <row r="55743" spans="7:7">
      <c r="G55743" s="220"/>
    </row>
    <row r="55744" spans="7:7">
      <c r="G55744" s="220"/>
    </row>
    <row r="55745" spans="7:7">
      <c r="G55745" s="220"/>
    </row>
    <row r="55746" spans="7:7">
      <c r="G55746" s="220"/>
    </row>
    <row r="55747" spans="7:7">
      <c r="G55747" s="220"/>
    </row>
    <row r="55748" spans="7:7">
      <c r="G55748" s="220"/>
    </row>
    <row r="55749" spans="7:7">
      <c r="G55749" s="220"/>
    </row>
    <row r="55750" spans="7:7">
      <c r="G55750" s="220"/>
    </row>
    <row r="55751" spans="7:7">
      <c r="G55751" s="220"/>
    </row>
    <row r="55752" spans="7:7">
      <c r="G55752" s="220"/>
    </row>
    <row r="55753" spans="7:7">
      <c r="G55753" s="220"/>
    </row>
    <row r="55754" spans="7:7">
      <c r="G55754" s="220"/>
    </row>
    <row r="55755" spans="7:7">
      <c r="G55755" s="220"/>
    </row>
    <row r="55756" spans="7:7">
      <c r="G55756" s="220"/>
    </row>
    <row r="55757" spans="7:7">
      <c r="G55757" s="220"/>
    </row>
    <row r="55758" spans="7:7">
      <c r="G55758" s="220"/>
    </row>
    <row r="55759" spans="7:7">
      <c r="G55759" s="220"/>
    </row>
    <row r="55760" spans="7:7">
      <c r="G55760" s="220"/>
    </row>
    <row r="55761" spans="7:7">
      <c r="G55761" s="220"/>
    </row>
    <row r="55762" spans="7:7">
      <c r="G55762" s="220"/>
    </row>
    <row r="55763" spans="7:7">
      <c r="G55763" s="220"/>
    </row>
    <row r="55764" spans="7:7">
      <c r="G55764" s="220"/>
    </row>
    <row r="55765" spans="7:7">
      <c r="G55765" s="220"/>
    </row>
    <row r="55766" spans="7:7">
      <c r="G55766" s="220"/>
    </row>
    <row r="55767" spans="7:7">
      <c r="G55767" s="220"/>
    </row>
    <row r="55768" spans="7:7">
      <c r="G55768" s="220"/>
    </row>
    <row r="55769" spans="7:7">
      <c r="G55769" s="220"/>
    </row>
    <row r="55770" spans="7:7">
      <c r="G55770" s="220"/>
    </row>
    <row r="55771" spans="7:7">
      <c r="G55771" s="220"/>
    </row>
    <row r="55772" spans="7:7">
      <c r="G55772" s="220"/>
    </row>
    <row r="55773" spans="7:7">
      <c r="G55773" s="220"/>
    </row>
    <row r="55774" spans="7:7">
      <c r="G55774" s="220"/>
    </row>
    <row r="55775" spans="7:7">
      <c r="G55775" s="220"/>
    </row>
    <row r="55776" spans="7:7">
      <c r="G55776" s="220"/>
    </row>
    <row r="55777" spans="7:7">
      <c r="G55777" s="220"/>
    </row>
    <row r="55778" spans="7:7">
      <c r="G55778" s="220"/>
    </row>
    <row r="55779" spans="7:7">
      <c r="G55779" s="220"/>
    </row>
    <row r="55780" spans="7:7">
      <c r="G55780" s="220"/>
    </row>
    <row r="55781" spans="7:7">
      <c r="G55781" s="220"/>
    </row>
    <row r="55782" spans="7:7">
      <c r="G55782" s="220"/>
    </row>
    <row r="55783" spans="7:7">
      <c r="G55783" s="220"/>
    </row>
    <row r="55784" spans="7:7">
      <c r="G55784" s="220"/>
    </row>
    <row r="55785" spans="7:7">
      <c r="G55785" s="220"/>
    </row>
    <row r="55786" spans="7:7">
      <c r="G55786" s="220"/>
    </row>
    <row r="55787" spans="7:7">
      <c r="G55787" s="220"/>
    </row>
    <row r="55788" spans="7:7">
      <c r="G55788" s="220"/>
    </row>
    <row r="55789" spans="7:7">
      <c r="G55789" s="220"/>
    </row>
    <row r="55790" spans="7:7">
      <c r="G55790" s="220"/>
    </row>
    <row r="55791" spans="7:7">
      <c r="G55791" s="220"/>
    </row>
    <row r="55792" spans="7:7">
      <c r="G55792" s="220"/>
    </row>
    <row r="55793" spans="7:7">
      <c r="G55793" s="220"/>
    </row>
    <row r="55794" spans="7:7">
      <c r="G55794" s="220"/>
    </row>
    <row r="55795" spans="7:7">
      <c r="G55795" s="220"/>
    </row>
    <row r="55796" spans="7:7">
      <c r="G55796" s="220"/>
    </row>
    <row r="55797" spans="7:7">
      <c r="G55797" s="220"/>
    </row>
    <row r="55798" spans="7:7">
      <c r="G55798" s="220"/>
    </row>
    <row r="55799" spans="7:7">
      <c r="G55799" s="220"/>
    </row>
    <row r="55800" spans="7:7">
      <c r="G55800" s="220"/>
    </row>
    <row r="55801" spans="7:7">
      <c r="G55801" s="220"/>
    </row>
    <row r="55802" spans="7:7">
      <c r="G55802" s="220"/>
    </row>
    <row r="55803" spans="7:7">
      <c r="G55803" s="220"/>
    </row>
    <row r="55804" spans="7:7">
      <c r="G55804" s="220"/>
    </row>
    <row r="55805" spans="7:7">
      <c r="G55805" s="220"/>
    </row>
    <row r="55806" spans="7:7">
      <c r="G55806" s="220"/>
    </row>
    <row r="55807" spans="7:7">
      <c r="G55807" s="220"/>
    </row>
    <row r="55808" spans="7:7">
      <c r="G55808" s="220"/>
    </row>
    <row r="55809" spans="7:7">
      <c r="G55809" s="220"/>
    </row>
    <row r="55810" spans="7:7">
      <c r="G55810" s="220"/>
    </row>
    <row r="55811" spans="7:7">
      <c r="G55811" s="220"/>
    </row>
    <row r="55812" spans="7:7">
      <c r="G55812" s="220"/>
    </row>
    <row r="55813" spans="7:7">
      <c r="G55813" s="220"/>
    </row>
    <row r="55814" spans="7:7">
      <c r="G55814" s="220"/>
    </row>
    <row r="55815" spans="7:7">
      <c r="G55815" s="220"/>
    </row>
    <row r="55816" spans="7:7">
      <c r="G55816" s="220"/>
    </row>
    <row r="55817" spans="7:7">
      <c r="G55817" s="220"/>
    </row>
    <row r="55818" spans="7:7">
      <c r="G55818" s="220"/>
    </row>
    <row r="55819" spans="7:7">
      <c r="G55819" s="220"/>
    </row>
    <row r="55820" spans="7:7">
      <c r="G55820" s="220"/>
    </row>
    <row r="55821" spans="7:7">
      <c r="G55821" s="220"/>
    </row>
    <row r="55822" spans="7:7">
      <c r="G55822" s="220"/>
    </row>
    <row r="55823" spans="7:7">
      <c r="G55823" s="220"/>
    </row>
    <row r="55824" spans="7:7">
      <c r="G55824" s="220"/>
    </row>
    <row r="55825" spans="7:7">
      <c r="G55825" s="220"/>
    </row>
    <row r="55826" spans="7:7">
      <c r="G55826" s="220"/>
    </row>
    <row r="55827" spans="7:7">
      <c r="G55827" s="220"/>
    </row>
    <row r="55828" spans="7:7">
      <c r="G55828" s="220"/>
    </row>
    <row r="55829" spans="7:7">
      <c r="G55829" s="220"/>
    </row>
    <row r="55830" spans="7:7">
      <c r="G55830" s="220"/>
    </row>
    <row r="55831" spans="7:7">
      <c r="G55831" s="220"/>
    </row>
    <row r="55832" spans="7:7">
      <c r="G55832" s="220"/>
    </row>
    <row r="55833" spans="7:7">
      <c r="G55833" s="220"/>
    </row>
    <row r="55834" spans="7:7">
      <c r="G55834" s="220"/>
    </row>
    <row r="55835" spans="7:7">
      <c r="G55835" s="220"/>
    </row>
    <row r="55836" spans="7:7">
      <c r="G55836" s="220"/>
    </row>
    <row r="55837" spans="7:7">
      <c r="G55837" s="220"/>
    </row>
    <row r="55838" spans="7:7">
      <c r="G55838" s="220"/>
    </row>
    <row r="55839" spans="7:7">
      <c r="G55839" s="220"/>
    </row>
    <row r="55840" spans="7:7">
      <c r="G55840" s="220"/>
    </row>
    <row r="55841" spans="7:7">
      <c r="G55841" s="220"/>
    </row>
    <row r="55842" spans="7:7">
      <c r="G55842" s="220"/>
    </row>
    <row r="55843" spans="7:7">
      <c r="G55843" s="220"/>
    </row>
    <row r="55844" spans="7:7">
      <c r="G55844" s="220"/>
    </row>
    <row r="55845" spans="7:7">
      <c r="G55845" s="220"/>
    </row>
    <row r="55846" spans="7:7">
      <c r="G55846" s="220"/>
    </row>
    <row r="55847" spans="7:7">
      <c r="G55847" s="220"/>
    </row>
    <row r="55848" spans="7:7">
      <c r="G55848" s="220"/>
    </row>
    <row r="55849" spans="7:7">
      <c r="G55849" s="220"/>
    </row>
    <row r="55850" spans="7:7">
      <c r="G55850" s="220"/>
    </row>
    <row r="55851" spans="7:7">
      <c r="G55851" s="220"/>
    </row>
    <row r="55852" spans="7:7">
      <c r="G55852" s="220"/>
    </row>
    <row r="55853" spans="7:7">
      <c r="G55853" s="220"/>
    </row>
    <row r="55854" spans="7:7">
      <c r="G55854" s="220"/>
    </row>
    <row r="55855" spans="7:7">
      <c r="G55855" s="220"/>
    </row>
    <row r="55856" spans="7:7">
      <c r="G55856" s="220"/>
    </row>
    <row r="55857" spans="7:7">
      <c r="G55857" s="220"/>
    </row>
    <row r="55858" spans="7:7">
      <c r="G55858" s="220"/>
    </row>
    <row r="55859" spans="7:7">
      <c r="G55859" s="220"/>
    </row>
    <row r="55860" spans="7:7">
      <c r="G55860" s="220"/>
    </row>
    <row r="55861" spans="7:7">
      <c r="G55861" s="220"/>
    </row>
    <row r="55862" spans="7:7">
      <c r="G55862" s="220"/>
    </row>
    <row r="55863" spans="7:7">
      <c r="G55863" s="220"/>
    </row>
    <row r="55864" spans="7:7">
      <c r="G55864" s="220"/>
    </row>
    <row r="55865" spans="7:7">
      <c r="G55865" s="220"/>
    </row>
    <row r="55866" spans="7:7">
      <c r="G55866" s="220"/>
    </row>
    <row r="55867" spans="7:7">
      <c r="G55867" s="220"/>
    </row>
    <row r="55868" spans="7:7">
      <c r="G55868" s="220"/>
    </row>
    <row r="55869" spans="7:7">
      <c r="G55869" s="220"/>
    </row>
    <row r="55870" spans="7:7">
      <c r="G55870" s="220"/>
    </row>
    <row r="55871" spans="7:7">
      <c r="G55871" s="220"/>
    </row>
    <row r="55872" spans="7:7">
      <c r="G55872" s="220"/>
    </row>
    <row r="55873" spans="7:7">
      <c r="G55873" s="220"/>
    </row>
    <row r="55874" spans="7:7">
      <c r="G55874" s="220"/>
    </row>
    <row r="55875" spans="7:7">
      <c r="G55875" s="220"/>
    </row>
    <row r="55876" spans="7:7">
      <c r="G55876" s="220"/>
    </row>
    <row r="55877" spans="7:7">
      <c r="G55877" s="220"/>
    </row>
    <row r="55878" spans="7:7">
      <c r="G55878" s="220"/>
    </row>
    <row r="55879" spans="7:7">
      <c r="G55879" s="220"/>
    </row>
    <row r="55880" spans="7:7">
      <c r="G55880" s="220"/>
    </row>
    <row r="55881" spans="7:7">
      <c r="G55881" s="220"/>
    </row>
    <row r="55882" spans="7:7">
      <c r="G55882" s="220"/>
    </row>
    <row r="55883" spans="7:7">
      <c r="G55883" s="220"/>
    </row>
    <row r="55884" spans="7:7">
      <c r="G55884" s="220"/>
    </row>
    <row r="55885" spans="7:7">
      <c r="G55885" s="220"/>
    </row>
    <row r="55886" spans="7:7">
      <c r="G55886" s="220"/>
    </row>
    <row r="55887" spans="7:7">
      <c r="G55887" s="220"/>
    </row>
    <row r="55888" spans="7:7">
      <c r="G55888" s="220"/>
    </row>
    <row r="55889" spans="7:7">
      <c r="G55889" s="220"/>
    </row>
    <row r="55890" spans="7:7">
      <c r="G55890" s="220"/>
    </row>
    <row r="55891" spans="7:7">
      <c r="G55891" s="220"/>
    </row>
    <row r="55892" spans="7:7">
      <c r="G55892" s="220"/>
    </row>
    <row r="55893" spans="7:7">
      <c r="G55893" s="220"/>
    </row>
    <row r="55894" spans="7:7">
      <c r="G55894" s="220"/>
    </row>
    <row r="55895" spans="7:7">
      <c r="G55895" s="220"/>
    </row>
    <row r="55896" spans="7:7">
      <c r="G55896" s="220"/>
    </row>
    <row r="55897" spans="7:7">
      <c r="G55897" s="220"/>
    </row>
    <row r="55898" spans="7:7">
      <c r="G55898" s="220"/>
    </row>
    <row r="55899" spans="7:7">
      <c r="G55899" s="220"/>
    </row>
    <row r="55900" spans="7:7">
      <c r="G55900" s="220"/>
    </row>
    <row r="55901" spans="7:7">
      <c r="G55901" s="220"/>
    </row>
    <row r="55902" spans="7:7">
      <c r="G55902" s="220"/>
    </row>
    <row r="55903" spans="7:7">
      <c r="G55903" s="220"/>
    </row>
    <row r="55904" spans="7:7">
      <c r="G55904" s="220"/>
    </row>
    <row r="55905" spans="7:7">
      <c r="G55905" s="220"/>
    </row>
    <row r="55906" spans="7:7">
      <c r="G55906" s="220"/>
    </row>
    <row r="55907" spans="7:7">
      <c r="G55907" s="220"/>
    </row>
    <row r="55908" spans="7:7">
      <c r="G55908" s="220"/>
    </row>
    <row r="55909" spans="7:7">
      <c r="G55909" s="220"/>
    </row>
    <row r="55910" spans="7:7">
      <c r="G55910" s="220"/>
    </row>
    <row r="55911" spans="7:7">
      <c r="G55911" s="220"/>
    </row>
    <row r="55912" spans="7:7">
      <c r="G55912" s="220"/>
    </row>
    <row r="55913" spans="7:7">
      <c r="G55913" s="220"/>
    </row>
    <row r="55914" spans="7:7">
      <c r="G55914" s="220"/>
    </row>
    <row r="55915" spans="7:7">
      <c r="G55915" s="220"/>
    </row>
    <row r="55916" spans="7:7">
      <c r="G55916" s="220"/>
    </row>
    <row r="55917" spans="7:7">
      <c r="G55917" s="220"/>
    </row>
    <row r="55918" spans="7:7">
      <c r="G55918" s="220"/>
    </row>
    <row r="55919" spans="7:7">
      <c r="G55919" s="220"/>
    </row>
    <row r="55920" spans="7:7">
      <c r="G55920" s="220"/>
    </row>
    <row r="55921" spans="7:7">
      <c r="G55921" s="220"/>
    </row>
    <row r="55922" spans="7:7">
      <c r="G55922" s="220"/>
    </row>
    <row r="55923" spans="7:7">
      <c r="G55923" s="220"/>
    </row>
    <row r="55924" spans="7:7">
      <c r="G55924" s="220"/>
    </row>
    <row r="55925" spans="7:7">
      <c r="G55925" s="220"/>
    </row>
    <row r="55926" spans="7:7">
      <c r="G55926" s="220"/>
    </row>
    <row r="55927" spans="7:7">
      <c r="G55927" s="220"/>
    </row>
    <row r="55928" spans="7:7">
      <c r="G55928" s="220"/>
    </row>
    <row r="55929" spans="7:7">
      <c r="G55929" s="220"/>
    </row>
    <row r="55930" spans="7:7">
      <c r="G55930" s="220"/>
    </row>
    <row r="55931" spans="7:7">
      <c r="G55931" s="220"/>
    </row>
    <row r="55932" spans="7:7">
      <c r="G55932" s="220"/>
    </row>
    <row r="55933" spans="7:7">
      <c r="G55933" s="220"/>
    </row>
    <row r="55934" spans="7:7">
      <c r="G55934" s="220"/>
    </row>
    <row r="55935" spans="7:7">
      <c r="G55935" s="220"/>
    </row>
    <row r="55936" spans="7:7">
      <c r="G55936" s="220"/>
    </row>
    <row r="55937" spans="7:7">
      <c r="G55937" s="220"/>
    </row>
    <row r="55938" spans="7:7">
      <c r="G55938" s="220"/>
    </row>
    <row r="55939" spans="7:7">
      <c r="G55939" s="220"/>
    </row>
    <row r="55940" spans="7:7">
      <c r="G55940" s="220"/>
    </row>
    <row r="55941" spans="7:7">
      <c r="G55941" s="220"/>
    </row>
    <row r="55942" spans="7:7">
      <c r="G55942" s="220"/>
    </row>
    <row r="55943" spans="7:7">
      <c r="G55943" s="220"/>
    </row>
    <row r="55944" spans="7:7">
      <c r="G55944" s="220"/>
    </row>
    <row r="55945" spans="7:7">
      <c r="G55945" s="220"/>
    </row>
    <row r="55946" spans="7:7">
      <c r="G55946" s="220"/>
    </row>
    <row r="55947" spans="7:7">
      <c r="G55947" s="220"/>
    </row>
    <row r="55948" spans="7:7">
      <c r="G55948" s="220"/>
    </row>
    <row r="55949" spans="7:7">
      <c r="G55949" s="220"/>
    </row>
    <row r="55950" spans="7:7">
      <c r="G55950" s="220"/>
    </row>
    <row r="55951" spans="7:7">
      <c r="G55951" s="220"/>
    </row>
    <row r="55952" spans="7:7">
      <c r="G55952" s="220"/>
    </row>
    <row r="55953" spans="7:7">
      <c r="G55953" s="220"/>
    </row>
    <row r="55954" spans="7:7">
      <c r="G55954" s="220"/>
    </row>
    <row r="55955" spans="7:7">
      <c r="G55955" s="220"/>
    </row>
    <row r="55956" spans="7:7">
      <c r="G55956" s="220"/>
    </row>
    <row r="55957" spans="7:7">
      <c r="G55957" s="220"/>
    </row>
    <row r="55958" spans="7:7">
      <c r="G55958" s="220"/>
    </row>
    <row r="55959" spans="7:7">
      <c r="G55959" s="220"/>
    </row>
    <row r="55960" spans="7:7">
      <c r="G55960" s="220"/>
    </row>
    <row r="55961" spans="7:7">
      <c r="G55961" s="220"/>
    </row>
    <row r="55962" spans="7:7">
      <c r="G55962" s="220"/>
    </row>
    <row r="55963" spans="7:7">
      <c r="G55963" s="220"/>
    </row>
    <row r="55964" spans="7:7">
      <c r="G55964" s="220"/>
    </row>
    <row r="55965" spans="7:7">
      <c r="G55965" s="220"/>
    </row>
    <row r="55966" spans="7:7">
      <c r="G55966" s="220"/>
    </row>
    <row r="55967" spans="7:7">
      <c r="G55967" s="220"/>
    </row>
    <row r="55968" spans="7:7">
      <c r="G55968" s="220"/>
    </row>
    <row r="55969" spans="7:7">
      <c r="G55969" s="220"/>
    </row>
    <row r="55970" spans="7:7">
      <c r="G55970" s="220"/>
    </row>
    <row r="55971" spans="7:7">
      <c r="G55971" s="220"/>
    </row>
    <row r="55972" spans="7:7">
      <c r="G55972" s="220"/>
    </row>
    <row r="55973" spans="7:7">
      <c r="G55973" s="220"/>
    </row>
    <row r="55974" spans="7:7">
      <c r="G55974" s="220"/>
    </row>
    <row r="55975" spans="7:7">
      <c r="G55975" s="220"/>
    </row>
    <row r="55976" spans="7:7">
      <c r="G55976" s="220"/>
    </row>
    <row r="55977" spans="7:7">
      <c r="G55977" s="220"/>
    </row>
    <row r="55978" spans="7:7">
      <c r="G55978" s="220"/>
    </row>
    <row r="55979" spans="7:7">
      <c r="G55979" s="220"/>
    </row>
    <row r="55980" spans="7:7">
      <c r="G55980" s="220"/>
    </row>
    <row r="55981" spans="7:7">
      <c r="G55981" s="220"/>
    </row>
    <row r="55982" spans="7:7">
      <c r="G55982" s="220"/>
    </row>
    <row r="55983" spans="7:7">
      <c r="G55983" s="220"/>
    </row>
    <row r="55984" spans="7:7">
      <c r="G55984" s="220"/>
    </row>
    <row r="55985" spans="7:7">
      <c r="G55985" s="220"/>
    </row>
    <row r="55986" spans="7:7">
      <c r="G55986" s="220"/>
    </row>
    <row r="55987" spans="7:7">
      <c r="G55987" s="220"/>
    </row>
    <row r="55988" spans="7:7">
      <c r="G55988" s="220"/>
    </row>
    <row r="55989" spans="7:7">
      <c r="G55989" s="220"/>
    </row>
    <row r="55990" spans="7:7">
      <c r="G55990" s="220"/>
    </row>
    <row r="55991" spans="7:7">
      <c r="G55991" s="220"/>
    </row>
    <row r="55992" spans="7:7">
      <c r="G55992" s="220"/>
    </row>
    <row r="55993" spans="7:7">
      <c r="G55993" s="220"/>
    </row>
    <row r="55994" spans="7:7">
      <c r="G55994" s="220"/>
    </row>
    <row r="55995" spans="7:7">
      <c r="G55995" s="220"/>
    </row>
    <row r="55996" spans="7:7">
      <c r="G55996" s="220"/>
    </row>
    <row r="55997" spans="7:7">
      <c r="G55997" s="220"/>
    </row>
    <row r="55998" spans="7:7">
      <c r="G55998" s="220"/>
    </row>
    <row r="55999" spans="7:7">
      <c r="G55999" s="220"/>
    </row>
    <row r="56000" spans="7:7">
      <c r="G56000" s="220"/>
    </row>
    <row r="56001" spans="7:7">
      <c r="G56001" s="220"/>
    </row>
    <row r="56002" spans="7:7">
      <c r="G56002" s="220"/>
    </row>
    <row r="56003" spans="7:7">
      <c r="G56003" s="220"/>
    </row>
    <row r="56004" spans="7:7">
      <c r="G56004" s="220"/>
    </row>
    <row r="56005" spans="7:7">
      <c r="G56005" s="220"/>
    </row>
    <row r="56006" spans="7:7">
      <c r="G56006" s="220"/>
    </row>
    <row r="56007" spans="7:7">
      <c r="G56007" s="220"/>
    </row>
    <row r="56008" spans="7:7">
      <c r="G56008" s="220"/>
    </row>
    <row r="56009" spans="7:7">
      <c r="G56009" s="220"/>
    </row>
    <row r="56010" spans="7:7">
      <c r="G56010" s="220"/>
    </row>
    <row r="56011" spans="7:7">
      <c r="G56011" s="220"/>
    </row>
    <row r="56012" spans="7:7">
      <c r="G56012" s="220"/>
    </row>
    <row r="56013" spans="7:7">
      <c r="G56013" s="220"/>
    </row>
    <row r="56014" spans="7:7">
      <c r="G56014" s="220"/>
    </row>
    <row r="56015" spans="7:7">
      <c r="G56015" s="220"/>
    </row>
    <row r="56016" spans="7:7">
      <c r="G56016" s="220"/>
    </row>
    <row r="56017" spans="7:7">
      <c r="G56017" s="220"/>
    </row>
    <row r="56018" spans="7:7">
      <c r="G56018" s="220"/>
    </row>
    <row r="56019" spans="7:7">
      <c r="G56019" s="220"/>
    </row>
    <row r="56020" spans="7:7">
      <c r="G56020" s="220"/>
    </row>
    <row r="56021" spans="7:7">
      <c r="G56021" s="220"/>
    </row>
    <row r="56022" spans="7:7">
      <c r="G56022" s="220"/>
    </row>
    <row r="56023" spans="7:7">
      <c r="G56023" s="220"/>
    </row>
    <row r="56024" spans="7:7">
      <c r="G56024" s="220"/>
    </row>
    <row r="56025" spans="7:7">
      <c r="G56025" s="220"/>
    </row>
    <row r="56026" spans="7:7">
      <c r="G56026" s="220"/>
    </row>
    <row r="56027" spans="7:7">
      <c r="G56027" s="220"/>
    </row>
    <row r="56028" spans="7:7">
      <c r="G56028" s="220"/>
    </row>
    <row r="56029" spans="7:7">
      <c r="G56029" s="220"/>
    </row>
    <row r="56030" spans="7:7">
      <c r="G56030" s="220"/>
    </row>
    <row r="56031" spans="7:7">
      <c r="G56031" s="220"/>
    </row>
    <row r="56032" spans="7:7">
      <c r="G56032" s="220"/>
    </row>
    <row r="56033" spans="7:7">
      <c r="G56033" s="220"/>
    </row>
    <row r="56034" spans="7:7">
      <c r="G56034" s="220"/>
    </row>
    <row r="56035" spans="7:7">
      <c r="G56035" s="220"/>
    </row>
    <row r="56036" spans="7:7">
      <c r="G56036" s="220"/>
    </row>
    <row r="56037" spans="7:7">
      <c r="G56037" s="220"/>
    </row>
    <row r="56038" spans="7:7">
      <c r="G56038" s="220"/>
    </row>
    <row r="56039" spans="7:7">
      <c r="G56039" s="220"/>
    </row>
    <row r="56040" spans="7:7">
      <c r="G56040" s="220"/>
    </row>
    <row r="56041" spans="7:7">
      <c r="G56041" s="220"/>
    </row>
    <row r="56042" spans="7:7">
      <c r="G56042" s="220"/>
    </row>
    <row r="56043" spans="7:7">
      <c r="G56043" s="220"/>
    </row>
    <row r="56044" spans="7:7">
      <c r="G56044" s="220"/>
    </row>
    <row r="56045" spans="7:7">
      <c r="G56045" s="220"/>
    </row>
    <row r="56046" spans="7:7">
      <c r="G56046" s="220"/>
    </row>
    <row r="56047" spans="7:7">
      <c r="G56047" s="220"/>
    </row>
    <row r="56048" spans="7:7">
      <c r="G56048" s="220"/>
    </row>
    <row r="56049" spans="7:7">
      <c r="G56049" s="220"/>
    </row>
    <row r="56050" spans="7:7">
      <c r="G56050" s="220"/>
    </row>
    <row r="56051" spans="7:7">
      <c r="G56051" s="220"/>
    </row>
    <row r="56052" spans="7:7">
      <c r="G56052" s="220"/>
    </row>
    <row r="56053" spans="7:7">
      <c r="G56053" s="220"/>
    </row>
    <row r="56054" spans="7:7">
      <c r="G56054" s="220"/>
    </row>
    <row r="56055" spans="7:7">
      <c r="G56055" s="220"/>
    </row>
    <row r="56056" spans="7:7">
      <c r="G56056" s="220"/>
    </row>
    <row r="56057" spans="7:7">
      <c r="G56057" s="220"/>
    </row>
    <row r="56058" spans="7:7">
      <c r="G56058" s="220"/>
    </row>
    <row r="56059" spans="7:7">
      <c r="G56059" s="220"/>
    </row>
    <row r="56060" spans="7:7">
      <c r="G56060" s="220"/>
    </row>
    <row r="56061" spans="7:7">
      <c r="G56061" s="220"/>
    </row>
    <row r="56062" spans="7:7">
      <c r="G56062" s="220"/>
    </row>
    <row r="56063" spans="7:7">
      <c r="G56063" s="220"/>
    </row>
    <row r="56064" spans="7:7">
      <c r="G56064" s="220"/>
    </row>
    <row r="56065" spans="7:7">
      <c r="G56065" s="220"/>
    </row>
    <row r="56066" spans="7:7">
      <c r="G56066" s="220"/>
    </row>
    <row r="56067" spans="7:7">
      <c r="G56067" s="220"/>
    </row>
    <row r="56068" spans="7:7">
      <c r="G56068" s="220"/>
    </row>
    <row r="56069" spans="7:7">
      <c r="G56069" s="220"/>
    </row>
    <row r="56070" spans="7:7">
      <c r="G56070" s="220"/>
    </row>
    <row r="56071" spans="7:7">
      <c r="G56071" s="220"/>
    </row>
    <row r="56072" spans="7:7">
      <c r="G56072" s="220"/>
    </row>
    <row r="56073" spans="7:7">
      <c r="G56073" s="220"/>
    </row>
    <row r="56074" spans="7:7">
      <c r="G56074" s="220"/>
    </row>
    <row r="56075" spans="7:7">
      <c r="G56075" s="220"/>
    </row>
    <row r="56076" spans="7:7">
      <c r="G56076" s="220"/>
    </row>
    <row r="56077" spans="7:7">
      <c r="G56077" s="220"/>
    </row>
    <row r="56078" spans="7:7">
      <c r="G56078" s="220"/>
    </row>
    <row r="56079" spans="7:7">
      <c r="G56079" s="220"/>
    </row>
    <row r="56080" spans="7:7">
      <c r="G56080" s="220"/>
    </row>
    <row r="56081" spans="7:7">
      <c r="G56081" s="220"/>
    </row>
    <row r="56082" spans="7:7">
      <c r="G56082" s="220"/>
    </row>
    <row r="56083" spans="7:7">
      <c r="G56083" s="220"/>
    </row>
    <row r="56084" spans="7:7">
      <c r="G56084" s="220"/>
    </row>
    <row r="56085" spans="7:7">
      <c r="G56085" s="220"/>
    </row>
    <row r="56086" spans="7:7">
      <c r="G56086" s="220"/>
    </row>
    <row r="56087" spans="7:7">
      <c r="G56087" s="220"/>
    </row>
    <row r="56088" spans="7:7">
      <c r="G56088" s="220"/>
    </row>
    <row r="56089" spans="7:7">
      <c r="G56089" s="220"/>
    </row>
    <row r="56090" spans="7:7">
      <c r="G56090" s="220"/>
    </row>
    <row r="56091" spans="7:7">
      <c r="G56091" s="220"/>
    </row>
    <row r="56092" spans="7:7">
      <c r="G56092" s="220"/>
    </row>
    <row r="56093" spans="7:7">
      <c r="G56093" s="220"/>
    </row>
    <row r="56094" spans="7:7">
      <c r="G56094" s="220"/>
    </row>
    <row r="56095" spans="7:7">
      <c r="G56095" s="220"/>
    </row>
    <row r="56096" spans="7:7">
      <c r="G56096" s="220"/>
    </row>
    <row r="56097" spans="7:7">
      <c r="G56097" s="220"/>
    </row>
    <row r="56098" spans="7:7">
      <c r="G56098" s="220"/>
    </row>
    <row r="56099" spans="7:7">
      <c r="G56099" s="220"/>
    </row>
    <row r="56100" spans="7:7">
      <c r="G56100" s="220"/>
    </row>
    <row r="56101" spans="7:7">
      <c r="G56101" s="220"/>
    </row>
    <row r="56102" spans="7:7">
      <c r="G56102" s="220"/>
    </row>
    <row r="56103" spans="7:7">
      <c r="G56103" s="220"/>
    </row>
    <row r="56104" spans="7:7">
      <c r="G56104" s="220"/>
    </row>
    <row r="56105" spans="7:7">
      <c r="G56105" s="220"/>
    </row>
    <row r="56106" spans="7:7">
      <c r="G56106" s="220"/>
    </row>
    <row r="56107" spans="7:7">
      <c r="G56107" s="220"/>
    </row>
    <row r="56108" spans="7:7">
      <c r="G56108" s="220"/>
    </row>
    <row r="56109" spans="7:7">
      <c r="G56109" s="220"/>
    </row>
    <row r="56110" spans="7:7">
      <c r="G56110" s="220"/>
    </row>
    <row r="56111" spans="7:7">
      <c r="G56111" s="220"/>
    </row>
    <row r="56112" spans="7:7">
      <c r="G56112" s="220"/>
    </row>
    <row r="56113" spans="7:7">
      <c r="G56113" s="220"/>
    </row>
    <row r="56114" spans="7:7">
      <c r="G56114" s="220"/>
    </row>
    <row r="56115" spans="7:7">
      <c r="G56115" s="220"/>
    </row>
    <row r="56116" spans="7:7">
      <c r="G56116" s="220"/>
    </row>
    <row r="56117" spans="7:7">
      <c r="G56117" s="220"/>
    </row>
    <row r="56118" spans="7:7">
      <c r="G56118" s="220"/>
    </row>
    <row r="56119" spans="7:7">
      <c r="G56119" s="220"/>
    </row>
    <row r="56120" spans="7:7">
      <c r="G56120" s="220"/>
    </row>
    <row r="56121" spans="7:7">
      <c r="G56121" s="220"/>
    </row>
    <row r="56122" spans="7:7">
      <c r="G56122" s="220"/>
    </row>
    <row r="56123" spans="7:7">
      <c r="G56123" s="220"/>
    </row>
    <row r="56124" spans="7:7">
      <c r="G56124" s="220"/>
    </row>
    <row r="56125" spans="7:7">
      <c r="G56125" s="220"/>
    </row>
    <row r="56126" spans="7:7">
      <c r="G56126" s="220"/>
    </row>
    <row r="56127" spans="7:7">
      <c r="G56127" s="220"/>
    </row>
    <row r="56128" spans="7:7">
      <c r="G56128" s="220"/>
    </row>
    <row r="56129" spans="7:7">
      <c r="G56129" s="220"/>
    </row>
    <row r="56130" spans="7:7">
      <c r="G56130" s="220"/>
    </row>
    <row r="56131" spans="7:7">
      <c r="G56131" s="220"/>
    </row>
    <row r="56132" spans="7:7">
      <c r="G56132" s="220"/>
    </row>
    <row r="56133" spans="7:7">
      <c r="G56133" s="220"/>
    </row>
    <row r="56134" spans="7:7">
      <c r="G56134" s="220"/>
    </row>
    <row r="56135" spans="7:7">
      <c r="G56135" s="220"/>
    </row>
    <row r="56136" spans="7:7">
      <c r="G56136" s="220"/>
    </row>
    <row r="56137" spans="7:7">
      <c r="G56137" s="220"/>
    </row>
    <row r="56138" spans="7:7">
      <c r="G56138" s="220"/>
    </row>
    <row r="56139" spans="7:7">
      <c r="G56139" s="220"/>
    </row>
    <row r="56140" spans="7:7">
      <c r="G56140" s="220"/>
    </row>
    <row r="56141" spans="7:7">
      <c r="G56141" s="220"/>
    </row>
    <row r="56142" spans="7:7">
      <c r="G56142" s="220"/>
    </row>
    <row r="56143" spans="7:7">
      <c r="G56143" s="220"/>
    </row>
    <row r="56144" spans="7:7">
      <c r="G56144" s="220"/>
    </row>
    <row r="56145" spans="7:7">
      <c r="G56145" s="220"/>
    </row>
    <row r="56146" spans="7:7">
      <c r="G56146" s="220"/>
    </row>
    <row r="56147" spans="7:7">
      <c r="G56147" s="220"/>
    </row>
    <row r="56148" spans="7:7">
      <c r="G56148" s="220"/>
    </row>
    <row r="56149" spans="7:7">
      <c r="G56149" s="220"/>
    </row>
    <row r="56150" spans="7:7">
      <c r="G56150" s="220"/>
    </row>
    <row r="56151" spans="7:7">
      <c r="G56151" s="220"/>
    </row>
    <row r="56152" spans="7:7">
      <c r="G56152" s="220"/>
    </row>
    <row r="56153" spans="7:7">
      <c r="G56153" s="220"/>
    </row>
    <row r="56154" spans="7:7">
      <c r="G56154" s="220"/>
    </row>
    <row r="56155" spans="7:7">
      <c r="G56155" s="220"/>
    </row>
    <row r="56156" spans="7:7">
      <c r="G56156" s="220"/>
    </row>
    <row r="56157" spans="7:7">
      <c r="G56157" s="220"/>
    </row>
    <row r="56158" spans="7:7">
      <c r="G56158" s="220"/>
    </row>
    <row r="56159" spans="7:7">
      <c r="G56159" s="220"/>
    </row>
    <row r="56160" spans="7:7">
      <c r="G56160" s="220"/>
    </row>
    <row r="56161" spans="7:7">
      <c r="G56161" s="220"/>
    </row>
    <row r="56162" spans="7:7">
      <c r="G56162" s="220"/>
    </row>
    <row r="56163" spans="7:7">
      <c r="G56163" s="220"/>
    </row>
    <row r="56164" spans="7:7">
      <c r="G56164" s="220"/>
    </row>
    <row r="56165" spans="7:7">
      <c r="G56165" s="220"/>
    </row>
    <row r="56166" spans="7:7">
      <c r="G56166" s="220"/>
    </row>
    <row r="56167" spans="7:7">
      <c r="G56167" s="220"/>
    </row>
    <row r="56168" spans="7:7">
      <c r="G56168" s="220"/>
    </row>
    <row r="56169" spans="7:7">
      <c r="G56169" s="220"/>
    </row>
    <row r="56170" spans="7:7">
      <c r="G56170" s="220"/>
    </row>
    <row r="56171" spans="7:7">
      <c r="G56171" s="220"/>
    </row>
    <row r="56172" spans="7:7">
      <c r="G56172" s="220"/>
    </row>
    <row r="56173" spans="7:7">
      <c r="G56173" s="220"/>
    </row>
    <row r="56174" spans="7:7">
      <c r="G56174" s="220"/>
    </row>
    <row r="56175" spans="7:7">
      <c r="G56175" s="220"/>
    </row>
    <row r="56176" spans="7:7">
      <c r="G56176" s="220"/>
    </row>
    <row r="56177" spans="7:7">
      <c r="G56177" s="220"/>
    </row>
    <row r="56178" spans="7:7">
      <c r="G56178" s="220"/>
    </row>
    <row r="56179" spans="7:7">
      <c r="G56179" s="220"/>
    </row>
    <row r="56180" spans="7:7">
      <c r="G56180" s="220"/>
    </row>
    <row r="56181" spans="7:7">
      <c r="G56181" s="220"/>
    </row>
    <row r="56182" spans="7:7">
      <c r="G56182" s="220"/>
    </row>
    <row r="56183" spans="7:7">
      <c r="G56183" s="220"/>
    </row>
    <row r="56184" spans="7:7">
      <c r="G56184" s="220"/>
    </row>
    <row r="56185" spans="7:7">
      <c r="G56185" s="220"/>
    </row>
    <row r="56186" spans="7:7">
      <c r="G56186" s="220"/>
    </row>
    <row r="56187" spans="7:7">
      <c r="G56187" s="220"/>
    </row>
    <row r="56188" spans="7:7">
      <c r="G56188" s="220"/>
    </row>
    <row r="56189" spans="7:7">
      <c r="G56189" s="220"/>
    </row>
    <row r="56190" spans="7:7">
      <c r="G56190" s="220"/>
    </row>
    <row r="56191" spans="7:7">
      <c r="G56191" s="220"/>
    </row>
    <row r="56192" spans="7:7">
      <c r="G56192" s="220"/>
    </row>
    <row r="56193" spans="7:7">
      <c r="G56193" s="220"/>
    </row>
    <row r="56194" spans="7:7">
      <c r="G56194" s="220"/>
    </row>
    <row r="56195" spans="7:7">
      <c r="G56195" s="220"/>
    </row>
    <row r="56196" spans="7:7">
      <c r="G56196" s="220"/>
    </row>
    <row r="56197" spans="7:7">
      <c r="G56197" s="220"/>
    </row>
    <row r="56198" spans="7:7">
      <c r="G56198" s="220"/>
    </row>
    <row r="56199" spans="7:7">
      <c r="G56199" s="220"/>
    </row>
    <row r="56200" spans="7:7">
      <c r="G56200" s="220"/>
    </row>
    <row r="56201" spans="7:7">
      <c r="G56201" s="220"/>
    </row>
    <row r="56202" spans="7:7">
      <c r="G56202" s="220"/>
    </row>
    <row r="56203" spans="7:7">
      <c r="G56203" s="220"/>
    </row>
    <row r="56204" spans="7:7">
      <c r="G56204" s="220"/>
    </row>
    <row r="56205" spans="7:7">
      <c r="G56205" s="220"/>
    </row>
    <row r="56206" spans="7:7">
      <c r="G56206" s="220"/>
    </row>
    <row r="56207" spans="7:7">
      <c r="G56207" s="220"/>
    </row>
    <row r="56208" spans="7:7">
      <c r="G56208" s="220"/>
    </row>
    <row r="56209" spans="7:7">
      <c r="G56209" s="220"/>
    </row>
    <row r="56210" spans="7:7">
      <c r="G56210" s="220"/>
    </row>
    <row r="56211" spans="7:7">
      <c r="G56211" s="220"/>
    </row>
    <row r="56212" spans="7:7">
      <c r="G56212" s="220"/>
    </row>
    <row r="56213" spans="7:7">
      <c r="G56213" s="220"/>
    </row>
    <row r="56214" spans="7:7">
      <c r="G56214" s="220"/>
    </row>
    <row r="56215" spans="7:7">
      <c r="G56215" s="220"/>
    </row>
    <row r="56216" spans="7:7">
      <c r="G56216" s="220"/>
    </row>
    <row r="56217" spans="7:7">
      <c r="G56217" s="220"/>
    </row>
    <row r="56218" spans="7:7">
      <c r="G56218" s="220"/>
    </row>
    <row r="56219" spans="7:7">
      <c r="G56219" s="220"/>
    </row>
    <row r="56220" spans="7:7">
      <c r="G56220" s="220"/>
    </row>
    <row r="56221" spans="7:7">
      <c r="G56221" s="220"/>
    </row>
    <row r="56222" spans="7:7">
      <c r="G56222" s="220"/>
    </row>
    <row r="56223" spans="7:7">
      <c r="G56223" s="220"/>
    </row>
    <row r="56224" spans="7:7">
      <c r="G56224" s="220"/>
    </row>
    <row r="56225" spans="7:7">
      <c r="G56225" s="220"/>
    </row>
    <row r="56226" spans="7:7">
      <c r="G56226" s="220"/>
    </row>
    <row r="56227" spans="7:7">
      <c r="G56227" s="220"/>
    </row>
    <row r="56228" spans="7:7">
      <c r="G56228" s="220"/>
    </row>
    <row r="56229" spans="7:7">
      <c r="G56229" s="220"/>
    </row>
    <row r="56230" spans="7:7">
      <c r="G56230" s="220"/>
    </row>
    <row r="56231" spans="7:7">
      <c r="G56231" s="220"/>
    </row>
    <row r="56232" spans="7:7">
      <c r="G56232" s="220"/>
    </row>
    <row r="56233" spans="7:7">
      <c r="G56233" s="220"/>
    </row>
    <row r="56234" spans="7:7">
      <c r="G56234" s="220"/>
    </row>
    <row r="56235" spans="7:7">
      <c r="G56235" s="220"/>
    </row>
    <row r="56236" spans="7:7">
      <c r="G56236" s="220"/>
    </row>
    <row r="56237" spans="7:7">
      <c r="G56237" s="220"/>
    </row>
    <row r="56238" spans="7:7">
      <c r="G56238" s="220"/>
    </row>
    <row r="56239" spans="7:7">
      <c r="G56239" s="220"/>
    </row>
    <row r="56240" spans="7:7">
      <c r="G56240" s="220"/>
    </row>
    <row r="56241" spans="7:7">
      <c r="G56241" s="220"/>
    </row>
    <row r="56242" spans="7:7">
      <c r="G56242" s="220"/>
    </row>
    <row r="56243" spans="7:7">
      <c r="G56243" s="220"/>
    </row>
    <row r="56244" spans="7:7">
      <c r="G56244" s="220"/>
    </row>
    <row r="56245" spans="7:7">
      <c r="G56245" s="220"/>
    </row>
    <row r="56246" spans="7:7">
      <c r="G56246" s="220"/>
    </row>
    <row r="56247" spans="7:7">
      <c r="G56247" s="220"/>
    </row>
    <row r="56248" spans="7:7">
      <c r="G56248" s="220"/>
    </row>
    <row r="56249" spans="7:7">
      <c r="G56249" s="220"/>
    </row>
    <row r="56250" spans="7:7">
      <c r="G56250" s="220"/>
    </row>
    <row r="56251" spans="7:7">
      <c r="G56251" s="220"/>
    </row>
    <row r="56252" spans="7:7">
      <c r="G56252" s="220"/>
    </row>
    <row r="56253" spans="7:7">
      <c r="G56253" s="220"/>
    </row>
    <row r="56254" spans="7:7">
      <c r="G56254" s="220"/>
    </row>
    <row r="56255" spans="7:7">
      <c r="G56255" s="220"/>
    </row>
    <row r="56256" spans="7:7">
      <c r="G56256" s="220"/>
    </row>
    <row r="56257" spans="7:7">
      <c r="G56257" s="220"/>
    </row>
    <row r="56258" spans="7:7">
      <c r="G56258" s="220"/>
    </row>
    <row r="56259" spans="7:7">
      <c r="G56259" s="220"/>
    </row>
    <row r="56260" spans="7:7">
      <c r="G56260" s="220"/>
    </row>
    <row r="56261" spans="7:7">
      <c r="G56261" s="220"/>
    </row>
    <row r="56262" spans="7:7">
      <c r="G56262" s="220"/>
    </row>
    <row r="56263" spans="7:7">
      <c r="G56263" s="220"/>
    </row>
    <row r="56264" spans="7:7">
      <c r="G56264" s="220"/>
    </row>
    <row r="56265" spans="7:7">
      <c r="G56265" s="220"/>
    </row>
    <row r="56266" spans="7:7">
      <c r="G56266" s="220"/>
    </row>
    <row r="56267" spans="7:7">
      <c r="G56267" s="220"/>
    </row>
    <row r="56268" spans="7:7">
      <c r="G56268" s="220"/>
    </row>
    <row r="56269" spans="7:7">
      <c r="G56269" s="220"/>
    </row>
    <row r="56270" spans="7:7">
      <c r="G56270" s="220"/>
    </row>
    <row r="56271" spans="7:7">
      <c r="G56271" s="220"/>
    </row>
    <row r="56272" spans="7:7">
      <c r="G56272" s="220"/>
    </row>
    <row r="56273" spans="7:7">
      <c r="G56273" s="220"/>
    </row>
    <row r="56274" spans="7:7">
      <c r="G56274" s="220"/>
    </row>
    <row r="56275" spans="7:7">
      <c r="G56275" s="220"/>
    </row>
    <row r="56276" spans="7:7">
      <c r="G56276" s="220"/>
    </row>
    <row r="56277" spans="7:7">
      <c r="G56277" s="220"/>
    </row>
    <row r="56278" spans="7:7">
      <c r="G56278" s="220"/>
    </row>
    <row r="56279" spans="7:7">
      <c r="G56279" s="220"/>
    </row>
    <row r="56280" spans="7:7">
      <c r="G56280" s="220"/>
    </row>
    <row r="56281" spans="7:7">
      <c r="G56281" s="220"/>
    </row>
    <row r="56282" spans="7:7">
      <c r="G56282" s="220"/>
    </row>
    <row r="56283" spans="7:7">
      <c r="G56283" s="220"/>
    </row>
    <row r="56284" spans="7:7">
      <c r="G56284" s="220"/>
    </row>
    <row r="56285" spans="7:7">
      <c r="G56285" s="220"/>
    </row>
    <row r="56286" spans="7:7">
      <c r="G56286" s="220"/>
    </row>
    <row r="56287" spans="7:7">
      <c r="G56287" s="220"/>
    </row>
    <row r="56288" spans="7:7">
      <c r="G56288" s="220"/>
    </row>
    <row r="56289" spans="7:7">
      <c r="G56289" s="220"/>
    </row>
    <row r="56290" spans="7:7">
      <c r="G56290" s="220"/>
    </row>
    <row r="56291" spans="7:7">
      <c r="G56291" s="220"/>
    </row>
    <row r="56292" spans="7:7">
      <c r="G56292" s="220"/>
    </row>
    <row r="56293" spans="7:7">
      <c r="G56293" s="220"/>
    </row>
    <row r="56294" spans="7:7">
      <c r="G56294" s="220"/>
    </row>
    <row r="56295" spans="7:7">
      <c r="G56295" s="220"/>
    </row>
    <row r="56296" spans="7:7">
      <c r="G56296" s="220"/>
    </row>
    <row r="56297" spans="7:7">
      <c r="G56297" s="220"/>
    </row>
    <row r="56298" spans="7:7">
      <c r="G56298" s="220"/>
    </row>
    <row r="56299" spans="7:7">
      <c r="G56299" s="220"/>
    </row>
    <row r="56300" spans="7:7">
      <c r="G56300" s="220"/>
    </row>
    <row r="56301" spans="7:7">
      <c r="G56301" s="220"/>
    </row>
    <row r="56302" spans="7:7">
      <c r="G56302" s="220"/>
    </row>
    <row r="56303" spans="7:7">
      <c r="G56303" s="220"/>
    </row>
    <row r="56304" spans="7:7">
      <c r="G56304" s="220"/>
    </row>
    <row r="56305" spans="7:7">
      <c r="G56305" s="220"/>
    </row>
    <row r="56306" spans="7:7">
      <c r="G56306" s="220"/>
    </row>
    <row r="56307" spans="7:7">
      <c r="G56307" s="220"/>
    </row>
    <row r="56308" spans="7:7">
      <c r="G56308" s="220"/>
    </row>
    <row r="56309" spans="7:7">
      <c r="G56309" s="220"/>
    </row>
    <row r="56310" spans="7:7">
      <c r="G56310" s="220"/>
    </row>
    <row r="56311" spans="7:7">
      <c r="G56311" s="220"/>
    </row>
    <row r="56312" spans="7:7">
      <c r="G56312" s="220"/>
    </row>
    <row r="56313" spans="7:7">
      <c r="G56313" s="220"/>
    </row>
    <row r="56314" spans="7:7">
      <c r="G56314" s="220"/>
    </row>
    <row r="56315" spans="7:7">
      <c r="G56315" s="220"/>
    </row>
    <row r="56316" spans="7:7">
      <c r="G56316" s="220"/>
    </row>
    <row r="56317" spans="7:7">
      <c r="G56317" s="220"/>
    </row>
    <row r="56318" spans="7:7">
      <c r="G56318" s="220"/>
    </row>
    <row r="56319" spans="7:7">
      <c r="G56319" s="220"/>
    </row>
    <row r="56320" spans="7:7">
      <c r="G56320" s="220"/>
    </row>
    <row r="56321" spans="7:7">
      <c r="G56321" s="220"/>
    </row>
    <row r="56322" spans="7:7">
      <c r="G56322" s="220"/>
    </row>
    <row r="56323" spans="7:7">
      <c r="G56323" s="220"/>
    </row>
    <row r="56324" spans="7:7">
      <c r="G56324" s="220"/>
    </row>
    <row r="56325" spans="7:7">
      <c r="G56325" s="220"/>
    </row>
    <row r="56326" spans="7:7">
      <c r="G56326" s="220"/>
    </row>
    <row r="56327" spans="7:7">
      <c r="G56327" s="220"/>
    </row>
    <row r="56328" spans="7:7">
      <c r="G56328" s="220"/>
    </row>
    <row r="56329" spans="7:7">
      <c r="G56329" s="220"/>
    </row>
    <row r="56330" spans="7:7">
      <c r="G56330" s="220"/>
    </row>
    <row r="56331" spans="7:7">
      <c r="G56331" s="220"/>
    </row>
    <row r="56332" spans="7:7">
      <c r="G56332" s="220"/>
    </row>
    <row r="56333" spans="7:7">
      <c r="G56333" s="220"/>
    </row>
    <row r="56334" spans="7:7">
      <c r="G56334" s="220"/>
    </row>
    <row r="56335" spans="7:7">
      <c r="G56335" s="220"/>
    </row>
    <row r="56336" spans="7:7">
      <c r="G56336" s="220"/>
    </row>
    <row r="56337" spans="7:7">
      <c r="G56337" s="220"/>
    </row>
    <row r="56338" spans="7:7">
      <c r="G56338" s="220"/>
    </row>
    <row r="56339" spans="7:7">
      <c r="G56339" s="220"/>
    </row>
    <row r="56340" spans="7:7">
      <c r="G56340" s="220"/>
    </row>
    <row r="56341" spans="7:7">
      <c r="G56341" s="220"/>
    </row>
    <row r="56342" spans="7:7">
      <c r="G56342" s="220"/>
    </row>
    <row r="56343" spans="7:7">
      <c r="G56343" s="220"/>
    </row>
    <row r="56344" spans="7:7">
      <c r="G56344" s="220"/>
    </row>
    <row r="56345" spans="7:7">
      <c r="G56345" s="220"/>
    </row>
    <row r="56346" spans="7:7">
      <c r="G56346" s="220"/>
    </row>
    <row r="56347" spans="7:7">
      <c r="G56347" s="220"/>
    </row>
    <row r="56348" spans="7:7">
      <c r="G56348" s="220"/>
    </row>
    <row r="56349" spans="7:7">
      <c r="G56349" s="220"/>
    </row>
    <row r="56350" spans="7:7">
      <c r="G56350" s="220"/>
    </row>
    <row r="56351" spans="7:7">
      <c r="G56351" s="220"/>
    </row>
    <row r="56352" spans="7:7">
      <c r="G56352" s="220"/>
    </row>
    <row r="56353" spans="7:7">
      <c r="G56353" s="220"/>
    </row>
    <row r="56354" spans="7:7">
      <c r="G56354" s="220"/>
    </row>
    <row r="56355" spans="7:7">
      <c r="G56355" s="220"/>
    </row>
    <row r="56356" spans="7:7">
      <c r="G56356" s="220"/>
    </row>
    <row r="56357" spans="7:7">
      <c r="G56357" s="220"/>
    </row>
    <row r="56358" spans="7:7">
      <c r="G56358" s="220"/>
    </row>
    <row r="56359" spans="7:7">
      <c r="G56359" s="220"/>
    </row>
    <row r="56360" spans="7:7">
      <c r="G56360" s="220"/>
    </row>
    <row r="56361" spans="7:7">
      <c r="G56361" s="220"/>
    </row>
    <row r="56362" spans="7:7">
      <c r="G56362" s="220"/>
    </row>
    <row r="56363" spans="7:7">
      <c r="G56363" s="220"/>
    </row>
    <row r="56364" spans="7:7">
      <c r="G56364" s="220"/>
    </row>
    <row r="56365" spans="7:7">
      <c r="G56365" s="220"/>
    </row>
    <row r="56366" spans="7:7">
      <c r="G56366" s="220"/>
    </row>
    <row r="56367" spans="7:7">
      <c r="G56367" s="220"/>
    </row>
    <row r="56368" spans="7:7">
      <c r="G56368" s="220"/>
    </row>
    <row r="56369" spans="7:7">
      <c r="G56369" s="220"/>
    </row>
    <row r="56370" spans="7:7">
      <c r="G56370" s="220"/>
    </row>
    <row r="56371" spans="7:7">
      <c r="G56371" s="220"/>
    </row>
    <row r="56372" spans="7:7">
      <c r="G56372" s="220"/>
    </row>
    <row r="56373" spans="7:7">
      <c r="G56373" s="220"/>
    </row>
    <row r="56374" spans="7:7">
      <c r="G56374" s="220"/>
    </row>
    <row r="56375" spans="7:7">
      <c r="G56375" s="220"/>
    </row>
    <row r="56376" spans="7:7">
      <c r="G56376" s="220"/>
    </row>
    <row r="56377" spans="7:7">
      <c r="G56377" s="220"/>
    </row>
    <row r="56378" spans="7:7">
      <c r="G56378" s="220"/>
    </row>
    <row r="56379" spans="7:7">
      <c r="G56379" s="220"/>
    </row>
    <row r="56380" spans="7:7">
      <c r="G56380" s="220"/>
    </row>
    <row r="56381" spans="7:7">
      <c r="G56381" s="220"/>
    </row>
    <row r="56382" spans="7:7">
      <c r="G56382" s="220"/>
    </row>
    <row r="56383" spans="7:7">
      <c r="G56383" s="220"/>
    </row>
    <row r="56384" spans="7:7">
      <c r="G56384" s="220"/>
    </row>
    <row r="56385" spans="7:7">
      <c r="G56385" s="220"/>
    </row>
    <row r="56386" spans="7:7">
      <c r="G56386" s="220"/>
    </row>
    <row r="56387" spans="7:7">
      <c r="G56387" s="220"/>
    </row>
    <row r="56388" spans="7:7">
      <c r="G56388" s="220"/>
    </row>
    <row r="56389" spans="7:7">
      <c r="G56389" s="220"/>
    </row>
    <row r="56390" spans="7:7">
      <c r="G56390" s="220"/>
    </row>
    <row r="56391" spans="7:7">
      <c r="G56391" s="220"/>
    </row>
    <row r="56392" spans="7:7">
      <c r="G56392" s="220"/>
    </row>
    <row r="56393" spans="7:7">
      <c r="G56393" s="220"/>
    </row>
    <row r="56394" spans="7:7">
      <c r="G56394" s="220"/>
    </row>
    <row r="56395" spans="7:7">
      <c r="G56395" s="220"/>
    </row>
    <row r="56396" spans="7:7">
      <c r="G56396" s="220"/>
    </row>
    <row r="56397" spans="7:7">
      <c r="G56397" s="220"/>
    </row>
    <row r="56398" spans="7:7">
      <c r="G56398" s="220"/>
    </row>
    <row r="56399" spans="7:7">
      <c r="G56399" s="220"/>
    </row>
    <row r="56400" spans="7:7">
      <c r="G56400" s="220"/>
    </row>
    <row r="56401" spans="7:7">
      <c r="G56401" s="220"/>
    </row>
    <row r="56402" spans="7:7">
      <c r="G56402" s="220"/>
    </row>
    <row r="56403" spans="7:7">
      <c r="G56403" s="220"/>
    </row>
    <row r="56404" spans="7:7">
      <c r="G56404" s="220"/>
    </row>
    <row r="56405" spans="7:7">
      <c r="G56405" s="220"/>
    </row>
    <row r="56406" spans="7:7">
      <c r="G56406" s="220"/>
    </row>
    <row r="56407" spans="7:7">
      <c r="G56407" s="220"/>
    </row>
    <row r="56408" spans="7:7">
      <c r="G56408" s="220"/>
    </row>
    <row r="56409" spans="7:7">
      <c r="G56409" s="220"/>
    </row>
    <row r="56410" spans="7:7">
      <c r="G56410" s="220"/>
    </row>
    <row r="56411" spans="7:7">
      <c r="G56411" s="220"/>
    </row>
    <row r="56412" spans="7:7">
      <c r="G56412" s="220"/>
    </row>
    <row r="56413" spans="7:7">
      <c r="G56413" s="220"/>
    </row>
    <row r="56414" spans="7:7">
      <c r="G56414" s="220"/>
    </row>
    <row r="56415" spans="7:7">
      <c r="G56415" s="220"/>
    </row>
    <row r="56416" spans="7:7">
      <c r="G56416" s="220"/>
    </row>
    <row r="56417" spans="7:7">
      <c r="G56417" s="220"/>
    </row>
    <row r="56418" spans="7:7">
      <c r="G56418" s="220"/>
    </row>
    <row r="56419" spans="7:7">
      <c r="G56419" s="220"/>
    </row>
    <row r="56420" spans="7:7">
      <c r="G56420" s="220"/>
    </row>
    <row r="56421" spans="7:7">
      <c r="G56421" s="220"/>
    </row>
    <row r="56422" spans="7:7">
      <c r="G56422" s="220"/>
    </row>
    <row r="56423" spans="7:7">
      <c r="G56423" s="220"/>
    </row>
    <row r="56424" spans="7:7">
      <c r="G56424" s="220"/>
    </row>
    <row r="56425" spans="7:7">
      <c r="G56425" s="220"/>
    </row>
    <row r="56426" spans="7:7">
      <c r="G56426" s="220"/>
    </row>
    <row r="56427" spans="7:7">
      <c r="G56427" s="220"/>
    </row>
    <row r="56428" spans="7:7">
      <c r="G56428" s="220"/>
    </row>
    <row r="56429" spans="7:7">
      <c r="G56429" s="220"/>
    </row>
    <row r="56430" spans="7:7">
      <c r="G56430" s="220"/>
    </row>
    <row r="56431" spans="7:7">
      <c r="G56431" s="220"/>
    </row>
    <row r="56432" spans="7:7">
      <c r="G56432" s="220"/>
    </row>
    <row r="56433" spans="7:7">
      <c r="G56433" s="220"/>
    </row>
    <row r="56434" spans="7:7">
      <c r="G56434" s="220"/>
    </row>
    <row r="56435" spans="7:7">
      <c r="G56435" s="220"/>
    </row>
    <row r="56436" spans="7:7">
      <c r="G56436" s="220"/>
    </row>
    <row r="56437" spans="7:7">
      <c r="G56437" s="220"/>
    </row>
    <row r="56438" spans="7:7">
      <c r="G56438" s="220"/>
    </row>
    <row r="56439" spans="7:7">
      <c r="G56439" s="220"/>
    </row>
    <row r="56440" spans="7:7">
      <c r="G56440" s="220"/>
    </row>
    <row r="56441" spans="7:7">
      <c r="G56441" s="220"/>
    </row>
    <row r="56442" spans="7:7">
      <c r="G56442" s="220"/>
    </row>
    <row r="56443" spans="7:7">
      <c r="G56443" s="220"/>
    </row>
    <row r="56444" spans="7:7">
      <c r="G56444" s="220"/>
    </row>
    <row r="56445" spans="7:7">
      <c r="G56445" s="220"/>
    </row>
    <row r="56446" spans="7:7">
      <c r="G56446" s="220"/>
    </row>
    <row r="56447" spans="7:7">
      <c r="G56447" s="220"/>
    </row>
    <row r="56448" spans="7:7">
      <c r="G56448" s="220"/>
    </row>
    <row r="56449" spans="7:7">
      <c r="G56449" s="220"/>
    </row>
    <row r="56450" spans="7:7">
      <c r="G56450" s="220"/>
    </row>
    <row r="56451" spans="7:7">
      <c r="G56451" s="220"/>
    </row>
    <row r="56452" spans="7:7">
      <c r="G56452" s="220"/>
    </row>
    <row r="56453" spans="7:7">
      <c r="G56453" s="220"/>
    </row>
    <row r="56454" spans="7:7">
      <c r="G56454" s="220"/>
    </row>
    <row r="56455" spans="7:7">
      <c r="G56455" s="220"/>
    </row>
    <row r="56456" spans="7:7">
      <c r="G56456" s="220"/>
    </row>
    <row r="56457" spans="7:7">
      <c r="G56457" s="220"/>
    </row>
    <row r="56458" spans="7:7">
      <c r="G56458" s="220"/>
    </row>
    <row r="56459" spans="7:7">
      <c r="G56459" s="220"/>
    </row>
    <row r="56460" spans="7:7">
      <c r="G56460" s="220"/>
    </row>
    <row r="56461" spans="7:7">
      <c r="G56461" s="220"/>
    </row>
    <row r="56462" spans="7:7">
      <c r="G56462" s="220"/>
    </row>
    <row r="56463" spans="7:7">
      <c r="G56463" s="220"/>
    </row>
    <row r="56464" spans="7:7">
      <c r="G56464" s="220"/>
    </row>
    <row r="56465" spans="7:7">
      <c r="G56465" s="220"/>
    </row>
    <row r="56466" spans="7:7">
      <c r="G56466" s="220"/>
    </row>
    <row r="56467" spans="7:7">
      <c r="G56467" s="220"/>
    </row>
    <row r="56468" spans="7:7">
      <c r="G56468" s="220"/>
    </row>
    <row r="56469" spans="7:7">
      <c r="G56469" s="220"/>
    </row>
    <row r="56470" spans="7:7">
      <c r="G56470" s="220"/>
    </row>
    <row r="56471" spans="7:7">
      <c r="G56471" s="220"/>
    </row>
    <row r="56472" spans="7:7">
      <c r="G56472" s="220"/>
    </row>
    <row r="56473" spans="7:7">
      <c r="G56473" s="220"/>
    </row>
    <row r="56474" spans="7:7">
      <c r="G56474" s="220"/>
    </row>
    <row r="56475" spans="7:7">
      <c r="G56475" s="220"/>
    </row>
    <row r="56476" spans="7:7">
      <c r="G56476" s="220"/>
    </row>
    <row r="56477" spans="7:7">
      <c r="G56477" s="220"/>
    </row>
    <row r="56478" spans="7:7">
      <c r="G56478" s="220"/>
    </row>
    <row r="56479" spans="7:7">
      <c r="G56479" s="220"/>
    </row>
    <row r="56480" spans="7:7">
      <c r="G56480" s="220"/>
    </row>
    <row r="56481" spans="7:7">
      <c r="G56481" s="220"/>
    </row>
    <row r="56482" spans="7:7">
      <c r="G56482" s="220"/>
    </row>
    <row r="56483" spans="7:7">
      <c r="G56483" s="220"/>
    </row>
    <row r="56484" spans="7:7">
      <c r="G56484" s="220"/>
    </row>
    <row r="56485" spans="7:7">
      <c r="G56485" s="220"/>
    </row>
    <row r="56486" spans="7:7">
      <c r="G56486" s="220"/>
    </row>
    <row r="56487" spans="7:7">
      <c r="G56487" s="220"/>
    </row>
    <row r="56488" spans="7:7">
      <c r="G56488" s="220"/>
    </row>
    <row r="56489" spans="7:7">
      <c r="G56489" s="220"/>
    </row>
    <row r="56490" spans="7:7">
      <c r="G56490" s="220"/>
    </row>
    <row r="56491" spans="7:7">
      <c r="G56491" s="220"/>
    </row>
    <row r="56492" spans="7:7">
      <c r="G56492" s="220"/>
    </row>
    <row r="56493" spans="7:7">
      <c r="G56493" s="220"/>
    </row>
    <row r="56494" spans="7:7">
      <c r="G56494" s="220"/>
    </row>
    <row r="56495" spans="7:7">
      <c r="G56495" s="220"/>
    </row>
    <row r="56496" spans="7:7">
      <c r="G56496" s="220"/>
    </row>
    <row r="56497" spans="7:7">
      <c r="G56497" s="220"/>
    </row>
    <row r="56498" spans="7:7">
      <c r="G56498" s="220"/>
    </row>
    <row r="56499" spans="7:7">
      <c r="G56499" s="220"/>
    </row>
    <row r="56500" spans="7:7">
      <c r="G56500" s="220"/>
    </row>
    <row r="56501" spans="7:7">
      <c r="G56501" s="220"/>
    </row>
    <row r="56502" spans="7:7">
      <c r="G56502" s="220"/>
    </row>
    <row r="56503" spans="7:7">
      <c r="G56503" s="220"/>
    </row>
    <row r="56504" spans="7:7">
      <c r="G56504" s="220"/>
    </row>
    <row r="56505" spans="7:7">
      <c r="G56505" s="220"/>
    </row>
    <row r="56506" spans="7:7">
      <c r="G56506" s="220"/>
    </row>
    <row r="56507" spans="7:7">
      <c r="G56507" s="220"/>
    </row>
    <row r="56508" spans="7:7">
      <c r="G56508" s="220"/>
    </row>
    <row r="56509" spans="7:7">
      <c r="G56509" s="220"/>
    </row>
    <row r="56510" spans="7:7">
      <c r="G56510" s="220"/>
    </row>
    <row r="56511" spans="7:7">
      <c r="G56511" s="220"/>
    </row>
    <row r="56512" spans="7:7">
      <c r="G56512" s="220"/>
    </row>
    <row r="56513" spans="7:7">
      <c r="G56513" s="220"/>
    </row>
    <row r="56514" spans="7:7">
      <c r="G56514" s="220"/>
    </row>
    <row r="56515" spans="7:7">
      <c r="G56515" s="220"/>
    </row>
    <row r="56516" spans="7:7">
      <c r="G56516" s="220"/>
    </row>
    <row r="56517" spans="7:7">
      <c r="G56517" s="220"/>
    </row>
    <row r="56518" spans="7:7">
      <c r="G56518" s="220"/>
    </row>
    <row r="56519" spans="7:7">
      <c r="G56519" s="220"/>
    </row>
    <row r="56520" spans="7:7">
      <c r="G56520" s="220"/>
    </row>
    <row r="56521" spans="7:7">
      <c r="G56521" s="220"/>
    </row>
    <row r="56522" spans="7:7">
      <c r="G56522" s="220"/>
    </row>
    <row r="56523" spans="7:7">
      <c r="G56523" s="220"/>
    </row>
    <row r="56524" spans="7:7">
      <c r="G56524" s="220"/>
    </row>
    <row r="56525" spans="7:7">
      <c r="G56525" s="220"/>
    </row>
    <row r="56526" spans="7:7">
      <c r="G56526" s="220"/>
    </row>
    <row r="56527" spans="7:7">
      <c r="G56527" s="220"/>
    </row>
    <row r="56528" spans="7:7">
      <c r="G56528" s="220"/>
    </row>
    <row r="56529" spans="7:7">
      <c r="G56529" s="220"/>
    </row>
    <row r="56530" spans="7:7">
      <c r="G56530" s="220"/>
    </row>
    <row r="56531" spans="7:7">
      <c r="G56531" s="220"/>
    </row>
    <row r="56532" spans="7:7">
      <c r="G56532" s="220"/>
    </row>
    <row r="56533" spans="7:7">
      <c r="G56533" s="220"/>
    </row>
    <row r="56534" spans="7:7">
      <c r="G56534" s="220"/>
    </row>
    <row r="56535" spans="7:7">
      <c r="G56535" s="220"/>
    </row>
    <row r="56536" spans="7:7">
      <c r="G56536" s="220"/>
    </row>
    <row r="56537" spans="7:7">
      <c r="G56537" s="220"/>
    </row>
    <row r="56538" spans="7:7">
      <c r="G56538" s="220"/>
    </row>
    <row r="56539" spans="7:7">
      <c r="G56539" s="220"/>
    </row>
    <row r="56540" spans="7:7">
      <c r="G56540" s="220"/>
    </row>
    <row r="56541" spans="7:7">
      <c r="G56541" s="220"/>
    </row>
    <row r="56542" spans="7:7">
      <c r="G56542" s="220"/>
    </row>
    <row r="56543" spans="7:7">
      <c r="G56543" s="220"/>
    </row>
    <row r="56544" spans="7:7">
      <c r="G56544" s="220"/>
    </row>
    <row r="56545" spans="7:7">
      <c r="G56545" s="220"/>
    </row>
    <row r="56546" spans="7:7">
      <c r="G56546" s="220"/>
    </row>
    <row r="56547" spans="7:7">
      <c r="G56547" s="220"/>
    </row>
    <row r="56548" spans="7:7">
      <c r="G56548" s="220"/>
    </row>
    <row r="56549" spans="7:7">
      <c r="G56549" s="220"/>
    </row>
    <row r="56550" spans="7:7">
      <c r="G56550" s="220"/>
    </row>
    <row r="56551" spans="7:7">
      <c r="G56551" s="220"/>
    </row>
    <row r="56552" spans="7:7">
      <c r="G56552" s="220"/>
    </row>
    <row r="56553" spans="7:7">
      <c r="G56553" s="220"/>
    </row>
    <row r="56554" spans="7:7">
      <c r="G56554" s="220"/>
    </row>
    <row r="56555" spans="7:7">
      <c r="G56555" s="220"/>
    </row>
    <row r="56556" spans="7:7">
      <c r="G56556" s="220"/>
    </row>
    <row r="56557" spans="7:7">
      <c r="G56557" s="220"/>
    </row>
    <row r="56558" spans="7:7">
      <c r="G56558" s="220"/>
    </row>
    <row r="56559" spans="7:7">
      <c r="G56559" s="220"/>
    </row>
    <row r="56560" spans="7:7">
      <c r="G56560" s="220"/>
    </row>
    <row r="56561" spans="7:7">
      <c r="G56561" s="220"/>
    </row>
    <row r="56562" spans="7:7">
      <c r="G56562" s="220"/>
    </row>
    <row r="56563" spans="7:7">
      <c r="G56563" s="220"/>
    </row>
    <row r="56564" spans="7:7">
      <c r="G56564" s="220"/>
    </row>
    <row r="56565" spans="7:7">
      <c r="G56565" s="220"/>
    </row>
    <row r="56566" spans="7:7">
      <c r="G56566" s="220"/>
    </row>
    <row r="56567" spans="7:7">
      <c r="G56567" s="220"/>
    </row>
    <row r="56568" spans="7:7">
      <c r="G56568" s="220"/>
    </row>
    <row r="56569" spans="7:7">
      <c r="G56569" s="220"/>
    </row>
    <row r="56570" spans="7:7">
      <c r="G56570" s="220"/>
    </row>
    <row r="56571" spans="7:7">
      <c r="G56571" s="220"/>
    </row>
    <row r="56572" spans="7:7">
      <c r="G56572" s="220"/>
    </row>
    <row r="56573" spans="7:7">
      <c r="G56573" s="220"/>
    </row>
    <row r="56574" spans="7:7">
      <c r="G56574" s="220"/>
    </row>
    <row r="56575" spans="7:7">
      <c r="G56575" s="220"/>
    </row>
    <row r="56576" spans="7:7">
      <c r="G56576" s="220"/>
    </row>
    <row r="56577" spans="7:7">
      <c r="G56577" s="220"/>
    </row>
    <row r="56578" spans="7:7">
      <c r="G56578" s="220"/>
    </row>
    <row r="56579" spans="7:7">
      <c r="G56579" s="220"/>
    </row>
    <row r="56580" spans="7:7">
      <c r="G56580" s="220"/>
    </row>
    <row r="56581" spans="7:7">
      <c r="G56581" s="220"/>
    </row>
    <row r="56582" spans="7:7">
      <c r="G56582" s="220"/>
    </row>
    <row r="56583" spans="7:7">
      <c r="G56583" s="220"/>
    </row>
    <row r="56584" spans="7:7">
      <c r="G56584" s="220"/>
    </row>
    <row r="56585" spans="7:7">
      <c r="G56585" s="220"/>
    </row>
    <row r="56586" spans="7:7">
      <c r="G56586" s="220"/>
    </row>
    <row r="56587" spans="7:7">
      <c r="G56587" s="220"/>
    </row>
    <row r="56588" spans="7:7">
      <c r="G56588" s="220"/>
    </row>
    <row r="56589" spans="7:7">
      <c r="G56589" s="220"/>
    </row>
    <row r="56590" spans="7:7">
      <c r="G56590" s="220"/>
    </row>
    <row r="56591" spans="7:7">
      <c r="G56591" s="220"/>
    </row>
    <row r="56592" spans="7:7">
      <c r="G56592" s="220"/>
    </row>
    <row r="56593" spans="7:7">
      <c r="G56593" s="220"/>
    </row>
    <row r="56594" spans="7:7">
      <c r="G56594" s="220"/>
    </row>
    <row r="56595" spans="7:7">
      <c r="G56595" s="220"/>
    </row>
    <row r="56596" spans="7:7">
      <c r="G56596" s="220"/>
    </row>
    <row r="56597" spans="7:7">
      <c r="G56597" s="220"/>
    </row>
    <row r="56598" spans="7:7">
      <c r="G56598" s="220"/>
    </row>
    <row r="56599" spans="7:7">
      <c r="G56599" s="220"/>
    </row>
    <row r="56600" spans="7:7">
      <c r="G56600" s="220"/>
    </row>
    <row r="56601" spans="7:7">
      <c r="G56601" s="220"/>
    </row>
    <row r="56602" spans="7:7">
      <c r="G56602" s="220"/>
    </row>
    <row r="56603" spans="7:7">
      <c r="G56603" s="220"/>
    </row>
    <row r="56604" spans="7:7">
      <c r="G56604" s="220"/>
    </row>
    <row r="56605" spans="7:7">
      <c r="G56605" s="220"/>
    </row>
    <row r="56606" spans="7:7">
      <c r="G56606" s="220"/>
    </row>
    <row r="56607" spans="7:7">
      <c r="G56607" s="220"/>
    </row>
    <row r="56608" spans="7:7">
      <c r="G56608" s="220"/>
    </row>
    <row r="56609" spans="7:7">
      <c r="G56609" s="220"/>
    </row>
    <row r="56610" spans="7:7">
      <c r="G56610" s="220"/>
    </row>
    <row r="56611" spans="7:7">
      <c r="G56611" s="220"/>
    </row>
    <row r="56612" spans="7:7">
      <c r="G56612" s="220"/>
    </row>
    <row r="56613" spans="7:7">
      <c r="G56613" s="220"/>
    </row>
    <row r="56614" spans="7:7">
      <c r="G56614" s="220"/>
    </row>
    <row r="56615" spans="7:7">
      <c r="G56615" s="220"/>
    </row>
    <row r="56616" spans="7:7">
      <c r="G56616" s="220"/>
    </row>
    <row r="56617" spans="7:7">
      <c r="G56617" s="220"/>
    </row>
    <row r="56618" spans="7:7">
      <c r="G56618" s="220"/>
    </row>
    <row r="56619" spans="7:7">
      <c r="G56619" s="220"/>
    </row>
    <row r="56620" spans="7:7">
      <c r="G56620" s="220"/>
    </row>
    <row r="56621" spans="7:7">
      <c r="G56621" s="220"/>
    </row>
    <row r="56622" spans="7:7">
      <c r="G56622" s="220"/>
    </row>
    <row r="56623" spans="7:7">
      <c r="G56623" s="220"/>
    </row>
    <row r="56624" spans="7:7">
      <c r="G56624" s="220"/>
    </row>
    <row r="56625" spans="7:7">
      <c r="G56625" s="220"/>
    </row>
    <row r="56626" spans="7:7">
      <c r="G56626" s="220"/>
    </row>
    <row r="56627" spans="7:7">
      <c r="G56627" s="220"/>
    </row>
    <row r="56628" spans="7:7">
      <c r="G56628" s="220"/>
    </row>
    <row r="56629" spans="7:7">
      <c r="G56629" s="220"/>
    </row>
    <row r="56630" spans="7:7">
      <c r="G56630" s="220"/>
    </row>
    <row r="56631" spans="7:7">
      <c r="G56631" s="220"/>
    </row>
    <row r="56632" spans="7:7">
      <c r="G56632" s="220"/>
    </row>
    <row r="56633" spans="7:7">
      <c r="G56633" s="220"/>
    </row>
    <row r="56634" spans="7:7">
      <c r="G56634" s="220"/>
    </row>
    <row r="56635" spans="7:7">
      <c r="G56635" s="220"/>
    </row>
    <row r="56636" spans="7:7">
      <c r="G56636" s="220"/>
    </row>
    <row r="56637" spans="7:7">
      <c r="G56637" s="220"/>
    </row>
    <row r="56638" spans="7:7">
      <c r="G56638" s="220"/>
    </row>
    <row r="56639" spans="7:7">
      <c r="G56639" s="220"/>
    </row>
    <row r="56640" spans="7:7">
      <c r="G56640" s="220"/>
    </row>
    <row r="56641" spans="7:7">
      <c r="G56641" s="220"/>
    </row>
    <row r="56642" spans="7:7">
      <c r="G56642" s="220"/>
    </row>
    <row r="56643" spans="7:7">
      <c r="G56643" s="220"/>
    </row>
    <row r="56644" spans="7:7">
      <c r="G56644" s="220"/>
    </row>
    <row r="56645" spans="7:7">
      <c r="G56645" s="220"/>
    </row>
    <row r="56646" spans="7:7">
      <c r="G56646" s="220"/>
    </row>
    <row r="56647" spans="7:7">
      <c r="G56647" s="220"/>
    </row>
    <row r="56648" spans="7:7">
      <c r="G56648" s="220"/>
    </row>
    <row r="56649" spans="7:7">
      <c r="G56649" s="220"/>
    </row>
    <row r="56650" spans="7:7">
      <c r="G56650" s="220"/>
    </row>
    <row r="56651" spans="7:7">
      <c r="G56651" s="220"/>
    </row>
    <row r="56652" spans="7:7">
      <c r="G56652" s="220"/>
    </row>
    <row r="56653" spans="7:7">
      <c r="G56653" s="220"/>
    </row>
    <row r="56654" spans="7:7">
      <c r="G56654" s="220"/>
    </row>
    <row r="56655" spans="7:7">
      <c r="G56655" s="220"/>
    </row>
    <row r="56656" spans="7:7">
      <c r="G56656" s="220"/>
    </row>
    <row r="56657" spans="7:7">
      <c r="G56657" s="220"/>
    </row>
    <row r="56658" spans="7:7">
      <c r="G56658" s="220"/>
    </row>
    <row r="56659" spans="7:7">
      <c r="G56659" s="220"/>
    </row>
    <row r="56660" spans="7:7">
      <c r="G56660" s="220"/>
    </row>
    <row r="56661" spans="7:7">
      <c r="G56661" s="220"/>
    </row>
    <row r="56662" spans="7:7">
      <c r="G56662" s="220"/>
    </row>
    <row r="56663" spans="7:7">
      <c r="G56663" s="220"/>
    </row>
    <row r="56664" spans="7:7">
      <c r="G56664" s="220"/>
    </row>
    <row r="56665" spans="7:7">
      <c r="G56665" s="220"/>
    </row>
    <row r="56666" spans="7:7">
      <c r="G56666" s="220"/>
    </row>
    <row r="56667" spans="7:7">
      <c r="G56667" s="220"/>
    </row>
    <row r="56668" spans="7:7">
      <c r="G56668" s="220"/>
    </row>
    <row r="56669" spans="7:7">
      <c r="G56669" s="220"/>
    </row>
    <row r="56670" spans="7:7">
      <c r="G56670" s="220"/>
    </row>
    <row r="56671" spans="7:7">
      <c r="G56671" s="220"/>
    </row>
    <row r="56672" spans="7:7">
      <c r="G56672" s="220"/>
    </row>
    <row r="56673" spans="7:7">
      <c r="G56673" s="220"/>
    </row>
    <row r="56674" spans="7:7">
      <c r="G56674" s="220"/>
    </row>
    <row r="56675" spans="7:7">
      <c r="G56675" s="220"/>
    </row>
    <row r="56676" spans="7:7">
      <c r="G56676" s="220"/>
    </row>
    <row r="56677" spans="7:7">
      <c r="G56677" s="220"/>
    </row>
    <row r="56678" spans="7:7">
      <c r="G56678" s="220"/>
    </row>
    <row r="56679" spans="7:7">
      <c r="G56679" s="220"/>
    </row>
    <row r="56680" spans="7:7">
      <c r="G56680" s="220"/>
    </row>
    <row r="56681" spans="7:7">
      <c r="G56681" s="220"/>
    </row>
    <row r="56682" spans="7:7">
      <c r="G56682" s="220"/>
    </row>
    <row r="56683" spans="7:7">
      <c r="G56683" s="220"/>
    </row>
    <row r="56684" spans="7:7">
      <c r="G56684" s="220"/>
    </row>
    <row r="56685" spans="7:7">
      <c r="G56685" s="220"/>
    </row>
    <row r="56686" spans="7:7">
      <c r="G56686" s="220"/>
    </row>
    <row r="56687" spans="7:7">
      <c r="G56687" s="220"/>
    </row>
    <row r="56688" spans="7:7">
      <c r="G56688" s="220"/>
    </row>
    <row r="56689" spans="7:7">
      <c r="G56689" s="220"/>
    </row>
    <row r="56690" spans="7:7">
      <c r="G56690" s="220"/>
    </row>
    <row r="56691" spans="7:7">
      <c r="G56691" s="220"/>
    </row>
    <row r="56692" spans="7:7">
      <c r="G56692" s="220"/>
    </row>
    <row r="56693" spans="7:7">
      <c r="G56693" s="220"/>
    </row>
    <row r="56694" spans="7:7">
      <c r="G56694" s="220"/>
    </row>
    <row r="56695" spans="7:7">
      <c r="G56695" s="220"/>
    </row>
    <row r="56696" spans="7:7">
      <c r="G56696" s="220"/>
    </row>
    <row r="56697" spans="7:7">
      <c r="G56697" s="220"/>
    </row>
    <row r="56698" spans="7:7">
      <c r="G56698" s="220"/>
    </row>
    <row r="56699" spans="7:7">
      <c r="G56699" s="220"/>
    </row>
    <row r="56700" spans="7:7">
      <c r="G56700" s="220"/>
    </row>
    <row r="56701" spans="7:7">
      <c r="G56701" s="220"/>
    </row>
    <row r="56702" spans="7:7">
      <c r="G56702" s="220"/>
    </row>
    <row r="56703" spans="7:7">
      <c r="G56703" s="220"/>
    </row>
    <row r="56704" spans="7:7">
      <c r="G56704" s="220"/>
    </row>
    <row r="56705" spans="7:7">
      <c r="G56705" s="220"/>
    </row>
    <row r="56706" spans="7:7">
      <c r="G56706" s="220"/>
    </row>
    <row r="56707" spans="7:7">
      <c r="G56707" s="220"/>
    </row>
    <row r="56708" spans="7:7">
      <c r="G56708" s="220"/>
    </row>
    <row r="56709" spans="7:7">
      <c r="G56709" s="220"/>
    </row>
    <row r="56710" spans="7:7">
      <c r="G56710" s="220"/>
    </row>
    <row r="56711" spans="7:7">
      <c r="G56711" s="220"/>
    </row>
    <row r="56712" spans="7:7">
      <c r="G56712" s="220"/>
    </row>
    <row r="56713" spans="7:7">
      <c r="G56713" s="220"/>
    </row>
    <row r="56714" spans="7:7">
      <c r="G56714" s="220"/>
    </row>
    <row r="56715" spans="7:7">
      <c r="G56715" s="220"/>
    </row>
    <row r="56716" spans="7:7">
      <c r="G56716" s="220"/>
    </row>
    <row r="56717" spans="7:7">
      <c r="G56717" s="220"/>
    </row>
    <row r="56718" spans="7:7">
      <c r="G56718" s="220"/>
    </row>
    <row r="56719" spans="7:7">
      <c r="G56719" s="220"/>
    </row>
    <row r="56720" spans="7:7">
      <c r="G56720" s="220"/>
    </row>
    <row r="56721" spans="7:7">
      <c r="G56721" s="220"/>
    </row>
    <row r="56722" spans="7:7">
      <c r="G56722" s="220"/>
    </row>
    <row r="56723" spans="7:7">
      <c r="G56723" s="220"/>
    </row>
    <row r="56724" spans="7:7">
      <c r="G56724" s="220"/>
    </row>
    <row r="56725" spans="7:7">
      <c r="G56725" s="220"/>
    </row>
    <row r="56726" spans="7:7">
      <c r="G56726" s="220"/>
    </row>
    <row r="56727" spans="7:7">
      <c r="G56727" s="220"/>
    </row>
    <row r="56728" spans="7:7">
      <c r="G56728" s="220"/>
    </row>
    <row r="56729" spans="7:7">
      <c r="G56729" s="220"/>
    </row>
    <row r="56730" spans="7:7">
      <c r="G56730" s="220"/>
    </row>
    <row r="56731" spans="7:7">
      <c r="G56731" s="220"/>
    </row>
    <row r="56732" spans="7:7">
      <c r="G56732" s="220"/>
    </row>
    <row r="56733" spans="7:7">
      <c r="G56733" s="220"/>
    </row>
    <row r="56734" spans="7:7">
      <c r="G56734" s="220"/>
    </row>
    <row r="56735" spans="7:7">
      <c r="G56735" s="220"/>
    </row>
    <row r="56736" spans="7:7">
      <c r="G56736" s="220"/>
    </row>
    <row r="56737" spans="7:7">
      <c r="G56737" s="220"/>
    </row>
    <row r="56738" spans="7:7">
      <c r="G56738" s="220"/>
    </row>
    <row r="56739" spans="7:7">
      <c r="G56739" s="220"/>
    </row>
    <row r="56740" spans="7:7">
      <c r="G56740" s="220"/>
    </row>
    <row r="56741" spans="7:7">
      <c r="G56741" s="220"/>
    </row>
    <row r="56742" spans="7:7">
      <c r="G56742" s="220"/>
    </row>
    <row r="56743" spans="7:7">
      <c r="G56743" s="220"/>
    </row>
    <row r="56744" spans="7:7">
      <c r="G56744" s="220"/>
    </row>
    <row r="56745" spans="7:7">
      <c r="G56745" s="220"/>
    </row>
    <row r="56746" spans="7:7">
      <c r="G56746" s="220"/>
    </row>
    <row r="56747" spans="7:7">
      <c r="G56747" s="220"/>
    </row>
    <row r="56748" spans="7:7">
      <c r="G56748" s="220"/>
    </row>
    <row r="56749" spans="7:7">
      <c r="G56749" s="220"/>
    </row>
    <row r="56750" spans="7:7">
      <c r="G56750" s="220"/>
    </row>
    <row r="56751" spans="7:7">
      <c r="G56751" s="220"/>
    </row>
    <row r="56752" spans="7:7">
      <c r="G56752" s="220"/>
    </row>
    <row r="56753" spans="7:7">
      <c r="G56753" s="220"/>
    </row>
    <row r="56754" spans="7:7">
      <c r="G56754" s="220"/>
    </row>
    <row r="56755" spans="7:7">
      <c r="G56755" s="220"/>
    </row>
    <row r="56756" spans="7:7">
      <c r="G56756" s="220"/>
    </row>
    <row r="56757" spans="7:7">
      <c r="G56757" s="220"/>
    </row>
    <row r="56758" spans="7:7">
      <c r="G56758" s="220"/>
    </row>
    <row r="56759" spans="7:7">
      <c r="G56759" s="220"/>
    </row>
    <row r="56760" spans="7:7">
      <c r="G56760" s="220"/>
    </row>
    <row r="56761" spans="7:7">
      <c r="G56761" s="220"/>
    </row>
    <row r="56762" spans="7:7">
      <c r="G56762" s="220"/>
    </row>
    <row r="56763" spans="7:7">
      <c r="G56763" s="220"/>
    </row>
    <row r="56764" spans="7:7">
      <c r="G56764" s="220"/>
    </row>
    <row r="56765" spans="7:7">
      <c r="G56765" s="220"/>
    </row>
    <row r="56766" spans="7:7">
      <c r="G56766" s="220"/>
    </row>
    <row r="56767" spans="7:7">
      <c r="G56767" s="220"/>
    </row>
    <row r="56768" spans="7:7">
      <c r="G56768" s="220"/>
    </row>
    <row r="56769" spans="7:7">
      <c r="G56769" s="220"/>
    </row>
    <row r="56770" spans="7:7">
      <c r="G56770" s="220"/>
    </row>
    <row r="56771" spans="7:7">
      <c r="G56771" s="220"/>
    </row>
    <row r="56772" spans="7:7">
      <c r="G56772" s="220"/>
    </row>
    <row r="56773" spans="7:7">
      <c r="G56773" s="220"/>
    </row>
    <row r="56774" spans="7:7">
      <c r="G56774" s="220"/>
    </row>
    <row r="56775" spans="7:7">
      <c r="G56775" s="220"/>
    </row>
    <row r="56776" spans="7:7">
      <c r="G56776" s="220"/>
    </row>
    <row r="56777" spans="7:7">
      <c r="G56777" s="220"/>
    </row>
    <row r="56778" spans="7:7">
      <c r="G56778" s="220"/>
    </row>
    <row r="56779" spans="7:7">
      <c r="G56779" s="220"/>
    </row>
    <row r="56780" spans="7:7">
      <c r="G56780" s="220"/>
    </row>
    <row r="56781" spans="7:7">
      <c r="G56781" s="220"/>
    </row>
    <row r="56782" spans="7:7">
      <c r="G56782" s="220"/>
    </row>
    <row r="56783" spans="7:7">
      <c r="G56783" s="220"/>
    </row>
    <row r="56784" spans="7:7">
      <c r="G56784" s="220"/>
    </row>
    <row r="56785" spans="7:7">
      <c r="G56785" s="220"/>
    </row>
    <row r="56786" spans="7:7">
      <c r="G56786" s="220"/>
    </row>
    <row r="56787" spans="7:7">
      <c r="G56787" s="220"/>
    </row>
    <row r="56788" spans="7:7">
      <c r="G56788" s="220"/>
    </row>
    <row r="56789" spans="7:7">
      <c r="G56789" s="220"/>
    </row>
    <row r="56790" spans="7:7">
      <c r="G56790" s="220"/>
    </row>
    <row r="56791" spans="7:7">
      <c r="G56791" s="220"/>
    </row>
    <row r="56792" spans="7:7">
      <c r="G56792" s="220"/>
    </row>
    <row r="56793" spans="7:7">
      <c r="G56793" s="220"/>
    </row>
    <row r="56794" spans="7:7">
      <c r="G56794" s="220"/>
    </row>
    <row r="56795" spans="7:7">
      <c r="G56795" s="220"/>
    </row>
    <row r="56796" spans="7:7">
      <c r="G56796" s="220"/>
    </row>
    <row r="56797" spans="7:7">
      <c r="G56797" s="220"/>
    </row>
    <row r="56798" spans="7:7">
      <c r="G56798" s="220"/>
    </row>
    <row r="56799" spans="7:7">
      <c r="G56799" s="220"/>
    </row>
    <row r="56800" spans="7:7">
      <c r="G56800" s="220"/>
    </row>
    <row r="56801" spans="7:7">
      <c r="G56801" s="220"/>
    </row>
    <row r="56802" spans="7:7">
      <c r="G56802" s="220"/>
    </row>
    <row r="56803" spans="7:7">
      <c r="G56803" s="220"/>
    </row>
    <row r="56804" spans="7:7">
      <c r="G56804" s="220"/>
    </row>
    <row r="56805" spans="7:7">
      <c r="G56805" s="220"/>
    </row>
    <row r="56806" spans="7:7">
      <c r="G56806" s="220"/>
    </row>
    <row r="56807" spans="7:7">
      <c r="G56807" s="220"/>
    </row>
    <row r="56808" spans="7:7">
      <c r="G56808" s="220"/>
    </row>
    <row r="56809" spans="7:7">
      <c r="G56809" s="220"/>
    </row>
    <row r="56810" spans="7:7">
      <c r="G56810" s="220"/>
    </row>
    <row r="56811" spans="7:7">
      <c r="G56811" s="220"/>
    </row>
    <row r="56812" spans="7:7">
      <c r="G56812" s="220"/>
    </row>
    <row r="56813" spans="7:7">
      <c r="G56813" s="220"/>
    </row>
    <row r="56814" spans="7:7">
      <c r="G56814" s="220"/>
    </row>
    <row r="56815" spans="7:7">
      <c r="G56815" s="220"/>
    </row>
    <row r="56816" spans="7:7">
      <c r="G56816" s="220"/>
    </row>
    <row r="56817" spans="7:7">
      <c r="G56817" s="220"/>
    </row>
    <row r="56818" spans="7:7">
      <c r="G56818" s="220"/>
    </row>
    <row r="56819" spans="7:7">
      <c r="G56819" s="220"/>
    </row>
    <row r="56820" spans="7:7">
      <c r="G56820" s="220"/>
    </row>
    <row r="56821" spans="7:7">
      <c r="G56821" s="220"/>
    </row>
    <row r="56822" spans="7:7">
      <c r="G56822" s="220"/>
    </row>
    <row r="56823" spans="7:7">
      <c r="G56823" s="220"/>
    </row>
    <row r="56824" spans="7:7">
      <c r="G56824" s="220"/>
    </row>
    <row r="56825" spans="7:7">
      <c r="G56825" s="220"/>
    </row>
    <row r="56826" spans="7:7">
      <c r="G56826" s="220"/>
    </row>
    <row r="56827" spans="7:7">
      <c r="G56827" s="220"/>
    </row>
    <row r="56828" spans="7:7">
      <c r="G56828" s="220"/>
    </row>
    <row r="56829" spans="7:7">
      <c r="G56829" s="220"/>
    </row>
    <row r="56830" spans="7:7">
      <c r="G56830" s="220"/>
    </row>
    <row r="56831" spans="7:7">
      <c r="G56831" s="220"/>
    </row>
    <row r="56832" spans="7:7">
      <c r="G56832" s="220"/>
    </row>
    <row r="56833" spans="7:7">
      <c r="G56833" s="220"/>
    </row>
    <row r="56834" spans="7:7">
      <c r="G56834" s="220"/>
    </row>
    <row r="56835" spans="7:7">
      <c r="G56835" s="220"/>
    </row>
    <row r="56836" spans="7:7">
      <c r="G56836" s="220"/>
    </row>
    <row r="56837" spans="7:7">
      <c r="G56837" s="220"/>
    </row>
    <row r="56838" spans="7:7">
      <c r="G56838" s="220"/>
    </row>
    <row r="56839" spans="7:7">
      <c r="G56839" s="220"/>
    </row>
    <row r="56840" spans="7:7">
      <c r="G56840" s="220"/>
    </row>
    <row r="56841" spans="7:7">
      <c r="G56841" s="220"/>
    </row>
    <row r="56842" spans="7:7">
      <c r="G56842" s="220"/>
    </row>
    <row r="56843" spans="7:7">
      <c r="G56843" s="220"/>
    </row>
    <row r="56844" spans="7:7">
      <c r="G56844" s="220"/>
    </row>
    <row r="56845" spans="7:7">
      <c r="G56845" s="220"/>
    </row>
    <row r="56846" spans="7:7">
      <c r="G56846" s="220"/>
    </row>
    <row r="56847" spans="7:7">
      <c r="G56847" s="220"/>
    </row>
    <row r="56848" spans="7:7">
      <c r="G56848" s="220"/>
    </row>
    <row r="56849" spans="7:7">
      <c r="G56849" s="220"/>
    </row>
    <row r="56850" spans="7:7">
      <c r="G56850" s="220"/>
    </row>
    <row r="56851" spans="7:7">
      <c r="G56851" s="220"/>
    </row>
    <row r="56852" spans="7:7">
      <c r="G56852" s="220"/>
    </row>
    <row r="56853" spans="7:7">
      <c r="G56853" s="220"/>
    </row>
    <row r="56854" spans="7:7">
      <c r="G56854" s="220"/>
    </row>
    <row r="56855" spans="7:7">
      <c r="G56855" s="220"/>
    </row>
    <row r="56856" spans="7:7">
      <c r="G56856" s="220"/>
    </row>
    <row r="56857" spans="7:7">
      <c r="G56857" s="220"/>
    </row>
    <row r="56858" spans="7:7">
      <c r="G56858" s="220"/>
    </row>
    <row r="56859" spans="7:7">
      <c r="G56859" s="220"/>
    </row>
    <row r="56860" spans="7:7">
      <c r="G56860" s="220"/>
    </row>
    <row r="56861" spans="7:7">
      <c r="G56861" s="220"/>
    </row>
    <row r="56862" spans="7:7">
      <c r="G56862" s="220"/>
    </row>
    <row r="56863" spans="7:7">
      <c r="G56863" s="220"/>
    </row>
    <row r="56864" spans="7:7">
      <c r="G56864" s="220"/>
    </row>
    <row r="56865" spans="7:7">
      <c r="G56865" s="220"/>
    </row>
    <row r="56866" spans="7:7">
      <c r="G56866" s="220"/>
    </row>
    <row r="56867" spans="7:7">
      <c r="G56867" s="220"/>
    </row>
    <row r="56868" spans="7:7">
      <c r="G56868" s="220"/>
    </row>
    <row r="56869" spans="7:7">
      <c r="G56869" s="220"/>
    </row>
    <row r="56870" spans="7:7">
      <c r="G56870" s="220"/>
    </row>
    <row r="56871" spans="7:7">
      <c r="G56871" s="220"/>
    </row>
    <row r="56872" spans="7:7">
      <c r="G56872" s="220"/>
    </row>
    <row r="56873" spans="7:7">
      <c r="G56873" s="220"/>
    </row>
    <row r="56874" spans="7:7">
      <c r="G56874" s="220"/>
    </row>
    <row r="56875" spans="7:7">
      <c r="G56875" s="220"/>
    </row>
    <row r="56876" spans="7:7">
      <c r="G56876" s="220"/>
    </row>
    <row r="56877" spans="7:7">
      <c r="G56877" s="220"/>
    </row>
    <row r="56878" spans="7:7">
      <c r="G56878" s="220"/>
    </row>
    <row r="56879" spans="7:7">
      <c r="G56879" s="220"/>
    </row>
    <row r="56880" spans="7:7">
      <c r="G56880" s="220"/>
    </row>
    <row r="56881" spans="7:7">
      <c r="G56881" s="220"/>
    </row>
    <row r="56882" spans="7:7">
      <c r="G56882" s="220"/>
    </row>
    <row r="56883" spans="7:7">
      <c r="G56883" s="220"/>
    </row>
    <row r="56884" spans="7:7">
      <c r="G56884" s="220"/>
    </row>
    <row r="56885" spans="7:7">
      <c r="G56885" s="220"/>
    </row>
    <row r="56886" spans="7:7">
      <c r="G56886" s="220"/>
    </row>
    <row r="56887" spans="7:7">
      <c r="G56887" s="220"/>
    </row>
    <row r="56888" spans="7:7">
      <c r="G56888" s="220"/>
    </row>
    <row r="56889" spans="7:7">
      <c r="G56889" s="220"/>
    </row>
    <row r="56890" spans="7:7">
      <c r="G56890" s="220"/>
    </row>
    <row r="56891" spans="7:7">
      <c r="G56891" s="220"/>
    </row>
    <row r="56892" spans="7:7">
      <c r="G56892" s="220"/>
    </row>
    <row r="56893" spans="7:7">
      <c r="G56893" s="220"/>
    </row>
    <row r="56894" spans="7:7">
      <c r="G56894" s="220"/>
    </row>
    <row r="56895" spans="7:7">
      <c r="G56895" s="220"/>
    </row>
    <row r="56896" spans="7:7">
      <c r="G56896" s="220"/>
    </row>
    <row r="56897" spans="7:7">
      <c r="G56897" s="220"/>
    </row>
    <row r="56898" spans="7:7">
      <c r="G56898" s="220"/>
    </row>
    <row r="56899" spans="7:7">
      <c r="G56899" s="220"/>
    </row>
    <row r="56900" spans="7:7">
      <c r="G56900" s="220"/>
    </row>
    <row r="56901" spans="7:7">
      <c r="G56901" s="220"/>
    </row>
    <row r="56902" spans="7:7">
      <c r="G56902" s="220"/>
    </row>
    <row r="56903" spans="7:7">
      <c r="G56903" s="220"/>
    </row>
    <row r="56904" spans="7:7">
      <c r="G56904" s="220"/>
    </row>
    <row r="56905" spans="7:7">
      <c r="G56905" s="220"/>
    </row>
    <row r="56906" spans="7:7">
      <c r="G56906" s="220"/>
    </row>
    <row r="56907" spans="7:7">
      <c r="G56907" s="220"/>
    </row>
    <row r="56908" spans="7:7">
      <c r="G56908" s="220"/>
    </row>
    <row r="56909" spans="7:7">
      <c r="G56909" s="220"/>
    </row>
    <row r="56910" spans="7:7">
      <c r="G56910" s="220"/>
    </row>
    <row r="56911" spans="7:7">
      <c r="G56911" s="220"/>
    </row>
    <row r="56912" spans="7:7">
      <c r="G56912" s="220"/>
    </row>
    <row r="56913" spans="7:7">
      <c r="G56913" s="220"/>
    </row>
    <row r="56914" spans="7:7">
      <c r="G56914" s="220"/>
    </row>
    <row r="56915" spans="7:7">
      <c r="G56915" s="220"/>
    </row>
    <row r="56916" spans="7:7">
      <c r="G56916" s="220"/>
    </row>
    <row r="56917" spans="7:7">
      <c r="G56917" s="220"/>
    </row>
    <row r="56918" spans="7:7">
      <c r="G56918" s="220"/>
    </row>
    <row r="56919" spans="7:7">
      <c r="G56919" s="220"/>
    </row>
    <row r="56920" spans="7:7">
      <c r="G56920" s="220"/>
    </row>
    <row r="56921" spans="7:7">
      <c r="G56921" s="220"/>
    </row>
    <row r="56922" spans="7:7">
      <c r="G56922" s="220"/>
    </row>
    <row r="56923" spans="7:7">
      <c r="G56923" s="220"/>
    </row>
    <row r="56924" spans="7:7">
      <c r="G56924" s="220"/>
    </row>
    <row r="56925" spans="7:7">
      <c r="G56925" s="220"/>
    </row>
    <row r="56926" spans="7:7">
      <c r="G56926" s="220"/>
    </row>
    <row r="56927" spans="7:7">
      <c r="G56927" s="220"/>
    </row>
    <row r="56928" spans="7:7">
      <c r="G56928" s="220"/>
    </row>
    <row r="56929" spans="7:7">
      <c r="G56929" s="220"/>
    </row>
    <row r="56930" spans="7:7">
      <c r="G56930" s="220"/>
    </row>
    <row r="56931" spans="7:7">
      <c r="G56931" s="220"/>
    </row>
    <row r="56932" spans="7:7">
      <c r="G56932" s="220"/>
    </row>
    <row r="56933" spans="7:7">
      <c r="G56933" s="220"/>
    </row>
    <row r="56934" spans="7:7">
      <c r="G56934" s="220"/>
    </row>
    <row r="56935" spans="7:7">
      <c r="G56935" s="220"/>
    </row>
    <row r="56936" spans="7:7">
      <c r="G56936" s="220"/>
    </row>
    <row r="56937" spans="7:7">
      <c r="G56937" s="220"/>
    </row>
    <row r="56938" spans="7:7">
      <c r="G56938" s="220"/>
    </row>
    <row r="56939" spans="7:7">
      <c r="G56939" s="220"/>
    </row>
    <row r="56940" spans="7:7">
      <c r="G56940" s="220"/>
    </row>
    <row r="56941" spans="7:7">
      <c r="G56941" s="220"/>
    </row>
    <row r="56942" spans="7:7">
      <c r="G56942" s="220"/>
    </row>
    <row r="56943" spans="7:7">
      <c r="G56943" s="220"/>
    </row>
    <row r="56944" spans="7:7">
      <c r="G56944" s="220"/>
    </row>
    <row r="56945" spans="7:7">
      <c r="G56945" s="220"/>
    </row>
    <row r="56946" spans="7:7">
      <c r="G56946" s="220"/>
    </row>
    <row r="56947" spans="7:7">
      <c r="G56947" s="220"/>
    </row>
    <row r="56948" spans="7:7">
      <c r="G56948" s="220"/>
    </row>
    <row r="56949" spans="7:7">
      <c r="G56949" s="220"/>
    </row>
    <row r="56950" spans="7:7">
      <c r="G56950" s="220"/>
    </row>
    <row r="56951" spans="7:7">
      <c r="G56951" s="220"/>
    </row>
    <row r="56952" spans="7:7">
      <c r="G56952" s="220"/>
    </row>
    <row r="56953" spans="7:7">
      <c r="G56953" s="220"/>
    </row>
    <row r="56954" spans="7:7">
      <c r="G56954" s="220"/>
    </row>
    <row r="56955" spans="7:7">
      <c r="G56955" s="220"/>
    </row>
    <row r="56956" spans="7:7">
      <c r="G56956" s="220"/>
    </row>
    <row r="56957" spans="7:7">
      <c r="G56957" s="220"/>
    </row>
    <row r="56958" spans="7:7">
      <c r="G56958" s="220"/>
    </row>
    <row r="56959" spans="7:7">
      <c r="G56959" s="220"/>
    </row>
    <row r="56960" spans="7:7">
      <c r="G56960" s="220"/>
    </row>
    <row r="56961" spans="7:7">
      <c r="G56961" s="220"/>
    </row>
    <row r="56962" spans="7:7">
      <c r="G56962" s="220"/>
    </row>
    <row r="56963" spans="7:7">
      <c r="G56963" s="220"/>
    </row>
    <row r="56964" spans="7:7">
      <c r="G56964" s="220"/>
    </row>
    <row r="56965" spans="7:7">
      <c r="G56965" s="220"/>
    </row>
    <row r="56966" spans="7:7">
      <c r="G56966" s="220"/>
    </row>
    <row r="56967" spans="7:7">
      <c r="G56967" s="220"/>
    </row>
    <row r="56968" spans="7:7">
      <c r="G56968" s="220"/>
    </row>
    <row r="56969" spans="7:7">
      <c r="G56969" s="220"/>
    </row>
    <row r="56970" spans="7:7">
      <c r="G56970" s="220"/>
    </row>
    <row r="56971" spans="7:7">
      <c r="G56971" s="220"/>
    </row>
    <row r="56972" spans="7:7">
      <c r="G56972" s="220"/>
    </row>
    <row r="56973" spans="7:7">
      <c r="G56973" s="220"/>
    </row>
    <row r="56974" spans="7:7">
      <c r="G56974" s="220"/>
    </row>
    <row r="56975" spans="7:7">
      <c r="G56975" s="220"/>
    </row>
    <row r="56976" spans="7:7">
      <c r="G56976" s="220"/>
    </row>
    <row r="56977" spans="7:7">
      <c r="G56977" s="220"/>
    </row>
    <row r="56978" spans="7:7">
      <c r="G56978" s="220"/>
    </row>
    <row r="56979" spans="7:7">
      <c r="G56979" s="220"/>
    </row>
    <row r="56980" spans="7:7">
      <c r="G56980" s="220"/>
    </row>
    <row r="56981" spans="7:7">
      <c r="G56981" s="220"/>
    </row>
    <row r="56982" spans="7:7">
      <c r="G56982" s="220"/>
    </row>
    <row r="56983" spans="7:7">
      <c r="G56983" s="220"/>
    </row>
    <row r="56984" spans="7:7">
      <c r="G56984" s="220"/>
    </row>
    <row r="56985" spans="7:7">
      <c r="G56985" s="220"/>
    </row>
    <row r="56986" spans="7:7">
      <c r="G56986" s="220"/>
    </row>
    <row r="56987" spans="7:7">
      <c r="G56987" s="220"/>
    </row>
    <row r="56988" spans="7:7">
      <c r="G56988" s="220"/>
    </row>
    <row r="56989" spans="7:7">
      <c r="G56989" s="220"/>
    </row>
    <row r="56990" spans="7:7">
      <c r="G56990" s="220"/>
    </row>
    <row r="56991" spans="7:7">
      <c r="G56991" s="220"/>
    </row>
    <row r="56992" spans="7:7">
      <c r="G56992" s="220"/>
    </row>
    <row r="56993" spans="7:7">
      <c r="G56993" s="220"/>
    </row>
    <row r="56994" spans="7:7">
      <c r="G56994" s="220"/>
    </row>
    <row r="56995" spans="7:7">
      <c r="G56995" s="220"/>
    </row>
    <row r="56996" spans="7:7">
      <c r="G56996" s="220"/>
    </row>
    <row r="56997" spans="7:7">
      <c r="G56997" s="220"/>
    </row>
    <row r="56998" spans="7:7">
      <c r="G56998" s="220"/>
    </row>
    <row r="56999" spans="7:7">
      <c r="G56999" s="220"/>
    </row>
    <row r="57000" spans="7:7">
      <c r="G57000" s="220"/>
    </row>
    <row r="57001" spans="7:7">
      <c r="G57001" s="220"/>
    </row>
    <row r="57002" spans="7:7">
      <c r="G57002" s="220"/>
    </row>
    <row r="57003" spans="7:7">
      <c r="G57003" s="220"/>
    </row>
    <row r="57004" spans="7:7">
      <c r="G57004" s="220"/>
    </row>
    <row r="57005" spans="7:7">
      <c r="G57005" s="220"/>
    </row>
    <row r="57006" spans="7:7">
      <c r="G57006" s="220"/>
    </row>
    <row r="57007" spans="7:7">
      <c r="G57007" s="220"/>
    </row>
    <row r="57008" spans="7:7">
      <c r="G57008" s="220"/>
    </row>
    <row r="57009" spans="7:7">
      <c r="G57009" s="220"/>
    </row>
    <row r="57010" spans="7:7">
      <c r="G57010" s="220"/>
    </row>
    <row r="57011" spans="7:7">
      <c r="G57011" s="220"/>
    </row>
    <row r="57012" spans="7:7">
      <c r="G57012" s="220"/>
    </row>
    <row r="57013" spans="7:7">
      <c r="G57013" s="220"/>
    </row>
    <row r="57014" spans="7:7">
      <c r="G57014" s="220"/>
    </row>
    <row r="57015" spans="7:7">
      <c r="G57015" s="220"/>
    </row>
    <row r="57016" spans="7:7">
      <c r="G57016" s="220"/>
    </row>
    <row r="57017" spans="7:7">
      <c r="G57017" s="220"/>
    </row>
    <row r="57018" spans="7:7">
      <c r="G57018" s="220"/>
    </row>
    <row r="57019" spans="7:7">
      <c r="G57019" s="220"/>
    </row>
    <row r="57020" spans="7:7">
      <c r="G57020" s="220"/>
    </row>
    <row r="57021" spans="7:7">
      <c r="G57021" s="220"/>
    </row>
    <row r="57022" spans="7:7">
      <c r="G57022" s="220"/>
    </row>
    <row r="57023" spans="7:7">
      <c r="G57023" s="220"/>
    </row>
    <row r="57024" spans="7:7">
      <c r="G57024" s="220"/>
    </row>
    <row r="57025" spans="7:7">
      <c r="G57025" s="220"/>
    </row>
    <row r="57026" spans="7:7">
      <c r="G57026" s="220"/>
    </row>
    <row r="57027" spans="7:7">
      <c r="G57027" s="220"/>
    </row>
    <row r="57028" spans="7:7">
      <c r="G57028" s="220"/>
    </row>
    <row r="57029" spans="7:7">
      <c r="G57029" s="220"/>
    </row>
    <row r="57030" spans="7:7">
      <c r="G57030" s="220"/>
    </row>
    <row r="57031" spans="7:7">
      <c r="G57031" s="220"/>
    </row>
    <row r="57032" spans="7:7">
      <c r="G57032" s="220"/>
    </row>
    <row r="57033" spans="7:7">
      <c r="G57033" s="220"/>
    </row>
    <row r="57034" spans="7:7">
      <c r="G57034" s="220"/>
    </row>
    <row r="57035" spans="7:7">
      <c r="G57035" s="220"/>
    </row>
    <row r="57036" spans="7:7">
      <c r="G57036" s="220"/>
    </row>
    <row r="57037" spans="7:7">
      <c r="G57037" s="220"/>
    </row>
    <row r="57038" spans="7:7">
      <c r="G57038" s="220"/>
    </row>
    <row r="57039" spans="7:7">
      <c r="G57039" s="220"/>
    </row>
    <row r="57040" spans="7:7">
      <c r="G57040" s="220"/>
    </row>
    <row r="57041" spans="7:7">
      <c r="G57041" s="220"/>
    </row>
    <row r="57042" spans="7:7">
      <c r="G57042" s="220"/>
    </row>
    <row r="57043" spans="7:7">
      <c r="G57043" s="220"/>
    </row>
    <row r="57044" spans="7:7">
      <c r="G57044" s="220"/>
    </row>
    <row r="57045" spans="7:7">
      <c r="G57045" s="220"/>
    </row>
    <row r="57046" spans="7:7">
      <c r="G57046" s="220"/>
    </row>
    <row r="57047" spans="7:7">
      <c r="G57047" s="220"/>
    </row>
    <row r="57048" spans="7:7">
      <c r="G57048" s="220"/>
    </row>
    <row r="57049" spans="7:7">
      <c r="G57049" s="220"/>
    </row>
    <row r="57050" spans="7:7">
      <c r="G57050" s="220"/>
    </row>
    <row r="57051" spans="7:7">
      <c r="G57051" s="220"/>
    </row>
    <row r="57052" spans="7:7">
      <c r="G57052" s="220"/>
    </row>
    <row r="57053" spans="7:7">
      <c r="G57053" s="220"/>
    </row>
    <row r="57054" spans="7:7">
      <c r="G57054" s="220"/>
    </row>
    <row r="57055" spans="7:7">
      <c r="G57055" s="220"/>
    </row>
    <row r="57056" spans="7:7">
      <c r="G57056" s="220"/>
    </row>
    <row r="57057" spans="7:7">
      <c r="G57057" s="220"/>
    </row>
    <row r="57058" spans="7:7">
      <c r="G57058" s="220"/>
    </row>
    <row r="57059" spans="7:7">
      <c r="G57059" s="220"/>
    </row>
    <row r="57060" spans="7:7">
      <c r="G57060" s="220"/>
    </row>
    <row r="57061" spans="7:7">
      <c r="G57061" s="220"/>
    </row>
    <row r="57062" spans="7:7">
      <c r="G57062" s="220"/>
    </row>
    <row r="57063" spans="7:7">
      <c r="G57063" s="220"/>
    </row>
    <row r="57064" spans="7:7">
      <c r="G57064" s="220"/>
    </row>
    <row r="57065" spans="7:7">
      <c r="G57065" s="220"/>
    </row>
    <row r="57066" spans="7:7">
      <c r="G57066" s="220"/>
    </row>
    <row r="57067" spans="7:7">
      <c r="G57067" s="220"/>
    </row>
    <row r="57068" spans="7:7">
      <c r="G57068" s="220"/>
    </row>
    <row r="57069" spans="7:7">
      <c r="G57069" s="220"/>
    </row>
    <row r="57070" spans="7:7">
      <c r="G57070" s="220"/>
    </row>
    <row r="57071" spans="7:7">
      <c r="G57071" s="220"/>
    </row>
    <row r="57072" spans="7:7">
      <c r="G57072" s="220"/>
    </row>
    <row r="57073" spans="7:7">
      <c r="G57073" s="220"/>
    </row>
    <row r="57074" spans="7:7">
      <c r="G57074" s="220"/>
    </row>
    <row r="57075" spans="7:7">
      <c r="G57075" s="220"/>
    </row>
    <row r="57076" spans="7:7">
      <c r="G57076" s="220"/>
    </row>
    <row r="57077" spans="7:7">
      <c r="G57077" s="220"/>
    </row>
    <row r="57078" spans="7:7">
      <c r="G57078" s="220"/>
    </row>
    <row r="57079" spans="7:7">
      <c r="G57079" s="220"/>
    </row>
    <row r="57080" spans="7:7">
      <c r="G57080" s="220"/>
    </row>
    <row r="57081" spans="7:7">
      <c r="G57081" s="220"/>
    </row>
    <row r="57082" spans="7:7">
      <c r="G57082" s="220"/>
    </row>
    <row r="57083" spans="7:7">
      <c r="G57083" s="220"/>
    </row>
    <row r="57084" spans="7:7">
      <c r="G57084" s="220"/>
    </row>
    <row r="57085" spans="7:7">
      <c r="G57085" s="220"/>
    </row>
    <row r="57086" spans="7:7">
      <c r="G57086" s="220"/>
    </row>
    <row r="57087" spans="7:7">
      <c r="G57087" s="220"/>
    </row>
    <row r="57088" spans="7:7">
      <c r="G57088" s="220"/>
    </row>
    <row r="57089" spans="7:7">
      <c r="G57089" s="220"/>
    </row>
    <row r="57090" spans="7:7">
      <c r="G57090" s="220"/>
    </row>
    <row r="57091" spans="7:7">
      <c r="G57091" s="220"/>
    </row>
    <row r="57092" spans="7:7">
      <c r="G57092" s="220"/>
    </row>
    <row r="57093" spans="7:7">
      <c r="G57093" s="220"/>
    </row>
    <row r="57094" spans="7:7">
      <c r="G57094" s="220"/>
    </row>
    <row r="57095" spans="7:7">
      <c r="G57095" s="220"/>
    </row>
    <row r="57096" spans="7:7">
      <c r="G57096" s="220"/>
    </row>
    <row r="57097" spans="7:7">
      <c r="G57097" s="220"/>
    </row>
    <row r="57098" spans="7:7">
      <c r="G57098" s="220"/>
    </row>
    <row r="57099" spans="7:7">
      <c r="G57099" s="220"/>
    </row>
    <row r="57100" spans="7:7">
      <c r="G57100" s="220"/>
    </row>
    <row r="57101" spans="7:7">
      <c r="G57101" s="220"/>
    </row>
    <row r="57102" spans="7:7">
      <c r="G57102" s="220"/>
    </row>
    <row r="57103" spans="7:7">
      <c r="G57103" s="220"/>
    </row>
    <row r="57104" spans="7:7">
      <c r="G57104" s="220"/>
    </row>
    <row r="57105" spans="7:7">
      <c r="G57105" s="220"/>
    </row>
    <row r="57106" spans="7:7">
      <c r="G57106" s="220"/>
    </row>
    <row r="57107" spans="7:7">
      <c r="G57107" s="220"/>
    </row>
    <row r="57108" spans="7:7">
      <c r="G57108" s="220"/>
    </row>
    <row r="57109" spans="7:7">
      <c r="G57109" s="220"/>
    </row>
    <row r="57110" spans="7:7">
      <c r="G57110" s="220"/>
    </row>
    <row r="57111" spans="7:7">
      <c r="G57111" s="220"/>
    </row>
    <row r="57112" spans="7:7">
      <c r="G57112" s="220"/>
    </row>
    <row r="57113" spans="7:7">
      <c r="G57113" s="220"/>
    </row>
    <row r="57114" spans="7:7">
      <c r="G57114" s="220"/>
    </row>
    <row r="57115" spans="7:7">
      <c r="G57115" s="220"/>
    </row>
    <row r="57116" spans="7:7">
      <c r="G57116" s="220"/>
    </row>
    <row r="57117" spans="7:7">
      <c r="G57117" s="220"/>
    </row>
    <row r="57118" spans="7:7">
      <c r="G57118" s="220"/>
    </row>
    <row r="57119" spans="7:7">
      <c r="G57119" s="220"/>
    </row>
    <row r="57120" spans="7:7">
      <c r="G57120" s="220"/>
    </row>
    <row r="57121" spans="7:7">
      <c r="G57121" s="220"/>
    </row>
    <row r="57122" spans="7:7">
      <c r="G57122" s="220"/>
    </row>
    <row r="57123" spans="7:7">
      <c r="G57123" s="220"/>
    </row>
    <row r="57124" spans="7:7">
      <c r="G57124" s="220"/>
    </row>
    <row r="57125" spans="7:7">
      <c r="G57125" s="220"/>
    </row>
    <row r="57126" spans="7:7">
      <c r="G57126" s="220"/>
    </row>
    <row r="57127" spans="7:7">
      <c r="G57127" s="220"/>
    </row>
    <row r="57128" spans="7:7">
      <c r="G57128" s="220"/>
    </row>
    <row r="57129" spans="7:7">
      <c r="G57129" s="220"/>
    </row>
    <row r="57130" spans="7:7">
      <c r="G57130" s="220"/>
    </row>
    <row r="57131" spans="7:7">
      <c r="G57131" s="220"/>
    </row>
    <row r="57132" spans="7:7">
      <c r="G57132" s="220"/>
    </row>
    <row r="57133" spans="7:7">
      <c r="G57133" s="220"/>
    </row>
    <row r="57134" spans="7:7">
      <c r="G57134" s="220"/>
    </row>
    <row r="57135" spans="7:7">
      <c r="G57135" s="220"/>
    </row>
    <row r="57136" spans="7:7">
      <c r="G57136" s="220"/>
    </row>
    <row r="57137" spans="7:7">
      <c r="G57137" s="220"/>
    </row>
    <row r="57138" spans="7:7">
      <c r="G57138" s="220"/>
    </row>
    <row r="57139" spans="7:7">
      <c r="G57139" s="220"/>
    </row>
    <row r="57140" spans="7:7">
      <c r="G57140" s="220"/>
    </row>
    <row r="57141" spans="7:7">
      <c r="G57141" s="220"/>
    </row>
    <row r="57142" spans="7:7">
      <c r="G57142" s="220"/>
    </row>
    <row r="57143" spans="7:7">
      <c r="G57143" s="220"/>
    </row>
    <row r="57144" spans="7:7">
      <c r="G57144" s="220"/>
    </row>
    <row r="57145" spans="7:7">
      <c r="G57145" s="220"/>
    </row>
    <row r="57146" spans="7:7">
      <c r="G57146" s="220"/>
    </row>
    <row r="57147" spans="7:7">
      <c r="G57147" s="220"/>
    </row>
    <row r="57148" spans="7:7">
      <c r="G57148" s="220"/>
    </row>
    <row r="57149" spans="7:7">
      <c r="G57149" s="220"/>
    </row>
    <row r="57150" spans="7:7">
      <c r="G57150" s="220"/>
    </row>
    <row r="57151" spans="7:7">
      <c r="G57151" s="220"/>
    </row>
    <row r="57152" spans="7:7">
      <c r="G57152" s="220"/>
    </row>
    <row r="57153" spans="7:7">
      <c r="G57153" s="220"/>
    </row>
    <row r="57154" spans="7:7">
      <c r="G57154" s="220"/>
    </row>
    <row r="57155" spans="7:7">
      <c r="G57155" s="220"/>
    </row>
    <row r="57156" spans="7:7">
      <c r="G57156" s="220"/>
    </row>
    <row r="57157" spans="7:7">
      <c r="G57157" s="220"/>
    </row>
    <row r="57158" spans="7:7">
      <c r="G57158" s="220"/>
    </row>
    <row r="57159" spans="7:7">
      <c r="G57159" s="220"/>
    </row>
    <row r="57160" spans="7:7">
      <c r="G57160" s="220"/>
    </row>
    <row r="57161" spans="7:7">
      <c r="G57161" s="220"/>
    </row>
    <row r="57162" spans="7:7">
      <c r="G57162" s="220"/>
    </row>
    <row r="57163" spans="7:7">
      <c r="G57163" s="220"/>
    </row>
    <row r="57164" spans="7:7">
      <c r="G57164" s="220"/>
    </row>
    <row r="57165" spans="7:7">
      <c r="G57165" s="220"/>
    </row>
    <row r="57166" spans="7:7">
      <c r="G57166" s="220"/>
    </row>
    <row r="57167" spans="7:7">
      <c r="G57167" s="220"/>
    </row>
    <row r="57168" spans="7:7">
      <c r="G57168" s="220"/>
    </row>
    <row r="57169" spans="7:7">
      <c r="G57169" s="220"/>
    </row>
    <row r="57170" spans="7:7">
      <c r="G57170" s="220"/>
    </row>
    <row r="57171" spans="7:7">
      <c r="G57171" s="220"/>
    </row>
    <row r="57172" spans="7:7">
      <c r="G57172" s="220"/>
    </row>
    <row r="57173" spans="7:7">
      <c r="G57173" s="220"/>
    </row>
    <row r="57174" spans="7:7">
      <c r="G57174" s="220"/>
    </row>
    <row r="57175" spans="7:7">
      <c r="G57175" s="220"/>
    </row>
    <row r="57176" spans="7:7">
      <c r="G57176" s="220"/>
    </row>
    <row r="57177" spans="7:7">
      <c r="G57177" s="220"/>
    </row>
    <row r="57178" spans="7:7">
      <c r="G57178" s="220"/>
    </row>
    <row r="57179" spans="7:7">
      <c r="G57179" s="220"/>
    </row>
    <row r="57180" spans="7:7">
      <c r="G57180" s="220"/>
    </row>
    <row r="57181" spans="7:7">
      <c r="G57181" s="220"/>
    </row>
    <row r="57182" spans="7:7">
      <c r="G57182" s="220"/>
    </row>
    <row r="57183" spans="7:7">
      <c r="G57183" s="220"/>
    </row>
    <row r="57184" spans="7:7">
      <c r="G57184" s="220"/>
    </row>
    <row r="57185" spans="7:7">
      <c r="G57185" s="220"/>
    </row>
    <row r="57186" spans="7:7">
      <c r="G57186" s="220"/>
    </row>
    <row r="57187" spans="7:7">
      <c r="G57187" s="220"/>
    </row>
    <row r="57188" spans="7:7">
      <c r="G57188" s="220"/>
    </row>
    <row r="57189" spans="7:7">
      <c r="G57189" s="220"/>
    </row>
    <row r="57190" spans="7:7">
      <c r="G57190" s="220"/>
    </row>
    <row r="57191" spans="7:7">
      <c r="G57191" s="220"/>
    </row>
    <row r="57192" spans="7:7">
      <c r="G57192" s="220"/>
    </row>
    <row r="57193" spans="7:7">
      <c r="G57193" s="220"/>
    </row>
    <row r="57194" spans="7:7">
      <c r="G57194" s="220"/>
    </row>
    <row r="57195" spans="7:7">
      <c r="G57195" s="220"/>
    </row>
    <row r="57196" spans="7:7">
      <c r="G57196" s="220"/>
    </row>
    <row r="57197" spans="7:7">
      <c r="G57197" s="220"/>
    </row>
    <row r="57198" spans="7:7">
      <c r="G57198" s="220"/>
    </row>
    <row r="57199" spans="7:7">
      <c r="G57199" s="220"/>
    </row>
    <row r="57200" spans="7:7">
      <c r="G57200" s="220"/>
    </row>
    <row r="57201" spans="7:7">
      <c r="G57201" s="220"/>
    </row>
    <row r="57202" spans="7:7">
      <c r="G57202" s="220"/>
    </row>
    <row r="57203" spans="7:7">
      <c r="G57203" s="220"/>
    </row>
    <row r="57204" spans="7:7">
      <c r="G57204" s="220"/>
    </row>
    <row r="57205" spans="7:7">
      <c r="G57205" s="220"/>
    </row>
    <row r="57206" spans="7:7">
      <c r="G57206" s="220"/>
    </row>
    <row r="57207" spans="7:7">
      <c r="G57207" s="220"/>
    </row>
    <row r="57208" spans="7:7">
      <c r="G57208" s="220"/>
    </row>
    <row r="57209" spans="7:7">
      <c r="G57209" s="220"/>
    </row>
    <row r="57210" spans="7:7">
      <c r="G57210" s="220"/>
    </row>
    <row r="57211" spans="7:7">
      <c r="G57211" s="220"/>
    </row>
    <row r="57212" spans="7:7">
      <c r="G57212" s="220"/>
    </row>
    <row r="57213" spans="7:7">
      <c r="G57213" s="220"/>
    </row>
    <row r="57214" spans="7:7">
      <c r="G57214" s="220"/>
    </row>
    <row r="57215" spans="7:7">
      <c r="G57215" s="220"/>
    </row>
    <row r="57216" spans="7:7">
      <c r="G57216" s="220"/>
    </row>
    <row r="57217" spans="7:7">
      <c r="G57217" s="220"/>
    </row>
    <row r="57218" spans="7:7">
      <c r="G57218" s="220"/>
    </row>
    <row r="57219" spans="7:7">
      <c r="G57219" s="220"/>
    </row>
    <row r="57220" spans="7:7">
      <c r="G57220" s="220"/>
    </row>
    <row r="57221" spans="7:7">
      <c r="G57221" s="220"/>
    </row>
    <row r="57222" spans="7:7">
      <c r="G57222" s="220"/>
    </row>
    <row r="57223" spans="7:7">
      <c r="G57223" s="220"/>
    </row>
    <row r="57224" spans="7:7">
      <c r="G57224" s="220"/>
    </row>
    <row r="57225" spans="7:7">
      <c r="G57225" s="220"/>
    </row>
    <row r="57226" spans="7:7">
      <c r="G57226" s="220"/>
    </row>
    <row r="57227" spans="7:7">
      <c r="G57227" s="220"/>
    </row>
    <row r="57228" spans="7:7">
      <c r="G57228" s="220"/>
    </row>
    <row r="57229" spans="7:7">
      <c r="G57229" s="220"/>
    </row>
    <row r="57230" spans="7:7">
      <c r="G57230" s="220"/>
    </row>
    <row r="57231" spans="7:7">
      <c r="G57231" s="220"/>
    </row>
    <row r="57232" spans="7:7">
      <c r="G57232" s="220"/>
    </row>
    <row r="57233" spans="7:7">
      <c r="G57233" s="220"/>
    </row>
    <row r="57234" spans="7:7">
      <c r="G57234" s="220"/>
    </row>
    <row r="57235" spans="7:7">
      <c r="G57235" s="220"/>
    </row>
    <row r="57236" spans="7:7">
      <c r="G57236" s="220"/>
    </row>
    <row r="57237" spans="7:7">
      <c r="G57237" s="220"/>
    </row>
    <row r="57238" spans="7:7">
      <c r="G57238" s="220"/>
    </row>
    <row r="57239" spans="7:7">
      <c r="G57239" s="220"/>
    </row>
    <row r="57240" spans="7:7">
      <c r="G57240" s="220"/>
    </row>
    <row r="57241" spans="7:7">
      <c r="G57241" s="220"/>
    </row>
    <row r="57242" spans="7:7">
      <c r="G57242" s="220"/>
    </row>
    <row r="57243" spans="7:7">
      <c r="G57243" s="220"/>
    </row>
    <row r="57244" spans="7:7">
      <c r="G57244" s="220"/>
    </row>
    <row r="57245" spans="7:7">
      <c r="G57245" s="220"/>
    </row>
    <row r="57246" spans="7:7">
      <c r="G57246" s="220"/>
    </row>
    <row r="57247" spans="7:7">
      <c r="G57247" s="220"/>
    </row>
    <row r="57248" spans="7:7">
      <c r="G57248" s="220"/>
    </row>
    <row r="57249" spans="7:7">
      <c r="G57249" s="220"/>
    </row>
    <row r="57250" spans="7:7">
      <c r="G57250" s="220"/>
    </row>
    <row r="57251" spans="7:7">
      <c r="G57251" s="220"/>
    </row>
    <row r="57252" spans="7:7">
      <c r="G57252" s="220"/>
    </row>
    <row r="57253" spans="7:7">
      <c r="G57253" s="220"/>
    </row>
    <row r="57254" spans="7:7">
      <c r="G57254" s="220"/>
    </row>
    <row r="57255" spans="7:7">
      <c r="G57255" s="220"/>
    </row>
    <row r="57256" spans="7:7">
      <c r="G57256" s="220"/>
    </row>
    <row r="57257" spans="7:7">
      <c r="G57257" s="220"/>
    </row>
    <row r="57258" spans="7:7">
      <c r="G57258" s="220"/>
    </row>
    <row r="57259" spans="7:7">
      <c r="G57259" s="220"/>
    </row>
    <row r="57260" spans="7:7">
      <c r="G57260" s="220"/>
    </row>
    <row r="57261" spans="7:7">
      <c r="G57261" s="220"/>
    </row>
    <row r="57262" spans="7:7">
      <c r="G57262" s="220"/>
    </row>
    <row r="57263" spans="7:7">
      <c r="G57263" s="220"/>
    </row>
    <row r="57264" spans="7:7">
      <c r="G57264" s="220"/>
    </row>
    <row r="57265" spans="7:7">
      <c r="G57265" s="220"/>
    </row>
    <row r="57266" spans="7:7">
      <c r="G57266" s="220"/>
    </row>
    <row r="57267" spans="7:7">
      <c r="G57267" s="220"/>
    </row>
    <row r="57268" spans="7:7">
      <c r="G57268" s="220"/>
    </row>
    <row r="57269" spans="7:7">
      <c r="G57269" s="220"/>
    </row>
    <row r="57270" spans="7:7">
      <c r="G57270" s="220"/>
    </row>
    <row r="57271" spans="7:7">
      <c r="G57271" s="220"/>
    </row>
    <row r="57272" spans="7:7">
      <c r="G57272" s="220"/>
    </row>
    <row r="57273" spans="7:7">
      <c r="G57273" s="220"/>
    </row>
    <row r="57274" spans="7:7">
      <c r="G57274" s="220"/>
    </row>
    <row r="57275" spans="7:7">
      <c r="G57275" s="220"/>
    </row>
    <row r="57276" spans="7:7">
      <c r="G57276" s="220"/>
    </row>
    <row r="57277" spans="7:7">
      <c r="G57277" s="220"/>
    </row>
    <row r="57278" spans="7:7">
      <c r="G57278" s="220"/>
    </row>
    <row r="57279" spans="7:7">
      <c r="G57279" s="220"/>
    </row>
    <row r="57280" spans="7:7">
      <c r="G57280" s="220"/>
    </row>
    <row r="57281" spans="7:7">
      <c r="G57281" s="220"/>
    </row>
    <row r="57282" spans="7:7">
      <c r="G57282" s="220"/>
    </row>
    <row r="57283" spans="7:7">
      <c r="G57283" s="220"/>
    </row>
    <row r="57284" spans="7:7">
      <c r="G57284" s="220"/>
    </row>
    <row r="57285" spans="7:7">
      <c r="G57285" s="220"/>
    </row>
    <row r="57286" spans="7:7">
      <c r="G57286" s="220"/>
    </row>
    <row r="57287" spans="7:7">
      <c r="G57287" s="220"/>
    </row>
    <row r="57288" spans="7:7">
      <c r="G57288" s="220"/>
    </row>
    <row r="57289" spans="7:7">
      <c r="G57289" s="220"/>
    </row>
    <row r="57290" spans="7:7">
      <c r="G57290" s="220"/>
    </row>
    <row r="57291" spans="7:7">
      <c r="G57291" s="220"/>
    </row>
    <row r="57292" spans="7:7">
      <c r="G57292" s="220"/>
    </row>
    <row r="57293" spans="7:7">
      <c r="G57293" s="220"/>
    </row>
    <row r="57294" spans="7:7">
      <c r="G57294" s="220"/>
    </row>
    <row r="57295" spans="7:7">
      <c r="G57295" s="220"/>
    </row>
    <row r="57296" spans="7:7">
      <c r="G57296" s="220"/>
    </row>
    <row r="57297" spans="7:7">
      <c r="G57297" s="220"/>
    </row>
    <row r="57298" spans="7:7">
      <c r="G57298" s="220"/>
    </row>
    <row r="57299" spans="7:7">
      <c r="G57299" s="220"/>
    </row>
    <row r="57300" spans="7:7">
      <c r="G57300" s="220"/>
    </row>
    <row r="57301" spans="7:7">
      <c r="G57301" s="220"/>
    </row>
    <row r="57302" spans="7:7">
      <c r="G57302" s="220"/>
    </row>
    <row r="57303" spans="7:7">
      <c r="G57303" s="220"/>
    </row>
    <row r="57304" spans="7:7">
      <c r="G57304" s="220"/>
    </row>
    <row r="57305" spans="7:7">
      <c r="G57305" s="220"/>
    </row>
    <row r="57306" spans="7:7">
      <c r="G57306" s="220"/>
    </row>
    <row r="57307" spans="7:7">
      <c r="G57307" s="220"/>
    </row>
    <row r="57308" spans="7:7">
      <c r="G57308" s="220"/>
    </row>
    <row r="57309" spans="7:7">
      <c r="G57309" s="220"/>
    </row>
    <row r="57310" spans="7:7">
      <c r="G57310" s="220"/>
    </row>
    <row r="57311" spans="7:7">
      <c r="G57311" s="220"/>
    </row>
    <row r="57312" spans="7:7">
      <c r="G57312" s="220"/>
    </row>
    <row r="57313" spans="7:7">
      <c r="G57313" s="220"/>
    </row>
    <row r="57314" spans="7:7">
      <c r="G57314" s="220"/>
    </row>
    <row r="57315" spans="7:7">
      <c r="G57315" s="220"/>
    </row>
    <row r="57316" spans="7:7">
      <c r="G57316" s="220"/>
    </row>
    <row r="57317" spans="7:7">
      <c r="G57317" s="220"/>
    </row>
    <row r="57318" spans="7:7">
      <c r="G57318" s="220"/>
    </row>
    <row r="57319" spans="7:7">
      <c r="G57319" s="220"/>
    </row>
    <row r="57320" spans="7:7">
      <c r="G57320" s="220"/>
    </row>
    <row r="57321" spans="7:7">
      <c r="G57321" s="220"/>
    </row>
    <row r="57322" spans="7:7">
      <c r="G57322" s="220"/>
    </row>
    <row r="57323" spans="7:7">
      <c r="G57323" s="220"/>
    </row>
    <row r="57324" spans="7:7">
      <c r="G57324" s="220"/>
    </row>
    <row r="57325" spans="7:7">
      <c r="G57325" s="220"/>
    </row>
    <row r="57326" spans="7:7">
      <c r="G57326" s="220"/>
    </row>
    <row r="57327" spans="7:7">
      <c r="G57327" s="220"/>
    </row>
    <row r="57328" spans="7:7">
      <c r="G57328" s="220"/>
    </row>
    <row r="57329" spans="7:7">
      <c r="G57329" s="220"/>
    </row>
    <row r="57330" spans="7:7">
      <c r="G57330" s="220"/>
    </row>
    <row r="57331" spans="7:7">
      <c r="G57331" s="220"/>
    </row>
    <row r="57332" spans="7:7">
      <c r="G57332" s="220"/>
    </row>
    <row r="57333" spans="7:7">
      <c r="G57333" s="220"/>
    </row>
    <row r="57334" spans="7:7">
      <c r="G57334" s="220"/>
    </row>
    <row r="57335" spans="7:7">
      <c r="G57335" s="220"/>
    </row>
    <row r="57336" spans="7:7">
      <c r="G57336" s="220"/>
    </row>
    <row r="57337" spans="7:7">
      <c r="G57337" s="220"/>
    </row>
    <row r="57338" spans="7:7">
      <c r="G57338" s="220"/>
    </row>
    <row r="57339" spans="7:7">
      <c r="G57339" s="220"/>
    </row>
    <row r="57340" spans="7:7">
      <c r="G57340" s="220"/>
    </row>
    <row r="57341" spans="7:7">
      <c r="G57341" s="220"/>
    </row>
    <row r="57342" spans="7:7">
      <c r="G57342" s="220"/>
    </row>
    <row r="57343" spans="7:7">
      <c r="G57343" s="220"/>
    </row>
    <row r="57344" spans="7:7">
      <c r="G57344" s="220"/>
    </row>
    <row r="57345" spans="7:7">
      <c r="G57345" s="220"/>
    </row>
    <row r="57346" spans="7:7">
      <c r="G57346" s="220"/>
    </row>
    <row r="57347" spans="7:7">
      <c r="G57347" s="220"/>
    </row>
    <row r="57348" spans="7:7">
      <c r="G57348" s="220"/>
    </row>
    <row r="57349" spans="7:7">
      <c r="G57349" s="220"/>
    </row>
    <row r="57350" spans="7:7">
      <c r="G57350" s="220"/>
    </row>
    <row r="57351" spans="7:7">
      <c r="G57351" s="220"/>
    </row>
    <row r="57352" spans="7:7">
      <c r="G57352" s="220"/>
    </row>
    <row r="57353" spans="7:7">
      <c r="G57353" s="220"/>
    </row>
    <row r="57354" spans="7:7">
      <c r="G57354" s="220"/>
    </row>
    <row r="57355" spans="7:7">
      <c r="G57355" s="220"/>
    </row>
    <row r="57356" spans="7:7">
      <c r="G57356" s="220"/>
    </row>
    <row r="57357" spans="7:7">
      <c r="G57357" s="220"/>
    </row>
    <row r="57358" spans="7:7">
      <c r="G57358" s="220"/>
    </row>
    <row r="57359" spans="7:7">
      <c r="G57359" s="220"/>
    </row>
    <row r="57360" spans="7:7">
      <c r="G57360" s="220"/>
    </row>
    <row r="57361" spans="7:7">
      <c r="G57361" s="220"/>
    </row>
    <row r="57362" spans="7:7">
      <c r="G57362" s="220"/>
    </row>
    <row r="57363" spans="7:7">
      <c r="G57363" s="220"/>
    </row>
    <row r="57364" spans="7:7">
      <c r="G57364" s="220"/>
    </row>
    <row r="57365" spans="7:7">
      <c r="G57365" s="220"/>
    </row>
    <row r="57366" spans="7:7">
      <c r="G57366" s="220"/>
    </row>
    <row r="57367" spans="7:7">
      <c r="G57367" s="220"/>
    </row>
    <row r="57368" spans="7:7">
      <c r="G57368" s="220"/>
    </row>
    <row r="57369" spans="7:7">
      <c r="G57369" s="220"/>
    </row>
    <row r="57370" spans="7:7">
      <c r="G57370" s="220"/>
    </row>
    <row r="57371" spans="7:7">
      <c r="G57371" s="220"/>
    </row>
    <row r="57372" spans="7:7">
      <c r="G57372" s="220"/>
    </row>
    <row r="57373" spans="7:7">
      <c r="G57373" s="220"/>
    </row>
    <row r="57374" spans="7:7">
      <c r="G57374" s="220"/>
    </row>
    <row r="57375" spans="7:7">
      <c r="G57375" s="220"/>
    </row>
    <row r="57376" spans="7:7">
      <c r="G57376" s="220"/>
    </row>
    <row r="57377" spans="7:7">
      <c r="G57377" s="220"/>
    </row>
    <row r="57378" spans="7:7">
      <c r="G57378" s="220"/>
    </row>
    <row r="57379" spans="7:7">
      <c r="G57379" s="220"/>
    </row>
    <row r="57380" spans="7:7">
      <c r="G57380" s="220"/>
    </row>
    <row r="57381" spans="7:7">
      <c r="G57381" s="220"/>
    </row>
    <row r="57382" spans="7:7">
      <c r="G57382" s="220"/>
    </row>
    <row r="57383" spans="7:7">
      <c r="G57383" s="220"/>
    </row>
    <row r="57384" spans="7:7">
      <c r="G57384" s="220"/>
    </row>
    <row r="57385" spans="7:7">
      <c r="G57385" s="220"/>
    </row>
    <row r="57386" spans="7:7">
      <c r="G57386" s="220"/>
    </row>
    <row r="57387" spans="7:7">
      <c r="G57387" s="220"/>
    </row>
    <row r="57388" spans="7:7">
      <c r="G57388" s="220"/>
    </row>
    <row r="57389" spans="7:7">
      <c r="G57389" s="220"/>
    </row>
    <row r="57390" spans="7:7">
      <c r="G57390" s="220"/>
    </row>
    <row r="57391" spans="7:7">
      <c r="G57391" s="220"/>
    </row>
    <row r="57392" spans="7:7">
      <c r="G57392" s="220"/>
    </row>
    <row r="57393" spans="7:7">
      <c r="G57393" s="220"/>
    </row>
    <row r="57394" spans="7:7">
      <c r="G57394" s="220"/>
    </row>
    <row r="57395" spans="7:7">
      <c r="G57395" s="220"/>
    </row>
    <row r="57396" spans="7:7">
      <c r="G57396" s="220"/>
    </row>
    <row r="57397" spans="7:7">
      <c r="G57397" s="220"/>
    </row>
    <row r="57398" spans="7:7">
      <c r="G57398" s="220"/>
    </row>
    <row r="57399" spans="7:7">
      <c r="G57399" s="220"/>
    </row>
    <row r="57400" spans="7:7">
      <c r="G57400" s="220"/>
    </row>
    <row r="57401" spans="7:7">
      <c r="G57401" s="220"/>
    </row>
    <row r="57402" spans="7:7">
      <c r="G57402" s="220"/>
    </row>
    <row r="57403" spans="7:7">
      <c r="G57403" s="220"/>
    </row>
    <row r="57404" spans="7:7">
      <c r="G57404" s="220"/>
    </row>
    <row r="57405" spans="7:7">
      <c r="G57405" s="220"/>
    </row>
    <row r="57406" spans="7:7">
      <c r="G57406" s="220"/>
    </row>
    <row r="57407" spans="7:7">
      <c r="G57407" s="220"/>
    </row>
    <row r="57408" spans="7:7">
      <c r="G57408" s="220"/>
    </row>
    <row r="57409" spans="7:7">
      <c r="G57409" s="220"/>
    </row>
    <row r="57410" spans="7:7">
      <c r="G57410" s="220"/>
    </row>
    <row r="57411" spans="7:7">
      <c r="G57411" s="220"/>
    </row>
    <row r="57412" spans="7:7">
      <c r="G57412" s="220"/>
    </row>
    <row r="57413" spans="7:7">
      <c r="G57413" s="220"/>
    </row>
    <row r="57414" spans="7:7">
      <c r="G57414" s="220"/>
    </row>
    <row r="57415" spans="7:7">
      <c r="G57415" s="220"/>
    </row>
    <row r="57416" spans="7:7">
      <c r="G57416" s="220"/>
    </row>
    <row r="57417" spans="7:7">
      <c r="G57417" s="220"/>
    </row>
    <row r="57418" spans="7:7">
      <c r="G57418" s="220"/>
    </row>
    <row r="57419" spans="7:7">
      <c r="G57419" s="220"/>
    </row>
    <row r="57420" spans="7:7">
      <c r="G57420" s="220"/>
    </row>
    <row r="57421" spans="7:7">
      <c r="G57421" s="220"/>
    </row>
    <row r="57422" spans="7:7">
      <c r="G57422" s="220"/>
    </row>
    <row r="57423" spans="7:7">
      <c r="G57423" s="220"/>
    </row>
    <row r="57424" spans="7:7">
      <c r="G57424" s="220"/>
    </row>
    <row r="57425" spans="7:7">
      <c r="G57425" s="220"/>
    </row>
    <row r="57426" spans="7:7">
      <c r="G57426" s="220"/>
    </row>
    <row r="57427" spans="7:7">
      <c r="G57427" s="220"/>
    </row>
    <row r="57428" spans="7:7">
      <c r="G57428" s="220"/>
    </row>
    <row r="57429" spans="7:7">
      <c r="G57429" s="220"/>
    </row>
    <row r="57430" spans="7:7">
      <c r="G57430" s="220"/>
    </row>
    <row r="57431" spans="7:7">
      <c r="G57431" s="220"/>
    </row>
    <row r="57432" spans="7:7">
      <c r="G57432" s="220"/>
    </row>
    <row r="57433" spans="7:7">
      <c r="G57433" s="220"/>
    </row>
    <row r="57434" spans="7:7">
      <c r="G57434" s="220"/>
    </row>
    <row r="57435" spans="7:7">
      <c r="G57435" s="220"/>
    </row>
    <row r="57436" spans="7:7">
      <c r="G57436" s="220"/>
    </row>
    <row r="57437" spans="7:7">
      <c r="G57437" s="220"/>
    </row>
    <row r="57438" spans="7:7">
      <c r="G57438" s="220"/>
    </row>
    <row r="57439" spans="7:7">
      <c r="G57439" s="220"/>
    </row>
    <row r="57440" spans="7:7">
      <c r="G57440" s="220"/>
    </row>
    <row r="57441" spans="7:7">
      <c r="G57441" s="220"/>
    </row>
    <row r="57442" spans="7:7">
      <c r="G57442" s="220"/>
    </row>
    <row r="57443" spans="7:7">
      <c r="G57443" s="220"/>
    </row>
    <row r="57444" spans="7:7">
      <c r="G57444" s="220"/>
    </row>
    <row r="57445" spans="7:7">
      <c r="G57445" s="220"/>
    </row>
    <row r="57446" spans="7:7">
      <c r="G57446" s="220"/>
    </row>
    <row r="57447" spans="7:7">
      <c r="G57447" s="220"/>
    </row>
    <row r="57448" spans="7:7">
      <c r="G57448" s="220"/>
    </row>
    <row r="57449" spans="7:7">
      <c r="G57449" s="220"/>
    </row>
    <row r="57450" spans="7:7">
      <c r="G57450" s="220"/>
    </row>
    <row r="57451" spans="7:7">
      <c r="G57451" s="220"/>
    </row>
    <row r="57452" spans="7:7">
      <c r="G57452" s="220"/>
    </row>
    <row r="57453" spans="7:7">
      <c r="G57453" s="220"/>
    </row>
    <row r="57454" spans="7:7">
      <c r="G57454" s="220"/>
    </row>
    <row r="57455" spans="7:7">
      <c r="G57455" s="220"/>
    </row>
    <row r="57456" spans="7:7">
      <c r="G57456" s="220"/>
    </row>
    <row r="57457" spans="7:7">
      <c r="G57457" s="220"/>
    </row>
    <row r="57458" spans="7:7">
      <c r="G57458" s="220"/>
    </row>
    <row r="57459" spans="7:7">
      <c r="G57459" s="220"/>
    </row>
    <row r="57460" spans="7:7">
      <c r="G57460" s="220"/>
    </row>
    <row r="57461" spans="7:7">
      <c r="G57461" s="220"/>
    </row>
    <row r="57462" spans="7:7">
      <c r="G57462" s="220"/>
    </row>
    <row r="57463" spans="7:7">
      <c r="G57463" s="220"/>
    </row>
    <row r="57464" spans="7:7">
      <c r="G57464" s="220"/>
    </row>
    <row r="57465" spans="7:7">
      <c r="G57465" s="220"/>
    </row>
    <row r="57466" spans="7:7">
      <c r="G57466" s="220"/>
    </row>
    <row r="57467" spans="7:7">
      <c r="G57467" s="220"/>
    </row>
    <row r="57468" spans="7:7">
      <c r="G57468" s="220"/>
    </row>
    <row r="57469" spans="7:7">
      <c r="G57469" s="220"/>
    </row>
    <row r="57470" spans="7:7">
      <c r="G57470" s="220"/>
    </row>
    <row r="57471" spans="7:7">
      <c r="G57471" s="220"/>
    </row>
    <row r="57472" spans="7:7">
      <c r="G57472" s="220"/>
    </row>
    <row r="57473" spans="7:7">
      <c r="G57473" s="220"/>
    </row>
    <row r="57474" spans="7:7">
      <c r="G57474" s="220"/>
    </row>
    <row r="57475" spans="7:7">
      <c r="G57475" s="220"/>
    </row>
    <row r="57476" spans="7:7">
      <c r="G57476" s="220"/>
    </row>
    <row r="57477" spans="7:7">
      <c r="G57477" s="220"/>
    </row>
    <row r="57478" spans="7:7">
      <c r="G57478" s="220"/>
    </row>
    <row r="57479" spans="7:7">
      <c r="G57479" s="220"/>
    </row>
    <row r="57480" spans="7:7">
      <c r="G57480" s="220"/>
    </row>
    <row r="57481" spans="7:7">
      <c r="G57481" s="220"/>
    </row>
    <row r="57482" spans="7:7">
      <c r="G57482" s="220"/>
    </row>
    <row r="57483" spans="7:7">
      <c r="G57483" s="220"/>
    </row>
    <row r="57484" spans="7:7">
      <c r="G57484" s="220"/>
    </row>
    <row r="57485" spans="7:7">
      <c r="G57485" s="220"/>
    </row>
    <row r="57486" spans="7:7">
      <c r="G57486" s="220"/>
    </row>
    <row r="57487" spans="7:7">
      <c r="G57487" s="220"/>
    </row>
    <row r="57488" spans="7:7">
      <c r="G57488" s="220"/>
    </row>
    <row r="57489" spans="7:7">
      <c r="G57489" s="220"/>
    </row>
    <row r="57490" spans="7:7">
      <c r="G57490" s="220"/>
    </row>
    <row r="57491" spans="7:7">
      <c r="G57491" s="220"/>
    </row>
    <row r="57492" spans="7:7">
      <c r="G57492" s="220"/>
    </row>
    <row r="57493" spans="7:7">
      <c r="G57493" s="220"/>
    </row>
    <row r="57494" spans="7:7">
      <c r="G57494" s="220"/>
    </row>
    <row r="57495" spans="7:7">
      <c r="G57495" s="220"/>
    </row>
    <row r="57496" spans="7:7">
      <c r="G57496" s="220"/>
    </row>
    <row r="57497" spans="7:7">
      <c r="G57497" s="220"/>
    </row>
    <row r="57498" spans="7:7">
      <c r="G57498" s="220"/>
    </row>
    <row r="57499" spans="7:7">
      <c r="G57499" s="220"/>
    </row>
    <row r="57500" spans="7:7">
      <c r="G57500" s="220"/>
    </row>
    <row r="57501" spans="7:7">
      <c r="G57501" s="220"/>
    </row>
    <row r="57502" spans="7:7">
      <c r="G57502" s="220"/>
    </row>
    <row r="57503" spans="7:7">
      <c r="G57503" s="220"/>
    </row>
    <row r="57504" spans="7:7">
      <c r="G57504" s="220"/>
    </row>
    <row r="57505" spans="7:7">
      <c r="G57505" s="220"/>
    </row>
    <row r="57506" spans="7:7">
      <c r="G57506" s="220"/>
    </row>
    <row r="57507" spans="7:7">
      <c r="G57507" s="220"/>
    </row>
    <row r="57508" spans="7:7">
      <c r="G57508" s="220"/>
    </row>
    <row r="57509" spans="7:7">
      <c r="G57509" s="220"/>
    </row>
    <row r="57510" spans="7:7">
      <c r="G57510" s="220"/>
    </row>
    <row r="57511" spans="7:7">
      <c r="G57511" s="220"/>
    </row>
    <row r="57512" spans="7:7">
      <c r="G57512" s="220"/>
    </row>
    <row r="57513" spans="7:7">
      <c r="G57513" s="220"/>
    </row>
    <row r="57514" spans="7:7">
      <c r="G57514" s="220"/>
    </row>
    <row r="57515" spans="7:7">
      <c r="G57515" s="220"/>
    </row>
    <row r="57516" spans="7:7">
      <c r="G57516" s="220"/>
    </row>
    <row r="57517" spans="7:7">
      <c r="G57517" s="220"/>
    </row>
    <row r="57518" spans="7:7">
      <c r="G57518" s="220"/>
    </row>
    <row r="57519" spans="7:7">
      <c r="G57519" s="220"/>
    </row>
    <row r="57520" spans="7:7">
      <c r="G57520" s="220"/>
    </row>
    <row r="57521" spans="7:7">
      <c r="G57521" s="220"/>
    </row>
    <row r="57522" spans="7:7">
      <c r="G57522" s="220"/>
    </row>
    <row r="57523" spans="7:7">
      <c r="G57523" s="220"/>
    </row>
    <row r="57524" spans="7:7">
      <c r="G57524" s="220"/>
    </row>
    <row r="57525" spans="7:7">
      <c r="G57525" s="220"/>
    </row>
    <row r="57526" spans="7:7">
      <c r="G57526" s="220"/>
    </row>
    <row r="57527" spans="7:7">
      <c r="G57527" s="220"/>
    </row>
    <row r="57528" spans="7:7">
      <c r="G57528" s="220"/>
    </row>
    <row r="57529" spans="7:7">
      <c r="G57529" s="220"/>
    </row>
    <row r="57530" spans="7:7">
      <c r="G57530" s="220"/>
    </row>
    <row r="57531" spans="7:7">
      <c r="G57531" s="220"/>
    </row>
    <row r="57532" spans="7:7">
      <c r="G57532" s="220"/>
    </row>
    <row r="57533" spans="7:7">
      <c r="G57533" s="220"/>
    </row>
    <row r="57534" spans="7:7">
      <c r="G57534" s="220"/>
    </row>
    <row r="57535" spans="7:7">
      <c r="G57535" s="220"/>
    </row>
    <row r="57536" spans="7:7">
      <c r="G57536" s="220"/>
    </row>
    <row r="57537" spans="7:7">
      <c r="G57537" s="220"/>
    </row>
    <row r="57538" spans="7:7">
      <c r="G57538" s="220"/>
    </row>
    <row r="57539" spans="7:7">
      <c r="G57539" s="220"/>
    </row>
    <row r="57540" spans="7:7">
      <c r="G57540" s="220"/>
    </row>
    <row r="57541" spans="7:7">
      <c r="G57541" s="220"/>
    </row>
    <row r="57542" spans="7:7">
      <c r="G57542" s="220"/>
    </row>
    <row r="57543" spans="7:7">
      <c r="G57543" s="220"/>
    </row>
    <row r="57544" spans="7:7">
      <c r="G57544" s="220"/>
    </row>
    <row r="57545" spans="7:7">
      <c r="G57545" s="220"/>
    </row>
    <row r="57546" spans="7:7">
      <c r="G57546" s="220"/>
    </row>
    <row r="57547" spans="7:7">
      <c r="G57547" s="220"/>
    </row>
    <row r="57548" spans="7:7">
      <c r="G57548" s="220"/>
    </row>
    <row r="57549" spans="7:7">
      <c r="G57549" s="220"/>
    </row>
    <row r="57550" spans="7:7">
      <c r="G57550" s="220"/>
    </row>
    <row r="57551" spans="7:7">
      <c r="G57551" s="220"/>
    </row>
    <row r="57552" spans="7:7">
      <c r="G57552" s="220"/>
    </row>
    <row r="57553" spans="7:7">
      <c r="G57553" s="220"/>
    </row>
    <row r="57554" spans="7:7">
      <c r="G57554" s="220"/>
    </row>
    <row r="57555" spans="7:7">
      <c r="G57555" s="220"/>
    </row>
    <row r="57556" spans="7:7">
      <c r="G57556" s="220"/>
    </row>
    <row r="57557" spans="7:7">
      <c r="G57557" s="220"/>
    </row>
    <row r="57558" spans="7:7">
      <c r="G57558" s="220"/>
    </row>
    <row r="57559" spans="7:7">
      <c r="G57559" s="220"/>
    </row>
    <row r="57560" spans="7:7">
      <c r="G57560" s="220"/>
    </row>
    <row r="57561" spans="7:7">
      <c r="G57561" s="220"/>
    </row>
    <row r="57562" spans="7:7">
      <c r="G57562" s="220"/>
    </row>
    <row r="57563" spans="7:7">
      <c r="G57563" s="220"/>
    </row>
    <row r="57564" spans="7:7">
      <c r="G57564" s="220"/>
    </row>
    <row r="57565" spans="7:7">
      <c r="G57565" s="220"/>
    </row>
    <row r="57566" spans="7:7">
      <c r="G57566" s="220"/>
    </row>
    <row r="57567" spans="7:7">
      <c r="G57567" s="220"/>
    </row>
    <row r="57568" spans="7:7">
      <c r="G57568" s="220"/>
    </row>
    <row r="57569" spans="7:7">
      <c r="G57569" s="220"/>
    </row>
    <row r="57570" spans="7:7">
      <c r="G57570" s="220"/>
    </row>
    <row r="57571" spans="7:7">
      <c r="G57571" s="220"/>
    </row>
    <row r="57572" spans="7:7">
      <c r="G57572" s="220"/>
    </row>
    <row r="57573" spans="7:7">
      <c r="G57573" s="220"/>
    </row>
    <row r="57574" spans="7:7">
      <c r="G57574" s="220"/>
    </row>
    <row r="57575" spans="7:7">
      <c r="G57575" s="220"/>
    </row>
    <row r="57576" spans="7:7">
      <c r="G57576" s="220"/>
    </row>
    <row r="57577" spans="7:7">
      <c r="G57577" s="220"/>
    </row>
    <row r="57578" spans="7:7">
      <c r="G57578" s="220"/>
    </row>
    <row r="57579" spans="7:7">
      <c r="G57579" s="220"/>
    </row>
    <row r="57580" spans="7:7">
      <c r="G57580" s="220"/>
    </row>
    <row r="57581" spans="7:7">
      <c r="G57581" s="220"/>
    </row>
    <row r="57582" spans="7:7">
      <c r="G57582" s="220"/>
    </row>
    <row r="57583" spans="7:7">
      <c r="G57583" s="220"/>
    </row>
    <row r="57584" spans="7:7">
      <c r="G57584" s="220"/>
    </row>
    <row r="57585" spans="7:7">
      <c r="G57585" s="220"/>
    </row>
    <row r="57586" spans="7:7">
      <c r="G57586" s="220"/>
    </row>
    <row r="57587" spans="7:7">
      <c r="G57587" s="220"/>
    </row>
    <row r="57588" spans="7:7">
      <c r="G57588" s="220"/>
    </row>
    <row r="57589" spans="7:7">
      <c r="G57589" s="220"/>
    </row>
    <row r="57590" spans="7:7">
      <c r="G57590" s="220"/>
    </row>
    <row r="57591" spans="7:7">
      <c r="G57591" s="220"/>
    </row>
    <row r="57592" spans="7:7">
      <c r="G57592" s="220"/>
    </row>
    <row r="57593" spans="7:7">
      <c r="G57593" s="220"/>
    </row>
    <row r="57594" spans="7:7">
      <c r="G57594" s="220"/>
    </row>
    <row r="57595" spans="7:7">
      <c r="G57595" s="220"/>
    </row>
    <row r="57596" spans="7:7">
      <c r="G57596" s="220"/>
    </row>
    <row r="57597" spans="7:7">
      <c r="G57597" s="220"/>
    </row>
    <row r="57598" spans="7:7">
      <c r="G57598" s="220"/>
    </row>
    <row r="57599" spans="7:7">
      <c r="G57599" s="220"/>
    </row>
    <row r="57600" spans="7:7">
      <c r="G57600" s="220"/>
    </row>
    <row r="57601" spans="7:7">
      <c r="G57601" s="220"/>
    </row>
    <row r="57602" spans="7:7">
      <c r="G57602" s="220"/>
    </row>
    <row r="57603" spans="7:7">
      <c r="G57603" s="220"/>
    </row>
    <row r="57604" spans="7:7">
      <c r="G57604" s="220"/>
    </row>
    <row r="57605" spans="7:7">
      <c r="G57605" s="220"/>
    </row>
    <row r="57606" spans="7:7">
      <c r="G57606" s="220"/>
    </row>
    <row r="57607" spans="7:7">
      <c r="G57607" s="220"/>
    </row>
    <row r="57608" spans="7:7">
      <c r="G57608" s="220"/>
    </row>
    <row r="57609" spans="7:7">
      <c r="G57609" s="220"/>
    </row>
    <row r="57610" spans="7:7">
      <c r="G57610" s="220"/>
    </row>
    <row r="57611" spans="7:7">
      <c r="G57611" s="220"/>
    </row>
    <row r="57612" spans="7:7">
      <c r="G57612" s="220"/>
    </row>
    <row r="57613" spans="7:7">
      <c r="G57613" s="220"/>
    </row>
    <row r="57614" spans="7:7">
      <c r="G57614" s="220"/>
    </row>
    <row r="57615" spans="7:7">
      <c r="G57615" s="220"/>
    </row>
    <row r="57616" spans="7:7">
      <c r="G57616" s="220"/>
    </row>
    <row r="57617" spans="7:7">
      <c r="G57617" s="220"/>
    </row>
    <row r="57618" spans="7:7">
      <c r="G57618" s="220"/>
    </row>
    <row r="57619" spans="7:7">
      <c r="G57619" s="220"/>
    </row>
    <row r="57620" spans="7:7">
      <c r="G57620" s="220"/>
    </row>
    <row r="57621" spans="7:7">
      <c r="G57621" s="220"/>
    </row>
    <row r="57622" spans="7:7">
      <c r="G57622" s="220"/>
    </row>
    <row r="57623" spans="7:7">
      <c r="G57623" s="220"/>
    </row>
    <row r="57624" spans="7:7">
      <c r="G57624" s="220"/>
    </row>
    <row r="57625" spans="7:7">
      <c r="G57625" s="220"/>
    </row>
    <row r="57626" spans="7:7">
      <c r="G57626" s="220"/>
    </row>
    <row r="57627" spans="7:7">
      <c r="G57627" s="220"/>
    </row>
    <row r="57628" spans="7:7">
      <c r="G57628" s="220"/>
    </row>
    <row r="57629" spans="7:7">
      <c r="G57629" s="220"/>
    </row>
    <row r="57630" spans="7:7">
      <c r="G57630" s="220"/>
    </row>
    <row r="57631" spans="7:7">
      <c r="G57631" s="220"/>
    </row>
    <row r="57632" spans="7:7">
      <c r="G57632" s="220"/>
    </row>
    <row r="57633" spans="7:7">
      <c r="G57633" s="220"/>
    </row>
    <row r="57634" spans="7:7">
      <c r="G57634" s="220"/>
    </row>
    <row r="57635" spans="7:7">
      <c r="G57635" s="220"/>
    </row>
    <row r="57636" spans="7:7">
      <c r="G57636" s="220"/>
    </row>
    <row r="57637" spans="7:7">
      <c r="G57637" s="220"/>
    </row>
    <row r="57638" spans="7:7">
      <c r="G57638" s="220"/>
    </row>
    <row r="57639" spans="7:7">
      <c r="G57639" s="220"/>
    </row>
    <row r="57640" spans="7:7">
      <c r="G57640" s="220"/>
    </row>
    <row r="57641" spans="7:7">
      <c r="G57641" s="220"/>
    </row>
    <row r="57642" spans="7:7">
      <c r="G57642" s="220"/>
    </row>
    <row r="57643" spans="7:7">
      <c r="G57643" s="220"/>
    </row>
    <row r="57644" spans="7:7">
      <c r="G57644" s="220"/>
    </row>
    <row r="57645" spans="7:7">
      <c r="G57645" s="220"/>
    </row>
    <row r="57646" spans="7:7">
      <c r="G57646" s="220"/>
    </row>
    <row r="57647" spans="7:7">
      <c r="G57647" s="220"/>
    </row>
    <row r="57648" spans="7:7">
      <c r="G57648" s="220"/>
    </row>
    <row r="57649" spans="7:7">
      <c r="G57649" s="220"/>
    </row>
    <row r="57650" spans="7:7">
      <c r="G57650" s="220"/>
    </row>
    <row r="57651" spans="7:7">
      <c r="G57651" s="220"/>
    </row>
    <row r="57652" spans="7:7">
      <c r="G57652" s="220"/>
    </row>
    <row r="57653" spans="7:7">
      <c r="G57653" s="220"/>
    </row>
    <row r="57654" spans="7:7">
      <c r="G57654" s="220"/>
    </row>
    <row r="57655" spans="7:7">
      <c r="G57655" s="220"/>
    </row>
    <row r="57656" spans="7:7">
      <c r="G57656" s="220"/>
    </row>
    <row r="57657" spans="7:7">
      <c r="G57657" s="220"/>
    </row>
    <row r="57658" spans="7:7">
      <c r="G57658" s="220"/>
    </row>
    <row r="57659" spans="7:7">
      <c r="G57659" s="220"/>
    </row>
    <row r="57660" spans="7:7">
      <c r="G57660" s="220"/>
    </row>
    <row r="57661" spans="7:7">
      <c r="G57661" s="220"/>
    </row>
    <row r="57662" spans="7:7">
      <c r="G57662" s="220"/>
    </row>
    <row r="57663" spans="7:7">
      <c r="G57663" s="220"/>
    </row>
    <row r="57664" spans="7:7">
      <c r="G57664" s="220"/>
    </row>
    <row r="57665" spans="7:7">
      <c r="G57665" s="220"/>
    </row>
    <row r="57666" spans="7:7">
      <c r="G57666" s="220"/>
    </row>
    <row r="57667" spans="7:7">
      <c r="G57667" s="220"/>
    </row>
    <row r="57668" spans="7:7">
      <c r="G57668" s="220"/>
    </row>
    <row r="57669" spans="7:7">
      <c r="G57669" s="220"/>
    </row>
    <row r="57670" spans="7:7">
      <c r="G57670" s="220"/>
    </row>
    <row r="57671" spans="7:7">
      <c r="G57671" s="220"/>
    </row>
    <row r="57672" spans="7:7">
      <c r="G57672" s="220"/>
    </row>
    <row r="57673" spans="7:7">
      <c r="G57673" s="220"/>
    </row>
    <row r="57674" spans="7:7">
      <c r="G57674" s="220"/>
    </row>
    <row r="57675" spans="7:7">
      <c r="G57675" s="220"/>
    </row>
    <row r="57676" spans="7:7">
      <c r="G57676" s="220"/>
    </row>
    <row r="57677" spans="7:7">
      <c r="G57677" s="220"/>
    </row>
    <row r="57678" spans="7:7">
      <c r="G57678" s="220"/>
    </row>
    <row r="57679" spans="7:7">
      <c r="G57679" s="220"/>
    </row>
    <row r="57680" spans="7:7">
      <c r="G57680" s="220"/>
    </row>
    <row r="57681" spans="7:7">
      <c r="G57681" s="220"/>
    </row>
    <row r="57682" spans="7:7">
      <c r="G57682" s="220"/>
    </row>
    <row r="57683" spans="7:7">
      <c r="G57683" s="220"/>
    </row>
    <row r="57684" spans="7:7">
      <c r="G57684" s="220"/>
    </row>
    <row r="57685" spans="7:7">
      <c r="G57685" s="220"/>
    </row>
    <row r="57686" spans="7:7">
      <c r="G57686" s="220"/>
    </row>
    <row r="57687" spans="7:7">
      <c r="G57687" s="220"/>
    </row>
    <row r="57688" spans="7:7">
      <c r="G57688" s="220"/>
    </row>
    <row r="57689" spans="7:7">
      <c r="G57689" s="220"/>
    </row>
    <row r="57690" spans="7:7">
      <c r="G57690" s="220"/>
    </row>
    <row r="57691" spans="7:7">
      <c r="G57691" s="220"/>
    </row>
    <row r="57692" spans="7:7">
      <c r="G57692" s="220"/>
    </row>
    <row r="57693" spans="7:7">
      <c r="G57693" s="220"/>
    </row>
    <row r="57694" spans="7:7">
      <c r="G57694" s="220"/>
    </row>
    <row r="57695" spans="7:7">
      <c r="G57695" s="220"/>
    </row>
    <row r="57696" spans="7:7">
      <c r="G57696" s="220"/>
    </row>
    <row r="57697" spans="7:7">
      <c r="G57697" s="220"/>
    </row>
    <row r="57698" spans="7:7">
      <c r="G57698" s="220"/>
    </row>
    <row r="57699" spans="7:7">
      <c r="G57699" s="220"/>
    </row>
    <row r="57700" spans="7:7">
      <c r="G57700" s="220"/>
    </row>
    <row r="57701" spans="7:7">
      <c r="G57701" s="220"/>
    </row>
    <row r="57702" spans="7:7">
      <c r="G57702" s="220"/>
    </row>
    <row r="57703" spans="7:7">
      <c r="G57703" s="220"/>
    </row>
    <row r="57704" spans="7:7">
      <c r="G57704" s="220"/>
    </row>
    <row r="57705" spans="7:7">
      <c r="G57705" s="220"/>
    </row>
    <row r="57706" spans="7:7">
      <c r="G57706" s="220"/>
    </row>
    <row r="57707" spans="7:7">
      <c r="G57707" s="220"/>
    </row>
    <row r="57708" spans="7:7">
      <c r="G57708" s="220"/>
    </row>
    <row r="57709" spans="7:7">
      <c r="G57709" s="220"/>
    </row>
    <row r="57710" spans="7:7">
      <c r="G57710" s="220"/>
    </row>
    <row r="57711" spans="7:7">
      <c r="G57711" s="220"/>
    </row>
    <row r="57712" spans="7:7">
      <c r="G57712" s="220"/>
    </row>
    <row r="57713" spans="7:7">
      <c r="G57713" s="220"/>
    </row>
    <row r="57714" spans="7:7">
      <c r="G57714" s="220"/>
    </row>
    <row r="57715" spans="7:7">
      <c r="G57715" s="220"/>
    </row>
    <row r="57716" spans="7:7">
      <c r="G57716" s="220"/>
    </row>
    <row r="57717" spans="7:7">
      <c r="G57717" s="220"/>
    </row>
    <row r="57718" spans="7:7">
      <c r="G57718" s="220"/>
    </row>
    <row r="57719" spans="7:7">
      <c r="G57719" s="220"/>
    </row>
    <row r="57720" spans="7:7">
      <c r="G57720" s="220"/>
    </row>
    <row r="57721" spans="7:7">
      <c r="G57721" s="220"/>
    </row>
    <row r="57722" spans="7:7">
      <c r="G57722" s="220"/>
    </row>
    <row r="57723" spans="7:7">
      <c r="G57723" s="220"/>
    </row>
    <row r="57724" spans="7:7">
      <c r="G57724" s="220"/>
    </row>
    <row r="57725" spans="7:7">
      <c r="G57725" s="220"/>
    </row>
    <row r="57726" spans="7:7">
      <c r="G57726" s="220"/>
    </row>
    <row r="57727" spans="7:7">
      <c r="G57727" s="220"/>
    </row>
    <row r="57728" spans="7:7">
      <c r="G57728" s="220"/>
    </row>
    <row r="57729" spans="7:7">
      <c r="G57729" s="220"/>
    </row>
    <row r="57730" spans="7:7">
      <c r="G57730" s="220"/>
    </row>
    <row r="57731" spans="7:7">
      <c r="G57731" s="220"/>
    </row>
    <row r="57732" spans="7:7">
      <c r="G57732" s="220"/>
    </row>
    <row r="57733" spans="7:7">
      <c r="G57733" s="220"/>
    </row>
    <row r="57734" spans="7:7">
      <c r="G57734" s="220"/>
    </row>
    <row r="57735" spans="7:7">
      <c r="G57735" s="220"/>
    </row>
    <row r="57736" spans="7:7">
      <c r="G57736" s="220"/>
    </row>
    <row r="57737" spans="7:7">
      <c r="G57737" s="220"/>
    </row>
    <row r="57738" spans="7:7">
      <c r="G57738" s="220"/>
    </row>
    <row r="57739" spans="7:7">
      <c r="G57739" s="220"/>
    </row>
    <row r="57740" spans="7:7">
      <c r="G57740" s="220"/>
    </row>
    <row r="57741" spans="7:7">
      <c r="G57741" s="220"/>
    </row>
    <row r="57742" spans="7:7">
      <c r="G57742" s="220"/>
    </row>
    <row r="57743" spans="7:7">
      <c r="G57743" s="220"/>
    </row>
    <row r="57744" spans="7:7">
      <c r="G57744" s="220"/>
    </row>
    <row r="57745" spans="7:7">
      <c r="G57745" s="220"/>
    </row>
    <row r="57746" spans="7:7">
      <c r="G57746" s="220"/>
    </row>
    <row r="57747" spans="7:7">
      <c r="G57747" s="220"/>
    </row>
    <row r="57748" spans="7:7">
      <c r="G57748" s="220"/>
    </row>
    <row r="57749" spans="7:7">
      <c r="G57749" s="220"/>
    </row>
    <row r="57750" spans="7:7">
      <c r="G57750" s="220"/>
    </row>
    <row r="57751" spans="7:7">
      <c r="G57751" s="220"/>
    </row>
    <row r="57752" spans="7:7">
      <c r="G57752" s="220"/>
    </row>
    <row r="57753" spans="7:7">
      <c r="G57753" s="220"/>
    </row>
    <row r="57754" spans="7:7">
      <c r="G57754" s="220"/>
    </row>
    <row r="57755" spans="7:7">
      <c r="G57755" s="220"/>
    </row>
    <row r="57756" spans="7:7">
      <c r="G57756" s="220"/>
    </row>
    <row r="57757" spans="7:7">
      <c r="G57757" s="220"/>
    </row>
    <row r="57758" spans="7:7">
      <c r="G57758" s="220"/>
    </row>
    <row r="57759" spans="7:7">
      <c r="G57759" s="220"/>
    </row>
    <row r="57760" spans="7:7">
      <c r="G57760" s="220"/>
    </row>
    <row r="57761" spans="7:7">
      <c r="G57761" s="220"/>
    </row>
    <row r="57762" spans="7:7">
      <c r="G57762" s="220"/>
    </row>
    <row r="57763" spans="7:7">
      <c r="G57763" s="220"/>
    </row>
    <row r="57764" spans="7:7">
      <c r="G57764" s="220"/>
    </row>
    <row r="57765" spans="7:7">
      <c r="G57765" s="220"/>
    </row>
    <row r="57766" spans="7:7">
      <c r="G57766" s="220"/>
    </row>
    <row r="57767" spans="7:7">
      <c r="G57767" s="220"/>
    </row>
    <row r="57768" spans="7:7">
      <c r="G57768" s="220"/>
    </row>
    <row r="57769" spans="7:7">
      <c r="G57769" s="220"/>
    </row>
    <row r="57770" spans="7:7">
      <c r="G57770" s="220"/>
    </row>
    <row r="57771" spans="7:7">
      <c r="G57771" s="220"/>
    </row>
    <row r="57772" spans="7:7">
      <c r="G57772" s="220"/>
    </row>
    <row r="57773" spans="7:7">
      <c r="G57773" s="220"/>
    </row>
    <row r="57774" spans="7:7">
      <c r="G57774" s="220"/>
    </row>
    <row r="57775" spans="7:7">
      <c r="G57775" s="220"/>
    </row>
    <row r="57776" spans="7:7">
      <c r="G57776" s="220"/>
    </row>
    <row r="57777" spans="7:7">
      <c r="G57777" s="220"/>
    </row>
    <row r="57778" spans="7:7">
      <c r="G57778" s="220"/>
    </row>
    <row r="57779" spans="7:7">
      <c r="G57779" s="220"/>
    </row>
    <row r="57780" spans="7:7">
      <c r="G57780" s="220"/>
    </row>
    <row r="57781" spans="7:7">
      <c r="G57781" s="220"/>
    </row>
    <row r="57782" spans="7:7">
      <c r="G57782" s="220"/>
    </row>
    <row r="57783" spans="7:7">
      <c r="G57783" s="220"/>
    </row>
    <row r="57784" spans="7:7">
      <c r="G57784" s="220"/>
    </row>
    <row r="57785" spans="7:7">
      <c r="G57785" s="220"/>
    </row>
    <row r="57786" spans="7:7">
      <c r="G57786" s="220"/>
    </row>
    <row r="57787" spans="7:7">
      <c r="G57787" s="220"/>
    </row>
    <row r="57788" spans="7:7">
      <c r="G57788" s="220"/>
    </row>
    <row r="57789" spans="7:7">
      <c r="G57789" s="220"/>
    </row>
    <row r="57790" spans="7:7">
      <c r="G57790" s="220"/>
    </row>
    <row r="57791" spans="7:7">
      <c r="G57791" s="220"/>
    </row>
    <row r="57792" spans="7:7">
      <c r="G57792" s="220"/>
    </row>
    <row r="57793" spans="7:7">
      <c r="G57793" s="220"/>
    </row>
    <row r="57794" spans="7:7">
      <c r="G57794" s="220"/>
    </row>
    <row r="57795" spans="7:7">
      <c r="G57795" s="220"/>
    </row>
    <row r="57796" spans="7:7">
      <c r="G57796" s="220"/>
    </row>
    <row r="57797" spans="7:7">
      <c r="G57797" s="220"/>
    </row>
    <row r="57798" spans="7:7">
      <c r="G57798" s="220"/>
    </row>
    <row r="57799" spans="7:7">
      <c r="G57799" s="220"/>
    </row>
    <row r="57800" spans="7:7">
      <c r="G57800" s="220"/>
    </row>
    <row r="57801" spans="7:7">
      <c r="G57801" s="220"/>
    </row>
    <row r="57802" spans="7:7">
      <c r="G57802" s="220"/>
    </row>
    <row r="57803" spans="7:7">
      <c r="G57803" s="220"/>
    </row>
    <row r="57804" spans="7:7">
      <c r="G57804" s="220"/>
    </row>
    <row r="57805" spans="7:7">
      <c r="G57805" s="220"/>
    </row>
    <row r="57806" spans="7:7">
      <c r="G57806" s="220"/>
    </row>
    <row r="57807" spans="7:7">
      <c r="G57807" s="220"/>
    </row>
    <row r="57808" spans="7:7">
      <c r="G57808" s="220"/>
    </row>
    <row r="57809" spans="7:7">
      <c r="G57809" s="220"/>
    </row>
    <row r="57810" spans="7:7">
      <c r="G57810" s="220"/>
    </row>
    <row r="57811" spans="7:7">
      <c r="G57811" s="220"/>
    </row>
    <row r="57812" spans="7:7">
      <c r="G57812" s="220"/>
    </row>
    <row r="57813" spans="7:7">
      <c r="G57813" s="220"/>
    </row>
    <row r="57814" spans="7:7">
      <c r="G57814" s="220"/>
    </row>
    <row r="57815" spans="7:7">
      <c r="G57815" s="220"/>
    </row>
    <row r="57816" spans="7:7">
      <c r="G57816" s="220"/>
    </row>
    <row r="57817" spans="7:7">
      <c r="G57817" s="220"/>
    </row>
    <row r="57818" spans="7:7">
      <c r="G57818" s="220"/>
    </row>
    <row r="57819" spans="7:7">
      <c r="G57819" s="220"/>
    </row>
    <row r="57820" spans="7:7">
      <c r="G57820" s="220"/>
    </row>
    <row r="57821" spans="7:7">
      <c r="G57821" s="220"/>
    </row>
    <row r="57822" spans="7:7">
      <c r="G57822" s="220"/>
    </row>
    <row r="57823" spans="7:7">
      <c r="G57823" s="220"/>
    </row>
    <row r="57824" spans="7:7">
      <c r="G57824" s="220"/>
    </row>
    <row r="57825" spans="7:7">
      <c r="G57825" s="220"/>
    </row>
    <row r="57826" spans="7:7">
      <c r="G57826" s="220"/>
    </row>
    <row r="57827" spans="7:7">
      <c r="G57827" s="220"/>
    </row>
    <row r="57828" spans="7:7">
      <c r="G57828" s="220"/>
    </row>
    <row r="57829" spans="7:7">
      <c r="G57829" s="220"/>
    </row>
    <row r="57830" spans="7:7">
      <c r="G57830" s="220"/>
    </row>
    <row r="57831" spans="7:7">
      <c r="G57831" s="220"/>
    </row>
    <row r="57832" spans="7:7">
      <c r="G57832" s="220"/>
    </row>
    <row r="57833" spans="7:7">
      <c r="G57833" s="220"/>
    </row>
    <row r="57834" spans="7:7">
      <c r="G57834" s="220"/>
    </row>
    <row r="57835" spans="7:7">
      <c r="G57835" s="220"/>
    </row>
    <row r="57836" spans="7:7">
      <c r="G57836" s="220"/>
    </row>
    <row r="57837" spans="7:7">
      <c r="G57837" s="220"/>
    </row>
    <row r="57838" spans="7:7">
      <c r="G57838" s="220"/>
    </row>
    <row r="57839" spans="7:7">
      <c r="G57839" s="220"/>
    </row>
    <row r="57840" spans="7:7">
      <c r="G57840" s="220"/>
    </row>
    <row r="57841" spans="7:7">
      <c r="G57841" s="220"/>
    </row>
    <row r="57842" spans="7:7">
      <c r="G57842" s="220"/>
    </row>
    <row r="57843" spans="7:7">
      <c r="G57843" s="220"/>
    </row>
    <row r="57844" spans="7:7">
      <c r="G57844" s="220"/>
    </row>
    <row r="57845" spans="7:7">
      <c r="G57845" s="220"/>
    </row>
    <row r="57846" spans="7:7">
      <c r="G57846" s="220"/>
    </row>
    <row r="57847" spans="7:7">
      <c r="G57847" s="220"/>
    </row>
    <row r="57848" spans="7:7">
      <c r="G57848" s="220"/>
    </row>
    <row r="57849" spans="7:7">
      <c r="G57849" s="220"/>
    </row>
    <row r="57850" spans="7:7">
      <c r="G57850" s="220"/>
    </row>
    <row r="57851" spans="7:7">
      <c r="G57851" s="220"/>
    </row>
    <row r="57852" spans="7:7">
      <c r="G57852" s="220"/>
    </row>
    <row r="57853" spans="7:7">
      <c r="G57853" s="220"/>
    </row>
    <row r="57854" spans="7:7">
      <c r="G57854" s="220"/>
    </row>
    <row r="57855" spans="7:7">
      <c r="G57855" s="220"/>
    </row>
    <row r="57856" spans="7:7">
      <c r="G57856" s="220"/>
    </row>
    <row r="57857" spans="7:7">
      <c r="G57857" s="220"/>
    </row>
    <row r="57858" spans="7:7">
      <c r="G57858" s="220"/>
    </row>
    <row r="57859" spans="7:7">
      <c r="G57859" s="220"/>
    </row>
    <row r="57860" spans="7:7">
      <c r="G57860" s="220"/>
    </row>
    <row r="57861" spans="7:7">
      <c r="G57861" s="220"/>
    </row>
    <row r="57862" spans="7:7">
      <c r="G57862" s="220"/>
    </row>
    <row r="57863" spans="7:7">
      <c r="G57863" s="220"/>
    </row>
    <row r="57864" spans="7:7">
      <c r="G57864" s="220"/>
    </row>
    <row r="57865" spans="7:7">
      <c r="G57865" s="220"/>
    </row>
    <row r="57866" spans="7:7">
      <c r="G57866" s="220"/>
    </row>
    <row r="57867" spans="7:7">
      <c r="G57867" s="220"/>
    </row>
    <row r="57868" spans="7:7">
      <c r="G57868" s="220"/>
    </row>
    <row r="57869" spans="7:7">
      <c r="G57869" s="220"/>
    </row>
    <row r="57870" spans="7:7">
      <c r="G57870" s="220"/>
    </row>
    <row r="57871" spans="7:7">
      <c r="G57871" s="220"/>
    </row>
    <row r="57872" spans="7:7">
      <c r="G57872" s="220"/>
    </row>
    <row r="57873" spans="7:7">
      <c r="G57873" s="220"/>
    </row>
    <row r="57874" spans="7:7">
      <c r="G57874" s="220"/>
    </row>
    <row r="57875" spans="7:7">
      <c r="G57875" s="220"/>
    </row>
    <row r="57876" spans="7:7">
      <c r="G57876" s="220"/>
    </row>
    <row r="57877" spans="7:7">
      <c r="G57877" s="220"/>
    </row>
    <row r="57878" spans="7:7">
      <c r="G57878" s="220"/>
    </row>
    <row r="57879" spans="7:7">
      <c r="G57879" s="220"/>
    </row>
    <row r="57880" spans="7:7">
      <c r="G57880" s="220"/>
    </row>
    <row r="57881" spans="7:7">
      <c r="G57881" s="220"/>
    </row>
    <row r="57882" spans="7:7">
      <c r="G57882" s="220"/>
    </row>
    <row r="57883" spans="7:7">
      <c r="G57883" s="220"/>
    </row>
    <row r="57884" spans="7:7">
      <c r="G57884" s="220"/>
    </row>
    <row r="57885" spans="7:7">
      <c r="G57885" s="220"/>
    </row>
    <row r="57886" spans="7:7">
      <c r="G57886" s="220"/>
    </row>
    <row r="57887" spans="7:7">
      <c r="G57887" s="220"/>
    </row>
    <row r="57888" spans="7:7">
      <c r="G57888" s="220"/>
    </row>
    <row r="57889" spans="7:7">
      <c r="G57889" s="220"/>
    </row>
    <row r="57890" spans="7:7">
      <c r="G57890" s="220"/>
    </row>
    <row r="57891" spans="7:7">
      <c r="G57891" s="220"/>
    </row>
    <row r="57892" spans="7:7">
      <c r="G57892" s="220"/>
    </row>
    <row r="57893" spans="7:7">
      <c r="G57893" s="220"/>
    </row>
    <row r="57894" spans="7:7">
      <c r="G57894" s="220"/>
    </row>
    <row r="57895" spans="7:7">
      <c r="G57895" s="220"/>
    </row>
    <row r="57896" spans="7:7">
      <c r="G57896" s="220"/>
    </row>
    <row r="57897" spans="7:7">
      <c r="G57897" s="220"/>
    </row>
    <row r="57898" spans="7:7">
      <c r="G57898" s="220"/>
    </row>
    <row r="57899" spans="7:7">
      <c r="G57899" s="220"/>
    </row>
    <row r="57900" spans="7:7">
      <c r="G57900" s="220"/>
    </row>
    <row r="57901" spans="7:7">
      <c r="G57901" s="220"/>
    </row>
    <row r="57902" spans="7:7">
      <c r="G57902" s="220"/>
    </row>
    <row r="57903" spans="7:7">
      <c r="G57903" s="220"/>
    </row>
    <row r="57904" spans="7:7">
      <c r="G57904" s="220"/>
    </row>
    <row r="57905" spans="7:7">
      <c r="G57905" s="220"/>
    </row>
    <row r="57906" spans="7:7">
      <c r="G57906" s="220"/>
    </row>
    <row r="57907" spans="7:7">
      <c r="G57907" s="220"/>
    </row>
    <row r="57908" spans="7:7">
      <c r="G57908" s="220"/>
    </row>
    <row r="57909" spans="7:7">
      <c r="G57909" s="220"/>
    </row>
    <row r="57910" spans="7:7">
      <c r="G57910" s="220"/>
    </row>
    <row r="57911" spans="7:7">
      <c r="G57911" s="220"/>
    </row>
    <row r="57912" spans="7:7">
      <c r="G57912" s="220"/>
    </row>
    <row r="57913" spans="7:7">
      <c r="G57913" s="220"/>
    </row>
    <row r="57914" spans="7:7">
      <c r="G57914" s="220"/>
    </row>
    <row r="57915" spans="7:7">
      <c r="G57915" s="220"/>
    </row>
    <row r="57916" spans="7:7">
      <c r="G57916" s="220"/>
    </row>
    <row r="57917" spans="7:7">
      <c r="G57917" s="220"/>
    </row>
    <row r="57918" spans="7:7">
      <c r="G57918" s="220"/>
    </row>
    <row r="57919" spans="7:7">
      <c r="G57919" s="220"/>
    </row>
    <row r="57920" spans="7:7">
      <c r="G57920" s="220"/>
    </row>
    <row r="57921" spans="7:7">
      <c r="G57921" s="220"/>
    </row>
    <row r="57922" spans="7:7">
      <c r="G57922" s="220"/>
    </row>
    <row r="57923" spans="7:7">
      <c r="G57923" s="220"/>
    </row>
    <row r="57924" spans="7:7">
      <c r="G57924" s="220"/>
    </row>
    <row r="57925" spans="7:7">
      <c r="G57925" s="220"/>
    </row>
    <row r="57926" spans="7:7">
      <c r="G57926" s="220"/>
    </row>
    <row r="57927" spans="7:7">
      <c r="G57927" s="220"/>
    </row>
    <row r="57928" spans="7:7">
      <c r="G57928" s="220"/>
    </row>
    <row r="57929" spans="7:7">
      <c r="G57929" s="220"/>
    </row>
    <row r="57930" spans="7:7">
      <c r="G57930" s="220"/>
    </row>
    <row r="57931" spans="7:7">
      <c r="G57931" s="220"/>
    </row>
    <row r="57932" spans="7:7">
      <c r="G57932" s="220"/>
    </row>
    <row r="57933" spans="7:7">
      <c r="G57933" s="220"/>
    </row>
    <row r="57934" spans="7:7">
      <c r="G57934" s="220"/>
    </row>
    <row r="57935" spans="7:7">
      <c r="G57935" s="220"/>
    </row>
    <row r="57936" spans="7:7">
      <c r="G57936" s="220"/>
    </row>
    <row r="57937" spans="7:7">
      <c r="G57937" s="220"/>
    </row>
    <row r="57938" spans="7:7">
      <c r="G57938" s="220"/>
    </row>
    <row r="57939" spans="7:7">
      <c r="G57939" s="220"/>
    </row>
    <row r="57940" spans="7:7">
      <c r="G57940" s="220"/>
    </row>
    <row r="57941" spans="7:7">
      <c r="G57941" s="220"/>
    </row>
    <row r="57942" spans="7:7">
      <c r="G57942" s="220"/>
    </row>
    <row r="57943" spans="7:7">
      <c r="G57943" s="220"/>
    </row>
    <row r="57944" spans="7:7">
      <c r="G57944" s="220"/>
    </row>
    <row r="57945" spans="7:7">
      <c r="G57945" s="220"/>
    </row>
    <row r="57946" spans="7:7">
      <c r="G57946" s="220"/>
    </row>
    <row r="57947" spans="7:7">
      <c r="G57947" s="220"/>
    </row>
    <row r="57948" spans="7:7">
      <c r="G57948" s="220"/>
    </row>
    <row r="57949" spans="7:7">
      <c r="G57949" s="220"/>
    </row>
    <row r="57950" spans="7:7">
      <c r="G57950" s="220"/>
    </row>
    <row r="57951" spans="7:7">
      <c r="G57951" s="220"/>
    </row>
    <row r="57952" spans="7:7">
      <c r="G57952" s="220"/>
    </row>
    <row r="57953" spans="7:7">
      <c r="G57953" s="220"/>
    </row>
    <row r="57954" spans="7:7">
      <c r="G57954" s="220"/>
    </row>
    <row r="57955" spans="7:7">
      <c r="G57955" s="220"/>
    </row>
    <row r="57956" spans="7:7">
      <c r="G57956" s="220"/>
    </row>
    <row r="57957" spans="7:7">
      <c r="G57957" s="220"/>
    </row>
    <row r="57958" spans="7:7">
      <c r="G57958" s="220"/>
    </row>
    <row r="57959" spans="7:7">
      <c r="G57959" s="220"/>
    </row>
    <row r="57960" spans="7:7">
      <c r="G57960" s="220"/>
    </row>
    <row r="57961" spans="7:7">
      <c r="G57961" s="220"/>
    </row>
    <row r="57962" spans="7:7">
      <c r="G57962" s="220"/>
    </row>
    <row r="57963" spans="7:7">
      <c r="G57963" s="220"/>
    </row>
    <row r="57964" spans="7:7">
      <c r="G57964" s="220"/>
    </row>
    <row r="57965" spans="7:7">
      <c r="G57965" s="220"/>
    </row>
    <row r="57966" spans="7:7">
      <c r="G57966" s="220"/>
    </row>
    <row r="57967" spans="7:7">
      <c r="G57967" s="220"/>
    </row>
    <row r="57968" spans="7:7">
      <c r="G57968" s="220"/>
    </row>
    <row r="57969" spans="7:7">
      <c r="G57969" s="220"/>
    </row>
    <row r="57970" spans="7:7">
      <c r="G57970" s="220"/>
    </row>
    <row r="57971" spans="7:7">
      <c r="G57971" s="220"/>
    </row>
    <row r="57972" spans="7:7">
      <c r="G57972" s="220"/>
    </row>
    <row r="57973" spans="7:7">
      <c r="G57973" s="220"/>
    </row>
    <row r="57974" spans="7:7">
      <c r="G57974" s="220"/>
    </row>
    <row r="57975" spans="7:7">
      <c r="G57975" s="220"/>
    </row>
    <row r="57976" spans="7:7">
      <c r="G57976" s="220"/>
    </row>
    <row r="57977" spans="7:7">
      <c r="G57977" s="220"/>
    </row>
    <row r="57978" spans="7:7">
      <c r="G57978" s="220"/>
    </row>
    <row r="57979" spans="7:7">
      <c r="G57979" s="220"/>
    </row>
    <row r="57980" spans="7:7">
      <c r="G57980" s="220"/>
    </row>
    <row r="57981" spans="7:7">
      <c r="G57981" s="220"/>
    </row>
    <row r="57982" spans="7:7">
      <c r="G57982" s="220"/>
    </row>
    <row r="57983" spans="7:7">
      <c r="G57983" s="220"/>
    </row>
    <row r="57984" spans="7:7">
      <c r="G57984" s="220"/>
    </row>
    <row r="57985" spans="7:7">
      <c r="G57985" s="220"/>
    </row>
    <row r="57986" spans="7:7">
      <c r="G57986" s="220"/>
    </row>
    <row r="57987" spans="7:7">
      <c r="G57987" s="220"/>
    </row>
    <row r="57988" spans="7:7">
      <c r="G57988" s="220"/>
    </row>
    <row r="57989" spans="7:7">
      <c r="G57989" s="220"/>
    </row>
    <row r="57990" spans="7:7">
      <c r="G57990" s="220"/>
    </row>
    <row r="57991" spans="7:7">
      <c r="G57991" s="220"/>
    </row>
    <row r="57992" spans="7:7">
      <c r="G57992" s="220"/>
    </row>
    <row r="57993" spans="7:7">
      <c r="G57993" s="220"/>
    </row>
    <row r="57994" spans="7:7">
      <c r="G57994" s="220"/>
    </row>
    <row r="57995" spans="7:7">
      <c r="G57995" s="220"/>
    </row>
    <row r="57996" spans="7:7">
      <c r="G57996" s="220"/>
    </row>
    <row r="57997" spans="7:7">
      <c r="G57997" s="220"/>
    </row>
    <row r="57998" spans="7:7">
      <c r="G57998" s="220"/>
    </row>
    <row r="57999" spans="7:7">
      <c r="G57999" s="220"/>
    </row>
    <row r="58000" spans="7:7">
      <c r="G58000" s="220"/>
    </row>
    <row r="58001" spans="7:7">
      <c r="G58001" s="220"/>
    </row>
    <row r="58002" spans="7:7">
      <c r="G58002" s="220"/>
    </row>
    <row r="58003" spans="7:7">
      <c r="G58003" s="220"/>
    </row>
    <row r="58004" spans="7:7">
      <c r="G58004" s="220"/>
    </row>
    <row r="58005" spans="7:7">
      <c r="G58005" s="220"/>
    </row>
    <row r="58006" spans="7:7">
      <c r="G58006" s="220"/>
    </row>
    <row r="58007" spans="7:7">
      <c r="G58007" s="220"/>
    </row>
    <row r="58008" spans="7:7">
      <c r="G58008" s="220"/>
    </row>
    <row r="58009" spans="7:7">
      <c r="G58009" s="220"/>
    </row>
    <row r="58010" spans="7:7">
      <c r="G58010" s="220"/>
    </row>
    <row r="58011" spans="7:7">
      <c r="G58011" s="220"/>
    </row>
    <row r="58012" spans="7:7">
      <c r="G58012" s="220"/>
    </row>
    <row r="58013" spans="7:7">
      <c r="G58013" s="220"/>
    </row>
    <row r="58014" spans="7:7">
      <c r="G58014" s="220"/>
    </row>
    <row r="58015" spans="7:7">
      <c r="G58015" s="220"/>
    </row>
    <row r="58016" spans="7:7">
      <c r="G58016" s="220"/>
    </row>
    <row r="58017" spans="7:7">
      <c r="G58017" s="220"/>
    </row>
    <row r="58018" spans="7:7">
      <c r="G58018" s="220"/>
    </row>
    <row r="58019" spans="7:7">
      <c r="G58019" s="220"/>
    </row>
    <row r="58020" spans="7:7">
      <c r="G58020" s="220"/>
    </row>
    <row r="58021" spans="7:7">
      <c r="G58021" s="220"/>
    </row>
    <row r="58022" spans="7:7">
      <c r="G58022" s="220"/>
    </row>
    <row r="58023" spans="7:7">
      <c r="G58023" s="220"/>
    </row>
    <row r="58024" spans="7:7">
      <c r="G58024" s="220"/>
    </row>
    <row r="58025" spans="7:7">
      <c r="G58025" s="220"/>
    </row>
    <row r="58026" spans="7:7">
      <c r="G58026" s="220"/>
    </row>
    <row r="58027" spans="7:7">
      <c r="G58027" s="220"/>
    </row>
    <row r="58028" spans="7:7">
      <c r="G58028" s="220"/>
    </row>
    <row r="58029" spans="7:7">
      <c r="G58029" s="220"/>
    </row>
    <row r="58030" spans="7:7">
      <c r="G58030" s="220"/>
    </row>
    <row r="58031" spans="7:7">
      <c r="G58031" s="220"/>
    </row>
    <row r="58032" spans="7:7">
      <c r="G58032" s="220"/>
    </row>
    <row r="58033" spans="7:7">
      <c r="G58033" s="220"/>
    </row>
    <row r="58034" spans="7:7">
      <c r="G58034" s="220"/>
    </row>
    <row r="58035" spans="7:7">
      <c r="G58035" s="220"/>
    </row>
    <row r="58036" spans="7:7">
      <c r="G58036" s="220"/>
    </row>
    <row r="58037" spans="7:7">
      <c r="G58037" s="220"/>
    </row>
    <row r="58038" spans="7:7">
      <c r="G58038" s="220"/>
    </row>
    <row r="58039" spans="7:7">
      <c r="G58039" s="220"/>
    </row>
    <row r="58040" spans="7:7">
      <c r="G58040" s="220"/>
    </row>
    <row r="58041" spans="7:7">
      <c r="G58041" s="220"/>
    </row>
    <row r="58042" spans="7:7">
      <c r="G58042" s="220"/>
    </row>
    <row r="58043" spans="7:7">
      <c r="G58043" s="220"/>
    </row>
    <row r="58044" spans="7:7">
      <c r="G58044" s="220"/>
    </row>
    <row r="58045" spans="7:7">
      <c r="G58045" s="220"/>
    </row>
    <row r="58046" spans="7:7">
      <c r="G58046" s="220"/>
    </row>
    <row r="58047" spans="7:7">
      <c r="G58047" s="220"/>
    </row>
    <row r="58048" spans="7:7">
      <c r="G58048" s="220"/>
    </row>
    <row r="58049" spans="7:7">
      <c r="G58049" s="220"/>
    </row>
    <row r="58050" spans="7:7">
      <c r="G58050" s="220"/>
    </row>
    <row r="58051" spans="7:7">
      <c r="G58051" s="220"/>
    </row>
    <row r="58052" spans="7:7">
      <c r="G58052" s="220"/>
    </row>
    <row r="58053" spans="7:7">
      <c r="G58053" s="220"/>
    </row>
    <row r="58054" spans="7:7">
      <c r="G58054" s="220"/>
    </row>
    <row r="58055" spans="7:7">
      <c r="G58055" s="220"/>
    </row>
    <row r="58056" spans="7:7">
      <c r="G58056" s="220"/>
    </row>
    <row r="58057" spans="7:7">
      <c r="G58057" s="220"/>
    </row>
    <row r="58058" spans="7:7">
      <c r="G58058" s="220"/>
    </row>
    <row r="58059" spans="7:7">
      <c r="G58059" s="220"/>
    </row>
    <row r="58060" spans="7:7">
      <c r="G58060" s="220"/>
    </row>
    <row r="58061" spans="7:7">
      <c r="G58061" s="220"/>
    </row>
    <row r="58062" spans="7:7">
      <c r="G58062" s="220"/>
    </row>
    <row r="58063" spans="7:7">
      <c r="G58063" s="220"/>
    </row>
    <row r="58064" spans="7:7">
      <c r="G58064" s="220"/>
    </row>
    <row r="58065" spans="7:7">
      <c r="G58065" s="220"/>
    </row>
    <row r="58066" spans="7:7">
      <c r="G58066" s="220"/>
    </row>
    <row r="58067" spans="7:7">
      <c r="G58067" s="220"/>
    </row>
    <row r="58068" spans="7:7">
      <c r="G58068" s="220"/>
    </row>
    <row r="58069" spans="7:7">
      <c r="G58069" s="220"/>
    </row>
    <row r="58070" spans="7:7">
      <c r="G58070" s="220"/>
    </row>
    <row r="58071" spans="7:7">
      <c r="G58071" s="220"/>
    </row>
    <row r="58072" spans="7:7">
      <c r="G58072" s="220"/>
    </row>
    <row r="58073" spans="7:7">
      <c r="G58073" s="220"/>
    </row>
    <row r="58074" spans="7:7">
      <c r="G58074" s="220"/>
    </row>
    <row r="58075" spans="7:7">
      <c r="G58075" s="220"/>
    </row>
    <row r="58076" spans="7:7">
      <c r="G58076" s="220"/>
    </row>
    <row r="58077" spans="7:7">
      <c r="G58077" s="220"/>
    </row>
    <row r="58078" spans="7:7">
      <c r="G58078" s="220"/>
    </row>
    <row r="58079" spans="7:7">
      <c r="G58079" s="220"/>
    </row>
    <row r="58080" spans="7:7">
      <c r="G58080" s="220"/>
    </row>
    <row r="58081" spans="7:7">
      <c r="G58081" s="220"/>
    </row>
    <row r="58082" spans="7:7">
      <c r="G58082" s="220"/>
    </row>
    <row r="58083" spans="7:7">
      <c r="G58083" s="220"/>
    </row>
    <row r="58084" spans="7:7">
      <c r="G58084" s="220"/>
    </row>
    <row r="58085" spans="7:7">
      <c r="G58085" s="220"/>
    </row>
    <row r="58086" spans="7:7">
      <c r="G58086" s="220"/>
    </row>
    <row r="58087" spans="7:7">
      <c r="G58087" s="220"/>
    </row>
    <row r="58088" spans="7:7">
      <c r="G58088" s="220"/>
    </row>
    <row r="58089" spans="7:7">
      <c r="G58089" s="220"/>
    </row>
    <row r="58090" spans="7:7">
      <c r="G58090" s="220"/>
    </row>
    <row r="58091" spans="7:7">
      <c r="G58091" s="220"/>
    </row>
    <row r="58092" spans="7:7">
      <c r="G58092" s="220"/>
    </row>
    <row r="58093" spans="7:7">
      <c r="G58093" s="220"/>
    </row>
    <row r="58094" spans="7:7">
      <c r="G58094" s="220"/>
    </row>
    <row r="58095" spans="7:7">
      <c r="G58095" s="220"/>
    </row>
    <row r="58096" spans="7:7">
      <c r="G58096" s="220"/>
    </row>
    <row r="58097" spans="7:7">
      <c r="G58097" s="220"/>
    </row>
    <row r="58098" spans="7:7">
      <c r="G58098" s="220"/>
    </row>
    <row r="58099" spans="7:7">
      <c r="G58099" s="220"/>
    </row>
    <row r="58100" spans="7:7">
      <c r="G58100" s="220"/>
    </row>
    <row r="58101" spans="7:7">
      <c r="G58101" s="220"/>
    </row>
    <row r="58102" spans="7:7">
      <c r="G58102" s="220"/>
    </row>
    <row r="58103" spans="7:7">
      <c r="G58103" s="220"/>
    </row>
    <row r="58104" spans="7:7">
      <c r="G58104" s="220"/>
    </row>
    <row r="58105" spans="7:7">
      <c r="G58105" s="220"/>
    </row>
    <row r="58106" spans="7:7">
      <c r="G58106" s="220"/>
    </row>
    <row r="58107" spans="7:7">
      <c r="G58107" s="220"/>
    </row>
    <row r="58108" spans="7:7">
      <c r="G58108" s="220"/>
    </row>
    <row r="58109" spans="7:7">
      <c r="G58109" s="220"/>
    </row>
    <row r="58110" spans="7:7">
      <c r="G58110" s="220"/>
    </row>
    <row r="58111" spans="7:7">
      <c r="G58111" s="220"/>
    </row>
    <row r="58112" spans="7:7">
      <c r="G58112" s="220"/>
    </row>
    <row r="58113" spans="7:7">
      <c r="G58113" s="220"/>
    </row>
    <row r="58114" spans="7:7">
      <c r="G58114" s="220"/>
    </row>
    <row r="58115" spans="7:7">
      <c r="G58115" s="220"/>
    </row>
    <row r="58116" spans="7:7">
      <c r="G58116" s="220"/>
    </row>
    <row r="58117" spans="7:7">
      <c r="G58117" s="220"/>
    </row>
    <row r="58118" spans="7:7">
      <c r="G58118" s="220"/>
    </row>
    <row r="58119" spans="7:7">
      <c r="G58119" s="220"/>
    </row>
    <row r="58120" spans="7:7">
      <c r="G58120" s="220"/>
    </row>
    <row r="58121" spans="7:7">
      <c r="G58121" s="220"/>
    </row>
    <row r="58122" spans="7:7">
      <c r="G58122" s="220"/>
    </row>
    <row r="58123" spans="7:7">
      <c r="G58123" s="220"/>
    </row>
    <row r="58124" spans="7:7">
      <c r="G58124" s="220"/>
    </row>
    <row r="58125" spans="7:7">
      <c r="G58125" s="220"/>
    </row>
    <row r="58126" spans="7:7">
      <c r="G58126" s="220"/>
    </row>
    <row r="58127" spans="7:7">
      <c r="G58127" s="220"/>
    </row>
    <row r="58128" spans="7:7">
      <c r="G58128" s="220"/>
    </row>
    <row r="58129" spans="7:7">
      <c r="G58129" s="220"/>
    </row>
    <row r="58130" spans="7:7">
      <c r="G58130" s="220"/>
    </row>
    <row r="58131" spans="7:7">
      <c r="G58131" s="220"/>
    </row>
    <row r="58132" spans="7:7">
      <c r="G58132" s="220"/>
    </row>
    <row r="58133" spans="7:7">
      <c r="G58133" s="220"/>
    </row>
    <row r="58134" spans="7:7">
      <c r="G58134" s="220"/>
    </row>
    <row r="58135" spans="7:7">
      <c r="G58135" s="220"/>
    </row>
    <row r="58136" spans="7:7">
      <c r="G58136" s="220"/>
    </row>
    <row r="58137" spans="7:7">
      <c r="G58137" s="220"/>
    </row>
    <row r="58138" spans="7:7">
      <c r="G58138" s="220"/>
    </row>
    <row r="58139" spans="7:7">
      <c r="G58139" s="220"/>
    </row>
    <row r="58140" spans="7:7">
      <c r="G58140" s="220"/>
    </row>
    <row r="58141" spans="7:7">
      <c r="G58141" s="220"/>
    </row>
    <row r="58142" spans="7:7">
      <c r="G58142" s="220"/>
    </row>
    <row r="58143" spans="7:7">
      <c r="G58143" s="220"/>
    </row>
    <row r="58144" spans="7:7">
      <c r="G58144" s="220"/>
    </row>
    <row r="58145" spans="7:7">
      <c r="G58145" s="220"/>
    </row>
    <row r="58146" spans="7:7">
      <c r="G58146" s="220"/>
    </row>
    <row r="58147" spans="7:7">
      <c r="G58147" s="220"/>
    </row>
    <row r="58148" spans="7:7">
      <c r="G58148" s="220"/>
    </row>
    <row r="58149" spans="7:7">
      <c r="G58149" s="220"/>
    </row>
    <row r="58150" spans="7:7">
      <c r="G58150" s="220"/>
    </row>
    <row r="58151" spans="7:7">
      <c r="G58151" s="220"/>
    </row>
    <row r="58152" spans="7:7">
      <c r="G58152" s="220"/>
    </row>
    <row r="58153" spans="7:7">
      <c r="G58153" s="220"/>
    </row>
    <row r="58154" spans="7:7">
      <c r="G58154" s="220"/>
    </row>
    <row r="58155" spans="7:7">
      <c r="G58155" s="220"/>
    </row>
    <row r="58156" spans="7:7">
      <c r="G58156" s="220"/>
    </row>
    <row r="58157" spans="7:7">
      <c r="G58157" s="220"/>
    </row>
    <row r="58158" spans="7:7">
      <c r="G58158" s="220"/>
    </row>
    <row r="58159" spans="7:7">
      <c r="G58159" s="220"/>
    </row>
    <row r="58160" spans="7:7">
      <c r="G58160" s="220"/>
    </row>
    <row r="58161" spans="7:7">
      <c r="G58161" s="220"/>
    </row>
    <row r="58162" spans="7:7">
      <c r="G58162" s="220"/>
    </row>
    <row r="58163" spans="7:7">
      <c r="G58163" s="220"/>
    </row>
    <row r="58164" spans="7:7">
      <c r="G58164" s="220"/>
    </row>
    <row r="58165" spans="7:7">
      <c r="G58165" s="220"/>
    </row>
    <row r="58166" spans="7:7">
      <c r="G58166" s="220"/>
    </row>
    <row r="58167" spans="7:7">
      <c r="G58167" s="220"/>
    </row>
    <row r="58168" spans="7:7">
      <c r="G58168" s="220"/>
    </row>
    <row r="58169" spans="7:7">
      <c r="G58169" s="220"/>
    </row>
    <row r="58170" spans="7:7">
      <c r="G58170" s="220"/>
    </row>
    <row r="58171" spans="7:7">
      <c r="G58171" s="220"/>
    </row>
    <row r="58172" spans="7:7">
      <c r="G58172" s="220"/>
    </row>
    <row r="58173" spans="7:7">
      <c r="G58173" s="220"/>
    </row>
    <row r="58174" spans="7:7">
      <c r="G58174" s="220"/>
    </row>
    <row r="58175" spans="7:7">
      <c r="G58175" s="220"/>
    </row>
    <row r="58176" spans="7:7">
      <c r="G58176" s="220"/>
    </row>
    <row r="58177" spans="7:7">
      <c r="G58177" s="220"/>
    </row>
    <row r="58178" spans="7:7">
      <c r="G58178" s="220"/>
    </row>
    <row r="58179" spans="7:7">
      <c r="G58179" s="220"/>
    </row>
    <row r="58180" spans="7:7">
      <c r="G58180" s="220"/>
    </row>
    <row r="58181" spans="7:7">
      <c r="G58181" s="220"/>
    </row>
    <row r="58182" spans="7:7">
      <c r="G58182" s="220"/>
    </row>
    <row r="58183" spans="7:7">
      <c r="G58183" s="220"/>
    </row>
    <row r="58184" spans="7:7">
      <c r="G58184" s="220"/>
    </row>
    <row r="58185" spans="7:7">
      <c r="G58185" s="220"/>
    </row>
    <row r="58186" spans="7:7">
      <c r="G58186" s="220"/>
    </row>
    <row r="58187" spans="7:7">
      <c r="G58187" s="220"/>
    </row>
    <row r="58188" spans="7:7">
      <c r="G58188" s="220"/>
    </row>
    <row r="58189" spans="7:7">
      <c r="G58189" s="220"/>
    </row>
    <row r="58190" spans="7:7">
      <c r="G58190" s="220"/>
    </row>
    <row r="58191" spans="7:7">
      <c r="G58191" s="220"/>
    </row>
    <row r="58192" spans="7:7">
      <c r="G58192" s="220"/>
    </row>
    <row r="58193" spans="7:7">
      <c r="G58193" s="220"/>
    </row>
    <row r="58194" spans="7:7">
      <c r="G58194" s="220"/>
    </row>
    <row r="58195" spans="7:7">
      <c r="G58195" s="220"/>
    </row>
    <row r="58196" spans="7:7">
      <c r="G58196" s="220"/>
    </row>
    <row r="58197" spans="7:7">
      <c r="G58197" s="220"/>
    </row>
    <row r="58198" spans="7:7">
      <c r="G58198" s="220"/>
    </row>
    <row r="58199" spans="7:7">
      <c r="G58199" s="220"/>
    </row>
    <row r="58200" spans="7:7">
      <c r="G58200" s="220"/>
    </row>
    <row r="58201" spans="7:7">
      <c r="G58201" s="220"/>
    </row>
    <row r="58202" spans="7:7">
      <c r="G58202" s="220"/>
    </row>
    <row r="58203" spans="7:7">
      <c r="G58203" s="220"/>
    </row>
    <row r="58204" spans="7:7">
      <c r="G58204" s="220"/>
    </row>
    <row r="58205" spans="7:7">
      <c r="G58205" s="220"/>
    </row>
    <row r="58206" spans="7:7">
      <c r="G58206" s="220"/>
    </row>
    <row r="58207" spans="7:7">
      <c r="G58207" s="220"/>
    </row>
    <row r="58208" spans="7:7">
      <c r="G58208" s="220"/>
    </row>
    <row r="58209" spans="7:7">
      <c r="G58209" s="220"/>
    </row>
    <row r="58210" spans="7:7">
      <c r="G58210" s="220"/>
    </row>
    <row r="58211" spans="7:7">
      <c r="G58211" s="220"/>
    </row>
    <row r="58212" spans="7:7">
      <c r="G58212" s="220"/>
    </row>
    <row r="58213" spans="7:7">
      <c r="G58213" s="220"/>
    </row>
    <row r="58214" spans="7:7">
      <c r="G58214" s="220"/>
    </row>
    <row r="58215" spans="7:7">
      <c r="G58215" s="220"/>
    </row>
    <row r="58216" spans="7:7">
      <c r="G58216" s="220"/>
    </row>
    <row r="58217" spans="7:7">
      <c r="G58217" s="220"/>
    </row>
    <row r="58218" spans="7:7">
      <c r="G58218" s="220"/>
    </row>
    <row r="58219" spans="7:7">
      <c r="G58219" s="220"/>
    </row>
    <row r="58220" spans="7:7">
      <c r="G58220" s="220"/>
    </row>
    <row r="58221" spans="7:7">
      <c r="G58221" s="220"/>
    </row>
    <row r="58222" spans="7:7">
      <c r="G58222" s="220"/>
    </row>
    <row r="58223" spans="7:7">
      <c r="G58223" s="220"/>
    </row>
    <row r="58224" spans="7:7">
      <c r="G58224" s="220"/>
    </row>
    <row r="58225" spans="7:7">
      <c r="G58225" s="220"/>
    </row>
    <row r="58226" spans="7:7">
      <c r="G58226" s="220"/>
    </row>
    <row r="58227" spans="7:7">
      <c r="G58227" s="220"/>
    </row>
    <row r="58228" spans="7:7">
      <c r="G58228" s="220"/>
    </row>
    <row r="58229" spans="7:7">
      <c r="G58229" s="220"/>
    </row>
    <row r="58230" spans="7:7">
      <c r="G58230" s="220"/>
    </row>
    <row r="58231" spans="7:7">
      <c r="G58231" s="220"/>
    </row>
    <row r="58232" spans="7:7">
      <c r="G58232" s="220"/>
    </row>
    <row r="58233" spans="7:7">
      <c r="G58233" s="220"/>
    </row>
    <row r="58234" spans="7:7">
      <c r="G58234" s="220"/>
    </row>
    <row r="58235" spans="7:7">
      <c r="G58235" s="220"/>
    </row>
    <row r="58236" spans="7:7">
      <c r="G58236" s="220"/>
    </row>
    <row r="58237" spans="7:7">
      <c r="G58237" s="220"/>
    </row>
    <row r="58238" spans="7:7">
      <c r="G58238" s="220"/>
    </row>
    <row r="58239" spans="7:7">
      <c r="G58239" s="220"/>
    </row>
    <row r="58240" spans="7:7">
      <c r="G58240" s="220"/>
    </row>
    <row r="58241" spans="7:7">
      <c r="G58241" s="220"/>
    </row>
    <row r="58242" spans="7:7">
      <c r="G58242" s="220"/>
    </row>
    <row r="58243" spans="7:7">
      <c r="G58243" s="220"/>
    </row>
    <row r="58244" spans="7:7">
      <c r="G58244" s="220"/>
    </row>
    <row r="58245" spans="7:7">
      <c r="G58245" s="220"/>
    </row>
    <row r="58246" spans="7:7">
      <c r="G58246" s="220"/>
    </row>
    <row r="58247" spans="7:7">
      <c r="G58247" s="220"/>
    </row>
    <row r="58248" spans="7:7">
      <c r="G58248" s="220"/>
    </row>
    <row r="58249" spans="7:7">
      <c r="G58249" s="220"/>
    </row>
    <row r="58250" spans="7:7">
      <c r="G58250" s="220"/>
    </row>
    <row r="58251" spans="7:7">
      <c r="G58251" s="220"/>
    </row>
    <row r="58252" spans="7:7">
      <c r="G58252" s="220"/>
    </row>
    <row r="58253" spans="7:7">
      <c r="G58253" s="220"/>
    </row>
    <row r="58254" spans="7:7">
      <c r="G58254" s="220"/>
    </row>
    <row r="58255" spans="7:7">
      <c r="G58255" s="220"/>
    </row>
    <row r="58256" spans="7:7">
      <c r="G58256" s="220"/>
    </row>
    <row r="58257" spans="7:7">
      <c r="G58257" s="220"/>
    </row>
    <row r="58258" spans="7:7">
      <c r="G58258" s="220"/>
    </row>
    <row r="58259" spans="7:7">
      <c r="G58259" s="220"/>
    </row>
    <row r="58260" spans="7:7">
      <c r="G58260" s="220"/>
    </row>
    <row r="58261" spans="7:7">
      <c r="G58261" s="220"/>
    </row>
    <row r="58262" spans="7:7">
      <c r="G58262" s="220"/>
    </row>
    <row r="58263" spans="7:7">
      <c r="G58263" s="220"/>
    </row>
    <row r="58264" spans="7:7">
      <c r="G58264" s="220"/>
    </row>
    <row r="58265" spans="7:7">
      <c r="G58265" s="220"/>
    </row>
    <row r="58266" spans="7:7">
      <c r="G58266" s="220"/>
    </row>
    <row r="58267" spans="7:7">
      <c r="G58267" s="220"/>
    </row>
    <row r="58268" spans="7:7">
      <c r="G58268" s="220"/>
    </row>
    <row r="58269" spans="7:7">
      <c r="G58269" s="220"/>
    </row>
    <row r="58270" spans="7:7">
      <c r="G58270" s="220"/>
    </row>
    <row r="58271" spans="7:7">
      <c r="G58271" s="220"/>
    </row>
    <row r="58272" spans="7:7">
      <c r="G58272" s="220"/>
    </row>
    <row r="58273" spans="7:7">
      <c r="G58273" s="220"/>
    </row>
    <row r="58274" spans="7:7">
      <c r="G58274" s="220"/>
    </row>
    <row r="58275" spans="7:7">
      <c r="G58275" s="220"/>
    </row>
    <row r="58276" spans="7:7">
      <c r="G58276" s="220"/>
    </row>
    <row r="58277" spans="7:7">
      <c r="G58277" s="220"/>
    </row>
    <row r="58278" spans="7:7">
      <c r="G58278" s="220"/>
    </row>
    <row r="58279" spans="7:7">
      <c r="G58279" s="220"/>
    </row>
    <row r="58280" spans="7:7">
      <c r="G58280" s="220"/>
    </row>
    <row r="58281" spans="7:7">
      <c r="G58281" s="220"/>
    </row>
    <row r="58282" spans="7:7">
      <c r="G58282" s="220"/>
    </row>
    <row r="58283" spans="7:7">
      <c r="G58283" s="220"/>
    </row>
    <row r="58284" spans="7:7">
      <c r="G58284" s="220"/>
    </row>
    <row r="58285" spans="7:7">
      <c r="G58285" s="220"/>
    </row>
    <row r="58286" spans="7:7">
      <c r="G58286" s="220"/>
    </row>
    <row r="58287" spans="7:7">
      <c r="G58287" s="220"/>
    </row>
    <row r="58288" spans="7:7">
      <c r="G58288" s="220"/>
    </row>
    <row r="58289" spans="7:7">
      <c r="G58289" s="220"/>
    </row>
    <row r="58290" spans="7:7">
      <c r="G58290" s="220"/>
    </row>
    <row r="58291" spans="7:7">
      <c r="G58291" s="220"/>
    </row>
    <row r="58292" spans="7:7">
      <c r="G58292" s="220"/>
    </row>
    <row r="58293" spans="7:7">
      <c r="G58293" s="220"/>
    </row>
    <row r="58294" spans="7:7">
      <c r="G58294" s="220"/>
    </row>
    <row r="58295" spans="7:7">
      <c r="G58295" s="220"/>
    </row>
    <row r="58296" spans="7:7">
      <c r="G58296" s="220"/>
    </row>
    <row r="58297" spans="7:7">
      <c r="G58297" s="220"/>
    </row>
    <row r="58298" spans="7:7">
      <c r="G58298" s="220"/>
    </row>
    <row r="58299" spans="7:7">
      <c r="G58299" s="220"/>
    </row>
    <row r="58300" spans="7:7">
      <c r="G58300" s="220"/>
    </row>
    <row r="58301" spans="7:7">
      <c r="G58301" s="220"/>
    </row>
    <row r="58302" spans="7:7">
      <c r="G58302" s="220"/>
    </row>
    <row r="58303" spans="7:7">
      <c r="G58303" s="220"/>
    </row>
    <row r="58304" spans="7:7">
      <c r="G58304" s="220"/>
    </row>
    <row r="58305" spans="7:7">
      <c r="G58305" s="220"/>
    </row>
    <row r="58306" spans="7:7">
      <c r="G58306" s="220"/>
    </row>
    <row r="58307" spans="7:7">
      <c r="G58307" s="220"/>
    </row>
    <row r="58308" spans="7:7">
      <c r="G58308" s="220"/>
    </row>
    <row r="58309" spans="7:7">
      <c r="G58309" s="220"/>
    </row>
    <row r="58310" spans="7:7">
      <c r="G58310" s="220"/>
    </row>
    <row r="58311" spans="7:7">
      <c r="G58311" s="220"/>
    </row>
    <row r="58312" spans="7:7">
      <c r="G58312" s="220"/>
    </row>
    <row r="58313" spans="7:7">
      <c r="G58313" s="220"/>
    </row>
    <row r="58314" spans="7:7">
      <c r="G58314" s="220"/>
    </row>
    <row r="58315" spans="7:7">
      <c r="G58315" s="220"/>
    </row>
    <row r="58316" spans="7:7">
      <c r="G58316" s="220"/>
    </row>
    <row r="58317" spans="7:7">
      <c r="G58317" s="220"/>
    </row>
    <row r="58318" spans="7:7">
      <c r="G58318" s="220"/>
    </row>
    <row r="58319" spans="7:7">
      <c r="G58319" s="220"/>
    </row>
    <row r="58320" spans="7:7">
      <c r="G58320" s="220"/>
    </row>
    <row r="58321" spans="7:7">
      <c r="G58321" s="220"/>
    </row>
    <row r="58322" spans="7:7">
      <c r="G58322" s="220"/>
    </row>
    <row r="58323" spans="7:7">
      <c r="G58323" s="220"/>
    </row>
    <row r="58324" spans="7:7">
      <c r="G58324" s="220"/>
    </row>
    <row r="58325" spans="7:7">
      <c r="G58325" s="220"/>
    </row>
    <row r="58326" spans="7:7">
      <c r="G58326" s="220"/>
    </row>
    <row r="58327" spans="7:7">
      <c r="G58327" s="220"/>
    </row>
    <row r="58328" spans="7:7">
      <c r="G58328" s="220"/>
    </row>
    <row r="58329" spans="7:7">
      <c r="G58329" s="220"/>
    </row>
    <row r="58330" spans="7:7">
      <c r="G58330" s="220"/>
    </row>
    <row r="58331" spans="7:7">
      <c r="G58331" s="220"/>
    </row>
    <row r="58332" spans="7:7">
      <c r="G58332" s="220"/>
    </row>
    <row r="58333" spans="7:7">
      <c r="G58333" s="220"/>
    </row>
    <row r="58334" spans="7:7">
      <c r="G58334" s="220"/>
    </row>
    <row r="58335" spans="7:7">
      <c r="G58335" s="220"/>
    </row>
    <row r="58336" spans="7:7">
      <c r="G58336" s="220"/>
    </row>
    <row r="58337" spans="7:7">
      <c r="G58337" s="220"/>
    </row>
    <row r="58338" spans="7:7">
      <c r="G58338" s="220"/>
    </row>
    <row r="58339" spans="7:7">
      <c r="G58339" s="220"/>
    </row>
    <row r="58340" spans="7:7">
      <c r="G58340" s="220"/>
    </row>
    <row r="58341" spans="7:7">
      <c r="G58341" s="220"/>
    </row>
    <row r="58342" spans="7:7">
      <c r="G58342" s="220"/>
    </row>
    <row r="58343" spans="7:7">
      <c r="G58343" s="220"/>
    </row>
    <row r="58344" spans="7:7">
      <c r="G58344" s="220"/>
    </row>
    <row r="58345" spans="7:7">
      <c r="G58345" s="220"/>
    </row>
    <row r="58346" spans="7:7">
      <c r="G58346" s="220"/>
    </row>
    <row r="58347" spans="7:7">
      <c r="G58347" s="220"/>
    </row>
    <row r="58348" spans="7:7">
      <c r="G58348" s="220"/>
    </row>
    <row r="58349" spans="7:7">
      <c r="G58349" s="220"/>
    </row>
    <row r="58350" spans="7:7">
      <c r="G58350" s="220"/>
    </row>
    <row r="58351" spans="7:7">
      <c r="G58351" s="220"/>
    </row>
    <row r="58352" spans="7:7">
      <c r="G58352" s="220"/>
    </row>
    <row r="58353" spans="7:7">
      <c r="G58353" s="220"/>
    </row>
    <row r="58354" spans="7:7">
      <c r="G58354" s="220"/>
    </row>
    <row r="58355" spans="7:7">
      <c r="G58355" s="220"/>
    </row>
    <row r="58356" spans="7:7">
      <c r="G58356" s="220"/>
    </row>
    <row r="58357" spans="7:7">
      <c r="G58357" s="220"/>
    </row>
    <row r="58358" spans="7:7">
      <c r="G58358" s="220"/>
    </row>
    <row r="58359" spans="7:7">
      <c r="G58359" s="220"/>
    </row>
    <row r="58360" spans="7:7">
      <c r="G58360" s="220"/>
    </row>
    <row r="58361" spans="7:7">
      <c r="G58361" s="220"/>
    </row>
    <row r="58362" spans="7:7">
      <c r="G58362" s="220"/>
    </row>
    <row r="58363" spans="7:7">
      <c r="G58363" s="220"/>
    </row>
    <row r="58364" spans="7:7">
      <c r="G58364" s="220"/>
    </row>
    <row r="58365" spans="7:7">
      <c r="G58365" s="220"/>
    </row>
    <row r="58366" spans="7:7">
      <c r="G58366" s="220"/>
    </row>
    <row r="58367" spans="7:7">
      <c r="G58367" s="220"/>
    </row>
    <row r="58368" spans="7:7">
      <c r="G58368" s="220"/>
    </row>
    <row r="58369" spans="7:7">
      <c r="G58369" s="220"/>
    </row>
    <row r="58370" spans="7:7">
      <c r="G58370" s="220"/>
    </row>
    <row r="58371" spans="7:7">
      <c r="G58371" s="220"/>
    </row>
    <row r="58372" spans="7:7">
      <c r="G58372" s="220"/>
    </row>
    <row r="58373" spans="7:7">
      <c r="G58373" s="220"/>
    </row>
    <row r="58374" spans="7:7">
      <c r="G58374" s="220"/>
    </row>
    <row r="58375" spans="7:7">
      <c r="G58375" s="220"/>
    </row>
    <row r="58376" spans="7:7">
      <c r="G58376" s="220"/>
    </row>
    <row r="58377" spans="7:7">
      <c r="G58377" s="220"/>
    </row>
    <row r="58378" spans="7:7">
      <c r="G58378" s="220"/>
    </row>
    <row r="58379" spans="7:7">
      <c r="G58379" s="220"/>
    </row>
    <row r="58380" spans="7:7">
      <c r="G58380" s="220"/>
    </row>
    <row r="58381" spans="7:7">
      <c r="G58381" s="220"/>
    </row>
    <row r="58382" spans="7:7">
      <c r="G58382" s="220"/>
    </row>
    <row r="58383" spans="7:7">
      <c r="G58383" s="220"/>
    </row>
    <row r="58384" spans="7:7">
      <c r="G58384" s="220"/>
    </row>
    <row r="58385" spans="7:7">
      <c r="G58385" s="220"/>
    </row>
    <row r="58386" spans="7:7">
      <c r="G58386" s="220"/>
    </row>
    <row r="58387" spans="7:7">
      <c r="G58387" s="220"/>
    </row>
    <row r="58388" spans="7:7">
      <c r="G58388" s="220"/>
    </row>
    <row r="58389" spans="7:7">
      <c r="G58389" s="220"/>
    </row>
    <row r="58390" spans="7:7">
      <c r="G58390" s="220"/>
    </row>
    <row r="58391" spans="7:7">
      <c r="G58391" s="220"/>
    </row>
    <row r="58392" spans="7:7">
      <c r="G58392" s="220"/>
    </row>
    <row r="58393" spans="7:7">
      <c r="G58393" s="220"/>
    </row>
    <row r="58394" spans="7:7">
      <c r="G58394" s="220"/>
    </row>
    <row r="58395" spans="7:7">
      <c r="G58395" s="220"/>
    </row>
    <row r="58396" spans="7:7">
      <c r="G58396" s="220"/>
    </row>
    <row r="58397" spans="7:7">
      <c r="G58397" s="220"/>
    </row>
    <row r="58398" spans="7:7">
      <c r="G58398" s="220"/>
    </row>
    <row r="58399" spans="7:7">
      <c r="G58399" s="220"/>
    </row>
    <row r="58400" spans="7:7">
      <c r="G58400" s="220"/>
    </row>
    <row r="58401" spans="7:7">
      <c r="G58401" s="220"/>
    </row>
    <row r="58402" spans="7:7">
      <c r="G58402" s="220"/>
    </row>
    <row r="58403" spans="7:7">
      <c r="G58403" s="220"/>
    </row>
    <row r="58404" spans="7:7">
      <c r="G58404" s="220"/>
    </row>
    <row r="58405" spans="7:7">
      <c r="G58405" s="220"/>
    </row>
    <row r="58406" spans="7:7">
      <c r="G58406" s="220"/>
    </row>
    <row r="58407" spans="7:7">
      <c r="G58407" s="220"/>
    </row>
    <row r="58408" spans="7:7">
      <c r="G58408" s="220"/>
    </row>
    <row r="58409" spans="7:7">
      <c r="G58409" s="220"/>
    </row>
    <row r="58410" spans="7:7">
      <c r="G58410" s="220"/>
    </row>
    <row r="58411" spans="7:7">
      <c r="G58411" s="220"/>
    </row>
    <row r="58412" spans="7:7">
      <c r="G58412" s="220"/>
    </row>
    <row r="58413" spans="7:7">
      <c r="G58413" s="220"/>
    </row>
    <row r="58414" spans="7:7">
      <c r="G58414" s="220"/>
    </row>
    <row r="58415" spans="7:7">
      <c r="G58415" s="220"/>
    </row>
    <row r="58416" spans="7:7">
      <c r="G58416" s="220"/>
    </row>
    <row r="58417" spans="7:7">
      <c r="G58417" s="220"/>
    </row>
    <row r="58418" spans="7:7">
      <c r="G58418" s="220"/>
    </row>
    <row r="58419" spans="7:7">
      <c r="G58419" s="220"/>
    </row>
    <row r="58420" spans="7:7">
      <c r="G58420" s="220"/>
    </row>
    <row r="58421" spans="7:7">
      <c r="G58421" s="220"/>
    </row>
    <row r="58422" spans="7:7">
      <c r="G58422" s="220"/>
    </row>
    <row r="58423" spans="7:7">
      <c r="G58423" s="220"/>
    </row>
    <row r="58424" spans="7:7">
      <c r="G58424" s="220"/>
    </row>
    <row r="58425" spans="7:7">
      <c r="G58425" s="220"/>
    </row>
    <row r="58426" spans="7:7">
      <c r="G58426" s="220"/>
    </row>
    <row r="58427" spans="7:7">
      <c r="G58427" s="220"/>
    </row>
    <row r="58428" spans="7:7">
      <c r="G58428" s="220"/>
    </row>
    <row r="58429" spans="7:7">
      <c r="G58429" s="220"/>
    </row>
    <row r="58430" spans="7:7">
      <c r="G58430" s="220"/>
    </row>
    <row r="58431" spans="7:7">
      <c r="G58431" s="220"/>
    </row>
    <row r="58432" spans="7:7">
      <c r="G58432" s="220"/>
    </row>
    <row r="58433" spans="7:7">
      <c r="G58433" s="220"/>
    </row>
    <row r="58434" spans="7:7">
      <c r="G58434" s="220"/>
    </row>
    <row r="58435" spans="7:7">
      <c r="G58435" s="220"/>
    </row>
    <row r="58436" spans="7:7">
      <c r="G58436" s="220"/>
    </row>
    <row r="58437" spans="7:7">
      <c r="G58437" s="220"/>
    </row>
    <row r="58438" spans="7:7">
      <c r="G58438" s="220"/>
    </row>
    <row r="58439" spans="7:7">
      <c r="G58439" s="220"/>
    </row>
    <row r="58440" spans="7:7">
      <c r="G58440" s="220"/>
    </row>
    <row r="58441" spans="7:7">
      <c r="G58441" s="220"/>
    </row>
    <row r="58442" spans="7:7">
      <c r="G58442" s="220"/>
    </row>
    <row r="58443" spans="7:7">
      <c r="G58443" s="220"/>
    </row>
    <row r="58444" spans="7:7">
      <c r="G58444" s="220"/>
    </row>
    <row r="58445" spans="7:7">
      <c r="G58445" s="220"/>
    </row>
    <row r="58446" spans="7:7">
      <c r="G58446" s="220"/>
    </row>
    <row r="58447" spans="7:7">
      <c r="G58447" s="220"/>
    </row>
    <row r="58448" spans="7:7">
      <c r="G58448" s="220"/>
    </row>
    <row r="58449" spans="7:7">
      <c r="G58449" s="220"/>
    </row>
    <row r="58450" spans="7:7">
      <c r="G58450" s="220"/>
    </row>
    <row r="58451" spans="7:7">
      <c r="G58451" s="220"/>
    </row>
    <row r="58452" spans="7:7">
      <c r="G58452" s="220"/>
    </row>
    <row r="58453" spans="7:7">
      <c r="G58453" s="220"/>
    </row>
    <row r="58454" spans="7:7">
      <c r="G58454" s="220"/>
    </row>
    <row r="58455" spans="7:7">
      <c r="G58455" s="220"/>
    </row>
    <row r="58456" spans="7:7">
      <c r="G58456" s="220"/>
    </row>
    <row r="58457" spans="7:7">
      <c r="G58457" s="220"/>
    </row>
    <row r="58458" spans="7:7">
      <c r="G58458" s="220"/>
    </row>
    <row r="58459" spans="7:7">
      <c r="G58459" s="220"/>
    </row>
    <row r="58460" spans="7:7">
      <c r="G58460" s="220"/>
    </row>
    <row r="58461" spans="7:7">
      <c r="G58461" s="220"/>
    </row>
    <row r="58462" spans="7:7">
      <c r="G58462" s="220"/>
    </row>
    <row r="58463" spans="7:7">
      <c r="G58463" s="220"/>
    </row>
    <row r="58464" spans="7:7">
      <c r="G58464" s="220"/>
    </row>
    <row r="58465" spans="7:7">
      <c r="G58465" s="220"/>
    </row>
    <row r="58466" spans="7:7">
      <c r="G58466" s="220"/>
    </row>
    <row r="58467" spans="7:7">
      <c r="G58467" s="220"/>
    </row>
    <row r="58468" spans="7:7">
      <c r="G58468" s="220"/>
    </row>
    <row r="58469" spans="7:7">
      <c r="G58469" s="220"/>
    </row>
    <row r="58470" spans="7:7">
      <c r="G58470" s="220"/>
    </row>
    <row r="58471" spans="7:7">
      <c r="G58471" s="220"/>
    </row>
    <row r="58472" spans="7:7">
      <c r="G58472" s="220"/>
    </row>
    <row r="58473" spans="7:7">
      <c r="G58473" s="220"/>
    </row>
    <row r="58474" spans="7:7">
      <c r="G58474" s="220"/>
    </row>
    <row r="58475" spans="7:7">
      <c r="G58475" s="220"/>
    </row>
    <row r="58476" spans="7:7">
      <c r="G58476" s="220"/>
    </row>
    <row r="58477" spans="7:7">
      <c r="G58477" s="220"/>
    </row>
    <row r="58478" spans="7:7">
      <c r="G58478" s="220"/>
    </row>
    <row r="58479" spans="7:7">
      <c r="G58479" s="220"/>
    </row>
    <row r="58480" spans="7:7">
      <c r="G58480" s="220"/>
    </row>
    <row r="58481" spans="7:7">
      <c r="G58481" s="220"/>
    </row>
    <row r="58482" spans="7:7">
      <c r="G58482" s="220"/>
    </row>
    <row r="58483" spans="7:7">
      <c r="G58483" s="220"/>
    </row>
    <row r="58484" spans="7:7">
      <c r="G58484" s="220"/>
    </row>
    <row r="58485" spans="7:7">
      <c r="G58485" s="220"/>
    </row>
    <row r="58486" spans="7:7">
      <c r="G58486" s="220"/>
    </row>
    <row r="58487" spans="7:7">
      <c r="G58487" s="220"/>
    </row>
    <row r="58488" spans="7:7">
      <c r="G58488" s="220"/>
    </row>
    <row r="58489" spans="7:7">
      <c r="G58489" s="220"/>
    </row>
    <row r="58490" spans="7:7">
      <c r="G58490" s="220"/>
    </row>
    <row r="58491" spans="7:7">
      <c r="G58491" s="220"/>
    </row>
    <row r="58492" spans="7:7">
      <c r="G58492" s="220"/>
    </row>
    <row r="58493" spans="7:7">
      <c r="G58493" s="220"/>
    </row>
    <row r="58494" spans="7:7">
      <c r="G58494" s="220"/>
    </row>
    <row r="58495" spans="7:7">
      <c r="G58495" s="220"/>
    </row>
    <row r="58496" spans="7:7">
      <c r="G58496" s="220"/>
    </row>
    <row r="58497" spans="7:7">
      <c r="G58497" s="220"/>
    </row>
    <row r="58498" spans="7:7">
      <c r="G58498" s="220"/>
    </row>
    <row r="58499" spans="7:7">
      <c r="G58499" s="220"/>
    </row>
    <row r="58500" spans="7:7">
      <c r="G58500" s="220"/>
    </row>
    <row r="58501" spans="7:7">
      <c r="G58501" s="220"/>
    </row>
    <row r="58502" spans="7:7">
      <c r="G58502" s="220"/>
    </row>
    <row r="58503" spans="7:7">
      <c r="G58503" s="220"/>
    </row>
    <row r="58504" spans="7:7">
      <c r="G58504" s="220"/>
    </row>
    <row r="58505" spans="7:7">
      <c r="G58505" s="220"/>
    </row>
    <row r="58506" spans="7:7">
      <c r="G58506" s="220"/>
    </row>
    <row r="58507" spans="7:7">
      <c r="G58507" s="220"/>
    </row>
    <row r="58508" spans="7:7">
      <c r="G58508" s="220"/>
    </row>
    <row r="58509" spans="7:7">
      <c r="G58509" s="220"/>
    </row>
    <row r="58510" spans="7:7">
      <c r="G58510" s="220"/>
    </row>
    <row r="58511" spans="7:7">
      <c r="G58511" s="220"/>
    </row>
    <row r="58512" spans="7:7">
      <c r="G58512" s="220"/>
    </row>
    <row r="58513" spans="7:7">
      <c r="G58513" s="220"/>
    </row>
    <row r="58514" spans="7:7">
      <c r="G58514" s="220"/>
    </row>
    <row r="58515" spans="7:7">
      <c r="G58515" s="220"/>
    </row>
    <row r="58516" spans="7:7">
      <c r="G58516" s="220"/>
    </row>
    <row r="58517" spans="7:7">
      <c r="G58517" s="220"/>
    </row>
    <row r="58518" spans="7:7">
      <c r="G58518" s="220"/>
    </row>
    <row r="58519" spans="7:7">
      <c r="G58519" s="220"/>
    </row>
    <row r="58520" spans="7:7">
      <c r="G58520" s="220"/>
    </row>
    <row r="58521" spans="7:7">
      <c r="G58521" s="220"/>
    </row>
    <row r="58522" spans="7:7">
      <c r="G58522" s="220"/>
    </row>
    <row r="58523" spans="7:7">
      <c r="G58523" s="220"/>
    </row>
    <row r="58524" spans="7:7">
      <c r="G58524" s="220"/>
    </row>
    <row r="58525" spans="7:7">
      <c r="G58525" s="220"/>
    </row>
    <row r="58526" spans="7:7">
      <c r="G58526" s="220"/>
    </row>
    <row r="58527" spans="7:7">
      <c r="G58527" s="220"/>
    </row>
    <row r="58528" spans="7:7">
      <c r="G58528" s="220"/>
    </row>
    <row r="58529" spans="7:7">
      <c r="G58529" s="220"/>
    </row>
    <row r="58530" spans="7:7">
      <c r="G58530" s="220"/>
    </row>
    <row r="58531" spans="7:7">
      <c r="G58531" s="220"/>
    </row>
    <row r="58532" spans="7:7">
      <c r="G58532" s="220"/>
    </row>
    <row r="58533" spans="7:7">
      <c r="G58533" s="220"/>
    </row>
    <row r="58534" spans="7:7">
      <c r="G58534" s="220"/>
    </row>
    <row r="58535" spans="7:7">
      <c r="G58535" s="220"/>
    </row>
    <row r="58536" spans="7:7">
      <c r="G58536" s="220"/>
    </row>
    <row r="58537" spans="7:7">
      <c r="G58537" s="220"/>
    </row>
    <row r="58538" spans="7:7">
      <c r="G58538" s="220"/>
    </row>
    <row r="58539" spans="7:7">
      <c r="G58539" s="220"/>
    </row>
    <row r="58540" spans="7:7">
      <c r="G58540" s="220"/>
    </row>
    <row r="58541" spans="7:7">
      <c r="G58541" s="220"/>
    </row>
    <row r="58542" spans="7:7">
      <c r="G58542" s="220"/>
    </row>
    <row r="58543" spans="7:7">
      <c r="G58543" s="220"/>
    </row>
    <row r="58544" spans="7:7">
      <c r="G58544" s="220"/>
    </row>
    <row r="58545" spans="7:7">
      <c r="G58545" s="220"/>
    </row>
    <row r="58546" spans="7:7">
      <c r="G58546" s="220"/>
    </row>
    <row r="58547" spans="7:7">
      <c r="G58547" s="220"/>
    </row>
    <row r="58548" spans="7:7">
      <c r="G58548" s="220"/>
    </row>
    <row r="58549" spans="7:7">
      <c r="G58549" s="220"/>
    </row>
    <row r="58550" spans="7:7">
      <c r="G58550" s="220"/>
    </row>
    <row r="58551" spans="7:7">
      <c r="G58551" s="220"/>
    </row>
    <row r="58552" spans="7:7">
      <c r="G58552" s="220"/>
    </row>
    <row r="58553" spans="7:7">
      <c r="G58553" s="220"/>
    </row>
    <row r="58554" spans="7:7">
      <c r="G58554" s="220"/>
    </row>
    <row r="58555" spans="7:7">
      <c r="G58555" s="220"/>
    </row>
    <row r="58556" spans="7:7">
      <c r="G58556" s="220"/>
    </row>
    <row r="58557" spans="7:7">
      <c r="G58557" s="220"/>
    </row>
    <row r="58558" spans="7:7">
      <c r="G58558" s="220"/>
    </row>
    <row r="58559" spans="7:7">
      <c r="G58559" s="220"/>
    </row>
    <row r="58560" spans="7:7">
      <c r="G58560" s="220"/>
    </row>
    <row r="58561" spans="7:7">
      <c r="G58561" s="220"/>
    </row>
    <row r="58562" spans="7:7">
      <c r="G58562" s="220"/>
    </row>
    <row r="58563" spans="7:7">
      <c r="G58563" s="220"/>
    </row>
    <row r="58564" spans="7:7">
      <c r="G58564" s="220"/>
    </row>
    <row r="58565" spans="7:7">
      <c r="G58565" s="220"/>
    </row>
    <row r="58566" spans="7:7">
      <c r="G58566" s="220"/>
    </row>
    <row r="58567" spans="7:7">
      <c r="G58567" s="220"/>
    </row>
    <row r="58568" spans="7:7">
      <c r="G58568" s="220"/>
    </row>
    <row r="58569" spans="7:7">
      <c r="G58569" s="220"/>
    </row>
    <row r="58570" spans="7:7">
      <c r="G58570" s="220"/>
    </row>
    <row r="58571" spans="7:7">
      <c r="G58571" s="220"/>
    </row>
    <row r="58572" spans="7:7">
      <c r="G58572" s="220"/>
    </row>
    <row r="58573" spans="7:7">
      <c r="G58573" s="220"/>
    </row>
    <row r="58574" spans="7:7">
      <c r="G58574" s="220"/>
    </row>
    <row r="58575" spans="7:7">
      <c r="G58575" s="220"/>
    </row>
    <row r="58576" spans="7:7">
      <c r="G58576" s="220"/>
    </row>
    <row r="58577" spans="7:7">
      <c r="G58577" s="220"/>
    </row>
    <row r="58578" spans="7:7">
      <c r="G58578" s="220"/>
    </row>
    <row r="58579" spans="7:7">
      <c r="G58579" s="220"/>
    </row>
    <row r="58580" spans="7:7">
      <c r="G58580" s="220"/>
    </row>
    <row r="58581" spans="7:7">
      <c r="G58581" s="220"/>
    </row>
    <row r="58582" spans="7:7">
      <c r="G58582" s="220"/>
    </row>
    <row r="58583" spans="7:7">
      <c r="G58583" s="220"/>
    </row>
    <row r="58584" spans="7:7">
      <c r="G58584" s="220"/>
    </row>
    <row r="58585" spans="7:7">
      <c r="G58585" s="220"/>
    </row>
    <row r="58586" spans="7:7">
      <c r="G58586" s="220"/>
    </row>
    <row r="58587" spans="7:7">
      <c r="G58587" s="220"/>
    </row>
    <row r="58588" spans="7:7">
      <c r="G58588" s="220"/>
    </row>
    <row r="58589" spans="7:7">
      <c r="G58589" s="220"/>
    </row>
    <row r="58590" spans="7:7">
      <c r="G58590" s="220"/>
    </row>
    <row r="58591" spans="7:7">
      <c r="G58591" s="220"/>
    </row>
    <row r="58592" spans="7:7">
      <c r="G58592" s="220"/>
    </row>
    <row r="58593" spans="7:7">
      <c r="G58593" s="220"/>
    </row>
    <row r="58594" spans="7:7">
      <c r="G58594" s="220"/>
    </row>
    <row r="58595" spans="7:7">
      <c r="G58595" s="220"/>
    </row>
    <row r="58596" spans="7:7">
      <c r="G58596" s="220"/>
    </row>
    <row r="58597" spans="7:7">
      <c r="G58597" s="220"/>
    </row>
    <row r="58598" spans="7:7">
      <c r="G58598" s="220"/>
    </row>
    <row r="58599" spans="7:7">
      <c r="G58599" s="220"/>
    </row>
    <row r="58600" spans="7:7">
      <c r="G58600" s="220"/>
    </row>
    <row r="58601" spans="7:7">
      <c r="G58601" s="220"/>
    </row>
    <row r="58602" spans="7:7">
      <c r="G58602" s="220"/>
    </row>
    <row r="58603" spans="7:7">
      <c r="G58603" s="220"/>
    </row>
    <row r="58604" spans="7:7">
      <c r="G58604" s="220"/>
    </row>
    <row r="58605" spans="7:7">
      <c r="G58605" s="220"/>
    </row>
    <row r="58606" spans="7:7">
      <c r="G58606" s="220"/>
    </row>
    <row r="58607" spans="7:7">
      <c r="G58607" s="220"/>
    </row>
    <row r="58608" spans="7:7">
      <c r="G58608" s="220"/>
    </row>
    <row r="58609" spans="7:7">
      <c r="G58609" s="220"/>
    </row>
    <row r="58610" spans="7:7">
      <c r="G58610" s="220"/>
    </row>
    <row r="58611" spans="7:7">
      <c r="G58611" s="220"/>
    </row>
    <row r="58612" spans="7:7">
      <c r="G58612" s="220"/>
    </row>
    <row r="58613" spans="7:7">
      <c r="G58613" s="220"/>
    </row>
    <row r="58614" spans="7:7">
      <c r="G58614" s="220"/>
    </row>
    <row r="58615" spans="7:7">
      <c r="G58615" s="220"/>
    </row>
    <row r="58616" spans="7:7">
      <c r="G58616" s="220"/>
    </row>
    <row r="58617" spans="7:7">
      <c r="G58617" s="220"/>
    </row>
    <row r="58618" spans="7:7">
      <c r="G58618" s="220"/>
    </row>
    <row r="58619" spans="7:7">
      <c r="G58619" s="220"/>
    </row>
    <row r="58620" spans="7:7">
      <c r="G58620" s="220"/>
    </row>
    <row r="58621" spans="7:7">
      <c r="G58621" s="220"/>
    </row>
    <row r="58622" spans="7:7">
      <c r="G58622" s="220"/>
    </row>
    <row r="58623" spans="7:7">
      <c r="G58623" s="220"/>
    </row>
    <row r="58624" spans="7:7">
      <c r="G58624" s="220"/>
    </row>
    <row r="58625" spans="7:7">
      <c r="G58625" s="220"/>
    </row>
    <row r="58626" spans="7:7">
      <c r="G58626" s="220"/>
    </row>
    <row r="58627" spans="7:7">
      <c r="G58627" s="220"/>
    </row>
    <row r="58628" spans="7:7">
      <c r="G58628" s="220"/>
    </row>
    <row r="58629" spans="7:7">
      <c r="G58629" s="220"/>
    </row>
    <row r="58630" spans="7:7">
      <c r="G58630" s="220"/>
    </row>
    <row r="58631" spans="7:7">
      <c r="G58631" s="220"/>
    </row>
    <row r="58632" spans="7:7">
      <c r="G58632" s="220"/>
    </row>
    <row r="58633" spans="7:7">
      <c r="G58633" s="220"/>
    </row>
    <row r="58634" spans="7:7">
      <c r="G58634" s="220"/>
    </row>
    <row r="58635" spans="7:7">
      <c r="G58635" s="220"/>
    </row>
    <row r="58636" spans="7:7">
      <c r="G58636" s="220"/>
    </row>
    <row r="58637" spans="7:7">
      <c r="G58637" s="220"/>
    </row>
    <row r="58638" spans="7:7">
      <c r="G58638" s="220"/>
    </row>
    <row r="58639" spans="7:7">
      <c r="G58639" s="220"/>
    </row>
    <row r="58640" spans="7:7">
      <c r="G58640" s="220"/>
    </row>
    <row r="58641" spans="7:7">
      <c r="G58641" s="220"/>
    </row>
    <row r="58642" spans="7:7">
      <c r="G58642" s="220"/>
    </row>
    <row r="58643" spans="7:7">
      <c r="G58643" s="220"/>
    </row>
    <row r="58644" spans="7:7">
      <c r="G58644" s="220"/>
    </row>
    <row r="58645" spans="7:7">
      <c r="G58645" s="220"/>
    </row>
    <row r="58646" spans="7:7">
      <c r="G58646" s="220"/>
    </row>
    <row r="58647" spans="7:7">
      <c r="G58647" s="220"/>
    </row>
    <row r="58648" spans="7:7">
      <c r="G58648" s="220"/>
    </row>
    <row r="58649" spans="7:7">
      <c r="G58649" s="220"/>
    </row>
    <row r="58650" spans="7:7">
      <c r="G58650" s="220"/>
    </row>
    <row r="58651" spans="7:7">
      <c r="G58651" s="220"/>
    </row>
    <row r="58652" spans="7:7">
      <c r="G58652" s="220"/>
    </row>
    <row r="58653" spans="7:7">
      <c r="G58653" s="220"/>
    </row>
    <row r="58654" spans="7:7">
      <c r="G58654" s="220"/>
    </row>
    <row r="58655" spans="7:7">
      <c r="G58655" s="220"/>
    </row>
    <row r="58656" spans="7:7">
      <c r="G58656" s="220"/>
    </row>
    <row r="58657" spans="7:7">
      <c r="G58657" s="220"/>
    </row>
    <row r="58658" spans="7:7">
      <c r="G58658" s="220"/>
    </row>
    <row r="58659" spans="7:7">
      <c r="G58659" s="220"/>
    </row>
    <row r="58660" spans="7:7">
      <c r="G58660" s="220"/>
    </row>
    <row r="58661" spans="7:7">
      <c r="G58661" s="220"/>
    </row>
    <row r="58662" spans="7:7">
      <c r="G58662" s="220"/>
    </row>
    <row r="58663" spans="7:7">
      <c r="G58663" s="220"/>
    </row>
    <row r="58664" spans="7:7">
      <c r="G58664" s="220"/>
    </row>
    <row r="58665" spans="7:7">
      <c r="G58665" s="220"/>
    </row>
    <row r="58666" spans="7:7">
      <c r="G58666" s="220"/>
    </row>
    <row r="58667" spans="7:7">
      <c r="G58667" s="220"/>
    </row>
    <row r="58668" spans="7:7">
      <c r="G58668" s="220"/>
    </row>
    <row r="58669" spans="7:7">
      <c r="G58669" s="220"/>
    </row>
    <row r="58670" spans="7:7">
      <c r="G58670" s="220"/>
    </row>
    <row r="58671" spans="7:7">
      <c r="G58671" s="220"/>
    </row>
    <row r="58672" spans="7:7">
      <c r="G58672" s="220"/>
    </row>
    <row r="58673" spans="7:7">
      <c r="G58673" s="220"/>
    </row>
    <row r="58674" spans="7:7">
      <c r="G58674" s="220"/>
    </row>
    <row r="58675" spans="7:7">
      <c r="G58675" s="220"/>
    </row>
    <row r="58676" spans="7:7">
      <c r="G58676" s="220"/>
    </row>
    <row r="58677" spans="7:7">
      <c r="G58677" s="220"/>
    </row>
    <row r="58678" spans="7:7">
      <c r="G58678" s="220"/>
    </row>
    <row r="58679" spans="7:7">
      <c r="G58679" s="220"/>
    </row>
    <row r="58680" spans="7:7">
      <c r="G58680" s="220"/>
    </row>
    <row r="58681" spans="7:7">
      <c r="G58681" s="220"/>
    </row>
    <row r="58682" spans="7:7">
      <c r="G58682" s="220"/>
    </row>
    <row r="58683" spans="7:7">
      <c r="G58683" s="220"/>
    </row>
    <row r="58684" spans="7:7">
      <c r="G58684" s="220"/>
    </row>
    <row r="58685" spans="7:7">
      <c r="G58685" s="220"/>
    </row>
    <row r="58686" spans="7:7">
      <c r="G58686" s="220"/>
    </row>
    <row r="58687" spans="7:7">
      <c r="G58687" s="220"/>
    </row>
    <row r="58688" spans="7:7">
      <c r="G58688" s="220"/>
    </row>
    <row r="58689" spans="7:7">
      <c r="G58689" s="220"/>
    </row>
    <row r="58690" spans="7:7">
      <c r="G58690" s="220"/>
    </row>
    <row r="58691" spans="7:7">
      <c r="G58691" s="220"/>
    </row>
    <row r="58692" spans="7:7">
      <c r="G58692" s="220"/>
    </row>
    <row r="58693" spans="7:7">
      <c r="G58693" s="220"/>
    </row>
    <row r="58694" spans="7:7">
      <c r="G58694" s="220"/>
    </row>
    <row r="58695" spans="7:7">
      <c r="G58695" s="220"/>
    </row>
    <row r="58696" spans="7:7">
      <c r="G58696" s="220"/>
    </row>
    <row r="58697" spans="7:7">
      <c r="G58697" s="220"/>
    </row>
    <row r="58698" spans="7:7">
      <c r="G58698" s="220"/>
    </row>
    <row r="58699" spans="7:7">
      <c r="G58699" s="220"/>
    </row>
    <row r="58700" spans="7:7">
      <c r="G58700" s="220"/>
    </row>
    <row r="58701" spans="7:7">
      <c r="G58701" s="220"/>
    </row>
    <row r="58702" spans="7:7">
      <c r="G58702" s="220"/>
    </row>
    <row r="58703" spans="7:7">
      <c r="G58703" s="220"/>
    </row>
    <row r="58704" spans="7:7">
      <c r="G58704" s="220"/>
    </row>
    <row r="58705" spans="7:7">
      <c r="G58705" s="220"/>
    </row>
    <row r="58706" spans="7:7">
      <c r="G58706" s="220"/>
    </row>
    <row r="58707" spans="7:7">
      <c r="G58707" s="220"/>
    </row>
    <row r="58708" spans="7:7">
      <c r="G58708" s="220"/>
    </row>
    <row r="58709" spans="7:7">
      <c r="G58709" s="220"/>
    </row>
    <row r="58710" spans="7:7">
      <c r="G58710" s="220"/>
    </row>
    <row r="58711" spans="7:7">
      <c r="G58711" s="220"/>
    </row>
    <row r="58712" spans="7:7">
      <c r="G58712" s="220"/>
    </row>
    <row r="58713" spans="7:7">
      <c r="G58713" s="220"/>
    </row>
    <row r="58714" spans="7:7">
      <c r="G58714" s="220"/>
    </row>
    <row r="58715" spans="7:7">
      <c r="G58715" s="220"/>
    </row>
    <row r="58716" spans="7:7">
      <c r="G58716" s="220"/>
    </row>
    <row r="58717" spans="7:7">
      <c r="G58717" s="220"/>
    </row>
    <row r="58718" spans="7:7">
      <c r="G58718" s="220"/>
    </row>
    <row r="58719" spans="7:7">
      <c r="G58719" s="220"/>
    </row>
    <row r="58720" spans="7:7">
      <c r="G58720" s="220"/>
    </row>
    <row r="58721" spans="7:7">
      <c r="G58721" s="220"/>
    </row>
    <row r="58722" spans="7:7">
      <c r="G58722" s="220"/>
    </row>
    <row r="58723" spans="7:7">
      <c r="G58723" s="220"/>
    </row>
    <row r="58724" spans="7:7">
      <c r="G58724" s="220"/>
    </row>
    <row r="58725" spans="7:7">
      <c r="G58725" s="220"/>
    </row>
    <row r="58726" spans="7:7">
      <c r="G58726" s="220"/>
    </row>
    <row r="58727" spans="7:7">
      <c r="G58727" s="220"/>
    </row>
    <row r="58728" spans="7:7">
      <c r="G58728" s="220"/>
    </row>
    <row r="58729" spans="7:7">
      <c r="G58729" s="220"/>
    </row>
    <row r="58730" spans="7:7">
      <c r="G58730" s="220"/>
    </row>
    <row r="58731" spans="7:7">
      <c r="G58731" s="220"/>
    </row>
    <row r="58732" spans="7:7">
      <c r="G58732" s="220"/>
    </row>
    <row r="58733" spans="7:7">
      <c r="G58733" s="220"/>
    </row>
    <row r="58734" spans="7:7">
      <c r="G58734" s="220"/>
    </row>
    <row r="58735" spans="7:7">
      <c r="G58735" s="220"/>
    </row>
    <row r="58736" spans="7:7">
      <c r="G58736" s="220"/>
    </row>
    <row r="58737" spans="7:7">
      <c r="G58737" s="220"/>
    </row>
    <row r="58738" spans="7:7">
      <c r="G58738" s="220"/>
    </row>
    <row r="58739" spans="7:7">
      <c r="G58739" s="220"/>
    </row>
    <row r="58740" spans="7:7">
      <c r="G58740" s="220"/>
    </row>
    <row r="58741" spans="7:7">
      <c r="G58741" s="220"/>
    </row>
    <row r="58742" spans="7:7">
      <c r="G58742" s="220"/>
    </row>
    <row r="58743" spans="7:7">
      <c r="G58743" s="220"/>
    </row>
    <row r="58744" spans="7:7">
      <c r="G58744" s="220"/>
    </row>
    <row r="58745" spans="7:7">
      <c r="G58745" s="220"/>
    </row>
    <row r="58746" spans="7:7">
      <c r="G58746" s="220"/>
    </row>
    <row r="58747" spans="7:7">
      <c r="G58747" s="220"/>
    </row>
    <row r="58748" spans="7:7">
      <c r="G58748" s="220"/>
    </row>
    <row r="58749" spans="7:7">
      <c r="G58749" s="220"/>
    </row>
    <row r="58750" spans="7:7">
      <c r="G58750" s="220"/>
    </row>
    <row r="58751" spans="7:7">
      <c r="G58751" s="220"/>
    </row>
    <row r="58752" spans="7:7">
      <c r="G58752" s="220"/>
    </row>
    <row r="58753" spans="7:7">
      <c r="G58753" s="220"/>
    </row>
    <row r="58754" spans="7:7">
      <c r="G58754" s="220"/>
    </row>
    <row r="58755" spans="7:7">
      <c r="G58755" s="220"/>
    </row>
    <row r="58756" spans="7:7">
      <c r="G58756" s="220"/>
    </row>
    <row r="58757" spans="7:7">
      <c r="G58757" s="220"/>
    </row>
    <row r="58758" spans="7:7">
      <c r="G58758" s="220"/>
    </row>
    <row r="58759" spans="7:7">
      <c r="G58759" s="220"/>
    </row>
    <row r="58760" spans="7:7">
      <c r="G58760" s="220"/>
    </row>
    <row r="58761" spans="7:7">
      <c r="G58761" s="220"/>
    </row>
    <row r="58762" spans="7:7">
      <c r="G58762" s="220"/>
    </row>
    <row r="58763" spans="7:7">
      <c r="G58763" s="220"/>
    </row>
    <row r="58764" spans="7:7">
      <c r="G58764" s="220"/>
    </row>
    <row r="58765" spans="7:7">
      <c r="G58765" s="220"/>
    </row>
    <row r="58766" spans="7:7">
      <c r="G58766" s="220"/>
    </row>
    <row r="58767" spans="7:7">
      <c r="G58767" s="220"/>
    </row>
    <row r="58768" spans="7:7">
      <c r="G58768" s="220"/>
    </row>
    <row r="58769" spans="7:7">
      <c r="G58769" s="220"/>
    </row>
    <row r="58770" spans="7:7">
      <c r="G58770" s="220"/>
    </row>
    <row r="58771" spans="7:7">
      <c r="G58771" s="220"/>
    </row>
    <row r="58772" spans="7:7">
      <c r="G58772" s="220"/>
    </row>
    <row r="58773" spans="7:7">
      <c r="G58773" s="220"/>
    </row>
    <row r="58774" spans="7:7">
      <c r="G58774" s="220"/>
    </row>
    <row r="58775" spans="7:7">
      <c r="G58775" s="220"/>
    </row>
    <row r="58776" spans="7:7">
      <c r="G58776" s="220"/>
    </row>
    <row r="58777" spans="7:7">
      <c r="G58777" s="220"/>
    </row>
    <row r="58778" spans="7:7">
      <c r="G58778" s="220"/>
    </row>
    <row r="58779" spans="7:7">
      <c r="G58779" s="220"/>
    </row>
    <row r="58780" spans="7:7">
      <c r="G58780" s="220"/>
    </row>
    <row r="58781" spans="7:7">
      <c r="G58781" s="220"/>
    </row>
    <row r="58782" spans="7:7">
      <c r="G58782" s="220"/>
    </row>
    <row r="58783" spans="7:7">
      <c r="G58783" s="220"/>
    </row>
    <row r="58784" spans="7:7">
      <c r="G58784" s="220"/>
    </row>
    <row r="58785" spans="7:7">
      <c r="G58785" s="220"/>
    </row>
    <row r="58786" spans="7:7">
      <c r="G58786" s="220"/>
    </row>
    <row r="58787" spans="7:7">
      <c r="G58787" s="220"/>
    </row>
    <row r="58788" spans="7:7">
      <c r="G58788" s="220"/>
    </row>
    <row r="58789" spans="7:7">
      <c r="G58789" s="220"/>
    </row>
    <row r="58790" spans="7:7">
      <c r="G58790" s="220"/>
    </row>
    <row r="58791" spans="7:7">
      <c r="G58791" s="220"/>
    </row>
    <row r="58792" spans="7:7">
      <c r="G58792" s="220"/>
    </row>
    <row r="58793" spans="7:7">
      <c r="G58793" s="220"/>
    </row>
    <row r="58794" spans="7:7">
      <c r="G58794" s="220"/>
    </row>
    <row r="58795" spans="7:7">
      <c r="G58795" s="220"/>
    </row>
    <row r="58796" spans="7:7">
      <c r="G58796" s="220"/>
    </row>
    <row r="58797" spans="7:7">
      <c r="G58797" s="220"/>
    </row>
    <row r="58798" spans="7:7">
      <c r="G58798" s="220"/>
    </row>
    <row r="58799" spans="7:7">
      <c r="G58799" s="220"/>
    </row>
    <row r="58800" spans="7:7">
      <c r="G58800" s="220"/>
    </row>
    <row r="58801" spans="7:7">
      <c r="G58801" s="220"/>
    </row>
    <row r="58802" spans="7:7">
      <c r="G58802" s="220"/>
    </row>
    <row r="58803" spans="7:7">
      <c r="G58803" s="220"/>
    </row>
    <row r="58804" spans="7:7">
      <c r="G58804" s="220"/>
    </row>
    <row r="58805" spans="7:7">
      <c r="G58805" s="220"/>
    </row>
    <row r="58806" spans="7:7">
      <c r="G58806" s="220"/>
    </row>
    <row r="58807" spans="7:7">
      <c r="G58807" s="220"/>
    </row>
    <row r="58808" spans="7:7">
      <c r="G58808" s="220"/>
    </row>
    <row r="58809" spans="7:7">
      <c r="G58809" s="220"/>
    </row>
    <row r="58810" spans="7:7">
      <c r="G58810" s="220"/>
    </row>
    <row r="58811" spans="7:7">
      <c r="G58811" s="220"/>
    </row>
    <row r="58812" spans="7:7">
      <c r="G58812" s="220"/>
    </row>
    <row r="58813" spans="7:7">
      <c r="G58813" s="220"/>
    </row>
    <row r="58814" spans="7:7">
      <c r="G58814" s="220"/>
    </row>
    <row r="58815" spans="7:7">
      <c r="G58815" s="220"/>
    </row>
    <row r="58816" spans="7:7">
      <c r="G58816" s="220"/>
    </row>
    <row r="58817" spans="7:7">
      <c r="G58817" s="220"/>
    </row>
    <row r="58818" spans="7:7">
      <c r="G58818" s="220"/>
    </row>
    <row r="58819" spans="7:7">
      <c r="G58819" s="220"/>
    </row>
    <row r="58820" spans="7:7">
      <c r="G58820" s="220"/>
    </row>
    <row r="58821" spans="7:7">
      <c r="G58821" s="220"/>
    </row>
    <row r="58822" spans="7:7">
      <c r="G58822" s="220"/>
    </row>
    <row r="58823" spans="7:7">
      <c r="G58823" s="220"/>
    </row>
    <row r="58824" spans="7:7">
      <c r="G58824" s="220"/>
    </row>
    <row r="58825" spans="7:7">
      <c r="G58825" s="220"/>
    </row>
    <row r="58826" spans="7:7">
      <c r="G58826" s="220"/>
    </row>
    <row r="58827" spans="7:7">
      <c r="G58827" s="220"/>
    </row>
    <row r="58828" spans="7:7">
      <c r="G58828" s="220"/>
    </row>
    <row r="58829" spans="7:7">
      <c r="G58829" s="220"/>
    </row>
    <row r="58830" spans="7:7">
      <c r="G58830" s="220"/>
    </row>
    <row r="58831" spans="7:7">
      <c r="G58831" s="220"/>
    </row>
    <row r="58832" spans="7:7">
      <c r="G58832" s="220"/>
    </row>
    <row r="58833" spans="7:7">
      <c r="G58833" s="220"/>
    </row>
    <row r="58834" spans="7:7">
      <c r="G58834" s="220"/>
    </row>
    <row r="58835" spans="7:7">
      <c r="G58835" s="220"/>
    </row>
    <row r="58836" spans="7:7">
      <c r="G58836" s="220"/>
    </row>
    <row r="58837" spans="7:7">
      <c r="G58837" s="220"/>
    </row>
    <row r="58838" spans="7:7">
      <c r="G58838" s="220"/>
    </row>
    <row r="58839" spans="7:7">
      <c r="G58839" s="220"/>
    </row>
    <row r="58840" spans="7:7">
      <c r="G58840" s="220"/>
    </row>
    <row r="58841" spans="7:7">
      <c r="G58841" s="220"/>
    </row>
    <row r="58842" spans="7:7">
      <c r="G58842" s="220"/>
    </row>
    <row r="58843" spans="7:7">
      <c r="G58843" s="220"/>
    </row>
    <row r="58844" spans="7:7">
      <c r="G58844" s="220"/>
    </row>
    <row r="58845" spans="7:7">
      <c r="G58845" s="220"/>
    </row>
    <row r="58846" spans="7:7">
      <c r="G58846" s="220"/>
    </row>
    <row r="58847" spans="7:7">
      <c r="G58847" s="220"/>
    </row>
    <row r="58848" spans="7:7">
      <c r="G58848" s="220"/>
    </row>
    <row r="58849" spans="7:7">
      <c r="G58849" s="220"/>
    </row>
    <row r="58850" spans="7:7">
      <c r="G58850" s="220"/>
    </row>
    <row r="58851" spans="7:7">
      <c r="G58851" s="220"/>
    </row>
    <row r="58852" spans="7:7">
      <c r="G58852" s="220"/>
    </row>
    <row r="58853" spans="7:7">
      <c r="G58853" s="220"/>
    </row>
    <row r="58854" spans="7:7">
      <c r="G58854" s="220"/>
    </row>
    <row r="58855" spans="7:7">
      <c r="G58855" s="220"/>
    </row>
    <row r="58856" spans="7:7">
      <c r="G58856" s="220"/>
    </row>
    <row r="58857" spans="7:7">
      <c r="G58857" s="220"/>
    </row>
    <row r="58858" spans="7:7">
      <c r="G58858" s="220"/>
    </row>
    <row r="58859" spans="7:7">
      <c r="G58859" s="220"/>
    </row>
    <row r="58860" spans="7:7">
      <c r="G58860" s="220"/>
    </row>
    <row r="58861" spans="7:7">
      <c r="G58861" s="220"/>
    </row>
    <row r="58862" spans="7:7">
      <c r="G58862" s="220"/>
    </row>
    <row r="58863" spans="7:7">
      <c r="G58863" s="220"/>
    </row>
    <row r="58864" spans="7:7">
      <c r="G58864" s="220"/>
    </row>
    <row r="58865" spans="7:7">
      <c r="G58865" s="220"/>
    </row>
    <row r="58866" spans="7:7">
      <c r="G58866" s="220"/>
    </row>
    <row r="58867" spans="7:7">
      <c r="G58867" s="220"/>
    </row>
    <row r="58868" spans="7:7">
      <c r="G58868" s="220"/>
    </row>
    <row r="58869" spans="7:7">
      <c r="G58869" s="220"/>
    </row>
    <row r="58870" spans="7:7">
      <c r="G58870" s="220"/>
    </row>
    <row r="58871" spans="7:7">
      <c r="G58871" s="220"/>
    </row>
    <row r="58872" spans="7:7">
      <c r="G58872" s="220"/>
    </row>
    <row r="58873" spans="7:7">
      <c r="G58873" s="220"/>
    </row>
    <row r="58874" spans="7:7">
      <c r="G58874" s="220"/>
    </row>
    <row r="58875" spans="7:7">
      <c r="G58875" s="220"/>
    </row>
    <row r="58876" spans="7:7">
      <c r="G58876" s="220"/>
    </row>
    <row r="58877" spans="7:7">
      <c r="G58877" s="220"/>
    </row>
    <row r="58878" spans="7:7">
      <c r="G58878" s="220"/>
    </row>
    <row r="58879" spans="7:7">
      <c r="G58879" s="220"/>
    </row>
    <row r="58880" spans="7:7">
      <c r="G58880" s="220"/>
    </row>
    <row r="58881" spans="7:7">
      <c r="G58881" s="220"/>
    </row>
    <row r="58882" spans="7:7">
      <c r="G58882" s="220"/>
    </row>
    <row r="58883" spans="7:7">
      <c r="G58883" s="220"/>
    </row>
    <row r="58884" spans="7:7">
      <c r="G58884" s="220"/>
    </row>
    <row r="58885" spans="7:7">
      <c r="G58885" s="220"/>
    </row>
    <row r="58886" spans="7:7">
      <c r="G58886" s="220"/>
    </row>
    <row r="58887" spans="7:7">
      <c r="G58887" s="220"/>
    </row>
    <row r="58888" spans="7:7">
      <c r="G58888" s="220"/>
    </row>
    <row r="58889" spans="7:7">
      <c r="G58889" s="220"/>
    </row>
    <row r="58890" spans="7:7">
      <c r="G58890" s="220"/>
    </row>
    <row r="58891" spans="7:7">
      <c r="G58891" s="220"/>
    </row>
    <row r="58892" spans="7:7">
      <c r="G58892" s="220"/>
    </row>
    <row r="58893" spans="7:7">
      <c r="G58893" s="220"/>
    </row>
    <row r="58894" spans="7:7">
      <c r="G58894" s="220"/>
    </row>
    <row r="58895" spans="7:7">
      <c r="G58895" s="220"/>
    </row>
    <row r="58896" spans="7:7">
      <c r="G58896" s="220"/>
    </row>
    <row r="58897" spans="7:7">
      <c r="G58897" s="220"/>
    </row>
    <row r="58898" spans="7:7">
      <c r="G58898" s="220"/>
    </row>
    <row r="58899" spans="7:7">
      <c r="G58899" s="220"/>
    </row>
    <row r="58900" spans="7:7">
      <c r="G58900" s="220"/>
    </row>
    <row r="58901" spans="7:7">
      <c r="G58901" s="220"/>
    </row>
    <row r="58902" spans="7:7">
      <c r="G58902" s="220"/>
    </row>
    <row r="58903" spans="7:7">
      <c r="G58903" s="220"/>
    </row>
    <row r="58904" spans="7:7">
      <c r="G58904" s="220"/>
    </row>
    <row r="58905" spans="7:7">
      <c r="G58905" s="220"/>
    </row>
    <row r="58906" spans="7:7">
      <c r="G58906" s="220"/>
    </row>
    <row r="58907" spans="7:7">
      <c r="G58907" s="220"/>
    </row>
    <row r="58908" spans="7:7">
      <c r="G58908" s="220"/>
    </row>
    <row r="58909" spans="7:7">
      <c r="G58909" s="220"/>
    </row>
    <row r="58910" spans="7:7">
      <c r="G58910" s="220"/>
    </row>
    <row r="58911" spans="7:7">
      <c r="G58911" s="220"/>
    </row>
    <row r="58912" spans="7:7">
      <c r="G58912" s="220"/>
    </row>
    <row r="58913" spans="7:7">
      <c r="G58913" s="220"/>
    </row>
    <row r="58914" spans="7:7">
      <c r="G58914" s="220"/>
    </row>
    <row r="58915" spans="7:7">
      <c r="G58915" s="220"/>
    </row>
    <row r="58916" spans="7:7">
      <c r="G58916" s="220"/>
    </row>
    <row r="58917" spans="7:7">
      <c r="G58917" s="220"/>
    </row>
    <row r="58918" spans="7:7">
      <c r="G58918" s="220"/>
    </row>
    <row r="58919" spans="7:7">
      <c r="G58919" s="220"/>
    </row>
    <row r="58920" spans="7:7">
      <c r="G58920" s="220"/>
    </row>
    <row r="58921" spans="7:7">
      <c r="G58921" s="220"/>
    </row>
    <row r="58922" spans="7:7">
      <c r="G58922" s="220"/>
    </row>
    <row r="58923" spans="7:7">
      <c r="G58923" s="220"/>
    </row>
    <row r="58924" spans="7:7">
      <c r="G58924" s="220"/>
    </row>
    <row r="58925" spans="7:7">
      <c r="G58925" s="220"/>
    </row>
    <row r="58926" spans="7:7">
      <c r="G58926" s="220"/>
    </row>
    <row r="58927" spans="7:7">
      <c r="G58927" s="220"/>
    </row>
    <row r="58928" spans="7:7">
      <c r="G58928" s="220"/>
    </row>
    <row r="58929" spans="7:7">
      <c r="G58929" s="220"/>
    </row>
    <row r="58930" spans="7:7">
      <c r="G58930" s="220"/>
    </row>
    <row r="58931" spans="7:7">
      <c r="G58931" s="220"/>
    </row>
    <row r="58932" spans="7:7">
      <c r="G58932" s="220"/>
    </row>
    <row r="58933" spans="7:7">
      <c r="G58933" s="220"/>
    </row>
    <row r="58934" spans="7:7">
      <c r="G58934" s="220"/>
    </row>
    <row r="58935" spans="7:7">
      <c r="G58935" s="220"/>
    </row>
    <row r="58936" spans="7:7">
      <c r="G58936" s="220"/>
    </row>
    <row r="58937" spans="7:7">
      <c r="G58937" s="220"/>
    </row>
    <row r="58938" spans="7:7">
      <c r="G58938" s="220"/>
    </row>
    <row r="58939" spans="7:7">
      <c r="G58939" s="220"/>
    </row>
    <row r="58940" spans="7:7">
      <c r="G58940" s="220"/>
    </row>
    <row r="58941" spans="7:7">
      <c r="G58941" s="220"/>
    </row>
    <row r="58942" spans="7:7">
      <c r="G58942" s="220"/>
    </row>
    <row r="58943" spans="7:7">
      <c r="G58943" s="220"/>
    </row>
    <row r="58944" spans="7:7">
      <c r="G58944" s="220"/>
    </row>
    <row r="58945" spans="7:7">
      <c r="G58945" s="220"/>
    </row>
    <row r="58946" spans="7:7">
      <c r="G58946" s="220"/>
    </row>
    <row r="58947" spans="7:7">
      <c r="G58947" s="220"/>
    </row>
    <row r="58948" spans="7:7">
      <c r="G58948" s="220"/>
    </row>
    <row r="58949" spans="7:7">
      <c r="G58949" s="220"/>
    </row>
    <row r="58950" spans="7:7">
      <c r="G58950" s="220"/>
    </row>
    <row r="58951" spans="7:7">
      <c r="G58951" s="220"/>
    </row>
    <row r="58952" spans="7:7">
      <c r="G58952" s="220"/>
    </row>
    <row r="58953" spans="7:7">
      <c r="G58953" s="220"/>
    </row>
    <row r="58954" spans="7:7">
      <c r="G58954" s="220"/>
    </row>
    <row r="58955" spans="7:7">
      <c r="G58955" s="220"/>
    </row>
    <row r="58956" spans="7:7">
      <c r="G58956" s="220"/>
    </row>
    <row r="58957" spans="7:7">
      <c r="G58957" s="220"/>
    </row>
    <row r="58958" spans="7:7">
      <c r="G58958" s="220"/>
    </row>
    <row r="58959" spans="7:7">
      <c r="G58959" s="220"/>
    </row>
    <row r="58960" spans="7:7">
      <c r="G58960" s="220"/>
    </row>
    <row r="58961" spans="7:7">
      <c r="G58961" s="220"/>
    </row>
    <row r="58962" spans="7:7">
      <c r="G58962" s="220"/>
    </row>
    <row r="58963" spans="7:7">
      <c r="G58963" s="220"/>
    </row>
    <row r="58964" spans="7:7">
      <c r="G58964" s="220"/>
    </row>
    <row r="58965" spans="7:7">
      <c r="G58965" s="220"/>
    </row>
    <row r="58966" spans="7:7">
      <c r="G58966" s="220"/>
    </row>
    <row r="58967" spans="7:7">
      <c r="G58967" s="220"/>
    </row>
    <row r="58968" spans="7:7">
      <c r="G58968" s="220"/>
    </row>
    <row r="58969" spans="7:7">
      <c r="G58969" s="220"/>
    </row>
    <row r="58970" spans="7:7">
      <c r="G58970" s="220"/>
    </row>
    <row r="58971" spans="7:7">
      <c r="G58971" s="220"/>
    </row>
    <row r="58972" spans="7:7">
      <c r="G58972" s="220"/>
    </row>
    <row r="58973" spans="7:7">
      <c r="G58973" s="220"/>
    </row>
    <row r="58974" spans="7:7">
      <c r="G58974" s="220"/>
    </row>
    <row r="58975" spans="7:7">
      <c r="G58975" s="220"/>
    </row>
    <row r="58976" spans="7:7">
      <c r="G58976" s="220"/>
    </row>
    <row r="58977" spans="7:7">
      <c r="G58977" s="220"/>
    </row>
    <row r="58978" spans="7:7">
      <c r="G58978" s="220"/>
    </row>
    <row r="58979" spans="7:7">
      <c r="G58979" s="220"/>
    </row>
    <row r="58980" spans="7:7">
      <c r="G58980" s="220"/>
    </row>
    <row r="58981" spans="7:7">
      <c r="G58981" s="220"/>
    </row>
    <row r="58982" spans="7:7">
      <c r="G58982" s="220"/>
    </row>
    <row r="58983" spans="7:7">
      <c r="G58983" s="220"/>
    </row>
    <row r="58984" spans="7:7">
      <c r="G58984" s="220"/>
    </row>
    <row r="58985" spans="7:7">
      <c r="G58985" s="220"/>
    </row>
    <row r="58986" spans="7:7">
      <c r="G58986" s="220"/>
    </row>
    <row r="58987" spans="7:7">
      <c r="G58987" s="220"/>
    </row>
    <row r="58988" spans="7:7">
      <c r="G58988" s="220"/>
    </row>
    <row r="58989" spans="7:7">
      <c r="G58989" s="220"/>
    </row>
    <row r="58990" spans="7:7">
      <c r="G58990" s="220"/>
    </row>
    <row r="58991" spans="7:7">
      <c r="G58991" s="220"/>
    </row>
    <row r="58992" spans="7:7">
      <c r="G58992" s="220"/>
    </row>
    <row r="58993" spans="7:7">
      <c r="G58993" s="220"/>
    </row>
    <row r="58994" spans="7:7">
      <c r="G58994" s="220"/>
    </row>
    <row r="58995" spans="7:7">
      <c r="G58995" s="220"/>
    </row>
    <row r="58996" spans="7:7">
      <c r="G58996" s="220"/>
    </row>
    <row r="58997" spans="7:7">
      <c r="G58997" s="220"/>
    </row>
    <row r="58998" spans="7:7">
      <c r="G58998" s="220"/>
    </row>
    <row r="58999" spans="7:7">
      <c r="G58999" s="220"/>
    </row>
    <row r="59000" spans="7:7">
      <c r="G59000" s="220"/>
    </row>
    <row r="59001" spans="7:7">
      <c r="G59001" s="220"/>
    </row>
    <row r="59002" spans="7:7">
      <c r="G59002" s="220"/>
    </row>
    <row r="59003" spans="7:7">
      <c r="G59003" s="220"/>
    </row>
    <row r="59004" spans="7:7">
      <c r="G59004" s="220"/>
    </row>
    <row r="59005" spans="7:7">
      <c r="G59005" s="220"/>
    </row>
    <row r="59006" spans="7:7">
      <c r="G59006" s="220"/>
    </row>
    <row r="59007" spans="7:7">
      <c r="G59007" s="220"/>
    </row>
    <row r="59008" spans="7:7">
      <c r="G59008" s="220"/>
    </row>
    <row r="59009" spans="7:7">
      <c r="G59009" s="220"/>
    </row>
    <row r="59010" spans="7:7">
      <c r="G59010" s="220"/>
    </row>
    <row r="59011" spans="7:7">
      <c r="G59011" s="220"/>
    </row>
    <row r="59012" spans="7:7">
      <c r="G59012" s="220"/>
    </row>
    <row r="59013" spans="7:7">
      <c r="G59013" s="220"/>
    </row>
    <row r="59014" spans="7:7">
      <c r="G59014" s="220"/>
    </row>
    <row r="59015" spans="7:7">
      <c r="G59015" s="220"/>
    </row>
    <row r="59016" spans="7:7">
      <c r="G59016" s="220"/>
    </row>
    <row r="59017" spans="7:7">
      <c r="G59017" s="220"/>
    </row>
    <row r="59018" spans="7:7">
      <c r="G59018" s="220"/>
    </row>
    <row r="59019" spans="7:7">
      <c r="G59019" s="220"/>
    </row>
    <row r="59020" spans="7:7">
      <c r="G59020" s="220"/>
    </row>
    <row r="59021" spans="7:7">
      <c r="G59021" s="220"/>
    </row>
    <row r="59022" spans="7:7">
      <c r="G59022" s="220"/>
    </row>
    <row r="59023" spans="7:7">
      <c r="G59023" s="220"/>
    </row>
    <row r="59024" spans="7:7">
      <c r="G59024" s="220"/>
    </row>
    <row r="59025" spans="7:7">
      <c r="G59025" s="220"/>
    </row>
    <row r="59026" spans="7:7">
      <c r="G59026" s="220"/>
    </row>
    <row r="59027" spans="7:7">
      <c r="G59027" s="220"/>
    </row>
    <row r="59028" spans="7:7">
      <c r="G59028" s="220"/>
    </row>
    <row r="59029" spans="7:7">
      <c r="G59029" s="220"/>
    </row>
    <row r="59030" spans="7:7">
      <c r="G59030" s="220"/>
    </row>
    <row r="59031" spans="7:7">
      <c r="G59031" s="220"/>
    </row>
    <row r="59032" spans="7:7">
      <c r="G59032" s="220"/>
    </row>
    <row r="59033" spans="7:7">
      <c r="G59033" s="220"/>
    </row>
    <row r="59034" spans="7:7">
      <c r="G59034" s="220"/>
    </row>
    <row r="59035" spans="7:7">
      <c r="G59035" s="220"/>
    </row>
    <row r="59036" spans="7:7">
      <c r="G59036" s="220"/>
    </row>
    <row r="59037" spans="7:7">
      <c r="G59037" s="220"/>
    </row>
    <row r="59038" spans="7:7">
      <c r="G59038" s="220"/>
    </row>
    <row r="59039" spans="7:7">
      <c r="G59039" s="220"/>
    </row>
    <row r="59040" spans="7:7">
      <c r="G59040" s="220"/>
    </row>
    <row r="59041" spans="7:7">
      <c r="G59041" s="220"/>
    </row>
    <row r="59042" spans="7:7">
      <c r="G59042" s="220"/>
    </row>
    <row r="59043" spans="7:7">
      <c r="G59043" s="220"/>
    </row>
    <row r="59044" spans="7:7">
      <c r="G59044" s="220"/>
    </row>
    <row r="59045" spans="7:7">
      <c r="G59045" s="220"/>
    </row>
    <row r="59046" spans="7:7">
      <c r="G59046" s="220"/>
    </row>
    <row r="59047" spans="7:7">
      <c r="G59047" s="220"/>
    </row>
    <row r="59048" spans="7:7">
      <c r="G59048" s="220"/>
    </row>
    <row r="59049" spans="7:7">
      <c r="G59049" s="220"/>
    </row>
    <row r="59050" spans="7:7">
      <c r="G59050" s="220"/>
    </row>
    <row r="59051" spans="7:7">
      <c r="G59051" s="220"/>
    </row>
    <row r="59052" spans="7:7">
      <c r="G59052" s="220"/>
    </row>
    <row r="59053" spans="7:7">
      <c r="G59053" s="220"/>
    </row>
    <row r="59054" spans="7:7">
      <c r="G59054" s="220"/>
    </row>
    <row r="59055" spans="7:7">
      <c r="G59055" s="220"/>
    </row>
    <row r="59056" spans="7:7">
      <c r="G59056" s="220"/>
    </row>
    <row r="59057" spans="7:7">
      <c r="G59057" s="220"/>
    </row>
    <row r="59058" spans="7:7">
      <c r="G59058" s="220"/>
    </row>
    <row r="59059" spans="7:7">
      <c r="G59059" s="220"/>
    </row>
    <row r="59060" spans="7:7">
      <c r="G59060" s="220"/>
    </row>
    <row r="59061" spans="7:7">
      <c r="G59061" s="220"/>
    </row>
    <row r="59062" spans="7:7">
      <c r="G59062" s="220"/>
    </row>
    <row r="59063" spans="7:7">
      <c r="G59063" s="220"/>
    </row>
    <row r="59064" spans="7:7">
      <c r="G59064" s="220"/>
    </row>
    <row r="59065" spans="7:7">
      <c r="G59065" s="220"/>
    </row>
    <row r="59066" spans="7:7">
      <c r="G59066" s="220"/>
    </row>
    <row r="59067" spans="7:7">
      <c r="G59067" s="220"/>
    </row>
    <row r="59068" spans="7:7">
      <c r="G59068" s="220"/>
    </row>
    <row r="59069" spans="7:7">
      <c r="G59069" s="220"/>
    </row>
    <row r="59070" spans="7:7">
      <c r="G59070" s="220"/>
    </row>
    <row r="59071" spans="7:7">
      <c r="G59071" s="220"/>
    </row>
    <row r="59072" spans="7:7">
      <c r="G59072" s="220"/>
    </row>
    <row r="59073" spans="7:7">
      <c r="G59073" s="220"/>
    </row>
    <row r="59074" spans="7:7">
      <c r="G59074" s="220"/>
    </row>
    <row r="59075" spans="7:7">
      <c r="G59075" s="220"/>
    </row>
    <row r="59076" spans="7:7">
      <c r="G59076" s="220"/>
    </row>
    <row r="59077" spans="7:7">
      <c r="G59077" s="220"/>
    </row>
    <row r="59078" spans="7:7">
      <c r="G59078" s="220"/>
    </row>
    <row r="59079" spans="7:7">
      <c r="G59079" s="220"/>
    </row>
    <row r="59080" spans="7:7">
      <c r="G59080" s="220"/>
    </row>
    <row r="59081" spans="7:7">
      <c r="G59081" s="220"/>
    </row>
    <row r="59082" spans="7:7">
      <c r="G59082" s="220"/>
    </row>
    <row r="59083" spans="7:7">
      <c r="G59083" s="220"/>
    </row>
    <row r="59084" spans="7:7">
      <c r="G59084" s="220"/>
    </row>
    <row r="59085" spans="7:7">
      <c r="G59085" s="220"/>
    </row>
    <row r="59086" spans="7:7">
      <c r="G59086" s="220"/>
    </row>
    <row r="59087" spans="7:7">
      <c r="G59087" s="220"/>
    </row>
    <row r="59088" spans="7:7">
      <c r="G59088" s="220"/>
    </row>
    <row r="59089" spans="7:7">
      <c r="G59089" s="220"/>
    </row>
    <row r="59090" spans="7:7">
      <c r="G59090" s="220"/>
    </row>
    <row r="59091" spans="7:7">
      <c r="G59091" s="220"/>
    </row>
    <row r="59092" spans="7:7">
      <c r="G59092" s="220"/>
    </row>
    <row r="59093" spans="7:7">
      <c r="G59093" s="220"/>
    </row>
    <row r="59094" spans="7:7">
      <c r="G59094" s="220"/>
    </row>
    <row r="59095" spans="7:7">
      <c r="G59095" s="220"/>
    </row>
    <row r="59096" spans="7:7">
      <c r="G59096" s="220"/>
    </row>
    <row r="59097" spans="7:7">
      <c r="G59097" s="220"/>
    </row>
    <row r="59098" spans="7:7">
      <c r="G59098" s="220"/>
    </row>
    <row r="59099" spans="7:7">
      <c r="G59099" s="220"/>
    </row>
    <row r="59100" spans="7:7">
      <c r="G59100" s="220"/>
    </row>
    <row r="59101" spans="7:7">
      <c r="G59101" s="220"/>
    </row>
    <row r="59102" spans="7:7">
      <c r="G59102" s="220"/>
    </row>
    <row r="59103" spans="7:7">
      <c r="G59103" s="220"/>
    </row>
    <row r="59104" spans="7:7">
      <c r="G59104" s="220"/>
    </row>
    <row r="59105" spans="7:7">
      <c r="G59105" s="220"/>
    </row>
    <row r="59106" spans="7:7">
      <c r="G59106" s="220"/>
    </row>
    <row r="59107" spans="7:7">
      <c r="G59107" s="220"/>
    </row>
    <row r="59108" spans="7:7">
      <c r="G59108" s="220"/>
    </row>
    <row r="59109" spans="7:7">
      <c r="G59109" s="220"/>
    </row>
    <row r="59110" spans="7:7">
      <c r="G59110" s="220"/>
    </row>
    <row r="59111" spans="7:7">
      <c r="G59111" s="220"/>
    </row>
    <row r="59112" spans="7:7">
      <c r="G59112" s="220"/>
    </row>
    <row r="59113" spans="7:7">
      <c r="G59113" s="220"/>
    </row>
    <row r="59114" spans="7:7">
      <c r="G59114" s="220"/>
    </row>
    <row r="59115" spans="7:7">
      <c r="G59115" s="220"/>
    </row>
    <row r="59116" spans="7:7">
      <c r="G59116" s="220"/>
    </row>
    <row r="59117" spans="7:7">
      <c r="G59117" s="220"/>
    </row>
    <row r="59118" spans="7:7">
      <c r="G59118" s="220"/>
    </row>
    <row r="59119" spans="7:7">
      <c r="G59119" s="220"/>
    </row>
    <row r="59120" spans="7:7">
      <c r="G59120" s="220"/>
    </row>
    <row r="59121" spans="7:7">
      <c r="G59121" s="220"/>
    </row>
    <row r="59122" spans="7:7">
      <c r="G59122" s="220"/>
    </row>
    <row r="59123" spans="7:7">
      <c r="G59123" s="220"/>
    </row>
    <row r="59124" spans="7:7">
      <c r="G59124" s="220"/>
    </row>
    <row r="59125" spans="7:7">
      <c r="G59125" s="220"/>
    </row>
    <row r="59126" spans="7:7">
      <c r="G59126" s="220"/>
    </row>
    <row r="59127" spans="7:7">
      <c r="G59127" s="220"/>
    </row>
    <row r="59128" spans="7:7">
      <c r="G59128" s="220"/>
    </row>
    <row r="59129" spans="7:7">
      <c r="G59129" s="220"/>
    </row>
    <row r="59130" spans="7:7">
      <c r="G59130" s="220"/>
    </row>
    <row r="59131" spans="7:7">
      <c r="G59131" s="220"/>
    </row>
    <row r="59132" spans="7:7">
      <c r="G59132" s="220"/>
    </row>
    <row r="59133" spans="7:7">
      <c r="G59133" s="220"/>
    </row>
    <row r="59134" spans="7:7">
      <c r="G59134" s="220"/>
    </row>
    <row r="59135" spans="7:7">
      <c r="G59135" s="220"/>
    </row>
    <row r="59136" spans="7:7">
      <c r="G59136" s="220"/>
    </row>
    <row r="59137" spans="7:7">
      <c r="G59137" s="220"/>
    </row>
    <row r="59138" spans="7:7">
      <c r="G59138" s="220"/>
    </row>
    <row r="59139" spans="7:7">
      <c r="G59139" s="220"/>
    </row>
    <row r="59140" spans="7:7">
      <c r="G59140" s="220"/>
    </row>
    <row r="59141" spans="7:7">
      <c r="G59141" s="220"/>
    </row>
    <row r="59142" spans="7:7">
      <c r="G59142" s="220"/>
    </row>
    <row r="59143" spans="7:7">
      <c r="G59143" s="220"/>
    </row>
    <row r="59144" spans="7:7">
      <c r="G59144" s="220"/>
    </row>
    <row r="59145" spans="7:7">
      <c r="G59145" s="220"/>
    </row>
    <row r="59146" spans="7:7">
      <c r="G59146" s="220"/>
    </row>
    <row r="59147" spans="7:7">
      <c r="G59147" s="220"/>
    </row>
    <row r="59148" spans="7:7">
      <c r="G59148" s="220"/>
    </row>
    <row r="59149" spans="7:7">
      <c r="G59149" s="220"/>
    </row>
    <row r="59150" spans="7:7">
      <c r="G59150" s="220"/>
    </row>
    <row r="59151" spans="7:7">
      <c r="G59151" s="220"/>
    </row>
    <row r="59152" spans="7:7">
      <c r="G59152" s="220"/>
    </row>
    <row r="59153" spans="7:7">
      <c r="G59153" s="220"/>
    </row>
    <row r="59154" spans="7:7">
      <c r="G59154" s="220"/>
    </row>
    <row r="59155" spans="7:7">
      <c r="G59155" s="220"/>
    </row>
    <row r="59156" spans="7:7">
      <c r="G59156" s="220"/>
    </row>
    <row r="59157" spans="7:7">
      <c r="G59157" s="220"/>
    </row>
    <row r="59158" spans="7:7">
      <c r="G59158" s="220"/>
    </row>
    <row r="59159" spans="7:7">
      <c r="G59159" s="220"/>
    </row>
    <row r="59160" spans="7:7">
      <c r="G59160" s="220"/>
    </row>
    <row r="59161" spans="7:7">
      <c r="G59161" s="220"/>
    </row>
    <row r="59162" spans="7:7">
      <c r="G59162" s="220"/>
    </row>
    <row r="59163" spans="7:7">
      <c r="G59163" s="220"/>
    </row>
    <row r="59164" spans="7:7">
      <c r="G59164" s="220"/>
    </row>
    <row r="59165" spans="7:7">
      <c r="G59165" s="220"/>
    </row>
    <row r="59166" spans="7:7">
      <c r="G59166" s="220"/>
    </row>
    <row r="59167" spans="7:7">
      <c r="G59167" s="220"/>
    </row>
    <row r="59168" spans="7:7">
      <c r="G59168" s="220"/>
    </row>
    <row r="59169" spans="7:7">
      <c r="G59169" s="220"/>
    </row>
    <row r="59170" spans="7:7">
      <c r="G59170" s="220"/>
    </row>
    <row r="59171" spans="7:7">
      <c r="G59171" s="220"/>
    </row>
    <row r="59172" spans="7:7">
      <c r="G59172" s="220"/>
    </row>
    <row r="59173" spans="7:7">
      <c r="G59173" s="220"/>
    </row>
    <row r="59174" spans="7:7">
      <c r="G59174" s="220"/>
    </row>
    <row r="59175" spans="7:7">
      <c r="G59175" s="220"/>
    </row>
    <row r="59176" spans="7:7">
      <c r="G59176" s="220"/>
    </row>
    <row r="59177" spans="7:7">
      <c r="G59177" s="220"/>
    </row>
    <row r="59178" spans="7:7">
      <c r="G59178" s="220"/>
    </row>
    <row r="59179" spans="7:7">
      <c r="G59179" s="220"/>
    </row>
    <row r="59180" spans="7:7">
      <c r="G59180" s="220"/>
    </row>
    <row r="59181" spans="7:7">
      <c r="G59181" s="220"/>
    </row>
    <row r="59182" spans="7:7">
      <c r="G59182" s="220"/>
    </row>
    <row r="59183" spans="7:7">
      <c r="G59183" s="220"/>
    </row>
    <row r="59184" spans="7:7">
      <c r="G59184" s="220"/>
    </row>
    <row r="59185" spans="7:7">
      <c r="G59185" s="220"/>
    </row>
    <row r="59186" spans="7:7">
      <c r="G59186" s="220"/>
    </row>
    <row r="59187" spans="7:7">
      <c r="G59187" s="220"/>
    </row>
    <row r="59188" spans="7:7">
      <c r="G59188" s="220"/>
    </row>
    <row r="59189" spans="7:7">
      <c r="G59189" s="220"/>
    </row>
    <row r="59190" spans="7:7">
      <c r="G59190" s="220"/>
    </row>
    <row r="59191" spans="7:7">
      <c r="G59191" s="220"/>
    </row>
    <row r="59192" spans="7:7">
      <c r="G59192" s="220"/>
    </row>
    <row r="59193" spans="7:7">
      <c r="G59193" s="220"/>
    </row>
    <row r="59194" spans="7:7">
      <c r="G59194" s="220"/>
    </row>
    <row r="59195" spans="7:7">
      <c r="G59195" s="220"/>
    </row>
    <row r="59196" spans="7:7">
      <c r="G59196" s="220"/>
    </row>
    <row r="59197" spans="7:7">
      <c r="G59197" s="220"/>
    </row>
    <row r="59198" spans="7:7">
      <c r="G59198" s="220"/>
    </row>
    <row r="59199" spans="7:7">
      <c r="G59199" s="220"/>
    </row>
    <row r="59200" spans="7:7">
      <c r="G59200" s="220"/>
    </row>
    <row r="59201" spans="7:7">
      <c r="G59201" s="220"/>
    </row>
    <row r="59202" spans="7:7">
      <c r="G59202" s="220"/>
    </row>
    <row r="59203" spans="7:7">
      <c r="G59203" s="220"/>
    </row>
    <row r="59204" spans="7:7">
      <c r="G59204" s="220"/>
    </row>
    <row r="59205" spans="7:7">
      <c r="G59205" s="220"/>
    </row>
    <row r="59206" spans="7:7">
      <c r="G59206" s="220"/>
    </row>
    <row r="59207" spans="7:7">
      <c r="G59207" s="220"/>
    </row>
    <row r="59208" spans="7:7">
      <c r="G59208" s="220"/>
    </row>
    <row r="59209" spans="7:7">
      <c r="G59209" s="220"/>
    </row>
    <row r="59210" spans="7:7">
      <c r="G59210" s="220"/>
    </row>
    <row r="59211" spans="7:7">
      <c r="G59211" s="220"/>
    </row>
    <row r="59212" spans="7:7">
      <c r="G59212" s="220"/>
    </row>
    <row r="59213" spans="7:7">
      <c r="G59213" s="220"/>
    </row>
    <row r="59214" spans="7:7">
      <c r="G59214" s="220"/>
    </row>
    <row r="59215" spans="7:7">
      <c r="G59215" s="220"/>
    </row>
    <row r="59216" spans="7:7">
      <c r="G59216" s="220"/>
    </row>
    <row r="59217" spans="7:7">
      <c r="G59217" s="220"/>
    </row>
    <row r="59218" spans="7:7">
      <c r="G59218" s="220"/>
    </row>
    <row r="59219" spans="7:7">
      <c r="G59219" s="220"/>
    </row>
    <row r="59220" spans="7:7">
      <c r="G59220" s="220"/>
    </row>
    <row r="59221" spans="7:7">
      <c r="G59221" s="220"/>
    </row>
    <row r="59222" spans="7:7">
      <c r="G59222" s="220"/>
    </row>
    <row r="59223" spans="7:7">
      <c r="G59223" s="220"/>
    </row>
    <row r="59224" spans="7:7">
      <c r="G59224" s="220"/>
    </row>
    <row r="59225" spans="7:7">
      <c r="G59225" s="220"/>
    </row>
    <row r="59226" spans="7:7">
      <c r="G59226" s="220"/>
    </row>
    <row r="59227" spans="7:7">
      <c r="G59227" s="220"/>
    </row>
    <row r="59228" spans="7:7">
      <c r="G59228" s="220"/>
    </row>
    <row r="59229" spans="7:7">
      <c r="G59229" s="220"/>
    </row>
    <row r="59230" spans="7:7">
      <c r="G59230" s="220"/>
    </row>
    <row r="59231" spans="7:7">
      <c r="G59231" s="220"/>
    </row>
    <row r="59232" spans="7:7">
      <c r="G59232" s="220"/>
    </row>
    <row r="59233" spans="7:7">
      <c r="G59233" s="220"/>
    </row>
    <row r="59234" spans="7:7">
      <c r="G59234" s="220"/>
    </row>
    <row r="59235" spans="7:7">
      <c r="G59235" s="220"/>
    </row>
    <row r="59236" spans="7:7">
      <c r="G59236" s="220"/>
    </row>
    <row r="59237" spans="7:7">
      <c r="G59237" s="220"/>
    </row>
    <row r="59238" spans="7:7">
      <c r="G59238" s="220"/>
    </row>
    <row r="59239" spans="7:7">
      <c r="G59239" s="220"/>
    </row>
    <row r="59240" spans="7:7">
      <c r="G59240" s="220"/>
    </row>
    <row r="59241" spans="7:7">
      <c r="G59241" s="220"/>
    </row>
    <row r="59242" spans="7:7">
      <c r="G59242" s="220"/>
    </row>
    <row r="59243" spans="7:7">
      <c r="G59243" s="220"/>
    </row>
    <row r="59244" spans="7:7">
      <c r="G59244" s="220"/>
    </row>
    <row r="59245" spans="7:7">
      <c r="G59245" s="220"/>
    </row>
    <row r="59246" spans="7:7">
      <c r="G59246" s="220"/>
    </row>
    <row r="59247" spans="7:7">
      <c r="G59247" s="220"/>
    </row>
    <row r="59248" spans="7:7">
      <c r="G59248" s="220"/>
    </row>
    <row r="59249" spans="7:7">
      <c r="G59249" s="220"/>
    </row>
    <row r="59250" spans="7:7">
      <c r="G59250" s="220"/>
    </row>
    <row r="59251" spans="7:7">
      <c r="G59251" s="220"/>
    </row>
    <row r="59252" spans="7:7">
      <c r="G59252" s="220"/>
    </row>
    <row r="59253" spans="7:7">
      <c r="G59253" s="220"/>
    </row>
    <row r="59254" spans="7:7">
      <c r="G59254" s="220"/>
    </row>
    <row r="59255" spans="7:7">
      <c r="G59255" s="220"/>
    </row>
    <row r="59256" spans="7:7">
      <c r="G59256" s="220"/>
    </row>
    <row r="59257" spans="7:7">
      <c r="G59257" s="220"/>
    </row>
    <row r="59258" spans="7:7">
      <c r="G59258" s="220"/>
    </row>
    <row r="59259" spans="7:7">
      <c r="G59259" s="220"/>
    </row>
    <row r="59260" spans="7:7">
      <c r="G59260" s="220"/>
    </row>
    <row r="59261" spans="7:7">
      <c r="G59261" s="220"/>
    </row>
    <row r="59262" spans="7:7">
      <c r="G59262" s="220"/>
    </row>
    <row r="59263" spans="7:7">
      <c r="G59263" s="220"/>
    </row>
    <row r="59264" spans="7:7">
      <c r="G59264" s="220"/>
    </row>
    <row r="59265" spans="7:7">
      <c r="G59265" s="220"/>
    </row>
    <row r="59266" spans="7:7">
      <c r="G59266" s="220"/>
    </row>
    <row r="59267" spans="7:7">
      <c r="G59267" s="220"/>
    </row>
    <row r="59268" spans="7:7">
      <c r="G59268" s="220"/>
    </row>
    <row r="59269" spans="7:7">
      <c r="G59269" s="220"/>
    </row>
    <row r="59270" spans="7:7">
      <c r="G59270" s="220"/>
    </row>
    <row r="59271" spans="7:7">
      <c r="G59271" s="220"/>
    </row>
    <row r="59272" spans="7:7">
      <c r="G59272" s="220"/>
    </row>
    <row r="59273" spans="7:7">
      <c r="G59273" s="220"/>
    </row>
    <row r="59274" spans="7:7">
      <c r="G59274" s="220"/>
    </row>
    <row r="59275" spans="7:7">
      <c r="G59275" s="220"/>
    </row>
    <row r="59276" spans="7:7">
      <c r="G59276" s="220"/>
    </row>
    <row r="59277" spans="7:7">
      <c r="G59277" s="220"/>
    </row>
    <row r="59278" spans="7:7">
      <c r="G59278" s="220"/>
    </row>
    <row r="59279" spans="7:7">
      <c r="G59279" s="220"/>
    </row>
    <row r="59280" spans="7:7">
      <c r="G59280" s="220"/>
    </row>
    <row r="59281" spans="7:7">
      <c r="G59281" s="220"/>
    </row>
    <row r="59282" spans="7:7">
      <c r="G59282" s="220"/>
    </row>
    <row r="59283" spans="7:7">
      <c r="G59283" s="220"/>
    </row>
    <row r="59284" spans="7:7">
      <c r="G59284" s="220"/>
    </row>
    <row r="59285" spans="7:7">
      <c r="G59285" s="220"/>
    </row>
    <row r="59286" spans="7:7">
      <c r="G59286" s="220"/>
    </row>
    <row r="59287" spans="7:7">
      <c r="G59287" s="220"/>
    </row>
    <row r="59288" spans="7:7">
      <c r="G59288" s="220"/>
    </row>
    <row r="59289" spans="7:7">
      <c r="G59289" s="220"/>
    </row>
    <row r="59290" spans="7:7">
      <c r="G59290" s="220"/>
    </row>
    <row r="59291" spans="7:7">
      <c r="G59291" s="220"/>
    </row>
    <row r="59292" spans="7:7">
      <c r="G59292" s="220"/>
    </row>
    <row r="59293" spans="7:7">
      <c r="G59293" s="220"/>
    </row>
    <row r="59294" spans="7:7">
      <c r="G59294" s="220"/>
    </row>
    <row r="59295" spans="7:7">
      <c r="G59295" s="220"/>
    </row>
    <row r="59296" spans="7:7">
      <c r="G59296" s="220"/>
    </row>
    <row r="59297" spans="7:7">
      <c r="G59297" s="220"/>
    </row>
    <row r="59298" spans="7:7">
      <c r="G59298" s="220"/>
    </row>
    <row r="59299" spans="7:7">
      <c r="G59299" s="220"/>
    </row>
    <row r="59300" spans="7:7">
      <c r="G59300" s="220"/>
    </row>
    <row r="59301" spans="7:7">
      <c r="G59301" s="220"/>
    </row>
    <row r="59302" spans="7:7">
      <c r="G59302" s="220"/>
    </row>
    <row r="59303" spans="7:7">
      <c r="G59303" s="220"/>
    </row>
    <row r="59304" spans="7:7">
      <c r="G59304" s="220"/>
    </row>
    <row r="59305" spans="7:7">
      <c r="G59305" s="220"/>
    </row>
    <row r="59306" spans="7:7">
      <c r="G59306" s="220"/>
    </row>
    <row r="59307" spans="7:7">
      <c r="G59307" s="220"/>
    </row>
    <row r="59308" spans="7:7">
      <c r="G59308" s="220"/>
    </row>
    <row r="59309" spans="7:7">
      <c r="G59309" s="220"/>
    </row>
    <row r="59310" spans="7:7">
      <c r="G59310" s="220"/>
    </row>
    <row r="59311" spans="7:7">
      <c r="G59311" s="220"/>
    </row>
    <row r="59312" spans="7:7">
      <c r="G59312" s="220"/>
    </row>
    <row r="59313" spans="7:7">
      <c r="G59313" s="220"/>
    </row>
    <row r="59314" spans="7:7">
      <c r="G59314" s="220"/>
    </row>
    <row r="59315" spans="7:7">
      <c r="G59315" s="220"/>
    </row>
    <row r="59316" spans="7:7">
      <c r="G59316" s="220"/>
    </row>
    <row r="59317" spans="7:7">
      <c r="G59317" s="220"/>
    </row>
    <row r="59318" spans="7:7">
      <c r="G59318" s="220"/>
    </row>
    <row r="59319" spans="7:7">
      <c r="G59319" s="220"/>
    </row>
    <row r="59320" spans="7:7">
      <c r="G59320" s="220"/>
    </row>
    <row r="59321" spans="7:7">
      <c r="G59321" s="220"/>
    </row>
    <row r="59322" spans="7:7">
      <c r="G59322" s="220"/>
    </row>
    <row r="59323" spans="7:7">
      <c r="G59323" s="220"/>
    </row>
    <row r="59324" spans="7:7">
      <c r="G59324" s="220"/>
    </row>
    <row r="59325" spans="7:7">
      <c r="G59325" s="220"/>
    </row>
    <row r="59326" spans="7:7">
      <c r="G59326" s="220"/>
    </row>
    <row r="59327" spans="7:7">
      <c r="G59327" s="220"/>
    </row>
    <row r="59328" spans="7:7">
      <c r="G59328" s="220"/>
    </row>
    <row r="59329" spans="7:7">
      <c r="G59329" s="220"/>
    </row>
    <row r="59330" spans="7:7">
      <c r="G59330" s="220"/>
    </row>
    <row r="59331" spans="7:7">
      <c r="G59331" s="220"/>
    </row>
    <row r="59332" spans="7:7">
      <c r="G59332" s="220"/>
    </row>
    <row r="59333" spans="7:7">
      <c r="G59333" s="220"/>
    </row>
    <row r="59334" spans="7:7">
      <c r="G59334" s="220"/>
    </row>
    <row r="59335" spans="7:7">
      <c r="G59335" s="220"/>
    </row>
    <row r="59336" spans="7:7">
      <c r="G59336" s="220"/>
    </row>
    <row r="59337" spans="7:7">
      <c r="G59337" s="220"/>
    </row>
    <row r="59338" spans="7:7">
      <c r="G59338" s="220"/>
    </row>
    <row r="59339" spans="7:7">
      <c r="G59339" s="220"/>
    </row>
    <row r="59340" spans="7:7">
      <c r="G59340" s="220"/>
    </row>
    <row r="59341" spans="7:7">
      <c r="G59341" s="220"/>
    </row>
    <row r="59342" spans="7:7">
      <c r="G59342" s="220"/>
    </row>
    <row r="59343" spans="7:7">
      <c r="G59343" s="220"/>
    </row>
    <row r="59344" spans="7:7">
      <c r="G59344" s="220"/>
    </row>
    <row r="59345" spans="7:7">
      <c r="G59345" s="220"/>
    </row>
    <row r="59346" spans="7:7">
      <c r="G59346" s="220"/>
    </row>
    <row r="59347" spans="7:7">
      <c r="G59347" s="220"/>
    </row>
    <row r="59348" spans="7:7">
      <c r="G59348" s="220"/>
    </row>
    <row r="59349" spans="7:7">
      <c r="G59349" s="220"/>
    </row>
    <row r="59350" spans="7:7">
      <c r="G59350" s="220"/>
    </row>
    <row r="59351" spans="7:7">
      <c r="G59351" s="220"/>
    </row>
    <row r="59352" spans="7:7">
      <c r="G59352" s="220"/>
    </row>
    <row r="59353" spans="7:7">
      <c r="G59353" s="220"/>
    </row>
    <row r="59354" spans="7:7">
      <c r="G59354" s="220"/>
    </row>
    <row r="59355" spans="7:7">
      <c r="G59355" s="220"/>
    </row>
    <row r="59356" spans="7:7">
      <c r="G59356" s="220"/>
    </row>
    <row r="59357" spans="7:7">
      <c r="G59357" s="220"/>
    </row>
    <row r="59358" spans="7:7">
      <c r="G59358" s="220"/>
    </row>
    <row r="59359" spans="7:7">
      <c r="G59359" s="220"/>
    </row>
    <row r="59360" spans="7:7">
      <c r="G59360" s="220"/>
    </row>
    <row r="59361" spans="7:7">
      <c r="G59361" s="220"/>
    </row>
    <row r="59362" spans="7:7">
      <c r="G59362" s="220"/>
    </row>
    <row r="59363" spans="7:7">
      <c r="G59363" s="220"/>
    </row>
    <row r="59364" spans="7:7">
      <c r="G59364" s="220"/>
    </row>
    <row r="59365" spans="7:7">
      <c r="G59365" s="220"/>
    </row>
    <row r="59366" spans="7:7">
      <c r="G59366" s="220"/>
    </row>
    <row r="59367" spans="7:7">
      <c r="G59367" s="220"/>
    </row>
    <row r="59368" spans="7:7">
      <c r="G59368" s="220"/>
    </row>
    <row r="59369" spans="7:7">
      <c r="G59369" s="220"/>
    </row>
    <row r="59370" spans="7:7">
      <c r="G59370" s="220"/>
    </row>
    <row r="59371" spans="7:7">
      <c r="G59371" s="220"/>
    </row>
    <row r="59372" spans="7:7">
      <c r="G59372" s="220"/>
    </row>
    <row r="59373" spans="7:7">
      <c r="G59373" s="220"/>
    </row>
    <row r="59374" spans="7:7">
      <c r="G59374" s="220"/>
    </row>
    <row r="59375" spans="7:7">
      <c r="G59375" s="220"/>
    </row>
    <row r="59376" spans="7:7">
      <c r="G59376" s="220"/>
    </row>
    <row r="59377" spans="7:7">
      <c r="G59377" s="220"/>
    </row>
    <row r="59378" spans="7:7">
      <c r="G59378" s="220"/>
    </row>
    <row r="59379" spans="7:7">
      <c r="G59379" s="220"/>
    </row>
    <row r="59380" spans="7:7">
      <c r="G59380" s="220"/>
    </row>
    <row r="59381" spans="7:7">
      <c r="G59381" s="220"/>
    </row>
    <row r="59382" spans="7:7">
      <c r="G59382" s="220"/>
    </row>
    <row r="59383" spans="7:7">
      <c r="G59383" s="220"/>
    </row>
    <row r="59384" spans="7:7">
      <c r="G59384" s="220"/>
    </row>
    <row r="59385" spans="7:7">
      <c r="G59385" s="220"/>
    </row>
    <row r="59386" spans="7:7">
      <c r="G59386" s="220"/>
    </row>
    <row r="59387" spans="7:7">
      <c r="G59387" s="220"/>
    </row>
    <row r="59388" spans="7:7">
      <c r="G59388" s="220"/>
    </row>
    <row r="59389" spans="7:7">
      <c r="G59389" s="220"/>
    </row>
    <row r="59390" spans="7:7">
      <c r="G59390" s="220"/>
    </row>
    <row r="59391" spans="7:7">
      <c r="G59391" s="220"/>
    </row>
    <row r="59392" spans="7:7">
      <c r="G59392" s="220"/>
    </row>
    <row r="59393" spans="7:7">
      <c r="G59393" s="220"/>
    </row>
    <row r="59394" spans="7:7">
      <c r="G59394" s="220"/>
    </row>
    <row r="59395" spans="7:7">
      <c r="G59395" s="220"/>
    </row>
    <row r="59396" spans="7:7">
      <c r="G59396" s="220"/>
    </row>
    <row r="59397" spans="7:7">
      <c r="G59397" s="220"/>
    </row>
    <row r="59398" spans="7:7">
      <c r="G59398" s="220"/>
    </row>
    <row r="59399" spans="7:7">
      <c r="G59399" s="220"/>
    </row>
    <row r="59400" spans="7:7">
      <c r="G59400" s="220"/>
    </row>
    <row r="59401" spans="7:7">
      <c r="G59401" s="220"/>
    </row>
    <row r="59402" spans="7:7">
      <c r="G59402" s="220"/>
    </row>
    <row r="59403" spans="7:7">
      <c r="G59403" s="220"/>
    </row>
    <row r="59404" spans="7:7">
      <c r="G59404" s="220"/>
    </row>
    <row r="59405" spans="7:7">
      <c r="G59405" s="220"/>
    </row>
    <row r="59406" spans="7:7">
      <c r="G59406" s="220"/>
    </row>
    <row r="59407" spans="7:7">
      <c r="G59407" s="220"/>
    </row>
    <row r="59408" spans="7:7">
      <c r="G59408" s="220"/>
    </row>
    <row r="59409" spans="7:7">
      <c r="G59409" s="220"/>
    </row>
    <row r="59410" spans="7:7">
      <c r="G59410" s="220"/>
    </row>
    <row r="59411" spans="7:7">
      <c r="G59411" s="220"/>
    </row>
    <row r="59412" spans="7:7">
      <c r="G59412" s="220"/>
    </row>
    <row r="59413" spans="7:7">
      <c r="G59413" s="220"/>
    </row>
    <row r="59414" spans="7:7">
      <c r="G59414" s="220"/>
    </row>
    <row r="59415" spans="7:7">
      <c r="G59415" s="220"/>
    </row>
    <row r="59416" spans="7:7">
      <c r="G59416" s="220"/>
    </row>
    <row r="59417" spans="7:7">
      <c r="G59417" s="220"/>
    </row>
    <row r="59418" spans="7:7">
      <c r="G59418" s="220"/>
    </row>
    <row r="59419" spans="7:7">
      <c r="G59419" s="220"/>
    </row>
    <row r="59420" spans="7:7">
      <c r="G59420" s="220"/>
    </row>
    <row r="59421" spans="7:7">
      <c r="G59421" s="220"/>
    </row>
    <row r="59422" spans="7:7">
      <c r="G59422" s="220"/>
    </row>
    <row r="59423" spans="7:7">
      <c r="G59423" s="220"/>
    </row>
    <row r="59424" spans="7:7">
      <c r="G59424" s="220"/>
    </row>
    <row r="59425" spans="7:7">
      <c r="G59425" s="220"/>
    </row>
    <row r="59426" spans="7:7">
      <c r="G59426" s="220"/>
    </row>
    <row r="59427" spans="7:7">
      <c r="G59427" s="220"/>
    </row>
    <row r="59428" spans="7:7">
      <c r="G59428" s="220"/>
    </row>
    <row r="59429" spans="7:7">
      <c r="G59429" s="220"/>
    </row>
    <row r="59430" spans="7:7">
      <c r="G59430" s="220"/>
    </row>
    <row r="59431" spans="7:7">
      <c r="G59431" s="220"/>
    </row>
    <row r="59432" spans="7:7">
      <c r="G59432" s="220"/>
    </row>
    <row r="59433" spans="7:7">
      <c r="G59433" s="220"/>
    </row>
    <row r="59434" spans="7:7">
      <c r="G59434" s="220"/>
    </row>
    <row r="59435" spans="7:7">
      <c r="G59435" s="220"/>
    </row>
    <row r="59436" spans="7:7">
      <c r="G59436" s="220"/>
    </row>
    <row r="59437" spans="7:7">
      <c r="G59437" s="220"/>
    </row>
    <row r="59438" spans="7:7">
      <c r="G59438" s="220"/>
    </row>
    <row r="59439" spans="7:7">
      <c r="G59439" s="220"/>
    </row>
    <row r="59440" spans="7:7">
      <c r="G59440" s="220"/>
    </row>
    <row r="59441" spans="7:7">
      <c r="G59441" s="220"/>
    </row>
    <row r="59442" spans="7:7">
      <c r="G59442" s="220"/>
    </row>
    <row r="59443" spans="7:7">
      <c r="G59443" s="220"/>
    </row>
    <row r="59444" spans="7:7">
      <c r="G59444" s="220"/>
    </row>
    <row r="59445" spans="7:7">
      <c r="G59445" s="220"/>
    </row>
    <row r="59446" spans="7:7">
      <c r="G59446" s="220"/>
    </row>
    <row r="59447" spans="7:7">
      <c r="G59447" s="220"/>
    </row>
    <row r="59448" spans="7:7">
      <c r="G59448" s="220"/>
    </row>
    <row r="59449" spans="7:7">
      <c r="G59449" s="220"/>
    </row>
    <row r="59450" spans="7:7">
      <c r="G59450" s="220"/>
    </row>
    <row r="59451" spans="7:7">
      <c r="G59451" s="220"/>
    </row>
    <row r="59452" spans="7:7">
      <c r="G59452" s="220"/>
    </row>
    <row r="59453" spans="7:7">
      <c r="G59453" s="220"/>
    </row>
    <row r="59454" spans="7:7">
      <c r="G59454" s="220"/>
    </row>
    <row r="59455" spans="7:7">
      <c r="G59455" s="220"/>
    </row>
    <row r="59456" spans="7:7">
      <c r="G59456" s="220"/>
    </row>
    <row r="59457" spans="7:7">
      <c r="G59457" s="220"/>
    </row>
    <row r="59458" spans="7:7">
      <c r="G59458" s="220"/>
    </row>
    <row r="59459" spans="7:7">
      <c r="G59459" s="220"/>
    </row>
    <row r="59460" spans="7:7">
      <c r="G59460" s="220"/>
    </row>
    <row r="59461" spans="7:7">
      <c r="G59461" s="220"/>
    </row>
    <row r="59462" spans="7:7">
      <c r="G59462" s="220"/>
    </row>
    <row r="59463" spans="7:7">
      <c r="G59463" s="220"/>
    </row>
    <row r="59464" spans="7:7">
      <c r="G59464" s="220"/>
    </row>
    <row r="59465" spans="7:7">
      <c r="G59465" s="220"/>
    </row>
    <row r="59466" spans="7:7">
      <c r="G59466" s="220"/>
    </row>
    <row r="59467" spans="7:7">
      <c r="G59467" s="220"/>
    </row>
    <row r="59468" spans="7:7">
      <c r="G59468" s="220"/>
    </row>
    <row r="59469" spans="7:7">
      <c r="G59469" s="220"/>
    </row>
    <row r="59470" spans="7:7">
      <c r="G59470" s="220"/>
    </row>
    <row r="59471" spans="7:7">
      <c r="G59471" s="220"/>
    </row>
    <row r="59472" spans="7:7">
      <c r="G59472" s="220"/>
    </row>
    <row r="59473" spans="7:7">
      <c r="G59473" s="220"/>
    </row>
    <row r="59474" spans="7:7">
      <c r="G59474" s="220"/>
    </row>
    <row r="59475" spans="7:7">
      <c r="G59475" s="220"/>
    </row>
    <row r="59476" spans="7:7">
      <c r="G59476" s="220"/>
    </row>
    <row r="59477" spans="7:7">
      <c r="G59477" s="220"/>
    </row>
    <row r="59478" spans="7:7">
      <c r="G59478" s="220"/>
    </row>
    <row r="59479" spans="7:7">
      <c r="G59479" s="220"/>
    </row>
    <row r="59480" spans="7:7">
      <c r="G59480" s="220"/>
    </row>
    <row r="59481" spans="7:7">
      <c r="G59481" s="220"/>
    </row>
    <row r="59482" spans="7:7">
      <c r="G59482" s="220"/>
    </row>
    <row r="59483" spans="7:7">
      <c r="G59483" s="220"/>
    </row>
    <row r="59484" spans="7:7">
      <c r="G59484" s="220"/>
    </row>
    <row r="59485" spans="7:7">
      <c r="G59485" s="220"/>
    </row>
    <row r="59486" spans="7:7">
      <c r="G59486" s="220"/>
    </row>
    <row r="59487" spans="7:7">
      <c r="G59487" s="220"/>
    </row>
    <row r="59488" spans="7:7">
      <c r="G59488" s="220"/>
    </row>
    <row r="59489" spans="7:7">
      <c r="G59489" s="220"/>
    </row>
    <row r="59490" spans="7:7">
      <c r="G59490" s="220"/>
    </row>
    <row r="59491" spans="7:7">
      <c r="G59491" s="220"/>
    </row>
    <row r="59492" spans="7:7">
      <c r="G59492" s="220"/>
    </row>
    <row r="59493" spans="7:7">
      <c r="G59493" s="220"/>
    </row>
    <row r="59494" spans="7:7">
      <c r="G59494" s="220"/>
    </row>
    <row r="59495" spans="7:7">
      <c r="G59495" s="220"/>
    </row>
    <row r="59496" spans="7:7">
      <c r="G59496" s="220"/>
    </row>
    <row r="59497" spans="7:7">
      <c r="G59497" s="220"/>
    </row>
    <row r="59498" spans="7:7">
      <c r="G59498" s="220"/>
    </row>
    <row r="59499" spans="7:7">
      <c r="G59499" s="220"/>
    </row>
    <row r="59500" spans="7:7">
      <c r="G59500" s="220"/>
    </row>
    <row r="59501" spans="7:7">
      <c r="G59501" s="220"/>
    </row>
    <row r="59502" spans="7:7">
      <c r="G59502" s="220"/>
    </row>
    <row r="59503" spans="7:7">
      <c r="G59503" s="220"/>
    </row>
    <row r="59504" spans="7:7">
      <c r="G59504" s="220"/>
    </row>
    <row r="59505" spans="7:7">
      <c r="G59505" s="220"/>
    </row>
    <row r="59506" spans="7:7">
      <c r="G59506" s="220"/>
    </row>
    <row r="59507" spans="7:7">
      <c r="G59507" s="220"/>
    </row>
    <row r="59508" spans="7:7">
      <c r="G59508" s="220"/>
    </row>
    <row r="59509" spans="7:7">
      <c r="G59509" s="220"/>
    </row>
    <row r="59510" spans="7:7">
      <c r="G59510" s="220"/>
    </row>
    <row r="59511" spans="7:7">
      <c r="G59511" s="220"/>
    </row>
    <row r="59512" spans="7:7">
      <c r="G59512" s="220"/>
    </row>
    <row r="59513" spans="7:7">
      <c r="G59513" s="220"/>
    </row>
    <row r="59514" spans="7:7">
      <c r="G59514" s="220"/>
    </row>
    <row r="59515" spans="7:7">
      <c r="G59515" s="220"/>
    </row>
    <row r="59516" spans="7:7">
      <c r="G59516" s="220"/>
    </row>
    <row r="59517" spans="7:7">
      <c r="G59517" s="220"/>
    </row>
    <row r="59518" spans="7:7">
      <c r="G59518" s="220"/>
    </row>
    <row r="59519" spans="7:7">
      <c r="G59519" s="220"/>
    </row>
    <row r="59520" spans="7:7">
      <c r="G59520" s="220"/>
    </row>
    <row r="59521" spans="7:7">
      <c r="G59521" s="220"/>
    </row>
    <row r="59522" spans="7:7">
      <c r="G59522" s="220"/>
    </row>
    <row r="59523" spans="7:7">
      <c r="G59523" s="220"/>
    </row>
    <row r="59524" spans="7:7">
      <c r="G59524" s="220"/>
    </row>
    <row r="59525" spans="7:7">
      <c r="G59525" s="220"/>
    </row>
    <row r="59526" spans="7:7">
      <c r="G59526" s="220"/>
    </row>
    <row r="59527" spans="7:7">
      <c r="G59527" s="220"/>
    </row>
    <row r="59528" spans="7:7">
      <c r="G59528" s="220"/>
    </row>
    <row r="59529" spans="7:7">
      <c r="G59529" s="220"/>
    </row>
    <row r="59530" spans="7:7">
      <c r="G59530" s="220"/>
    </row>
    <row r="59531" spans="7:7">
      <c r="G59531" s="220"/>
    </row>
    <row r="59532" spans="7:7">
      <c r="G59532" s="220"/>
    </row>
    <row r="59533" spans="7:7">
      <c r="G59533" s="220"/>
    </row>
    <row r="59534" spans="7:7">
      <c r="G59534" s="220"/>
    </row>
    <row r="59535" spans="7:7">
      <c r="G59535" s="220"/>
    </row>
    <row r="59536" spans="7:7">
      <c r="G59536" s="220"/>
    </row>
    <row r="59537" spans="7:7">
      <c r="G59537" s="220"/>
    </row>
    <row r="59538" spans="7:7">
      <c r="G59538" s="220"/>
    </row>
    <row r="59539" spans="7:7">
      <c r="G59539" s="220"/>
    </row>
    <row r="59540" spans="7:7">
      <c r="G59540" s="220"/>
    </row>
    <row r="59541" spans="7:7">
      <c r="G59541" s="220"/>
    </row>
    <row r="59542" spans="7:7">
      <c r="G59542" s="220"/>
    </row>
    <row r="59543" spans="7:7">
      <c r="G59543" s="220"/>
    </row>
    <row r="59544" spans="7:7">
      <c r="G59544" s="220"/>
    </row>
    <row r="59545" spans="7:7">
      <c r="G59545" s="220"/>
    </row>
    <row r="59546" spans="7:7">
      <c r="G59546" s="220"/>
    </row>
    <row r="59547" spans="7:7">
      <c r="G59547" s="220"/>
    </row>
    <row r="59548" spans="7:7">
      <c r="G59548" s="220"/>
    </row>
    <row r="59549" spans="7:7">
      <c r="G59549" s="220"/>
    </row>
    <row r="59550" spans="7:7">
      <c r="G59550" s="220"/>
    </row>
    <row r="59551" spans="7:7">
      <c r="G59551" s="220"/>
    </row>
    <row r="59552" spans="7:7">
      <c r="G59552" s="220"/>
    </row>
    <row r="59553" spans="7:7">
      <c r="G59553" s="220"/>
    </row>
    <row r="59554" spans="7:7">
      <c r="G59554" s="220"/>
    </row>
    <row r="59555" spans="7:7">
      <c r="G59555" s="220"/>
    </row>
    <row r="59556" spans="7:7">
      <c r="G59556" s="220"/>
    </row>
    <row r="59557" spans="7:7">
      <c r="G59557" s="220"/>
    </row>
    <row r="59558" spans="7:7">
      <c r="G59558" s="220"/>
    </row>
    <row r="59559" spans="7:7">
      <c r="G59559" s="220"/>
    </row>
    <row r="59560" spans="7:7">
      <c r="G59560" s="220"/>
    </row>
    <row r="59561" spans="7:7">
      <c r="G59561" s="220"/>
    </row>
    <row r="59562" spans="7:7">
      <c r="G59562" s="220"/>
    </row>
    <row r="59563" spans="7:7">
      <c r="G59563" s="220"/>
    </row>
    <row r="59564" spans="7:7">
      <c r="G59564" s="220"/>
    </row>
    <row r="59565" spans="7:7">
      <c r="G59565" s="220"/>
    </row>
    <row r="59566" spans="7:7">
      <c r="G59566" s="220"/>
    </row>
    <row r="59567" spans="7:7">
      <c r="G59567" s="220"/>
    </row>
    <row r="59568" spans="7:7">
      <c r="G59568" s="220"/>
    </row>
    <row r="59569" spans="7:7">
      <c r="G59569" s="220"/>
    </row>
    <row r="59570" spans="7:7">
      <c r="G59570" s="220"/>
    </row>
    <row r="59571" spans="7:7">
      <c r="G59571" s="220"/>
    </row>
    <row r="59572" spans="7:7">
      <c r="G59572" s="220"/>
    </row>
    <row r="59573" spans="7:7">
      <c r="G59573" s="220"/>
    </row>
    <row r="59574" spans="7:7">
      <c r="G59574" s="220"/>
    </row>
    <row r="59575" spans="7:7">
      <c r="G59575" s="220"/>
    </row>
    <row r="59576" spans="7:7">
      <c r="G59576" s="220"/>
    </row>
    <row r="59577" spans="7:7">
      <c r="G59577" s="220"/>
    </row>
    <row r="59578" spans="7:7">
      <c r="G59578" s="220"/>
    </row>
    <row r="59579" spans="7:7">
      <c r="G59579" s="220"/>
    </row>
    <row r="59580" spans="7:7">
      <c r="G59580" s="220"/>
    </row>
    <row r="59581" spans="7:7">
      <c r="G59581" s="220"/>
    </row>
    <row r="59582" spans="7:7">
      <c r="G59582" s="220"/>
    </row>
    <row r="59583" spans="7:7">
      <c r="G59583" s="220"/>
    </row>
    <row r="59584" spans="7:7">
      <c r="G59584" s="220"/>
    </row>
    <row r="59585" spans="7:7">
      <c r="G59585" s="220"/>
    </row>
    <row r="59586" spans="7:7">
      <c r="G59586" s="220"/>
    </row>
    <row r="59587" spans="7:7">
      <c r="G59587" s="220"/>
    </row>
    <row r="59588" spans="7:7">
      <c r="G59588" s="220"/>
    </row>
    <row r="59589" spans="7:7">
      <c r="G59589" s="220"/>
    </row>
    <row r="59590" spans="7:7">
      <c r="G59590" s="220"/>
    </row>
    <row r="59591" spans="7:7">
      <c r="G59591" s="220"/>
    </row>
    <row r="59592" spans="7:7">
      <c r="G59592" s="220"/>
    </row>
    <row r="59593" spans="7:7">
      <c r="G59593" s="220"/>
    </row>
    <row r="59594" spans="7:7">
      <c r="G59594" s="220"/>
    </row>
    <row r="59595" spans="7:7">
      <c r="G59595" s="220"/>
    </row>
    <row r="59596" spans="7:7">
      <c r="G59596" s="220"/>
    </row>
    <row r="59597" spans="7:7">
      <c r="G59597" s="220"/>
    </row>
    <row r="59598" spans="7:7">
      <c r="G59598" s="220"/>
    </row>
    <row r="59599" spans="7:7">
      <c r="G59599" s="220"/>
    </row>
    <row r="59600" spans="7:7">
      <c r="G59600" s="220"/>
    </row>
    <row r="59601" spans="7:7">
      <c r="G59601" s="220"/>
    </row>
    <row r="59602" spans="7:7">
      <c r="G59602" s="220"/>
    </row>
    <row r="59603" spans="7:7">
      <c r="G59603" s="220"/>
    </row>
    <row r="59604" spans="7:7">
      <c r="G59604" s="220"/>
    </row>
    <row r="59605" spans="7:7">
      <c r="G59605" s="220"/>
    </row>
    <row r="59606" spans="7:7">
      <c r="G59606" s="220"/>
    </row>
    <row r="59607" spans="7:7">
      <c r="G59607" s="220"/>
    </row>
    <row r="59608" spans="7:7">
      <c r="G59608" s="220"/>
    </row>
    <row r="59609" spans="7:7">
      <c r="G59609" s="220"/>
    </row>
    <row r="59610" spans="7:7">
      <c r="G59610" s="220"/>
    </row>
    <row r="59611" spans="7:7">
      <c r="G59611" s="220"/>
    </row>
    <row r="59612" spans="7:7">
      <c r="G59612" s="220"/>
    </row>
    <row r="59613" spans="7:7">
      <c r="G59613" s="220"/>
    </row>
    <row r="59614" spans="7:7">
      <c r="G59614" s="220"/>
    </row>
    <row r="59615" spans="7:7">
      <c r="G59615" s="220"/>
    </row>
    <row r="59616" spans="7:7">
      <c r="G59616" s="220"/>
    </row>
    <row r="59617" spans="7:7">
      <c r="G59617" s="220"/>
    </row>
    <row r="59618" spans="7:7">
      <c r="G59618" s="220"/>
    </row>
    <row r="59619" spans="7:7">
      <c r="G59619" s="220"/>
    </row>
    <row r="59620" spans="7:7">
      <c r="G59620" s="220"/>
    </row>
    <row r="59621" spans="7:7">
      <c r="G59621" s="220"/>
    </row>
    <row r="59622" spans="7:7">
      <c r="G59622" s="220"/>
    </row>
    <row r="59623" spans="7:7">
      <c r="G59623" s="220"/>
    </row>
    <row r="59624" spans="7:7">
      <c r="G59624" s="220"/>
    </row>
    <row r="59625" spans="7:7">
      <c r="G59625" s="220"/>
    </row>
    <row r="59626" spans="7:7">
      <c r="G59626" s="220"/>
    </row>
    <row r="59627" spans="7:7">
      <c r="G59627" s="220"/>
    </row>
    <row r="59628" spans="7:7">
      <c r="G59628" s="220"/>
    </row>
    <row r="59629" spans="7:7">
      <c r="G59629" s="220"/>
    </row>
    <row r="59630" spans="7:7">
      <c r="G59630" s="220"/>
    </row>
    <row r="59631" spans="7:7">
      <c r="G59631" s="220"/>
    </row>
    <row r="59632" spans="7:7">
      <c r="G59632" s="220"/>
    </row>
    <row r="59633" spans="7:7">
      <c r="G59633" s="220"/>
    </row>
    <row r="59634" spans="7:7">
      <c r="G59634" s="220"/>
    </row>
    <row r="59635" spans="7:7">
      <c r="G59635" s="220"/>
    </row>
    <row r="59636" spans="7:7">
      <c r="G59636" s="220"/>
    </row>
    <row r="59637" spans="7:7">
      <c r="G59637" s="220"/>
    </row>
    <row r="59638" spans="7:7">
      <c r="G59638" s="220"/>
    </row>
    <row r="59639" spans="7:7">
      <c r="G59639" s="220"/>
    </row>
    <row r="59640" spans="7:7">
      <c r="G59640" s="220"/>
    </row>
    <row r="59641" spans="7:7">
      <c r="G59641" s="220"/>
    </row>
    <row r="59642" spans="7:7">
      <c r="G59642" s="220"/>
    </row>
    <row r="59643" spans="7:7">
      <c r="G59643" s="220"/>
    </row>
    <row r="59644" spans="7:7">
      <c r="G59644" s="220"/>
    </row>
    <row r="59645" spans="7:7">
      <c r="G59645" s="220"/>
    </row>
    <row r="59646" spans="7:7">
      <c r="G59646" s="220"/>
    </row>
    <row r="59647" spans="7:7">
      <c r="G59647" s="220"/>
    </row>
    <row r="59648" spans="7:7">
      <c r="G59648" s="220"/>
    </row>
    <row r="59649" spans="7:7">
      <c r="G59649" s="220"/>
    </row>
    <row r="59650" spans="7:7">
      <c r="G59650" s="220"/>
    </row>
    <row r="59651" spans="7:7">
      <c r="G59651" s="220"/>
    </row>
    <row r="59652" spans="7:7">
      <c r="G59652" s="220"/>
    </row>
    <row r="59653" spans="7:7">
      <c r="G59653" s="220"/>
    </row>
    <row r="59654" spans="7:7">
      <c r="G59654" s="220"/>
    </row>
    <row r="59655" spans="7:7">
      <c r="G59655" s="220"/>
    </row>
    <row r="59656" spans="7:7">
      <c r="G59656" s="220"/>
    </row>
    <row r="59657" spans="7:7">
      <c r="G59657" s="220"/>
    </row>
    <row r="59658" spans="7:7">
      <c r="G59658" s="220"/>
    </row>
    <row r="59659" spans="7:7">
      <c r="G59659" s="220"/>
    </row>
    <row r="59660" spans="7:7">
      <c r="G59660" s="220"/>
    </row>
    <row r="59661" spans="7:7">
      <c r="G59661" s="220"/>
    </row>
    <row r="59662" spans="7:7">
      <c r="G59662" s="220"/>
    </row>
    <row r="59663" spans="7:7">
      <c r="G59663" s="220"/>
    </row>
    <row r="59664" spans="7:7">
      <c r="G59664" s="220"/>
    </row>
    <row r="59665" spans="7:7">
      <c r="G59665" s="220"/>
    </row>
    <row r="59666" spans="7:7">
      <c r="G59666" s="220"/>
    </row>
    <row r="59667" spans="7:7">
      <c r="G59667" s="220"/>
    </row>
    <row r="59668" spans="7:7">
      <c r="G59668" s="220"/>
    </row>
    <row r="59669" spans="7:7">
      <c r="G59669" s="220"/>
    </row>
    <row r="59670" spans="7:7">
      <c r="G59670" s="220"/>
    </row>
    <row r="59671" spans="7:7">
      <c r="G59671" s="220"/>
    </row>
    <row r="59672" spans="7:7">
      <c r="G59672" s="220"/>
    </row>
    <row r="59673" spans="7:7">
      <c r="G59673" s="220"/>
    </row>
    <row r="59674" spans="7:7">
      <c r="G59674" s="220"/>
    </row>
    <row r="59675" spans="7:7">
      <c r="G59675" s="220"/>
    </row>
    <row r="59676" spans="7:7">
      <c r="G59676" s="220"/>
    </row>
    <row r="59677" spans="7:7">
      <c r="G59677" s="220"/>
    </row>
    <row r="59678" spans="7:7">
      <c r="G59678" s="220"/>
    </row>
    <row r="59679" spans="7:7">
      <c r="G59679" s="220"/>
    </row>
    <row r="59680" spans="7:7">
      <c r="G59680" s="220"/>
    </row>
    <row r="59681" spans="7:7">
      <c r="G59681" s="220"/>
    </row>
    <row r="59682" spans="7:7">
      <c r="G59682" s="220"/>
    </row>
    <row r="59683" spans="7:7">
      <c r="G59683" s="220"/>
    </row>
    <row r="59684" spans="7:7">
      <c r="G59684" s="220"/>
    </row>
    <row r="59685" spans="7:7">
      <c r="G59685" s="220"/>
    </row>
    <row r="59686" spans="7:7">
      <c r="G59686" s="220"/>
    </row>
    <row r="59687" spans="7:7">
      <c r="G59687" s="220"/>
    </row>
    <row r="59688" spans="7:7">
      <c r="G59688" s="220"/>
    </row>
    <row r="59689" spans="7:7">
      <c r="G59689" s="220"/>
    </row>
    <row r="59690" spans="7:7">
      <c r="G59690" s="220"/>
    </row>
    <row r="59691" spans="7:7">
      <c r="G59691" s="220"/>
    </row>
    <row r="59692" spans="7:7">
      <c r="G59692" s="220"/>
    </row>
    <row r="59693" spans="7:7">
      <c r="G59693" s="220"/>
    </row>
    <row r="59694" spans="7:7">
      <c r="G59694" s="220"/>
    </row>
    <row r="59695" spans="7:7">
      <c r="G59695" s="220"/>
    </row>
    <row r="59696" spans="7:7">
      <c r="G59696" s="220"/>
    </row>
    <row r="59697" spans="7:7">
      <c r="G59697" s="220"/>
    </row>
    <row r="59698" spans="7:7">
      <c r="G59698" s="220"/>
    </row>
    <row r="59699" spans="7:7">
      <c r="G59699" s="220"/>
    </row>
    <row r="59700" spans="7:7">
      <c r="G59700" s="220"/>
    </row>
    <row r="59701" spans="7:7">
      <c r="G59701" s="220"/>
    </row>
    <row r="59702" spans="7:7">
      <c r="G59702" s="220"/>
    </row>
    <row r="59703" spans="7:7">
      <c r="G59703" s="220"/>
    </row>
    <row r="59704" spans="7:7">
      <c r="G59704" s="220"/>
    </row>
    <row r="59705" spans="7:7">
      <c r="G59705" s="220"/>
    </row>
    <row r="59706" spans="7:7">
      <c r="G59706" s="220"/>
    </row>
    <row r="59707" spans="7:7">
      <c r="G59707" s="220"/>
    </row>
    <row r="59708" spans="7:7">
      <c r="G59708" s="220"/>
    </row>
    <row r="59709" spans="7:7">
      <c r="G59709" s="220"/>
    </row>
    <row r="59710" spans="7:7">
      <c r="G59710" s="220"/>
    </row>
    <row r="59711" spans="7:7">
      <c r="G59711" s="220"/>
    </row>
    <row r="59712" spans="7:7">
      <c r="G59712" s="220"/>
    </row>
    <row r="59713" spans="7:7">
      <c r="G59713" s="220"/>
    </row>
    <row r="59714" spans="7:7">
      <c r="G59714" s="220"/>
    </row>
    <row r="59715" spans="7:7">
      <c r="G59715" s="220"/>
    </row>
    <row r="59716" spans="7:7">
      <c r="G59716" s="220"/>
    </row>
    <row r="59717" spans="7:7">
      <c r="G59717" s="220"/>
    </row>
    <row r="59718" spans="7:7">
      <c r="G59718" s="220"/>
    </row>
    <row r="59719" spans="7:7">
      <c r="G59719" s="220"/>
    </row>
    <row r="59720" spans="7:7">
      <c r="G59720" s="220"/>
    </row>
    <row r="59721" spans="7:7">
      <c r="G59721" s="220"/>
    </row>
    <row r="59722" spans="7:7">
      <c r="G59722" s="220"/>
    </row>
    <row r="59723" spans="7:7">
      <c r="G59723" s="220"/>
    </row>
    <row r="59724" spans="7:7">
      <c r="G59724" s="220"/>
    </row>
    <row r="59725" spans="7:7">
      <c r="G59725" s="220"/>
    </row>
    <row r="59726" spans="7:7">
      <c r="G59726" s="220"/>
    </row>
    <row r="59727" spans="7:7">
      <c r="G59727" s="220"/>
    </row>
    <row r="59728" spans="7:7">
      <c r="G59728" s="220"/>
    </row>
    <row r="59729" spans="7:7">
      <c r="G59729" s="220"/>
    </row>
    <row r="59730" spans="7:7">
      <c r="G59730" s="220"/>
    </row>
    <row r="59731" spans="7:7">
      <c r="G59731" s="220"/>
    </row>
    <row r="59732" spans="7:7">
      <c r="G59732" s="220"/>
    </row>
    <row r="59733" spans="7:7">
      <c r="G59733" s="220"/>
    </row>
    <row r="59734" spans="7:7">
      <c r="G59734" s="220"/>
    </row>
    <row r="59735" spans="7:7">
      <c r="G59735" s="220"/>
    </row>
    <row r="59736" spans="7:7">
      <c r="G59736" s="220"/>
    </row>
    <row r="59737" spans="7:7">
      <c r="G59737" s="220"/>
    </row>
    <row r="59738" spans="7:7">
      <c r="G59738" s="220"/>
    </row>
    <row r="59739" spans="7:7">
      <c r="G59739" s="220"/>
    </row>
    <row r="59740" spans="7:7">
      <c r="G59740" s="220"/>
    </row>
    <row r="59741" spans="7:7">
      <c r="G59741" s="220"/>
    </row>
    <row r="59742" spans="7:7">
      <c r="G59742" s="220"/>
    </row>
    <row r="59743" spans="7:7">
      <c r="G59743" s="220"/>
    </row>
    <row r="59744" spans="7:7">
      <c r="G59744" s="220"/>
    </row>
    <row r="59745" spans="7:7">
      <c r="G59745" s="220"/>
    </row>
    <row r="59746" spans="7:7">
      <c r="G59746" s="220"/>
    </row>
    <row r="59747" spans="7:7">
      <c r="G59747" s="220"/>
    </row>
    <row r="59748" spans="7:7">
      <c r="G59748" s="220"/>
    </row>
    <row r="59749" spans="7:7">
      <c r="G59749" s="220"/>
    </row>
    <row r="59750" spans="7:7">
      <c r="G59750" s="220"/>
    </row>
    <row r="59751" spans="7:7">
      <c r="G59751" s="220"/>
    </row>
    <row r="59752" spans="7:7">
      <c r="G59752" s="220"/>
    </row>
    <row r="59753" spans="7:7">
      <c r="G59753" s="220"/>
    </row>
    <row r="59754" spans="7:7">
      <c r="G59754" s="220"/>
    </row>
    <row r="59755" spans="7:7">
      <c r="G59755" s="220"/>
    </row>
    <row r="59756" spans="7:7">
      <c r="G59756" s="220"/>
    </row>
    <row r="59757" spans="7:7">
      <c r="G59757" s="220"/>
    </row>
    <row r="59758" spans="7:7">
      <c r="G59758" s="220"/>
    </row>
    <row r="59759" spans="7:7">
      <c r="G59759" s="220"/>
    </row>
    <row r="59760" spans="7:7">
      <c r="G59760" s="220"/>
    </row>
    <row r="59761" spans="7:7">
      <c r="G59761" s="220"/>
    </row>
    <row r="59762" spans="7:7">
      <c r="G59762" s="220"/>
    </row>
    <row r="59763" spans="7:7">
      <c r="G59763" s="220"/>
    </row>
    <row r="59764" spans="7:7">
      <c r="G59764" s="220"/>
    </row>
    <row r="59765" spans="7:7">
      <c r="G59765" s="220"/>
    </row>
    <row r="59766" spans="7:7">
      <c r="G59766" s="220"/>
    </row>
    <row r="59767" spans="7:7">
      <c r="G59767" s="220"/>
    </row>
    <row r="59768" spans="7:7">
      <c r="G59768" s="220"/>
    </row>
    <row r="59769" spans="7:7">
      <c r="G59769" s="220"/>
    </row>
    <row r="59770" spans="7:7">
      <c r="G59770" s="220"/>
    </row>
    <row r="59771" spans="7:7">
      <c r="G59771" s="220"/>
    </row>
    <row r="59772" spans="7:7">
      <c r="G59772" s="220"/>
    </row>
    <row r="59773" spans="7:7">
      <c r="G59773" s="220"/>
    </row>
    <row r="59774" spans="7:7">
      <c r="G59774" s="220"/>
    </row>
    <row r="59775" spans="7:7">
      <c r="G59775" s="220"/>
    </row>
    <row r="59776" spans="7:7">
      <c r="G59776" s="220"/>
    </row>
    <row r="59777" spans="7:7">
      <c r="G59777" s="220"/>
    </row>
    <row r="59778" spans="7:7">
      <c r="G59778" s="220"/>
    </row>
    <row r="59779" spans="7:7">
      <c r="G59779" s="220"/>
    </row>
    <row r="59780" spans="7:7">
      <c r="G59780" s="220"/>
    </row>
    <row r="59781" spans="7:7">
      <c r="G59781" s="220"/>
    </row>
    <row r="59782" spans="7:7">
      <c r="G59782" s="220"/>
    </row>
    <row r="59783" spans="7:7">
      <c r="G59783" s="220"/>
    </row>
    <row r="59784" spans="7:7">
      <c r="G59784" s="220"/>
    </row>
    <row r="59785" spans="7:7">
      <c r="G59785" s="220"/>
    </row>
    <row r="59786" spans="7:7">
      <c r="G59786" s="220"/>
    </row>
    <row r="59787" spans="7:7">
      <c r="G59787" s="220"/>
    </row>
    <row r="59788" spans="7:7">
      <c r="G59788" s="220"/>
    </row>
    <row r="59789" spans="7:7">
      <c r="G59789" s="220"/>
    </row>
    <row r="59790" spans="7:7">
      <c r="G59790" s="220"/>
    </row>
    <row r="59791" spans="7:7">
      <c r="G59791" s="220"/>
    </row>
    <row r="59792" spans="7:7">
      <c r="G59792" s="220"/>
    </row>
    <row r="59793" spans="7:7">
      <c r="G59793" s="220"/>
    </row>
    <row r="59794" spans="7:7">
      <c r="G59794" s="220"/>
    </row>
    <row r="59795" spans="7:7">
      <c r="G59795" s="220"/>
    </row>
    <row r="59796" spans="7:7">
      <c r="G59796" s="220"/>
    </row>
    <row r="59797" spans="7:7">
      <c r="G59797" s="220"/>
    </row>
    <row r="59798" spans="7:7">
      <c r="G59798" s="220"/>
    </row>
    <row r="59799" spans="7:7">
      <c r="G59799" s="220"/>
    </row>
    <row r="59800" spans="7:7">
      <c r="G59800" s="220"/>
    </row>
    <row r="59801" spans="7:7">
      <c r="G59801" s="220"/>
    </row>
    <row r="59802" spans="7:7">
      <c r="G59802" s="220"/>
    </row>
    <row r="59803" spans="7:7">
      <c r="G59803" s="220"/>
    </row>
    <row r="59804" spans="7:7">
      <c r="G59804" s="220"/>
    </row>
    <row r="59805" spans="7:7">
      <c r="G59805" s="220"/>
    </row>
    <row r="59806" spans="7:7">
      <c r="G59806" s="220"/>
    </row>
    <row r="59807" spans="7:7">
      <c r="G59807" s="220"/>
    </row>
    <row r="59808" spans="7:7">
      <c r="G59808" s="220"/>
    </row>
    <row r="59809" spans="7:7">
      <c r="G59809" s="220"/>
    </row>
    <row r="59810" spans="7:7">
      <c r="G59810" s="220"/>
    </row>
    <row r="59811" spans="7:7">
      <c r="G59811" s="220"/>
    </row>
    <row r="59812" spans="7:7">
      <c r="G59812" s="220"/>
    </row>
    <row r="59813" spans="7:7">
      <c r="G59813" s="220"/>
    </row>
    <row r="59814" spans="7:7">
      <c r="G59814" s="220"/>
    </row>
    <row r="59815" spans="7:7">
      <c r="G59815" s="220"/>
    </row>
    <row r="59816" spans="7:7">
      <c r="G59816" s="220"/>
    </row>
    <row r="59817" spans="7:7">
      <c r="G59817" s="220"/>
    </row>
    <row r="59818" spans="7:7">
      <c r="G59818" s="220"/>
    </row>
    <row r="59819" spans="7:7">
      <c r="G59819" s="220"/>
    </row>
    <row r="59820" spans="7:7">
      <c r="G59820" s="220"/>
    </row>
    <row r="59821" spans="7:7">
      <c r="G59821" s="220"/>
    </row>
    <row r="59822" spans="7:7">
      <c r="G59822" s="220"/>
    </row>
    <row r="59823" spans="7:7">
      <c r="G59823" s="220"/>
    </row>
    <row r="59824" spans="7:7">
      <c r="G59824" s="220"/>
    </row>
    <row r="59825" spans="7:7">
      <c r="G59825" s="220"/>
    </row>
    <row r="59826" spans="7:7">
      <c r="G59826" s="220"/>
    </row>
    <row r="59827" spans="7:7">
      <c r="G59827" s="220"/>
    </row>
    <row r="59828" spans="7:7">
      <c r="G59828" s="220"/>
    </row>
    <row r="59829" spans="7:7">
      <c r="G59829" s="220"/>
    </row>
    <row r="59830" spans="7:7">
      <c r="G59830" s="220"/>
    </row>
    <row r="59831" spans="7:7">
      <c r="G59831" s="220"/>
    </row>
    <row r="59832" spans="7:7">
      <c r="G59832" s="220"/>
    </row>
    <row r="59833" spans="7:7">
      <c r="G59833" s="220"/>
    </row>
    <row r="59834" spans="7:7">
      <c r="G59834" s="220"/>
    </row>
    <row r="59835" spans="7:7">
      <c r="G59835" s="220"/>
    </row>
    <row r="59836" spans="7:7">
      <c r="G59836" s="220"/>
    </row>
    <row r="59837" spans="7:7">
      <c r="G59837" s="220"/>
    </row>
    <row r="59838" spans="7:7">
      <c r="G59838" s="220"/>
    </row>
    <row r="59839" spans="7:7">
      <c r="G59839" s="220"/>
    </row>
    <row r="59840" spans="7:7">
      <c r="G59840" s="220"/>
    </row>
    <row r="59841" spans="7:7">
      <c r="G59841" s="220"/>
    </row>
    <row r="59842" spans="7:7">
      <c r="G59842" s="220"/>
    </row>
    <row r="59843" spans="7:7">
      <c r="G59843" s="220"/>
    </row>
    <row r="59844" spans="7:7">
      <c r="G59844" s="220"/>
    </row>
    <row r="59845" spans="7:7">
      <c r="G59845" s="220"/>
    </row>
    <row r="59846" spans="7:7">
      <c r="G59846" s="220"/>
    </row>
    <row r="59847" spans="7:7">
      <c r="G59847" s="220"/>
    </row>
    <row r="59848" spans="7:7">
      <c r="G59848" s="220"/>
    </row>
    <row r="59849" spans="7:7">
      <c r="G59849" s="220"/>
    </row>
    <row r="59850" spans="7:7">
      <c r="G59850" s="220"/>
    </row>
    <row r="59851" spans="7:7">
      <c r="G59851" s="220"/>
    </row>
    <row r="59852" spans="7:7">
      <c r="G59852" s="220"/>
    </row>
    <row r="59853" spans="7:7">
      <c r="G59853" s="220"/>
    </row>
    <row r="59854" spans="7:7">
      <c r="G59854" s="220"/>
    </row>
    <row r="59855" spans="7:7">
      <c r="G59855" s="220"/>
    </row>
    <row r="59856" spans="7:7">
      <c r="G59856" s="220"/>
    </row>
    <row r="59857" spans="7:7">
      <c r="G59857" s="220"/>
    </row>
    <row r="59858" spans="7:7">
      <c r="G59858" s="220"/>
    </row>
    <row r="59859" spans="7:7">
      <c r="G59859" s="220"/>
    </row>
    <row r="59860" spans="7:7">
      <c r="G59860" s="220"/>
    </row>
    <row r="59861" spans="7:7">
      <c r="G59861" s="220"/>
    </row>
    <row r="59862" spans="7:7">
      <c r="G59862" s="220"/>
    </row>
    <row r="59863" spans="7:7">
      <c r="G59863" s="220"/>
    </row>
    <row r="59864" spans="7:7">
      <c r="G59864" s="220"/>
    </row>
    <row r="59865" spans="7:7">
      <c r="G59865" s="220"/>
    </row>
    <row r="59866" spans="7:7">
      <c r="G59866" s="220"/>
    </row>
    <row r="59867" spans="7:7">
      <c r="G59867" s="220"/>
    </row>
    <row r="59868" spans="7:7">
      <c r="G59868" s="220"/>
    </row>
    <row r="59869" spans="7:7">
      <c r="G59869" s="220"/>
    </row>
    <row r="59870" spans="7:7">
      <c r="G59870" s="220"/>
    </row>
    <row r="59871" spans="7:7">
      <c r="G59871" s="220"/>
    </row>
    <row r="59872" spans="7:7">
      <c r="G59872" s="220"/>
    </row>
    <row r="59873" spans="7:7">
      <c r="G59873" s="220"/>
    </row>
    <row r="59874" spans="7:7">
      <c r="G59874" s="220"/>
    </row>
    <row r="59875" spans="7:7">
      <c r="G59875" s="220"/>
    </row>
    <row r="59876" spans="7:7">
      <c r="G59876" s="220"/>
    </row>
    <row r="59877" spans="7:7">
      <c r="G59877" s="220"/>
    </row>
    <row r="59878" spans="7:7">
      <c r="G59878" s="220"/>
    </row>
    <row r="59879" spans="7:7">
      <c r="G59879" s="220"/>
    </row>
    <row r="59880" spans="7:7">
      <c r="G59880" s="220"/>
    </row>
    <row r="59881" spans="7:7">
      <c r="G59881" s="220"/>
    </row>
    <row r="59882" spans="7:7">
      <c r="G59882" s="220"/>
    </row>
    <row r="59883" spans="7:7">
      <c r="G59883" s="220"/>
    </row>
    <row r="59884" spans="7:7">
      <c r="G59884" s="220"/>
    </row>
    <row r="59885" spans="7:7">
      <c r="G59885" s="220"/>
    </row>
    <row r="59886" spans="7:7">
      <c r="G59886" s="220"/>
    </row>
    <row r="59887" spans="7:7">
      <c r="G59887" s="220"/>
    </row>
    <row r="59888" spans="7:7">
      <c r="G59888" s="220"/>
    </row>
    <row r="59889" spans="7:7">
      <c r="G59889" s="220"/>
    </row>
    <row r="59890" spans="7:7">
      <c r="G59890" s="220"/>
    </row>
    <row r="59891" spans="7:7">
      <c r="G59891" s="220"/>
    </row>
    <row r="59892" spans="7:7">
      <c r="G59892" s="220"/>
    </row>
    <row r="59893" spans="7:7">
      <c r="G59893" s="220"/>
    </row>
    <row r="59894" spans="7:7">
      <c r="G59894" s="220"/>
    </row>
    <row r="59895" spans="7:7">
      <c r="G59895" s="220"/>
    </row>
    <row r="59896" spans="7:7">
      <c r="G59896" s="220"/>
    </row>
    <row r="59897" spans="7:7">
      <c r="G59897" s="220"/>
    </row>
    <row r="59898" spans="7:7">
      <c r="G59898" s="220"/>
    </row>
    <row r="59899" spans="7:7">
      <c r="G59899" s="220"/>
    </row>
    <row r="59900" spans="7:7">
      <c r="G59900" s="220"/>
    </row>
    <row r="59901" spans="7:7">
      <c r="G59901" s="220"/>
    </row>
    <row r="59902" spans="7:7">
      <c r="G59902" s="220"/>
    </row>
    <row r="59903" spans="7:7">
      <c r="G59903" s="220"/>
    </row>
    <row r="59904" spans="7:7">
      <c r="G59904" s="220"/>
    </row>
    <row r="59905" spans="7:7">
      <c r="G59905" s="220"/>
    </row>
    <row r="59906" spans="7:7">
      <c r="G59906" s="220"/>
    </row>
    <row r="59907" spans="7:7">
      <c r="G59907" s="220"/>
    </row>
    <row r="59908" spans="7:7">
      <c r="G59908" s="220"/>
    </row>
    <row r="59909" spans="7:7">
      <c r="G59909" s="220"/>
    </row>
    <row r="59910" spans="7:7">
      <c r="G59910" s="220"/>
    </row>
    <row r="59911" spans="7:7">
      <c r="G59911" s="220"/>
    </row>
    <row r="59912" spans="7:7">
      <c r="G59912" s="220"/>
    </row>
    <row r="59913" spans="7:7">
      <c r="G59913" s="220"/>
    </row>
    <row r="59914" spans="7:7">
      <c r="G59914" s="220"/>
    </row>
    <row r="59915" spans="7:7">
      <c r="G59915" s="220"/>
    </row>
    <row r="59916" spans="7:7">
      <c r="G59916" s="220"/>
    </row>
    <row r="59917" spans="7:7">
      <c r="G59917" s="220"/>
    </row>
    <row r="59918" spans="7:7">
      <c r="G59918" s="220"/>
    </row>
    <row r="59919" spans="7:7">
      <c r="G59919" s="220"/>
    </row>
    <row r="59920" spans="7:7">
      <c r="G59920" s="220"/>
    </row>
    <row r="59921" spans="7:7">
      <c r="G59921" s="220"/>
    </row>
    <row r="59922" spans="7:7">
      <c r="G59922" s="220"/>
    </row>
    <row r="59923" spans="7:7">
      <c r="G59923" s="220"/>
    </row>
    <row r="59924" spans="7:7">
      <c r="G59924" s="220"/>
    </row>
    <row r="59925" spans="7:7">
      <c r="G59925" s="220"/>
    </row>
    <row r="59926" spans="7:7">
      <c r="G59926" s="220"/>
    </row>
    <row r="59927" spans="7:7">
      <c r="G59927" s="220"/>
    </row>
    <row r="59928" spans="7:7">
      <c r="G59928" s="220"/>
    </row>
    <row r="59929" spans="7:7">
      <c r="G59929" s="220"/>
    </row>
    <row r="59930" spans="7:7">
      <c r="G59930" s="220"/>
    </row>
    <row r="59931" spans="7:7">
      <c r="G59931" s="220"/>
    </row>
    <row r="59932" spans="7:7">
      <c r="G59932" s="220"/>
    </row>
    <row r="59933" spans="7:7">
      <c r="G59933" s="220"/>
    </row>
    <row r="59934" spans="7:7">
      <c r="G59934" s="220"/>
    </row>
    <row r="59935" spans="7:7">
      <c r="G59935" s="220"/>
    </row>
    <row r="59936" spans="7:7">
      <c r="G59936" s="220"/>
    </row>
    <row r="59937" spans="7:7">
      <c r="G59937" s="220"/>
    </row>
    <row r="59938" spans="7:7">
      <c r="G59938" s="220"/>
    </row>
    <row r="59939" spans="7:7">
      <c r="G59939" s="220"/>
    </row>
    <row r="59940" spans="7:7">
      <c r="G59940" s="220"/>
    </row>
    <row r="59941" spans="7:7">
      <c r="G59941" s="220"/>
    </row>
    <row r="59942" spans="7:7">
      <c r="G59942" s="220"/>
    </row>
    <row r="59943" spans="7:7">
      <c r="G59943" s="220"/>
    </row>
    <row r="59944" spans="7:7">
      <c r="G59944" s="220"/>
    </row>
    <row r="59945" spans="7:7">
      <c r="G59945" s="220"/>
    </row>
    <row r="59946" spans="7:7">
      <c r="G59946" s="220"/>
    </row>
    <row r="59947" spans="7:7">
      <c r="G59947" s="220"/>
    </row>
    <row r="59948" spans="7:7">
      <c r="G59948" s="220"/>
    </row>
    <row r="59949" spans="7:7">
      <c r="G59949" s="220"/>
    </row>
    <row r="59950" spans="7:7">
      <c r="G59950" s="220"/>
    </row>
    <row r="59951" spans="7:7">
      <c r="G59951" s="220"/>
    </row>
    <row r="59952" spans="7:7">
      <c r="G59952" s="220"/>
    </row>
    <row r="59953" spans="7:7">
      <c r="G59953" s="220"/>
    </row>
    <row r="59954" spans="7:7">
      <c r="G59954" s="220"/>
    </row>
    <row r="59955" spans="7:7">
      <c r="G59955" s="220"/>
    </row>
    <row r="59956" spans="7:7">
      <c r="G59956" s="220"/>
    </row>
    <row r="59957" spans="7:7">
      <c r="G59957" s="220"/>
    </row>
    <row r="59958" spans="7:7">
      <c r="G59958" s="220"/>
    </row>
    <row r="59959" spans="7:7">
      <c r="G59959" s="220"/>
    </row>
    <row r="59960" spans="7:7">
      <c r="G59960" s="220"/>
    </row>
    <row r="59961" spans="7:7">
      <c r="G59961" s="220"/>
    </row>
    <row r="59962" spans="7:7">
      <c r="G59962" s="220"/>
    </row>
    <row r="59963" spans="7:7">
      <c r="G59963" s="220"/>
    </row>
    <row r="59964" spans="7:7">
      <c r="G59964" s="220"/>
    </row>
    <row r="59965" spans="7:7">
      <c r="G59965" s="220"/>
    </row>
    <row r="59966" spans="7:7">
      <c r="G59966" s="220"/>
    </row>
    <row r="59967" spans="7:7">
      <c r="G59967" s="220"/>
    </row>
    <row r="59968" spans="7:7">
      <c r="G59968" s="220"/>
    </row>
    <row r="59969" spans="7:7">
      <c r="G59969" s="220"/>
    </row>
    <row r="59970" spans="7:7">
      <c r="G59970" s="220"/>
    </row>
    <row r="59971" spans="7:7">
      <c r="G59971" s="220"/>
    </row>
    <row r="59972" spans="7:7">
      <c r="G59972" s="220"/>
    </row>
    <row r="59973" spans="7:7">
      <c r="G59973" s="220"/>
    </row>
    <row r="59974" spans="7:7">
      <c r="G59974" s="220"/>
    </row>
    <row r="59975" spans="7:7">
      <c r="G59975" s="220"/>
    </row>
    <row r="59976" spans="7:7">
      <c r="G59976" s="220"/>
    </row>
    <row r="59977" spans="7:7">
      <c r="G59977" s="220"/>
    </row>
    <row r="59978" spans="7:7">
      <c r="G59978" s="220"/>
    </row>
    <row r="59979" spans="7:7">
      <c r="G59979" s="220"/>
    </row>
    <row r="59980" spans="7:7">
      <c r="G59980" s="220"/>
    </row>
    <row r="59981" spans="7:7">
      <c r="G59981" s="220"/>
    </row>
    <row r="59982" spans="7:7">
      <c r="G59982" s="220"/>
    </row>
    <row r="59983" spans="7:7">
      <c r="G59983" s="220"/>
    </row>
    <row r="59984" spans="7:7">
      <c r="G59984" s="220"/>
    </row>
    <row r="59985" spans="7:7">
      <c r="G59985" s="220"/>
    </row>
    <row r="59986" spans="7:7">
      <c r="G59986" s="220"/>
    </row>
    <row r="59987" spans="7:7">
      <c r="G59987" s="220"/>
    </row>
    <row r="59988" spans="7:7">
      <c r="G59988" s="220"/>
    </row>
    <row r="59989" spans="7:7">
      <c r="G59989" s="220"/>
    </row>
    <row r="59990" spans="7:7">
      <c r="G59990" s="220"/>
    </row>
    <row r="59991" spans="7:7">
      <c r="G59991" s="220"/>
    </row>
    <row r="59992" spans="7:7">
      <c r="G59992" s="220"/>
    </row>
    <row r="59993" spans="7:7">
      <c r="G59993" s="220"/>
    </row>
    <row r="59994" spans="7:7">
      <c r="G59994" s="220"/>
    </row>
    <row r="59995" spans="7:7">
      <c r="G59995" s="220"/>
    </row>
    <row r="59996" spans="7:7">
      <c r="G59996" s="220"/>
    </row>
    <row r="59997" spans="7:7">
      <c r="G59997" s="220"/>
    </row>
    <row r="59998" spans="7:7">
      <c r="G59998" s="220"/>
    </row>
    <row r="59999" spans="7:7">
      <c r="G59999" s="220"/>
    </row>
    <row r="60000" spans="7:7">
      <c r="G60000" s="220"/>
    </row>
    <row r="60001" spans="7:7">
      <c r="G60001" s="220"/>
    </row>
    <row r="60002" spans="7:7">
      <c r="G60002" s="220"/>
    </row>
    <row r="60003" spans="7:7">
      <c r="G60003" s="220"/>
    </row>
    <row r="60004" spans="7:7">
      <c r="G60004" s="220"/>
    </row>
    <row r="60005" spans="7:7">
      <c r="G60005" s="220"/>
    </row>
    <row r="60006" spans="7:7">
      <c r="G60006" s="220"/>
    </row>
    <row r="60007" spans="7:7">
      <c r="G60007" s="220"/>
    </row>
    <row r="60008" spans="7:7">
      <c r="G60008" s="220"/>
    </row>
    <row r="60009" spans="7:7">
      <c r="G60009" s="220"/>
    </row>
    <row r="60010" spans="7:7">
      <c r="G60010" s="220"/>
    </row>
    <row r="60011" spans="7:7">
      <c r="G60011" s="220"/>
    </row>
    <row r="60012" spans="7:7">
      <c r="G60012" s="220"/>
    </row>
    <row r="60013" spans="7:7">
      <c r="G60013" s="220"/>
    </row>
    <row r="60014" spans="7:7">
      <c r="G60014" s="220"/>
    </row>
    <row r="60015" spans="7:7">
      <c r="G60015" s="220"/>
    </row>
    <row r="60016" spans="7:7">
      <c r="G60016" s="220"/>
    </row>
    <row r="60017" spans="7:7">
      <c r="G60017" s="220"/>
    </row>
    <row r="60018" spans="7:7">
      <c r="G60018" s="220"/>
    </row>
    <row r="60019" spans="7:7">
      <c r="G60019" s="220"/>
    </row>
    <row r="60020" spans="7:7">
      <c r="G60020" s="220"/>
    </row>
    <row r="60021" spans="7:7">
      <c r="G60021" s="220"/>
    </row>
    <row r="60022" spans="7:7">
      <c r="G60022" s="220"/>
    </row>
    <row r="60023" spans="7:7">
      <c r="G60023" s="220"/>
    </row>
    <row r="60024" spans="7:7">
      <c r="G60024" s="220"/>
    </row>
    <row r="60025" spans="7:7">
      <c r="G60025" s="220"/>
    </row>
    <row r="60026" spans="7:7">
      <c r="G60026" s="220"/>
    </row>
    <row r="60027" spans="7:7">
      <c r="G60027" s="220"/>
    </row>
    <row r="60028" spans="7:7">
      <c r="G60028" s="220"/>
    </row>
    <row r="60029" spans="7:7">
      <c r="G60029" s="220"/>
    </row>
    <row r="60030" spans="7:7">
      <c r="G60030" s="220"/>
    </row>
    <row r="60031" spans="7:7">
      <c r="G60031" s="220"/>
    </row>
    <row r="60032" spans="7:7">
      <c r="G60032" s="220"/>
    </row>
    <row r="60033" spans="7:7">
      <c r="G60033" s="220"/>
    </row>
    <row r="60034" spans="7:7">
      <c r="G60034" s="220"/>
    </row>
    <row r="60035" spans="7:7">
      <c r="G60035" s="220"/>
    </row>
    <row r="60036" spans="7:7">
      <c r="G60036" s="220"/>
    </row>
    <row r="60037" spans="7:7">
      <c r="G60037" s="220"/>
    </row>
    <row r="60038" spans="7:7">
      <c r="G60038" s="220"/>
    </row>
    <row r="60039" spans="7:7">
      <c r="G60039" s="220"/>
    </row>
    <row r="60040" spans="7:7">
      <c r="G60040" s="220"/>
    </row>
    <row r="60041" spans="7:7">
      <c r="G60041" s="220"/>
    </row>
    <row r="60042" spans="7:7">
      <c r="G60042" s="220"/>
    </row>
    <row r="60043" spans="7:7">
      <c r="G60043" s="220"/>
    </row>
    <row r="60044" spans="7:7">
      <c r="G60044" s="220"/>
    </row>
    <row r="60045" spans="7:7">
      <c r="G60045" s="220"/>
    </row>
    <row r="60046" spans="7:7">
      <c r="G60046" s="220"/>
    </row>
    <row r="60047" spans="7:7">
      <c r="G60047" s="220"/>
    </row>
    <row r="60048" spans="7:7">
      <c r="G60048" s="220"/>
    </row>
    <row r="60049" spans="7:7">
      <c r="G60049" s="220"/>
    </row>
    <row r="60050" spans="7:7">
      <c r="G60050" s="220"/>
    </row>
    <row r="60051" spans="7:7">
      <c r="G60051" s="220"/>
    </row>
    <row r="60052" spans="7:7">
      <c r="G60052" s="220"/>
    </row>
    <row r="60053" spans="7:7">
      <c r="G60053" s="220"/>
    </row>
    <row r="60054" spans="7:7">
      <c r="G60054" s="220"/>
    </row>
    <row r="60055" spans="7:7">
      <c r="G60055" s="220"/>
    </row>
    <row r="60056" spans="7:7">
      <c r="G60056" s="220"/>
    </row>
    <row r="60057" spans="7:7">
      <c r="G60057" s="220"/>
    </row>
    <row r="60058" spans="7:7">
      <c r="G60058" s="220"/>
    </row>
    <row r="60059" spans="7:7">
      <c r="G60059" s="220"/>
    </row>
    <row r="60060" spans="7:7">
      <c r="G60060" s="220"/>
    </row>
    <row r="60061" spans="7:7">
      <c r="G60061" s="220"/>
    </row>
    <row r="60062" spans="7:7">
      <c r="G60062" s="220"/>
    </row>
    <row r="60063" spans="7:7">
      <c r="G60063" s="220"/>
    </row>
    <row r="60064" spans="7:7">
      <c r="G60064" s="220"/>
    </row>
    <row r="60065" spans="7:7">
      <c r="G60065" s="220"/>
    </row>
    <row r="60066" spans="7:7">
      <c r="G60066" s="220"/>
    </row>
    <row r="60067" spans="7:7">
      <c r="G60067" s="220"/>
    </row>
    <row r="60068" spans="7:7">
      <c r="G60068" s="220"/>
    </row>
    <row r="60069" spans="7:7">
      <c r="G60069" s="220"/>
    </row>
    <row r="60070" spans="7:7">
      <c r="G60070" s="220"/>
    </row>
    <row r="60071" spans="7:7">
      <c r="G60071" s="220"/>
    </row>
    <row r="60072" spans="7:7">
      <c r="G60072" s="220"/>
    </row>
    <row r="60073" spans="7:7">
      <c r="G60073" s="220"/>
    </row>
    <row r="60074" spans="7:7">
      <c r="G60074" s="220"/>
    </row>
    <row r="60075" spans="7:7">
      <c r="G60075" s="220"/>
    </row>
    <row r="60076" spans="7:7">
      <c r="G60076" s="220"/>
    </row>
    <row r="60077" spans="7:7">
      <c r="G60077" s="220"/>
    </row>
    <row r="60078" spans="7:7">
      <c r="G60078" s="220"/>
    </row>
    <row r="60079" spans="7:7">
      <c r="G60079" s="220"/>
    </row>
    <row r="60080" spans="7:7">
      <c r="G60080" s="220"/>
    </row>
    <row r="60081" spans="7:7">
      <c r="G60081" s="220"/>
    </row>
    <row r="60082" spans="7:7">
      <c r="G60082" s="220"/>
    </row>
    <row r="60083" spans="7:7">
      <c r="G60083" s="220"/>
    </row>
    <row r="60084" spans="7:7">
      <c r="G60084" s="220"/>
    </row>
    <row r="60085" spans="7:7">
      <c r="G60085" s="220"/>
    </row>
    <row r="60086" spans="7:7">
      <c r="G60086" s="220"/>
    </row>
    <row r="60087" spans="7:7">
      <c r="G60087" s="220"/>
    </row>
    <row r="60088" spans="7:7">
      <c r="G60088" s="220"/>
    </row>
    <row r="60089" spans="7:7">
      <c r="G60089" s="220"/>
    </row>
    <row r="60090" spans="7:7">
      <c r="G60090" s="220"/>
    </row>
    <row r="60091" spans="7:7">
      <c r="G60091" s="220"/>
    </row>
    <row r="60092" spans="7:7">
      <c r="G60092" s="220"/>
    </row>
    <row r="60093" spans="7:7">
      <c r="G60093" s="220"/>
    </row>
    <row r="60094" spans="7:7">
      <c r="G60094" s="220"/>
    </row>
    <row r="60095" spans="7:7">
      <c r="G60095" s="220"/>
    </row>
    <row r="60096" spans="7:7">
      <c r="G60096" s="220"/>
    </row>
    <row r="60097" spans="7:7">
      <c r="G60097" s="220"/>
    </row>
    <row r="60098" spans="7:7">
      <c r="G60098" s="220"/>
    </row>
    <row r="60099" spans="7:7">
      <c r="G60099" s="220"/>
    </row>
    <row r="60100" spans="7:7">
      <c r="G60100" s="220"/>
    </row>
    <row r="60101" spans="7:7">
      <c r="G60101" s="220"/>
    </row>
    <row r="60102" spans="7:7">
      <c r="G60102" s="220"/>
    </row>
    <row r="60103" spans="7:7">
      <c r="G60103" s="220"/>
    </row>
    <row r="60104" spans="7:7">
      <c r="G60104" s="220"/>
    </row>
    <row r="60105" spans="7:7">
      <c r="G60105" s="220"/>
    </row>
    <row r="60106" spans="7:7">
      <c r="G60106" s="220"/>
    </row>
    <row r="60107" spans="7:7">
      <c r="G60107" s="220"/>
    </row>
    <row r="60108" spans="7:7">
      <c r="G60108" s="220"/>
    </row>
    <row r="60109" spans="7:7">
      <c r="G60109" s="220"/>
    </row>
    <row r="60110" spans="7:7">
      <c r="G60110" s="220"/>
    </row>
    <row r="60111" spans="7:7">
      <c r="G60111" s="220"/>
    </row>
    <row r="60112" spans="7:7">
      <c r="G60112" s="220"/>
    </row>
    <row r="60113" spans="7:7">
      <c r="G60113" s="220"/>
    </row>
    <row r="60114" spans="7:7">
      <c r="G60114" s="220"/>
    </row>
    <row r="60115" spans="7:7">
      <c r="G60115" s="220"/>
    </row>
    <row r="60116" spans="7:7">
      <c r="G60116" s="220"/>
    </row>
    <row r="60117" spans="7:7">
      <c r="G60117" s="220"/>
    </row>
    <row r="60118" spans="7:7">
      <c r="G60118" s="220"/>
    </row>
    <row r="60119" spans="7:7">
      <c r="G60119" s="220"/>
    </row>
    <row r="60120" spans="7:7">
      <c r="G60120" s="220"/>
    </row>
    <row r="60121" spans="7:7">
      <c r="G60121" s="220"/>
    </row>
    <row r="60122" spans="7:7">
      <c r="G60122" s="220"/>
    </row>
    <row r="60123" spans="7:7">
      <c r="G60123" s="220"/>
    </row>
    <row r="60124" spans="7:7">
      <c r="G60124" s="220"/>
    </row>
    <row r="60125" spans="7:7">
      <c r="G60125" s="220"/>
    </row>
    <row r="60126" spans="7:7">
      <c r="G60126" s="220"/>
    </row>
    <row r="60127" spans="7:7">
      <c r="G60127" s="220"/>
    </row>
    <row r="60128" spans="7:7">
      <c r="G60128" s="220"/>
    </row>
    <row r="60129" spans="7:7">
      <c r="G60129" s="220"/>
    </row>
    <row r="60130" spans="7:7">
      <c r="G60130" s="220"/>
    </row>
    <row r="60131" spans="7:7">
      <c r="G60131" s="220"/>
    </row>
    <row r="60132" spans="7:7">
      <c r="G60132" s="220"/>
    </row>
    <row r="60133" spans="7:7">
      <c r="G60133" s="220"/>
    </row>
    <row r="60134" spans="7:7">
      <c r="G60134" s="220"/>
    </row>
    <row r="60135" spans="7:7">
      <c r="G60135" s="220"/>
    </row>
    <row r="60136" spans="7:7">
      <c r="G60136" s="220"/>
    </row>
    <row r="60137" spans="7:7">
      <c r="G60137" s="220"/>
    </row>
    <row r="60138" spans="7:7">
      <c r="G60138" s="220"/>
    </row>
    <row r="60139" spans="7:7">
      <c r="G60139" s="220"/>
    </row>
    <row r="60140" spans="7:7">
      <c r="G60140" s="220"/>
    </row>
    <row r="60141" spans="7:7">
      <c r="G60141" s="220"/>
    </row>
    <row r="60142" spans="7:7">
      <c r="G60142" s="220"/>
    </row>
    <row r="60143" spans="7:7">
      <c r="G60143" s="220"/>
    </row>
    <row r="60144" spans="7:7">
      <c r="G60144" s="220"/>
    </row>
    <row r="60145" spans="7:7">
      <c r="G60145" s="220"/>
    </row>
    <row r="60146" spans="7:7">
      <c r="G60146" s="220"/>
    </row>
    <row r="60147" spans="7:7">
      <c r="G60147" s="220"/>
    </row>
    <row r="60148" spans="7:7">
      <c r="G60148" s="220"/>
    </row>
    <row r="60149" spans="7:7">
      <c r="G60149" s="220"/>
    </row>
    <row r="60150" spans="7:7">
      <c r="G60150" s="220"/>
    </row>
    <row r="60151" spans="7:7">
      <c r="G60151" s="220"/>
    </row>
    <row r="60152" spans="7:7">
      <c r="G60152" s="220"/>
    </row>
    <row r="60153" spans="7:7">
      <c r="G60153" s="220"/>
    </row>
    <row r="60154" spans="7:7">
      <c r="G60154" s="220"/>
    </row>
    <row r="60155" spans="7:7">
      <c r="G60155" s="220"/>
    </row>
    <row r="60156" spans="7:7">
      <c r="G60156" s="220"/>
    </row>
    <row r="60157" spans="7:7">
      <c r="G60157" s="220"/>
    </row>
    <row r="60158" spans="7:7">
      <c r="G60158" s="220"/>
    </row>
    <row r="60159" spans="7:7">
      <c r="G60159" s="220"/>
    </row>
    <row r="60160" spans="7:7">
      <c r="G60160" s="220"/>
    </row>
    <row r="60161" spans="7:7">
      <c r="G60161" s="220"/>
    </row>
    <row r="60162" spans="7:7">
      <c r="G60162" s="220"/>
    </row>
    <row r="60163" spans="7:7">
      <c r="G60163" s="220"/>
    </row>
    <row r="60164" spans="7:7">
      <c r="G60164" s="220"/>
    </row>
    <row r="60165" spans="7:7">
      <c r="G60165" s="220"/>
    </row>
    <row r="60166" spans="7:7">
      <c r="G60166" s="220"/>
    </row>
    <row r="60167" spans="7:7">
      <c r="G60167" s="220"/>
    </row>
    <row r="60168" spans="7:7">
      <c r="G60168" s="220"/>
    </row>
    <row r="60169" spans="7:7">
      <c r="G60169" s="220"/>
    </row>
    <row r="60170" spans="7:7">
      <c r="G60170" s="220"/>
    </row>
    <row r="60171" spans="7:7">
      <c r="G60171" s="220"/>
    </row>
    <row r="60172" spans="7:7">
      <c r="G60172" s="220"/>
    </row>
    <row r="60173" spans="7:7">
      <c r="G60173" s="220"/>
    </row>
    <row r="60174" spans="7:7">
      <c r="G60174" s="220"/>
    </row>
    <row r="60175" spans="7:7">
      <c r="G60175" s="220"/>
    </row>
    <row r="60176" spans="7:7">
      <c r="G60176" s="220"/>
    </row>
    <row r="60177" spans="7:7">
      <c r="G60177" s="220"/>
    </row>
    <row r="60178" spans="7:7">
      <c r="G60178" s="220"/>
    </row>
    <row r="60179" spans="7:7">
      <c r="G60179" s="220"/>
    </row>
    <row r="60180" spans="7:7">
      <c r="G60180" s="220"/>
    </row>
    <row r="60181" spans="7:7">
      <c r="G60181" s="220"/>
    </row>
    <row r="60182" spans="7:7">
      <c r="G60182" s="220"/>
    </row>
    <row r="60183" spans="7:7">
      <c r="G60183" s="220"/>
    </row>
    <row r="60184" spans="7:7">
      <c r="G60184" s="220"/>
    </row>
    <row r="60185" spans="7:7">
      <c r="G60185" s="220"/>
    </row>
    <row r="60186" spans="7:7">
      <c r="G60186" s="220"/>
    </row>
    <row r="60187" spans="7:7">
      <c r="G60187" s="220"/>
    </row>
    <row r="60188" spans="7:7">
      <c r="G60188" s="220"/>
    </row>
    <row r="60189" spans="7:7">
      <c r="G60189" s="220"/>
    </row>
    <row r="60190" spans="7:7">
      <c r="G60190" s="220"/>
    </row>
    <row r="60191" spans="7:7">
      <c r="G60191" s="220"/>
    </row>
    <row r="60192" spans="7:7">
      <c r="G60192" s="220"/>
    </row>
    <row r="60193" spans="7:7">
      <c r="G60193" s="220"/>
    </row>
    <row r="60194" spans="7:7">
      <c r="G60194" s="220"/>
    </row>
    <row r="60195" spans="7:7">
      <c r="G60195" s="220"/>
    </row>
    <row r="60196" spans="7:7">
      <c r="G60196" s="220"/>
    </row>
    <row r="60197" spans="7:7">
      <c r="G60197" s="220"/>
    </row>
    <row r="60198" spans="7:7">
      <c r="G60198" s="220"/>
    </row>
    <row r="60199" spans="7:7">
      <c r="G60199" s="220"/>
    </row>
    <row r="60200" spans="7:7">
      <c r="G60200" s="220"/>
    </row>
    <row r="60201" spans="7:7">
      <c r="G60201" s="220"/>
    </row>
    <row r="60202" spans="7:7">
      <c r="G60202" s="220"/>
    </row>
    <row r="60203" spans="7:7">
      <c r="G60203" s="220"/>
    </row>
    <row r="60204" spans="7:7">
      <c r="G60204" s="220"/>
    </row>
    <row r="60205" spans="7:7">
      <c r="G60205" s="220"/>
    </row>
    <row r="60206" spans="7:7">
      <c r="G60206" s="220"/>
    </row>
    <row r="60207" spans="7:7">
      <c r="G60207" s="220"/>
    </row>
    <row r="60208" spans="7:7">
      <c r="G60208" s="220"/>
    </row>
    <row r="60209" spans="7:7">
      <c r="G60209" s="220"/>
    </row>
    <row r="60210" spans="7:7">
      <c r="G60210" s="220"/>
    </row>
    <row r="60211" spans="7:7">
      <c r="G60211" s="220"/>
    </row>
    <row r="60212" spans="7:7">
      <c r="G60212" s="220"/>
    </row>
    <row r="60213" spans="7:7">
      <c r="G60213" s="220"/>
    </row>
    <row r="60214" spans="7:7">
      <c r="G60214" s="220"/>
    </row>
    <row r="60215" spans="7:7">
      <c r="G60215" s="220"/>
    </row>
    <row r="60216" spans="7:7">
      <c r="G60216" s="220"/>
    </row>
    <row r="60217" spans="7:7">
      <c r="G60217" s="220"/>
    </row>
    <row r="60218" spans="7:7">
      <c r="G60218" s="220"/>
    </row>
    <row r="60219" spans="7:7">
      <c r="G60219" s="220"/>
    </row>
    <row r="60220" spans="7:7">
      <c r="G60220" s="220"/>
    </row>
    <row r="60221" spans="7:7">
      <c r="G60221" s="220"/>
    </row>
    <row r="60222" spans="7:7">
      <c r="G60222" s="220"/>
    </row>
    <row r="60223" spans="7:7">
      <c r="G60223" s="220"/>
    </row>
    <row r="60224" spans="7:7">
      <c r="G60224" s="220"/>
    </row>
    <row r="60225" spans="7:7">
      <c r="G60225" s="220"/>
    </row>
    <row r="60226" spans="7:7">
      <c r="G60226" s="220"/>
    </row>
    <row r="60227" spans="7:7">
      <c r="G60227" s="220"/>
    </row>
    <row r="60228" spans="7:7">
      <c r="G60228" s="220"/>
    </row>
    <row r="60229" spans="7:7">
      <c r="G60229" s="220"/>
    </row>
    <row r="60230" spans="7:7">
      <c r="G60230" s="220"/>
    </row>
    <row r="60231" spans="7:7">
      <c r="G60231" s="220"/>
    </row>
    <row r="60232" spans="7:7">
      <c r="G60232" s="220"/>
    </row>
    <row r="60233" spans="7:7">
      <c r="G60233" s="220"/>
    </row>
    <row r="60234" spans="7:7">
      <c r="G60234" s="220"/>
    </row>
    <row r="60235" spans="7:7">
      <c r="G60235" s="220"/>
    </row>
    <row r="60236" spans="7:7">
      <c r="G60236" s="220"/>
    </row>
    <row r="60237" spans="7:7">
      <c r="G60237" s="220"/>
    </row>
    <row r="60238" spans="7:7">
      <c r="G60238" s="220"/>
    </row>
    <row r="60239" spans="7:7">
      <c r="G60239" s="220"/>
    </row>
    <row r="60240" spans="7:7">
      <c r="G60240" s="220"/>
    </row>
    <row r="60241" spans="7:7">
      <c r="G60241" s="220"/>
    </row>
    <row r="60242" spans="7:7">
      <c r="G60242" s="220"/>
    </row>
    <row r="60243" spans="7:7">
      <c r="G60243" s="220"/>
    </row>
    <row r="60244" spans="7:7">
      <c r="G60244" s="220"/>
    </row>
    <row r="60245" spans="7:7">
      <c r="G60245" s="220"/>
    </row>
    <row r="60246" spans="7:7">
      <c r="G60246" s="220"/>
    </row>
    <row r="60247" spans="7:7">
      <c r="G60247" s="220"/>
    </row>
    <row r="60248" spans="7:7">
      <c r="G60248" s="220"/>
    </row>
    <row r="60249" spans="7:7">
      <c r="G60249" s="220"/>
    </row>
    <row r="60250" spans="7:7">
      <c r="G60250" s="220"/>
    </row>
    <row r="60251" spans="7:7">
      <c r="G60251" s="220"/>
    </row>
    <row r="60252" spans="7:7">
      <c r="G60252" s="220"/>
    </row>
    <row r="60253" spans="7:7">
      <c r="G60253" s="220"/>
    </row>
    <row r="60254" spans="7:7">
      <c r="G60254" s="220"/>
    </row>
    <row r="60255" spans="7:7">
      <c r="G60255" s="220"/>
    </row>
    <row r="60256" spans="7:7">
      <c r="G60256" s="220"/>
    </row>
    <row r="60257" spans="7:7">
      <c r="G60257" s="220"/>
    </row>
    <row r="60258" spans="7:7">
      <c r="G60258" s="220"/>
    </row>
    <row r="60259" spans="7:7">
      <c r="G60259" s="220"/>
    </row>
    <row r="60260" spans="7:7">
      <c r="G60260" s="220"/>
    </row>
    <row r="60261" spans="7:7">
      <c r="G60261" s="220"/>
    </row>
    <row r="60262" spans="7:7">
      <c r="G60262" s="220"/>
    </row>
    <row r="60263" spans="7:7">
      <c r="G60263" s="220"/>
    </row>
    <row r="60264" spans="7:7">
      <c r="G60264" s="220"/>
    </row>
    <row r="60265" spans="7:7">
      <c r="G60265" s="220"/>
    </row>
    <row r="60266" spans="7:7">
      <c r="G60266" s="220"/>
    </row>
    <row r="60267" spans="7:7">
      <c r="G60267" s="220"/>
    </row>
    <row r="60268" spans="7:7">
      <c r="G60268" s="220"/>
    </row>
    <row r="60269" spans="7:7">
      <c r="G60269" s="220"/>
    </row>
    <row r="60270" spans="7:7">
      <c r="G60270" s="220"/>
    </row>
    <row r="60271" spans="7:7">
      <c r="G60271" s="220"/>
    </row>
    <row r="60272" spans="7:7">
      <c r="G60272" s="220"/>
    </row>
    <row r="60273" spans="7:7">
      <c r="G60273" s="220"/>
    </row>
    <row r="60274" spans="7:7">
      <c r="G60274" s="220"/>
    </row>
    <row r="60275" spans="7:7">
      <c r="G60275" s="220"/>
    </row>
    <row r="60276" spans="7:7">
      <c r="G60276" s="220"/>
    </row>
    <row r="60277" spans="7:7">
      <c r="G60277" s="220"/>
    </row>
    <row r="60278" spans="7:7">
      <c r="G60278" s="220"/>
    </row>
    <row r="60279" spans="7:7">
      <c r="G60279" s="220"/>
    </row>
    <row r="60280" spans="7:7">
      <c r="G60280" s="220"/>
    </row>
    <row r="60281" spans="7:7">
      <c r="G60281" s="220"/>
    </row>
    <row r="60282" spans="7:7">
      <c r="G60282" s="220"/>
    </row>
    <row r="60283" spans="7:7">
      <c r="G60283" s="220"/>
    </row>
    <row r="60284" spans="7:7">
      <c r="G60284" s="220"/>
    </row>
    <row r="60285" spans="7:7">
      <c r="G60285" s="220"/>
    </row>
    <row r="60286" spans="7:7">
      <c r="G60286" s="220"/>
    </row>
    <row r="60287" spans="7:7">
      <c r="G60287" s="220"/>
    </row>
    <row r="60288" spans="7:7">
      <c r="G60288" s="220"/>
    </row>
    <row r="60289" spans="7:7">
      <c r="G60289" s="220"/>
    </row>
    <row r="60290" spans="7:7">
      <c r="G60290" s="220"/>
    </row>
    <row r="60291" spans="7:7">
      <c r="G60291" s="220"/>
    </row>
    <row r="60292" spans="7:7">
      <c r="G60292" s="220"/>
    </row>
    <row r="60293" spans="7:7">
      <c r="G60293" s="220"/>
    </row>
    <row r="60294" spans="7:7">
      <c r="G60294" s="220"/>
    </row>
    <row r="60295" spans="7:7">
      <c r="G60295" s="220"/>
    </row>
    <row r="60296" spans="7:7">
      <c r="G60296" s="220"/>
    </row>
    <row r="60297" spans="7:7">
      <c r="G60297" s="220"/>
    </row>
    <row r="60298" spans="7:7">
      <c r="G60298" s="220"/>
    </row>
    <row r="60299" spans="7:7">
      <c r="G60299" s="220"/>
    </row>
    <row r="60300" spans="7:7">
      <c r="G60300" s="220"/>
    </row>
    <row r="60301" spans="7:7">
      <c r="G60301" s="220"/>
    </row>
    <row r="60302" spans="7:7">
      <c r="G60302" s="220"/>
    </row>
    <row r="60303" spans="7:7">
      <c r="G60303" s="220"/>
    </row>
    <row r="60304" spans="7:7">
      <c r="G60304" s="220"/>
    </row>
    <row r="60305" spans="7:7">
      <c r="G60305" s="220"/>
    </row>
    <row r="60306" spans="7:7">
      <c r="G60306" s="220"/>
    </row>
    <row r="60307" spans="7:7">
      <c r="G60307" s="220"/>
    </row>
    <row r="60308" spans="7:7">
      <c r="G60308" s="220"/>
    </row>
    <row r="60309" spans="7:7">
      <c r="G60309" s="220"/>
    </row>
    <row r="60310" spans="7:7">
      <c r="G60310" s="220"/>
    </row>
    <row r="60311" spans="7:7">
      <c r="G60311" s="220"/>
    </row>
    <row r="60312" spans="7:7">
      <c r="G60312" s="220"/>
    </row>
    <row r="60313" spans="7:7">
      <c r="G60313" s="220"/>
    </row>
    <row r="60314" spans="7:7">
      <c r="G60314" s="220"/>
    </row>
    <row r="60315" spans="7:7">
      <c r="G60315" s="220"/>
    </row>
    <row r="60316" spans="7:7">
      <c r="G60316" s="220"/>
    </row>
    <row r="60317" spans="7:7">
      <c r="G60317" s="220"/>
    </row>
    <row r="60318" spans="7:7">
      <c r="G60318" s="220"/>
    </row>
    <row r="60319" spans="7:7">
      <c r="G60319" s="220"/>
    </row>
    <row r="60320" spans="7:7">
      <c r="G60320" s="220"/>
    </row>
    <row r="60321" spans="7:7">
      <c r="G60321" s="220"/>
    </row>
    <row r="60322" spans="7:7">
      <c r="G60322" s="220"/>
    </row>
    <row r="60323" spans="7:7">
      <c r="G60323" s="220"/>
    </row>
    <row r="60324" spans="7:7">
      <c r="G60324" s="220"/>
    </row>
    <row r="60325" spans="7:7">
      <c r="G60325" s="220"/>
    </row>
    <row r="60326" spans="7:7">
      <c r="G60326" s="220"/>
    </row>
    <row r="60327" spans="7:7">
      <c r="G60327" s="220"/>
    </row>
    <row r="60328" spans="7:7">
      <c r="G60328" s="220"/>
    </row>
    <row r="60329" spans="7:7">
      <c r="G60329" s="220"/>
    </row>
    <row r="60330" spans="7:7">
      <c r="G60330" s="220"/>
    </row>
    <row r="60331" spans="7:7">
      <c r="G60331" s="220"/>
    </row>
    <row r="60332" spans="7:7">
      <c r="G60332" s="220"/>
    </row>
    <row r="60333" spans="7:7">
      <c r="G60333" s="220"/>
    </row>
    <row r="60334" spans="7:7">
      <c r="G60334" s="220"/>
    </row>
    <row r="60335" spans="7:7">
      <c r="G60335" s="220"/>
    </row>
    <row r="60336" spans="7:7">
      <c r="G60336" s="220"/>
    </row>
    <row r="60337" spans="7:7">
      <c r="G60337" s="220"/>
    </row>
    <row r="60338" spans="7:7">
      <c r="G60338" s="220"/>
    </row>
    <row r="60339" spans="7:7">
      <c r="G60339" s="220"/>
    </row>
    <row r="60340" spans="7:7">
      <c r="G60340" s="220"/>
    </row>
    <row r="60341" spans="7:7">
      <c r="G60341" s="220"/>
    </row>
    <row r="60342" spans="7:7">
      <c r="G60342" s="220"/>
    </row>
    <row r="60343" spans="7:7">
      <c r="G60343" s="220"/>
    </row>
    <row r="60344" spans="7:7">
      <c r="G60344" s="220"/>
    </row>
    <row r="60345" spans="7:7">
      <c r="G60345" s="220"/>
    </row>
    <row r="60346" spans="7:7">
      <c r="G60346" s="220"/>
    </row>
    <row r="60347" spans="7:7">
      <c r="G60347" s="220"/>
    </row>
    <row r="60348" spans="7:7">
      <c r="G60348" s="220"/>
    </row>
    <row r="60349" spans="7:7">
      <c r="G60349" s="220"/>
    </row>
    <row r="60350" spans="7:7">
      <c r="G60350" s="220"/>
    </row>
    <row r="60351" spans="7:7">
      <c r="G60351" s="220"/>
    </row>
    <row r="60352" spans="7:7">
      <c r="G60352" s="220"/>
    </row>
    <row r="60353" spans="7:7">
      <c r="G60353" s="220"/>
    </row>
    <row r="60354" spans="7:7">
      <c r="G60354" s="220"/>
    </row>
    <row r="60355" spans="7:7">
      <c r="G60355" s="220"/>
    </row>
    <row r="60356" spans="7:7">
      <c r="G60356" s="220"/>
    </row>
    <row r="60357" spans="7:7">
      <c r="G60357" s="220"/>
    </row>
    <row r="60358" spans="7:7">
      <c r="G60358" s="220"/>
    </row>
    <row r="60359" spans="7:7">
      <c r="G60359" s="220"/>
    </row>
    <row r="60360" spans="7:7">
      <c r="G60360" s="220"/>
    </row>
    <row r="60361" spans="7:7">
      <c r="G60361" s="220"/>
    </row>
    <row r="60362" spans="7:7">
      <c r="G60362" s="220"/>
    </row>
    <row r="60363" spans="7:7">
      <c r="G60363" s="220"/>
    </row>
    <row r="60364" spans="7:7">
      <c r="G60364" s="220"/>
    </row>
    <row r="60365" spans="7:7">
      <c r="G60365" s="220"/>
    </row>
    <row r="60366" spans="7:7">
      <c r="G60366" s="220"/>
    </row>
    <row r="60367" spans="7:7">
      <c r="G60367" s="220"/>
    </row>
    <row r="60368" spans="7:7">
      <c r="G60368" s="220"/>
    </row>
    <row r="60369" spans="7:7">
      <c r="G60369" s="220"/>
    </row>
    <row r="60370" spans="7:7">
      <c r="G60370" s="220"/>
    </row>
    <row r="60371" spans="7:7">
      <c r="G60371" s="220"/>
    </row>
    <row r="60372" spans="7:7">
      <c r="G60372" s="220"/>
    </row>
    <row r="60373" spans="7:7">
      <c r="G60373" s="220"/>
    </row>
    <row r="60374" spans="7:7">
      <c r="G60374" s="220"/>
    </row>
    <row r="60375" spans="7:7">
      <c r="G60375" s="220"/>
    </row>
    <row r="60376" spans="7:7">
      <c r="G60376" s="220"/>
    </row>
    <row r="60377" spans="7:7">
      <c r="G60377" s="220"/>
    </row>
    <row r="60378" spans="7:7">
      <c r="G60378" s="220"/>
    </row>
    <row r="60379" spans="7:7">
      <c r="G60379" s="220"/>
    </row>
    <row r="60380" spans="7:7">
      <c r="G60380" s="220"/>
    </row>
    <row r="60381" spans="7:7">
      <c r="G60381" s="220"/>
    </row>
    <row r="60382" spans="7:7">
      <c r="G60382" s="220"/>
    </row>
    <row r="60383" spans="7:7">
      <c r="G60383" s="220"/>
    </row>
    <row r="60384" spans="7:7">
      <c r="G60384" s="220"/>
    </row>
    <row r="60385" spans="7:7">
      <c r="G60385" s="220"/>
    </row>
    <row r="60386" spans="7:7">
      <c r="G60386" s="220"/>
    </row>
    <row r="60387" spans="7:7">
      <c r="G60387" s="220"/>
    </row>
    <row r="60388" spans="7:7">
      <c r="G60388" s="220"/>
    </row>
    <row r="60389" spans="7:7">
      <c r="G60389" s="220"/>
    </row>
    <row r="60390" spans="7:7">
      <c r="G60390" s="220"/>
    </row>
    <row r="60391" spans="7:7">
      <c r="G60391" s="220"/>
    </row>
    <row r="60392" spans="7:7">
      <c r="G60392" s="220"/>
    </row>
    <row r="60393" spans="7:7">
      <c r="G60393" s="220"/>
    </row>
    <row r="60394" spans="7:7">
      <c r="G60394" s="220"/>
    </row>
    <row r="60395" spans="7:7">
      <c r="G60395" s="220"/>
    </row>
    <row r="60396" spans="7:7">
      <c r="G60396" s="220"/>
    </row>
    <row r="60397" spans="7:7">
      <c r="G60397" s="220"/>
    </row>
    <row r="60398" spans="7:7">
      <c r="G60398" s="220"/>
    </row>
    <row r="60399" spans="7:7">
      <c r="G60399" s="220"/>
    </row>
    <row r="60400" spans="7:7">
      <c r="G60400" s="220"/>
    </row>
    <row r="60401" spans="7:7">
      <c r="G60401" s="220"/>
    </row>
    <row r="60402" spans="7:7">
      <c r="G60402" s="220"/>
    </row>
    <row r="60403" spans="7:7">
      <c r="G60403" s="220"/>
    </row>
    <row r="60404" spans="7:7">
      <c r="G60404" s="220"/>
    </row>
    <row r="60405" spans="7:7">
      <c r="G60405" s="220"/>
    </row>
    <row r="60406" spans="7:7">
      <c r="G60406" s="220"/>
    </row>
    <row r="60407" spans="7:7">
      <c r="G60407" s="220"/>
    </row>
    <row r="60408" spans="7:7">
      <c r="G60408" s="220"/>
    </row>
    <row r="60409" spans="7:7">
      <c r="G60409" s="220"/>
    </row>
    <row r="60410" spans="7:7">
      <c r="G60410" s="220"/>
    </row>
    <row r="60411" spans="7:7">
      <c r="G60411" s="220"/>
    </row>
    <row r="60412" spans="7:7">
      <c r="G60412" s="220"/>
    </row>
    <row r="60413" spans="7:7">
      <c r="G60413" s="220"/>
    </row>
    <row r="60414" spans="7:7">
      <c r="G60414" s="220"/>
    </row>
    <row r="60415" spans="7:7">
      <c r="G60415" s="220"/>
    </row>
    <row r="60416" spans="7:7">
      <c r="G60416" s="220"/>
    </row>
    <row r="60417" spans="7:7">
      <c r="G60417" s="220"/>
    </row>
    <row r="60418" spans="7:7">
      <c r="G60418" s="220"/>
    </row>
    <row r="60419" spans="7:7">
      <c r="G60419" s="220"/>
    </row>
    <row r="60420" spans="7:7">
      <c r="G60420" s="220"/>
    </row>
    <row r="60421" spans="7:7">
      <c r="G60421" s="220"/>
    </row>
    <row r="60422" spans="7:7">
      <c r="G60422" s="220"/>
    </row>
    <row r="60423" spans="7:7">
      <c r="G60423" s="220"/>
    </row>
    <row r="60424" spans="7:7">
      <c r="G60424" s="220"/>
    </row>
    <row r="60425" spans="7:7">
      <c r="G60425" s="220"/>
    </row>
    <row r="60426" spans="7:7">
      <c r="G60426" s="220"/>
    </row>
    <row r="60427" spans="7:7">
      <c r="G60427" s="220"/>
    </row>
    <row r="60428" spans="7:7">
      <c r="G60428" s="220"/>
    </row>
    <row r="60429" spans="7:7">
      <c r="G60429" s="220"/>
    </row>
    <row r="60430" spans="7:7">
      <c r="G60430" s="220"/>
    </row>
    <row r="60431" spans="7:7">
      <c r="G60431" s="220"/>
    </row>
    <row r="60432" spans="7:7">
      <c r="G60432" s="220"/>
    </row>
    <row r="60433" spans="7:7">
      <c r="G60433" s="220"/>
    </row>
    <row r="60434" spans="7:7">
      <c r="G60434" s="220"/>
    </row>
    <row r="60435" spans="7:7">
      <c r="G60435" s="220"/>
    </row>
    <row r="60436" spans="7:7">
      <c r="G60436" s="220"/>
    </row>
    <row r="60437" spans="7:7">
      <c r="G60437" s="220"/>
    </row>
    <row r="60438" spans="7:7">
      <c r="G60438" s="220"/>
    </row>
    <row r="60439" spans="7:7">
      <c r="G60439" s="220"/>
    </row>
    <row r="60440" spans="7:7">
      <c r="G60440" s="220"/>
    </row>
    <row r="60441" spans="7:7">
      <c r="G60441" s="220"/>
    </row>
    <row r="60442" spans="7:7">
      <c r="G60442" s="220"/>
    </row>
    <row r="60443" spans="7:7">
      <c r="G60443" s="220"/>
    </row>
    <row r="60444" spans="7:7">
      <c r="G60444" s="220"/>
    </row>
    <row r="60445" spans="7:7">
      <c r="G60445" s="220"/>
    </row>
    <row r="60446" spans="7:7">
      <c r="G60446" s="220"/>
    </row>
    <row r="60447" spans="7:7">
      <c r="G60447" s="220"/>
    </row>
    <row r="60448" spans="7:7">
      <c r="G60448" s="220"/>
    </row>
    <row r="60449" spans="7:7">
      <c r="G60449" s="220"/>
    </row>
    <row r="60450" spans="7:7">
      <c r="G60450" s="220"/>
    </row>
    <row r="60451" spans="7:7">
      <c r="G60451" s="220"/>
    </row>
    <row r="60452" spans="7:7">
      <c r="G60452" s="220"/>
    </row>
    <row r="60453" spans="7:7">
      <c r="G60453" s="220"/>
    </row>
    <row r="60454" spans="7:7">
      <c r="G60454" s="220"/>
    </row>
    <row r="60455" spans="7:7">
      <c r="G60455" s="220"/>
    </row>
    <row r="60456" spans="7:7">
      <c r="G60456" s="220"/>
    </row>
    <row r="60457" spans="7:7">
      <c r="G60457" s="220"/>
    </row>
    <row r="60458" spans="7:7">
      <c r="G60458" s="220"/>
    </row>
    <row r="60459" spans="7:7">
      <c r="G60459" s="220"/>
    </row>
    <row r="60460" spans="7:7">
      <c r="G60460" s="220"/>
    </row>
    <row r="60461" spans="7:7">
      <c r="G60461" s="220"/>
    </row>
    <row r="60462" spans="7:7">
      <c r="G60462" s="220"/>
    </row>
    <row r="60463" spans="7:7">
      <c r="G60463" s="220"/>
    </row>
    <row r="60464" spans="7:7">
      <c r="G60464" s="220"/>
    </row>
    <row r="60465" spans="7:7">
      <c r="G60465" s="220"/>
    </row>
    <row r="60466" spans="7:7">
      <c r="G60466" s="220"/>
    </row>
    <row r="60467" spans="7:7">
      <c r="G60467" s="220"/>
    </row>
    <row r="60468" spans="7:7">
      <c r="G60468" s="220"/>
    </row>
    <row r="60469" spans="7:7">
      <c r="G60469" s="220"/>
    </row>
    <row r="60470" spans="7:7">
      <c r="G60470" s="220"/>
    </row>
    <row r="60471" spans="7:7">
      <c r="G60471" s="220"/>
    </row>
    <row r="60472" spans="7:7">
      <c r="G60472" s="220"/>
    </row>
    <row r="60473" spans="7:7">
      <c r="G60473" s="220"/>
    </row>
    <row r="60474" spans="7:7">
      <c r="G60474" s="220"/>
    </row>
    <row r="60475" spans="7:7">
      <c r="G60475" s="220"/>
    </row>
    <row r="60476" spans="7:7">
      <c r="G60476" s="220"/>
    </row>
    <row r="60477" spans="7:7">
      <c r="G60477" s="220"/>
    </row>
    <row r="60478" spans="7:7">
      <c r="G60478" s="220"/>
    </row>
    <row r="60479" spans="7:7">
      <c r="G60479" s="220"/>
    </row>
    <row r="60480" spans="7:7">
      <c r="G60480" s="220"/>
    </row>
    <row r="60481" spans="7:7">
      <c r="G60481" s="220"/>
    </row>
    <row r="60482" spans="7:7">
      <c r="G60482" s="220"/>
    </row>
    <row r="60483" spans="7:7">
      <c r="G60483" s="220"/>
    </row>
    <row r="60484" spans="7:7">
      <c r="G60484" s="220"/>
    </row>
    <row r="60485" spans="7:7">
      <c r="G60485" s="220"/>
    </row>
    <row r="60486" spans="7:7">
      <c r="G60486" s="220"/>
    </row>
    <row r="60487" spans="7:7">
      <c r="G60487" s="220"/>
    </row>
    <row r="60488" spans="7:7">
      <c r="G60488" s="220"/>
    </row>
    <row r="60489" spans="7:7">
      <c r="G60489" s="220"/>
    </row>
    <row r="60490" spans="7:7">
      <c r="G60490" s="220"/>
    </row>
    <row r="60491" spans="7:7">
      <c r="G60491" s="220"/>
    </row>
    <row r="60492" spans="7:7">
      <c r="G60492" s="220"/>
    </row>
    <row r="60493" spans="7:7">
      <c r="G60493" s="220"/>
    </row>
    <row r="60494" spans="7:7">
      <c r="G60494" s="220"/>
    </row>
    <row r="60495" spans="7:7">
      <c r="G60495" s="220"/>
    </row>
    <row r="60496" spans="7:7">
      <c r="G60496" s="220"/>
    </row>
    <row r="60497" spans="7:7">
      <c r="G60497" s="220"/>
    </row>
    <row r="60498" spans="7:7">
      <c r="G60498" s="220"/>
    </row>
    <row r="60499" spans="7:7">
      <c r="G60499" s="220"/>
    </row>
    <row r="60500" spans="7:7">
      <c r="G60500" s="220"/>
    </row>
    <row r="60501" spans="7:7">
      <c r="G60501" s="220"/>
    </row>
    <row r="60502" spans="7:7">
      <c r="G60502" s="220"/>
    </row>
    <row r="60503" spans="7:7">
      <c r="G60503" s="220"/>
    </row>
    <row r="60504" spans="7:7">
      <c r="G60504" s="220"/>
    </row>
    <row r="60505" spans="7:7">
      <c r="G60505" s="220"/>
    </row>
    <row r="60506" spans="7:7">
      <c r="G60506" s="220"/>
    </row>
    <row r="60507" spans="7:7">
      <c r="G60507" s="220"/>
    </row>
    <row r="60508" spans="7:7">
      <c r="G60508" s="220"/>
    </row>
    <row r="60509" spans="7:7">
      <c r="G60509" s="220"/>
    </row>
    <row r="60510" spans="7:7">
      <c r="G60510" s="220"/>
    </row>
    <row r="60511" spans="7:7">
      <c r="G60511" s="220"/>
    </row>
    <row r="60512" spans="7:7">
      <c r="G60512" s="220"/>
    </row>
    <row r="60513" spans="7:7">
      <c r="G60513" s="220"/>
    </row>
    <row r="60514" spans="7:7">
      <c r="G60514" s="220"/>
    </row>
    <row r="60515" spans="7:7">
      <c r="G60515" s="220"/>
    </row>
    <row r="60516" spans="7:7">
      <c r="G60516" s="220"/>
    </row>
    <row r="60517" spans="7:7">
      <c r="G60517" s="220"/>
    </row>
    <row r="60518" spans="7:7">
      <c r="G60518" s="220"/>
    </row>
    <row r="60519" spans="7:7">
      <c r="G60519" s="220"/>
    </row>
    <row r="60520" spans="7:7">
      <c r="G60520" s="220"/>
    </row>
    <row r="60521" spans="7:7">
      <c r="G60521" s="220"/>
    </row>
    <row r="60522" spans="7:7">
      <c r="G60522" s="220"/>
    </row>
    <row r="60523" spans="7:7">
      <c r="G60523" s="220"/>
    </row>
    <row r="60524" spans="7:7">
      <c r="G60524" s="220"/>
    </row>
    <row r="60525" spans="7:7">
      <c r="G60525" s="220"/>
    </row>
    <row r="60526" spans="7:7">
      <c r="G60526" s="220"/>
    </row>
    <row r="60527" spans="7:7">
      <c r="G60527" s="220"/>
    </row>
    <row r="60528" spans="7:7">
      <c r="G60528" s="220"/>
    </row>
    <row r="60529" spans="7:7">
      <c r="G60529" s="220"/>
    </row>
    <row r="60530" spans="7:7">
      <c r="G60530" s="220"/>
    </row>
    <row r="60531" spans="7:7">
      <c r="G60531" s="220"/>
    </row>
    <row r="60532" spans="7:7">
      <c r="G60532" s="220"/>
    </row>
    <row r="60533" spans="7:7">
      <c r="G60533" s="220"/>
    </row>
    <row r="60534" spans="7:7">
      <c r="G60534" s="220"/>
    </row>
    <row r="60535" spans="7:7">
      <c r="G60535" s="220"/>
    </row>
    <row r="60536" spans="7:7">
      <c r="G60536" s="220"/>
    </row>
    <row r="60537" spans="7:7">
      <c r="G60537" s="220"/>
    </row>
    <row r="60538" spans="7:7">
      <c r="G60538" s="220"/>
    </row>
    <row r="60539" spans="7:7">
      <c r="G60539" s="220"/>
    </row>
    <row r="60540" spans="7:7">
      <c r="G60540" s="220"/>
    </row>
    <row r="60541" spans="7:7">
      <c r="G60541" s="220"/>
    </row>
    <row r="60542" spans="7:7">
      <c r="G60542" s="220"/>
    </row>
    <row r="60543" spans="7:7">
      <c r="G60543" s="220"/>
    </row>
    <row r="60544" spans="7:7">
      <c r="G60544" s="220"/>
    </row>
    <row r="60545" spans="7:7">
      <c r="G60545" s="220"/>
    </row>
    <row r="60546" spans="7:7">
      <c r="G60546" s="220"/>
    </row>
    <row r="60547" spans="7:7">
      <c r="G60547" s="220"/>
    </row>
    <row r="60548" spans="7:7">
      <c r="G60548" s="220"/>
    </row>
    <row r="60549" spans="7:7">
      <c r="G60549" s="220"/>
    </row>
    <row r="60550" spans="7:7">
      <c r="G60550" s="220"/>
    </row>
    <row r="60551" spans="7:7">
      <c r="G60551" s="220"/>
    </row>
    <row r="60552" spans="7:7">
      <c r="G60552" s="220"/>
    </row>
    <row r="60553" spans="7:7">
      <c r="G60553" s="220"/>
    </row>
    <row r="60554" spans="7:7">
      <c r="G60554" s="220"/>
    </row>
    <row r="60555" spans="7:7">
      <c r="G60555" s="220"/>
    </row>
    <row r="60556" spans="7:7">
      <c r="G60556" s="220"/>
    </row>
    <row r="60557" spans="7:7">
      <c r="G60557" s="220"/>
    </row>
    <row r="60558" spans="7:7">
      <c r="G60558" s="220"/>
    </row>
    <row r="60559" spans="7:7">
      <c r="G60559" s="220"/>
    </row>
    <row r="60560" spans="7:7">
      <c r="G60560" s="220"/>
    </row>
    <row r="60561" spans="7:7">
      <c r="G60561" s="220"/>
    </row>
    <row r="60562" spans="7:7">
      <c r="G60562" s="220"/>
    </row>
    <row r="60563" spans="7:7">
      <c r="G60563" s="220"/>
    </row>
    <row r="60564" spans="7:7">
      <c r="G60564" s="220"/>
    </row>
    <row r="60565" spans="7:7">
      <c r="G60565" s="220"/>
    </row>
    <row r="60566" spans="7:7">
      <c r="G60566" s="220"/>
    </row>
    <row r="60567" spans="7:7">
      <c r="G60567" s="220"/>
    </row>
    <row r="60568" spans="7:7">
      <c r="G60568" s="220"/>
    </row>
    <row r="60569" spans="7:7">
      <c r="G60569" s="220"/>
    </row>
    <row r="60570" spans="7:7">
      <c r="G60570" s="220"/>
    </row>
    <row r="60571" spans="7:7">
      <c r="G60571" s="220"/>
    </row>
    <row r="60572" spans="7:7">
      <c r="G60572" s="220"/>
    </row>
    <row r="60573" spans="7:7">
      <c r="G60573" s="220"/>
    </row>
    <row r="60574" spans="7:7">
      <c r="G60574" s="220"/>
    </row>
    <row r="60575" spans="7:7">
      <c r="G60575" s="220"/>
    </row>
    <row r="60576" spans="7:7">
      <c r="G60576" s="220"/>
    </row>
    <row r="60577" spans="7:7">
      <c r="G60577" s="220"/>
    </row>
    <row r="60578" spans="7:7">
      <c r="G60578" s="220"/>
    </row>
    <row r="60579" spans="7:7">
      <c r="G60579" s="220"/>
    </row>
    <row r="60580" spans="7:7">
      <c r="G60580" s="220"/>
    </row>
    <row r="60581" spans="7:7">
      <c r="G60581" s="220"/>
    </row>
    <row r="60582" spans="7:7">
      <c r="G60582" s="220"/>
    </row>
    <row r="60583" spans="7:7">
      <c r="G60583" s="220"/>
    </row>
    <row r="60584" spans="7:7">
      <c r="G60584" s="220"/>
    </row>
    <row r="60585" spans="7:7">
      <c r="G60585" s="220"/>
    </row>
    <row r="60586" spans="7:7">
      <c r="G60586" s="220"/>
    </row>
    <row r="60587" spans="7:7">
      <c r="G60587" s="220"/>
    </row>
    <row r="60588" spans="7:7">
      <c r="G60588" s="220"/>
    </row>
    <row r="60589" spans="7:7">
      <c r="G60589" s="220"/>
    </row>
    <row r="60590" spans="7:7">
      <c r="G60590" s="220"/>
    </row>
    <row r="60591" spans="7:7">
      <c r="G60591" s="220"/>
    </row>
    <row r="60592" spans="7:7">
      <c r="G60592" s="220"/>
    </row>
    <row r="60593" spans="7:7">
      <c r="G60593" s="220"/>
    </row>
    <row r="60594" spans="7:7">
      <c r="G60594" s="220"/>
    </row>
    <row r="60595" spans="7:7">
      <c r="G60595" s="220"/>
    </row>
    <row r="60596" spans="7:7">
      <c r="G60596" s="220"/>
    </row>
    <row r="60597" spans="7:7">
      <c r="G60597" s="220"/>
    </row>
    <row r="60598" spans="7:7">
      <c r="G60598" s="220"/>
    </row>
    <row r="60599" spans="7:7">
      <c r="G60599" s="220"/>
    </row>
    <row r="60600" spans="7:7">
      <c r="G60600" s="220"/>
    </row>
    <row r="60601" spans="7:7">
      <c r="G60601" s="220"/>
    </row>
    <row r="60602" spans="7:7">
      <c r="G60602" s="220"/>
    </row>
    <row r="60603" spans="7:7">
      <c r="G60603" s="220"/>
    </row>
    <row r="60604" spans="7:7">
      <c r="G60604" s="220"/>
    </row>
    <row r="60605" spans="7:7">
      <c r="G60605" s="220"/>
    </row>
    <row r="60606" spans="7:7">
      <c r="G60606" s="220"/>
    </row>
    <row r="60607" spans="7:7">
      <c r="G60607" s="220"/>
    </row>
    <row r="60608" spans="7:7">
      <c r="G60608" s="220"/>
    </row>
    <row r="60609" spans="7:7">
      <c r="G60609" s="220"/>
    </row>
    <row r="60610" spans="7:7">
      <c r="G60610" s="220"/>
    </row>
    <row r="60611" spans="7:7">
      <c r="G60611" s="220"/>
    </row>
    <row r="60612" spans="7:7">
      <c r="G60612" s="220"/>
    </row>
    <row r="60613" spans="7:7">
      <c r="G60613" s="220"/>
    </row>
    <row r="60614" spans="7:7">
      <c r="G60614" s="220"/>
    </row>
    <row r="60615" spans="7:7">
      <c r="G60615" s="220"/>
    </row>
    <row r="60616" spans="7:7">
      <c r="G60616" s="220"/>
    </row>
    <row r="60617" spans="7:7">
      <c r="G60617" s="220"/>
    </row>
    <row r="60618" spans="7:7">
      <c r="G60618" s="220"/>
    </row>
    <row r="60619" spans="7:7">
      <c r="G60619" s="220"/>
    </row>
    <row r="60620" spans="7:7">
      <c r="G60620" s="220"/>
    </row>
    <row r="60621" spans="7:7">
      <c r="G60621" s="220"/>
    </row>
    <row r="60622" spans="7:7">
      <c r="G60622" s="220"/>
    </row>
    <row r="60623" spans="7:7">
      <c r="G60623" s="220"/>
    </row>
    <row r="60624" spans="7:7">
      <c r="G60624" s="220"/>
    </row>
    <row r="60625" spans="7:7">
      <c r="G60625" s="220"/>
    </row>
    <row r="60626" spans="7:7">
      <c r="G60626" s="220"/>
    </row>
    <row r="60627" spans="7:7">
      <c r="G60627" s="220"/>
    </row>
    <row r="60628" spans="7:7">
      <c r="G60628" s="220"/>
    </row>
    <row r="60629" spans="7:7">
      <c r="G60629" s="220"/>
    </row>
    <row r="60630" spans="7:7">
      <c r="G60630" s="220"/>
    </row>
    <row r="60631" spans="7:7">
      <c r="G60631" s="220"/>
    </row>
    <row r="60632" spans="7:7">
      <c r="G60632" s="220"/>
    </row>
    <row r="60633" spans="7:7">
      <c r="G60633" s="220"/>
    </row>
    <row r="60634" spans="7:7">
      <c r="G60634" s="220"/>
    </row>
    <row r="60635" spans="7:7">
      <c r="G60635" s="220"/>
    </row>
    <row r="60636" spans="7:7">
      <c r="G60636" s="220"/>
    </row>
    <row r="60637" spans="7:7">
      <c r="G60637" s="220"/>
    </row>
    <row r="60638" spans="7:7">
      <c r="G60638" s="220"/>
    </row>
    <row r="60639" spans="7:7">
      <c r="G60639" s="220"/>
    </row>
    <row r="60640" spans="7:7">
      <c r="G60640" s="220"/>
    </row>
    <row r="60641" spans="7:7">
      <c r="G60641" s="220"/>
    </row>
    <row r="60642" spans="7:7">
      <c r="G60642" s="220"/>
    </row>
    <row r="60643" spans="7:7">
      <c r="G60643" s="220"/>
    </row>
    <row r="60644" spans="7:7">
      <c r="G60644" s="220"/>
    </row>
    <row r="60645" spans="7:7">
      <c r="G60645" s="220"/>
    </row>
    <row r="60646" spans="7:7">
      <c r="G60646" s="220"/>
    </row>
    <row r="60647" spans="7:7">
      <c r="G60647" s="220"/>
    </row>
    <row r="60648" spans="7:7">
      <c r="G60648" s="220"/>
    </row>
    <row r="60649" spans="7:7">
      <c r="G60649" s="220"/>
    </row>
    <row r="60650" spans="7:7">
      <c r="G60650" s="220"/>
    </row>
    <row r="60651" spans="7:7">
      <c r="G60651" s="220"/>
    </row>
    <row r="60652" spans="7:7">
      <c r="G60652" s="220"/>
    </row>
    <row r="60653" spans="7:7">
      <c r="G60653" s="220"/>
    </row>
    <row r="60654" spans="7:7">
      <c r="G60654" s="220"/>
    </row>
    <row r="60655" spans="7:7">
      <c r="G60655" s="220"/>
    </row>
    <row r="60656" spans="7:7">
      <c r="G60656" s="220"/>
    </row>
    <row r="60657" spans="7:7">
      <c r="G60657" s="220"/>
    </row>
    <row r="60658" spans="7:7">
      <c r="G60658" s="220"/>
    </row>
    <row r="60659" spans="7:7">
      <c r="G60659" s="220"/>
    </row>
    <row r="60660" spans="7:7">
      <c r="G60660" s="220"/>
    </row>
    <row r="60661" spans="7:7">
      <c r="G60661" s="220"/>
    </row>
    <row r="60662" spans="7:7">
      <c r="G60662" s="220"/>
    </row>
    <row r="60663" spans="7:7">
      <c r="G60663" s="220"/>
    </row>
    <row r="60664" spans="7:7">
      <c r="G60664" s="220"/>
    </row>
    <row r="60665" spans="7:7">
      <c r="G60665" s="220"/>
    </row>
    <row r="60666" spans="7:7">
      <c r="G60666" s="220"/>
    </row>
    <row r="60667" spans="7:7">
      <c r="G60667" s="220"/>
    </row>
    <row r="60668" spans="7:7">
      <c r="G60668" s="220"/>
    </row>
    <row r="60669" spans="7:7">
      <c r="G60669" s="220"/>
    </row>
    <row r="60670" spans="7:7">
      <c r="G60670" s="220"/>
    </row>
    <row r="60671" spans="7:7">
      <c r="G60671" s="220"/>
    </row>
    <row r="60672" spans="7:7">
      <c r="G60672" s="220"/>
    </row>
    <row r="60673" spans="7:7">
      <c r="G60673" s="220"/>
    </row>
    <row r="60674" spans="7:7">
      <c r="G60674" s="220"/>
    </row>
    <row r="60675" spans="7:7">
      <c r="G60675" s="220"/>
    </row>
    <row r="60676" spans="7:7">
      <c r="G60676" s="220"/>
    </row>
    <row r="60677" spans="7:7">
      <c r="G60677" s="220"/>
    </row>
    <row r="60678" spans="7:7">
      <c r="G60678" s="220"/>
    </row>
    <row r="60679" spans="7:7">
      <c r="G60679" s="220"/>
    </row>
    <row r="60680" spans="7:7">
      <c r="G60680" s="220"/>
    </row>
    <row r="60681" spans="7:7">
      <c r="G60681" s="220"/>
    </row>
    <row r="60682" spans="7:7">
      <c r="G60682" s="220"/>
    </row>
    <row r="60683" spans="7:7">
      <c r="G60683" s="220"/>
    </row>
    <row r="60684" spans="7:7">
      <c r="G60684" s="220"/>
    </row>
    <row r="60685" spans="7:7">
      <c r="G60685" s="220"/>
    </row>
    <row r="60686" spans="7:7">
      <c r="G60686" s="220"/>
    </row>
    <row r="60687" spans="7:7">
      <c r="G60687" s="220"/>
    </row>
    <row r="60688" spans="7:7">
      <c r="G60688" s="220"/>
    </row>
    <row r="60689" spans="7:7">
      <c r="G60689" s="220"/>
    </row>
    <row r="60690" spans="7:7">
      <c r="G60690" s="220"/>
    </row>
    <row r="60691" spans="7:7">
      <c r="G60691" s="220"/>
    </row>
    <row r="60692" spans="7:7">
      <c r="G60692" s="220"/>
    </row>
    <row r="60693" spans="7:7">
      <c r="G60693" s="220"/>
    </row>
    <row r="60694" spans="7:7">
      <c r="G60694" s="220"/>
    </row>
    <row r="60695" spans="7:7">
      <c r="G60695" s="220"/>
    </row>
    <row r="60696" spans="7:7">
      <c r="G60696" s="220"/>
    </row>
    <row r="60697" spans="7:7">
      <c r="G60697" s="220"/>
    </row>
    <row r="60698" spans="7:7">
      <c r="G60698" s="220"/>
    </row>
    <row r="60699" spans="7:7">
      <c r="G60699" s="220"/>
    </row>
    <row r="60700" spans="7:7">
      <c r="G60700" s="220"/>
    </row>
    <row r="60701" spans="7:7">
      <c r="G60701" s="220"/>
    </row>
    <row r="60702" spans="7:7">
      <c r="G60702" s="220"/>
    </row>
    <row r="60703" spans="7:7">
      <c r="G60703" s="220"/>
    </row>
    <row r="60704" spans="7:7">
      <c r="G60704" s="220"/>
    </row>
    <row r="60705" spans="7:7">
      <c r="G60705" s="220"/>
    </row>
    <row r="60706" spans="7:7">
      <c r="G60706" s="220"/>
    </row>
    <row r="60707" spans="7:7">
      <c r="G60707" s="220"/>
    </row>
    <row r="60708" spans="7:7">
      <c r="G60708" s="220"/>
    </row>
    <row r="60709" spans="7:7">
      <c r="G60709" s="220"/>
    </row>
    <row r="60710" spans="7:7">
      <c r="G60710" s="220"/>
    </row>
    <row r="60711" spans="7:7">
      <c r="G60711" s="220"/>
    </row>
    <row r="60712" spans="7:7">
      <c r="G60712" s="220"/>
    </row>
    <row r="60713" spans="7:7">
      <c r="G60713" s="220"/>
    </row>
    <row r="60714" spans="7:7">
      <c r="G60714" s="220"/>
    </row>
    <row r="60715" spans="7:7">
      <c r="G60715" s="220"/>
    </row>
    <row r="60716" spans="7:7">
      <c r="G60716" s="220"/>
    </row>
    <row r="60717" spans="7:7">
      <c r="G60717" s="220"/>
    </row>
    <row r="60718" spans="7:7">
      <c r="G60718" s="220"/>
    </row>
    <row r="60719" spans="7:7">
      <c r="G60719" s="220"/>
    </row>
    <row r="60720" spans="7:7">
      <c r="G60720" s="220"/>
    </row>
    <row r="60721" spans="7:7">
      <c r="G60721" s="220"/>
    </row>
    <row r="60722" spans="7:7">
      <c r="G60722" s="220"/>
    </row>
    <row r="60723" spans="7:7">
      <c r="G60723" s="220"/>
    </row>
    <row r="60724" spans="7:7">
      <c r="G60724" s="220"/>
    </row>
    <row r="60725" spans="7:7">
      <c r="G60725" s="220"/>
    </row>
    <row r="60726" spans="7:7">
      <c r="G60726" s="220"/>
    </row>
    <row r="60727" spans="7:7">
      <c r="G60727" s="220"/>
    </row>
    <row r="60728" spans="7:7">
      <c r="G60728" s="220"/>
    </row>
    <row r="60729" spans="7:7">
      <c r="G60729" s="220"/>
    </row>
    <row r="60730" spans="7:7">
      <c r="G60730" s="220"/>
    </row>
    <row r="60731" spans="7:7">
      <c r="G60731" s="220"/>
    </row>
    <row r="60732" spans="7:7">
      <c r="G60732" s="220"/>
    </row>
    <row r="60733" spans="7:7">
      <c r="G60733" s="220"/>
    </row>
    <row r="60734" spans="7:7">
      <c r="G60734" s="220"/>
    </row>
    <row r="60735" spans="7:7">
      <c r="G60735" s="220"/>
    </row>
    <row r="60736" spans="7:7">
      <c r="G60736" s="220"/>
    </row>
    <row r="60737" spans="7:7">
      <c r="G60737" s="220"/>
    </row>
    <row r="60738" spans="7:7">
      <c r="G60738" s="220"/>
    </row>
    <row r="60739" spans="7:7">
      <c r="G60739" s="220"/>
    </row>
    <row r="60740" spans="7:7">
      <c r="G60740" s="220"/>
    </row>
    <row r="60741" spans="7:7">
      <c r="G60741" s="220"/>
    </row>
    <row r="60742" spans="7:7">
      <c r="G60742" s="220"/>
    </row>
    <row r="60743" spans="7:7">
      <c r="G60743" s="220"/>
    </row>
    <row r="60744" spans="7:7">
      <c r="G60744" s="220"/>
    </row>
    <row r="60745" spans="7:7">
      <c r="G60745" s="220"/>
    </row>
    <row r="60746" spans="7:7">
      <c r="G60746" s="220"/>
    </row>
    <row r="60747" spans="7:7">
      <c r="G60747" s="220"/>
    </row>
    <row r="60748" spans="7:7">
      <c r="G60748" s="220"/>
    </row>
    <row r="60749" spans="7:7">
      <c r="G60749" s="220"/>
    </row>
    <row r="60750" spans="7:7">
      <c r="G60750" s="220"/>
    </row>
    <row r="60751" spans="7:7">
      <c r="G60751" s="220"/>
    </row>
    <row r="60752" spans="7:7">
      <c r="G60752" s="220"/>
    </row>
    <row r="60753" spans="7:7">
      <c r="G60753" s="220"/>
    </row>
    <row r="60754" spans="7:7">
      <c r="G60754" s="220"/>
    </row>
    <row r="60755" spans="7:7">
      <c r="G60755" s="220"/>
    </row>
    <row r="60756" spans="7:7">
      <c r="G60756" s="220"/>
    </row>
    <row r="60757" spans="7:7">
      <c r="G60757" s="220"/>
    </row>
    <row r="60758" spans="7:7">
      <c r="G60758" s="220"/>
    </row>
    <row r="60759" spans="7:7">
      <c r="G60759" s="220"/>
    </row>
    <row r="60760" spans="7:7">
      <c r="G60760" s="220"/>
    </row>
    <row r="60761" spans="7:7">
      <c r="G60761" s="220"/>
    </row>
    <row r="60762" spans="7:7">
      <c r="G60762" s="220"/>
    </row>
    <row r="60763" spans="7:7">
      <c r="G60763" s="220"/>
    </row>
    <row r="60764" spans="7:7">
      <c r="G60764" s="220"/>
    </row>
    <row r="60765" spans="7:7">
      <c r="G60765" s="220"/>
    </row>
    <row r="60766" spans="7:7">
      <c r="G60766" s="220"/>
    </row>
    <row r="60767" spans="7:7">
      <c r="G60767" s="220"/>
    </row>
    <row r="60768" spans="7:7">
      <c r="G60768" s="220"/>
    </row>
    <row r="60769" spans="7:7">
      <c r="G60769" s="220"/>
    </row>
    <row r="60770" spans="7:7">
      <c r="G60770" s="220"/>
    </row>
    <row r="60771" spans="7:7">
      <c r="G60771" s="220"/>
    </row>
    <row r="60772" spans="7:7">
      <c r="G60772" s="220"/>
    </row>
    <row r="60773" spans="7:7">
      <c r="G60773" s="220"/>
    </row>
    <row r="60774" spans="7:7">
      <c r="G60774" s="220"/>
    </row>
    <row r="60775" spans="7:7">
      <c r="G60775" s="220"/>
    </row>
    <row r="60776" spans="7:7">
      <c r="G60776" s="220"/>
    </row>
    <row r="60777" spans="7:7">
      <c r="G60777" s="220"/>
    </row>
    <row r="60778" spans="7:7">
      <c r="G60778" s="220"/>
    </row>
    <row r="60779" spans="7:7">
      <c r="G60779" s="220"/>
    </row>
    <row r="60780" spans="7:7">
      <c r="G60780" s="220"/>
    </row>
    <row r="60781" spans="7:7">
      <c r="G60781" s="220"/>
    </row>
    <row r="60782" spans="7:7">
      <c r="G60782" s="220"/>
    </row>
    <row r="60783" spans="7:7">
      <c r="G60783" s="220"/>
    </row>
    <row r="60784" spans="7:7">
      <c r="G60784" s="220"/>
    </row>
    <row r="60785" spans="7:7">
      <c r="G60785" s="220"/>
    </row>
    <row r="60786" spans="7:7">
      <c r="G60786" s="220"/>
    </row>
    <row r="60787" spans="7:7">
      <c r="G60787" s="220"/>
    </row>
    <row r="60788" spans="7:7">
      <c r="G60788" s="220"/>
    </row>
    <row r="60789" spans="7:7">
      <c r="G60789" s="220"/>
    </row>
    <row r="60790" spans="7:7">
      <c r="G60790" s="220"/>
    </row>
    <row r="60791" spans="7:7">
      <c r="G60791" s="220"/>
    </row>
    <row r="60792" spans="7:7">
      <c r="G60792" s="220"/>
    </row>
    <row r="60793" spans="7:7">
      <c r="G60793" s="220"/>
    </row>
    <row r="60794" spans="7:7">
      <c r="G60794" s="220"/>
    </row>
    <row r="60795" spans="7:7">
      <c r="G60795" s="220"/>
    </row>
    <row r="60796" spans="7:7">
      <c r="G60796" s="220"/>
    </row>
    <row r="60797" spans="7:7">
      <c r="G60797" s="220"/>
    </row>
    <row r="60798" spans="7:7">
      <c r="G60798" s="220"/>
    </row>
    <row r="60799" spans="7:7">
      <c r="G60799" s="220"/>
    </row>
    <row r="60800" spans="7:7">
      <c r="G60800" s="220"/>
    </row>
    <row r="60801" spans="7:7">
      <c r="G60801" s="220"/>
    </row>
    <row r="60802" spans="7:7">
      <c r="G60802" s="220"/>
    </row>
    <row r="60803" spans="7:7">
      <c r="G60803" s="220"/>
    </row>
    <row r="60804" spans="7:7">
      <c r="G60804" s="220"/>
    </row>
    <row r="60805" spans="7:7">
      <c r="G60805" s="220"/>
    </row>
    <row r="60806" spans="7:7">
      <c r="G60806" s="220"/>
    </row>
    <row r="60807" spans="7:7">
      <c r="G60807" s="220"/>
    </row>
    <row r="60808" spans="7:7">
      <c r="G60808" s="220"/>
    </row>
    <row r="60809" spans="7:7">
      <c r="G60809" s="220"/>
    </row>
    <row r="60810" spans="7:7">
      <c r="G60810" s="220"/>
    </row>
    <row r="60811" spans="7:7">
      <c r="G60811" s="220"/>
    </row>
    <row r="60812" spans="7:7">
      <c r="G60812" s="220"/>
    </row>
    <row r="60813" spans="7:7">
      <c r="G60813" s="220"/>
    </row>
    <row r="60814" spans="7:7">
      <c r="G60814" s="220"/>
    </row>
    <row r="60815" spans="7:7">
      <c r="G60815" s="220"/>
    </row>
    <row r="60816" spans="7:7">
      <c r="G60816" s="220"/>
    </row>
    <row r="60817" spans="7:7">
      <c r="G60817" s="220"/>
    </row>
    <row r="60818" spans="7:7">
      <c r="G60818" s="220"/>
    </row>
    <row r="60819" spans="7:7">
      <c r="G60819" s="220"/>
    </row>
    <row r="60820" spans="7:7">
      <c r="G60820" s="220"/>
    </row>
    <row r="60821" spans="7:7">
      <c r="G60821" s="220"/>
    </row>
    <row r="60822" spans="7:7">
      <c r="G60822" s="220"/>
    </row>
    <row r="60823" spans="7:7">
      <c r="G60823" s="220"/>
    </row>
    <row r="60824" spans="7:7">
      <c r="G60824" s="220"/>
    </row>
    <row r="60825" spans="7:7">
      <c r="G60825" s="220"/>
    </row>
    <row r="60826" spans="7:7">
      <c r="G60826" s="220"/>
    </row>
    <row r="60827" spans="7:7">
      <c r="G60827" s="220"/>
    </row>
    <row r="60828" spans="7:7">
      <c r="G60828" s="220"/>
    </row>
    <row r="60829" spans="7:7">
      <c r="G60829" s="220"/>
    </row>
    <row r="60830" spans="7:7">
      <c r="G60830" s="220"/>
    </row>
    <row r="60831" spans="7:7">
      <c r="G60831" s="220"/>
    </row>
    <row r="60832" spans="7:7">
      <c r="G60832" s="220"/>
    </row>
    <row r="60833" spans="7:7">
      <c r="G60833" s="220"/>
    </row>
    <row r="60834" spans="7:7">
      <c r="G60834" s="220"/>
    </row>
    <row r="60835" spans="7:7">
      <c r="G60835" s="220"/>
    </row>
    <row r="60836" spans="7:7">
      <c r="G60836" s="220"/>
    </row>
    <row r="60837" spans="7:7">
      <c r="G60837" s="220"/>
    </row>
    <row r="60838" spans="7:7">
      <c r="G60838" s="220"/>
    </row>
    <row r="60839" spans="7:7">
      <c r="G60839" s="220"/>
    </row>
    <row r="60840" spans="7:7">
      <c r="G60840" s="220"/>
    </row>
    <row r="60841" spans="7:7">
      <c r="G60841" s="220"/>
    </row>
    <row r="60842" spans="7:7">
      <c r="G60842" s="220"/>
    </row>
    <row r="60843" spans="7:7">
      <c r="G60843" s="220"/>
    </row>
    <row r="60844" spans="7:7">
      <c r="G60844" s="220"/>
    </row>
    <row r="60845" spans="7:7">
      <c r="G60845" s="220"/>
    </row>
    <row r="60846" spans="7:7">
      <c r="G60846" s="220"/>
    </row>
    <row r="60847" spans="7:7">
      <c r="G60847" s="220"/>
    </row>
    <row r="60848" spans="7:7">
      <c r="G60848" s="220"/>
    </row>
    <row r="60849" spans="7:7">
      <c r="G60849" s="220"/>
    </row>
    <row r="60850" spans="7:7">
      <c r="G60850" s="220"/>
    </row>
    <row r="60851" spans="7:7">
      <c r="G60851" s="220"/>
    </row>
    <row r="60852" spans="7:7">
      <c r="G60852" s="220"/>
    </row>
    <row r="60853" spans="7:7">
      <c r="G60853" s="220"/>
    </row>
    <row r="60854" spans="7:7">
      <c r="G60854" s="220"/>
    </row>
    <row r="60855" spans="7:7">
      <c r="G60855" s="220"/>
    </row>
    <row r="60856" spans="7:7">
      <c r="G60856" s="220"/>
    </row>
    <row r="60857" spans="7:7">
      <c r="G60857" s="220"/>
    </row>
    <row r="60858" spans="7:7">
      <c r="G60858" s="220"/>
    </row>
    <row r="60859" spans="7:7">
      <c r="G60859" s="220"/>
    </row>
    <row r="60860" spans="7:7">
      <c r="G60860" s="220"/>
    </row>
    <row r="60861" spans="7:7">
      <c r="G60861" s="220"/>
    </row>
    <row r="60862" spans="7:7">
      <c r="G60862" s="220"/>
    </row>
    <row r="60863" spans="7:7">
      <c r="G60863" s="220"/>
    </row>
    <row r="60864" spans="7:7">
      <c r="G60864" s="220"/>
    </row>
    <row r="60865" spans="7:7">
      <c r="G60865" s="220"/>
    </row>
    <row r="60866" spans="7:7">
      <c r="G60866" s="220"/>
    </row>
    <row r="60867" spans="7:7">
      <c r="G60867" s="220"/>
    </row>
    <row r="60868" spans="7:7">
      <c r="G60868" s="220"/>
    </row>
    <row r="60869" spans="7:7">
      <c r="G60869" s="220"/>
    </row>
    <row r="60870" spans="7:7">
      <c r="G60870" s="220"/>
    </row>
    <row r="60871" spans="7:7">
      <c r="G60871" s="220"/>
    </row>
    <row r="60872" spans="7:7">
      <c r="G60872" s="220"/>
    </row>
    <row r="60873" spans="7:7">
      <c r="G60873" s="220"/>
    </row>
    <row r="60874" spans="7:7">
      <c r="G60874" s="220"/>
    </row>
    <row r="60875" spans="7:7">
      <c r="G60875" s="220"/>
    </row>
    <row r="60876" spans="7:7">
      <c r="G60876" s="220"/>
    </row>
    <row r="60877" spans="7:7">
      <c r="G60877" s="220"/>
    </row>
    <row r="60878" spans="7:7">
      <c r="G60878" s="220"/>
    </row>
    <row r="60879" spans="7:7">
      <c r="G60879" s="220"/>
    </row>
    <row r="60880" spans="7:7">
      <c r="G60880" s="220"/>
    </row>
    <row r="60881" spans="7:7">
      <c r="G60881" s="220"/>
    </row>
    <row r="60882" spans="7:7">
      <c r="G60882" s="220"/>
    </row>
    <row r="60883" spans="7:7">
      <c r="G60883" s="220"/>
    </row>
    <row r="60884" spans="7:7">
      <c r="G60884" s="220"/>
    </row>
    <row r="60885" spans="7:7">
      <c r="G60885" s="220"/>
    </row>
    <row r="60886" spans="7:7">
      <c r="G60886" s="220"/>
    </row>
    <row r="60887" spans="7:7">
      <c r="G60887" s="220"/>
    </row>
    <row r="60888" spans="7:7">
      <c r="G60888" s="220"/>
    </row>
    <row r="60889" spans="7:7">
      <c r="G60889" s="220"/>
    </row>
    <row r="60890" spans="7:7">
      <c r="G60890" s="220"/>
    </row>
    <row r="60891" spans="7:7">
      <c r="G60891" s="220"/>
    </row>
    <row r="60892" spans="7:7">
      <c r="G60892" s="220"/>
    </row>
    <row r="60893" spans="7:7">
      <c r="G60893" s="220"/>
    </row>
    <row r="60894" spans="7:7">
      <c r="G60894" s="220"/>
    </row>
    <row r="60895" spans="7:7">
      <c r="G60895" s="220"/>
    </row>
    <row r="60896" spans="7:7">
      <c r="G60896" s="220"/>
    </row>
    <row r="60897" spans="7:7">
      <c r="G60897" s="220"/>
    </row>
    <row r="60898" spans="7:7">
      <c r="G60898" s="220"/>
    </row>
    <row r="60899" spans="7:7">
      <c r="G60899" s="220"/>
    </row>
    <row r="60900" spans="7:7">
      <c r="G60900" s="220"/>
    </row>
    <row r="60901" spans="7:7">
      <c r="G60901" s="220"/>
    </row>
    <row r="60902" spans="7:7">
      <c r="G60902" s="220"/>
    </row>
    <row r="60903" spans="7:7">
      <c r="G60903" s="220"/>
    </row>
    <row r="60904" spans="7:7">
      <c r="G60904" s="220"/>
    </row>
    <row r="60905" spans="7:7">
      <c r="G60905" s="220"/>
    </row>
    <row r="60906" spans="7:7">
      <c r="G60906" s="220"/>
    </row>
    <row r="60907" spans="7:7">
      <c r="G60907" s="220"/>
    </row>
    <row r="60908" spans="7:7">
      <c r="G60908" s="220"/>
    </row>
    <row r="60909" spans="7:7">
      <c r="G60909" s="220"/>
    </row>
    <row r="60910" spans="7:7">
      <c r="G60910" s="220"/>
    </row>
    <row r="60911" spans="7:7">
      <c r="G60911" s="220"/>
    </row>
    <row r="60912" spans="7:7">
      <c r="G60912" s="220"/>
    </row>
    <row r="60913" spans="7:7">
      <c r="G60913" s="220"/>
    </row>
    <row r="60914" spans="7:7">
      <c r="G60914" s="220"/>
    </row>
    <row r="60915" spans="7:7">
      <c r="G60915" s="220"/>
    </row>
    <row r="60916" spans="7:7">
      <c r="G60916" s="220"/>
    </row>
    <row r="60917" spans="7:7">
      <c r="G60917" s="220"/>
    </row>
    <row r="60918" spans="7:7">
      <c r="G60918" s="220"/>
    </row>
    <row r="60919" spans="7:7">
      <c r="G60919" s="220"/>
    </row>
    <row r="60920" spans="7:7">
      <c r="G60920" s="220"/>
    </row>
    <row r="60921" spans="7:7">
      <c r="G60921" s="220"/>
    </row>
    <row r="60922" spans="7:7">
      <c r="G60922" s="220"/>
    </row>
    <row r="60923" spans="7:7">
      <c r="G60923" s="220"/>
    </row>
    <row r="60924" spans="7:7">
      <c r="G60924" s="220"/>
    </row>
    <row r="60925" spans="7:7">
      <c r="G60925" s="220"/>
    </row>
    <row r="60926" spans="7:7">
      <c r="G60926" s="220"/>
    </row>
    <row r="60927" spans="7:7">
      <c r="G60927" s="220"/>
    </row>
    <row r="60928" spans="7:7">
      <c r="G60928" s="220"/>
    </row>
    <row r="60929" spans="7:7">
      <c r="G60929" s="220"/>
    </row>
    <row r="60930" spans="7:7">
      <c r="G60930" s="220"/>
    </row>
    <row r="60931" spans="7:7">
      <c r="G60931" s="220"/>
    </row>
    <row r="60932" spans="7:7">
      <c r="G60932" s="220"/>
    </row>
    <row r="60933" spans="7:7">
      <c r="G60933" s="220"/>
    </row>
    <row r="60934" spans="7:7">
      <c r="G60934" s="220"/>
    </row>
    <row r="60935" spans="7:7">
      <c r="G60935" s="220"/>
    </row>
    <row r="60936" spans="7:7">
      <c r="G60936" s="220"/>
    </row>
    <row r="60937" spans="7:7">
      <c r="G60937" s="220"/>
    </row>
    <row r="60938" spans="7:7">
      <c r="G60938" s="220"/>
    </row>
    <row r="60939" spans="7:7">
      <c r="G60939" s="220"/>
    </row>
    <row r="60940" spans="7:7">
      <c r="G60940" s="220"/>
    </row>
    <row r="60941" spans="7:7">
      <c r="G60941" s="220"/>
    </row>
    <row r="60942" spans="7:7">
      <c r="G60942" s="220"/>
    </row>
    <row r="60943" spans="7:7">
      <c r="G60943" s="220"/>
    </row>
    <row r="60944" spans="7:7">
      <c r="G60944" s="220"/>
    </row>
    <row r="60945" spans="7:7">
      <c r="G60945" s="220"/>
    </row>
    <row r="60946" spans="7:7">
      <c r="G60946" s="220"/>
    </row>
    <row r="60947" spans="7:7">
      <c r="G60947" s="220"/>
    </row>
    <row r="60948" spans="7:7">
      <c r="G60948" s="220"/>
    </row>
    <row r="60949" spans="7:7">
      <c r="G60949" s="220"/>
    </row>
    <row r="60950" spans="7:7">
      <c r="G60950" s="220"/>
    </row>
    <row r="60951" spans="7:7">
      <c r="G60951" s="220"/>
    </row>
    <row r="60952" spans="7:7">
      <c r="G60952" s="220"/>
    </row>
    <row r="60953" spans="7:7">
      <c r="G60953" s="220"/>
    </row>
    <row r="60954" spans="7:7">
      <c r="G60954" s="220"/>
    </row>
    <row r="60955" spans="7:7">
      <c r="G60955" s="220"/>
    </row>
    <row r="60956" spans="7:7">
      <c r="G60956" s="220"/>
    </row>
    <row r="60957" spans="7:7">
      <c r="G60957" s="220"/>
    </row>
    <row r="60958" spans="7:7">
      <c r="G60958" s="220"/>
    </row>
    <row r="60959" spans="7:7">
      <c r="G60959" s="220"/>
    </row>
    <row r="60960" spans="7:7">
      <c r="G60960" s="220"/>
    </row>
    <row r="60961" spans="7:7">
      <c r="G60961" s="220"/>
    </row>
    <row r="60962" spans="7:7">
      <c r="G60962" s="220"/>
    </row>
    <row r="60963" spans="7:7">
      <c r="G60963" s="220"/>
    </row>
    <row r="60964" spans="7:7">
      <c r="G60964" s="220"/>
    </row>
    <row r="60965" spans="7:7">
      <c r="G60965" s="220"/>
    </row>
    <row r="60966" spans="7:7">
      <c r="G60966" s="220"/>
    </row>
    <row r="60967" spans="7:7">
      <c r="G60967" s="220"/>
    </row>
    <row r="60968" spans="7:7">
      <c r="G60968" s="220"/>
    </row>
    <row r="60969" spans="7:7">
      <c r="G60969" s="220"/>
    </row>
    <row r="60970" spans="7:7">
      <c r="G60970" s="220"/>
    </row>
    <row r="60971" spans="7:7">
      <c r="G60971" s="220"/>
    </row>
    <row r="60972" spans="7:7">
      <c r="G60972" s="220"/>
    </row>
    <row r="60973" spans="7:7">
      <c r="G60973" s="220"/>
    </row>
    <row r="60974" spans="7:7">
      <c r="G60974" s="220"/>
    </row>
    <row r="60975" spans="7:7">
      <c r="G60975" s="220"/>
    </row>
    <row r="60976" spans="7:7">
      <c r="G60976" s="220"/>
    </row>
    <row r="60977" spans="7:7">
      <c r="G60977" s="220"/>
    </row>
    <row r="60978" spans="7:7">
      <c r="G60978" s="220"/>
    </row>
    <row r="60979" spans="7:7">
      <c r="G60979" s="220"/>
    </row>
    <row r="60980" spans="7:7">
      <c r="G60980" s="220"/>
    </row>
    <row r="60981" spans="7:7">
      <c r="G60981" s="220"/>
    </row>
    <row r="60982" spans="7:7">
      <c r="G60982" s="220"/>
    </row>
    <row r="60983" spans="7:7">
      <c r="G60983" s="220"/>
    </row>
    <row r="60984" spans="7:7">
      <c r="G60984" s="220"/>
    </row>
    <row r="60985" spans="7:7">
      <c r="G60985" s="220"/>
    </row>
    <row r="60986" spans="7:7">
      <c r="G60986" s="220"/>
    </row>
    <row r="60987" spans="7:7">
      <c r="G60987" s="220"/>
    </row>
    <row r="60988" spans="7:7">
      <c r="G60988" s="220"/>
    </row>
    <row r="60989" spans="7:7">
      <c r="G60989" s="220"/>
    </row>
    <row r="60990" spans="7:7">
      <c r="G60990" s="220"/>
    </row>
    <row r="60991" spans="7:7">
      <c r="G60991" s="220"/>
    </row>
    <row r="60992" spans="7:7">
      <c r="G60992" s="220"/>
    </row>
    <row r="60993" spans="7:7">
      <c r="G60993" s="220"/>
    </row>
    <row r="60994" spans="7:7">
      <c r="G60994" s="220"/>
    </row>
    <row r="60995" spans="7:7">
      <c r="G60995" s="220"/>
    </row>
    <row r="60996" spans="7:7">
      <c r="G60996" s="220"/>
    </row>
    <row r="60997" spans="7:7">
      <c r="G60997" s="220"/>
    </row>
    <row r="60998" spans="7:7">
      <c r="G60998" s="220"/>
    </row>
    <row r="60999" spans="7:7">
      <c r="G60999" s="220"/>
    </row>
    <row r="61000" spans="7:7">
      <c r="G61000" s="220"/>
    </row>
    <row r="61001" spans="7:7">
      <c r="G61001" s="220"/>
    </row>
    <row r="61002" spans="7:7">
      <c r="G61002" s="220"/>
    </row>
    <row r="61003" spans="7:7">
      <c r="G61003" s="220"/>
    </row>
    <row r="61004" spans="7:7">
      <c r="G61004" s="220"/>
    </row>
    <row r="61005" spans="7:7">
      <c r="G61005" s="220"/>
    </row>
    <row r="61006" spans="7:7">
      <c r="G61006" s="220"/>
    </row>
    <row r="61007" spans="7:7">
      <c r="G61007" s="220"/>
    </row>
    <row r="61008" spans="7:7">
      <c r="G61008" s="220"/>
    </row>
    <row r="61009" spans="7:7">
      <c r="G61009" s="220"/>
    </row>
    <row r="61010" spans="7:7">
      <c r="G61010" s="220"/>
    </row>
    <row r="61011" spans="7:7">
      <c r="G61011" s="220"/>
    </row>
    <row r="61012" spans="7:7">
      <c r="G61012" s="220"/>
    </row>
    <row r="61013" spans="7:7">
      <c r="G61013" s="220"/>
    </row>
    <row r="61014" spans="7:7">
      <c r="G61014" s="220"/>
    </row>
    <row r="61015" spans="7:7">
      <c r="G61015" s="220"/>
    </row>
    <row r="61016" spans="7:7">
      <c r="G61016" s="220"/>
    </row>
    <row r="61017" spans="7:7">
      <c r="G61017" s="220"/>
    </row>
    <row r="61018" spans="7:7">
      <c r="G61018" s="220"/>
    </row>
    <row r="61019" spans="7:7">
      <c r="G61019" s="220"/>
    </row>
    <row r="61020" spans="7:7">
      <c r="G61020" s="220"/>
    </row>
    <row r="61021" spans="7:7">
      <c r="G61021" s="220"/>
    </row>
    <row r="61022" spans="7:7">
      <c r="G61022" s="220"/>
    </row>
    <row r="61023" spans="7:7">
      <c r="G61023" s="220"/>
    </row>
    <row r="61024" spans="7:7">
      <c r="G61024" s="220"/>
    </row>
    <row r="61025" spans="7:7">
      <c r="G61025" s="220"/>
    </row>
    <row r="61026" spans="7:7">
      <c r="G61026" s="220"/>
    </row>
    <row r="61027" spans="7:7">
      <c r="G61027" s="220"/>
    </row>
    <row r="61028" spans="7:7">
      <c r="G61028" s="220"/>
    </row>
    <row r="61029" spans="7:7">
      <c r="G61029" s="220"/>
    </row>
    <row r="61030" spans="7:7">
      <c r="G61030" s="220"/>
    </row>
    <row r="61031" spans="7:7">
      <c r="G61031" s="220"/>
    </row>
    <row r="61032" spans="7:7">
      <c r="G61032" s="220"/>
    </row>
    <row r="61033" spans="7:7">
      <c r="G61033" s="220"/>
    </row>
    <row r="61034" spans="7:7">
      <c r="G61034" s="220"/>
    </row>
    <row r="61035" spans="7:7">
      <c r="G61035" s="220"/>
    </row>
    <row r="61036" spans="7:7">
      <c r="G61036" s="220"/>
    </row>
    <row r="61037" spans="7:7">
      <c r="G61037" s="220"/>
    </row>
    <row r="61038" spans="7:7">
      <c r="G61038" s="220"/>
    </row>
    <row r="61039" spans="7:7">
      <c r="G61039" s="220"/>
    </row>
    <row r="61040" spans="7:7">
      <c r="G61040" s="220"/>
    </row>
    <row r="61041" spans="7:7">
      <c r="G61041" s="220"/>
    </row>
    <row r="61042" spans="7:7">
      <c r="G61042" s="220"/>
    </row>
    <row r="61043" spans="7:7">
      <c r="G61043" s="220"/>
    </row>
    <row r="61044" spans="7:7">
      <c r="G61044" s="220"/>
    </row>
    <row r="61045" spans="7:7">
      <c r="G61045" s="220"/>
    </row>
    <row r="61046" spans="7:7">
      <c r="G61046" s="220"/>
    </row>
    <row r="61047" spans="7:7">
      <c r="G61047" s="220"/>
    </row>
    <row r="61048" spans="7:7">
      <c r="G61048" s="220"/>
    </row>
    <row r="61049" spans="7:7">
      <c r="G61049" s="220"/>
    </row>
    <row r="61050" spans="7:7">
      <c r="G61050" s="220"/>
    </row>
    <row r="61051" spans="7:7">
      <c r="G61051" s="220"/>
    </row>
    <row r="61052" spans="7:7">
      <c r="G61052" s="220"/>
    </row>
    <row r="61053" spans="7:7">
      <c r="G61053" s="220"/>
    </row>
    <row r="61054" spans="7:7">
      <c r="G61054" s="220"/>
    </row>
    <row r="61055" spans="7:7">
      <c r="G61055" s="220"/>
    </row>
    <row r="61056" spans="7:7">
      <c r="G61056" s="220"/>
    </row>
    <row r="61057" spans="7:7">
      <c r="G61057" s="220"/>
    </row>
    <row r="61058" spans="7:7">
      <c r="G61058" s="220"/>
    </row>
    <row r="61059" spans="7:7">
      <c r="G61059" s="220"/>
    </row>
    <row r="61060" spans="7:7">
      <c r="G61060" s="220"/>
    </row>
    <row r="61061" spans="7:7">
      <c r="G61061" s="220"/>
    </row>
    <row r="61062" spans="7:7">
      <c r="G61062" s="220"/>
    </row>
    <row r="61063" spans="7:7">
      <c r="G61063" s="220"/>
    </row>
    <row r="61064" spans="7:7">
      <c r="G61064" s="220"/>
    </row>
    <row r="61065" spans="7:7">
      <c r="G61065" s="220"/>
    </row>
    <row r="61066" spans="7:7">
      <c r="G61066" s="220"/>
    </row>
    <row r="61067" spans="7:7">
      <c r="G61067" s="220"/>
    </row>
    <row r="61068" spans="7:7">
      <c r="G61068" s="220"/>
    </row>
    <row r="61069" spans="7:7">
      <c r="G61069" s="220"/>
    </row>
    <row r="61070" spans="7:7">
      <c r="G61070" s="220"/>
    </row>
    <row r="61071" spans="7:7">
      <c r="G61071" s="220"/>
    </row>
    <row r="61072" spans="7:7">
      <c r="G61072" s="220"/>
    </row>
    <row r="61073" spans="7:7">
      <c r="G61073" s="220"/>
    </row>
    <row r="61074" spans="7:7">
      <c r="G61074" s="220"/>
    </row>
    <row r="61075" spans="7:7">
      <c r="G61075" s="220"/>
    </row>
    <row r="61076" spans="7:7">
      <c r="G61076" s="220"/>
    </row>
    <row r="61077" spans="7:7">
      <c r="G61077" s="220"/>
    </row>
    <row r="61078" spans="7:7">
      <c r="G61078" s="220"/>
    </row>
    <row r="61079" spans="7:7">
      <c r="G61079" s="220"/>
    </row>
    <row r="61080" spans="7:7">
      <c r="G61080" s="220"/>
    </row>
    <row r="61081" spans="7:7">
      <c r="G61081" s="220"/>
    </row>
    <row r="61082" spans="7:7">
      <c r="G61082" s="220"/>
    </row>
    <row r="61083" spans="7:7">
      <c r="G61083" s="220"/>
    </row>
    <row r="61084" spans="7:7">
      <c r="G61084" s="220"/>
    </row>
    <row r="61085" spans="7:7">
      <c r="G61085" s="220"/>
    </row>
    <row r="61086" spans="7:7">
      <c r="G61086" s="220"/>
    </row>
    <row r="61087" spans="7:7">
      <c r="G61087" s="220"/>
    </row>
    <row r="61088" spans="7:7">
      <c r="G61088" s="220"/>
    </row>
    <row r="61089" spans="7:7">
      <c r="G61089" s="220"/>
    </row>
    <row r="61090" spans="7:7">
      <c r="G61090" s="220"/>
    </row>
    <row r="61091" spans="7:7">
      <c r="G61091" s="220"/>
    </row>
    <row r="61092" spans="7:7">
      <c r="G61092" s="220"/>
    </row>
    <row r="61093" spans="7:7">
      <c r="G61093" s="220"/>
    </row>
    <row r="61094" spans="7:7">
      <c r="G61094" s="220"/>
    </row>
    <row r="61095" spans="7:7">
      <c r="G61095" s="220"/>
    </row>
    <row r="61096" spans="7:7">
      <c r="G61096" s="220"/>
    </row>
    <row r="61097" spans="7:7">
      <c r="G61097" s="220"/>
    </row>
    <row r="61098" spans="7:7">
      <c r="G61098" s="220"/>
    </row>
    <row r="61099" spans="7:7">
      <c r="G61099" s="220"/>
    </row>
    <row r="61100" spans="7:7">
      <c r="G61100" s="220"/>
    </row>
    <row r="61101" spans="7:7">
      <c r="G61101" s="220"/>
    </row>
    <row r="61102" spans="7:7">
      <c r="G61102" s="220"/>
    </row>
    <row r="61103" spans="7:7">
      <c r="G61103" s="220"/>
    </row>
    <row r="61104" spans="7:7">
      <c r="G61104" s="220"/>
    </row>
    <row r="61105" spans="7:7">
      <c r="G61105" s="220"/>
    </row>
    <row r="61106" spans="7:7">
      <c r="G61106" s="220"/>
    </row>
    <row r="61107" spans="7:7">
      <c r="G61107" s="220"/>
    </row>
    <row r="61108" spans="7:7">
      <c r="G61108" s="220"/>
    </row>
    <row r="61109" spans="7:7">
      <c r="G61109" s="220"/>
    </row>
    <row r="61110" spans="7:7">
      <c r="G61110" s="220"/>
    </row>
    <row r="61111" spans="7:7">
      <c r="G61111" s="220"/>
    </row>
    <row r="61112" spans="7:7">
      <c r="G61112" s="220"/>
    </row>
    <row r="61113" spans="7:7">
      <c r="G61113" s="220"/>
    </row>
    <row r="61114" spans="7:7">
      <c r="G61114" s="220"/>
    </row>
    <row r="61115" spans="7:7">
      <c r="G61115" s="220"/>
    </row>
    <row r="61116" spans="7:7">
      <c r="G61116" s="220"/>
    </row>
    <row r="61117" spans="7:7">
      <c r="G61117" s="220"/>
    </row>
    <row r="61118" spans="7:7">
      <c r="G61118" s="220"/>
    </row>
    <row r="61119" spans="7:7">
      <c r="G61119" s="220"/>
    </row>
    <row r="61120" spans="7:7">
      <c r="G61120" s="220"/>
    </row>
    <row r="61121" spans="7:7">
      <c r="G61121" s="220"/>
    </row>
    <row r="61122" spans="7:7">
      <c r="G61122" s="220"/>
    </row>
    <row r="61123" spans="7:7">
      <c r="G61123" s="220"/>
    </row>
    <row r="61124" spans="7:7">
      <c r="G61124" s="220"/>
    </row>
    <row r="61125" spans="7:7">
      <c r="G61125" s="220"/>
    </row>
    <row r="61126" spans="7:7">
      <c r="G61126" s="220"/>
    </row>
    <row r="61127" spans="7:7">
      <c r="G61127" s="220"/>
    </row>
    <row r="61128" spans="7:7">
      <c r="G61128" s="220"/>
    </row>
    <row r="61129" spans="7:7">
      <c r="G61129" s="220"/>
    </row>
    <row r="61130" spans="7:7">
      <c r="G61130" s="220"/>
    </row>
    <row r="61131" spans="7:7">
      <c r="G61131" s="220"/>
    </row>
    <row r="61132" spans="7:7">
      <c r="G61132" s="220"/>
    </row>
    <row r="61133" spans="7:7">
      <c r="G61133" s="220"/>
    </row>
    <row r="61134" spans="7:7">
      <c r="G61134" s="220"/>
    </row>
    <row r="61135" spans="7:7">
      <c r="G61135" s="220"/>
    </row>
    <row r="61136" spans="7:7">
      <c r="G61136" s="220"/>
    </row>
    <row r="61137" spans="7:7">
      <c r="G61137" s="220"/>
    </row>
    <row r="61138" spans="7:7">
      <c r="G61138" s="220"/>
    </row>
    <row r="61139" spans="7:7">
      <c r="G61139" s="220"/>
    </row>
    <row r="61140" spans="7:7">
      <c r="G61140" s="220"/>
    </row>
    <row r="61141" spans="7:7">
      <c r="G61141" s="220"/>
    </row>
    <row r="61142" spans="7:7">
      <c r="G61142" s="220"/>
    </row>
    <row r="61143" spans="7:7">
      <c r="G61143" s="220"/>
    </row>
    <row r="61144" spans="7:7">
      <c r="G61144" s="220"/>
    </row>
    <row r="61145" spans="7:7">
      <c r="G61145" s="220"/>
    </row>
    <row r="61146" spans="7:7">
      <c r="G61146" s="220"/>
    </row>
    <row r="61147" spans="7:7">
      <c r="G61147" s="220"/>
    </row>
    <row r="61148" spans="7:7">
      <c r="G61148" s="220"/>
    </row>
    <row r="61149" spans="7:7">
      <c r="G61149" s="220"/>
    </row>
    <row r="61150" spans="7:7">
      <c r="G61150" s="220"/>
    </row>
    <row r="61151" spans="7:7">
      <c r="G61151" s="220"/>
    </row>
    <row r="61152" spans="7:7">
      <c r="G61152" s="220"/>
    </row>
    <row r="61153" spans="7:7">
      <c r="G61153" s="220"/>
    </row>
    <row r="61154" spans="7:7">
      <c r="G61154" s="220"/>
    </row>
    <row r="61155" spans="7:7">
      <c r="G61155" s="220"/>
    </row>
    <row r="61156" spans="7:7">
      <c r="G61156" s="220"/>
    </row>
    <row r="61157" spans="7:7">
      <c r="G61157" s="220"/>
    </row>
    <row r="61158" spans="7:7">
      <c r="G61158" s="220"/>
    </row>
    <row r="61159" spans="7:7">
      <c r="G61159" s="220"/>
    </row>
    <row r="61160" spans="7:7">
      <c r="G61160" s="220"/>
    </row>
    <row r="61161" spans="7:7">
      <c r="G61161" s="220"/>
    </row>
    <row r="61162" spans="7:7">
      <c r="G61162" s="220"/>
    </row>
    <row r="61163" spans="7:7">
      <c r="G61163" s="220"/>
    </row>
    <row r="61164" spans="7:7">
      <c r="G61164" s="220"/>
    </row>
    <row r="61165" spans="7:7">
      <c r="G61165" s="220"/>
    </row>
    <row r="61166" spans="7:7">
      <c r="G61166" s="220"/>
    </row>
    <row r="61167" spans="7:7">
      <c r="G61167" s="220"/>
    </row>
    <row r="61168" spans="7:7">
      <c r="G61168" s="220"/>
    </row>
    <row r="61169" spans="7:7">
      <c r="G61169" s="220"/>
    </row>
    <row r="61170" spans="7:7">
      <c r="G61170" s="220"/>
    </row>
    <row r="61171" spans="7:7">
      <c r="G61171" s="220"/>
    </row>
    <row r="61172" spans="7:7">
      <c r="G61172" s="220"/>
    </row>
    <row r="61173" spans="7:7">
      <c r="G61173" s="220"/>
    </row>
    <row r="61174" spans="7:7">
      <c r="G61174" s="220"/>
    </row>
    <row r="61175" spans="7:7">
      <c r="G61175" s="220"/>
    </row>
    <row r="61176" spans="7:7">
      <c r="G61176" s="220"/>
    </row>
    <row r="61177" spans="7:7">
      <c r="G61177" s="220"/>
    </row>
    <row r="61178" spans="7:7">
      <c r="G61178" s="220"/>
    </row>
    <row r="61179" spans="7:7">
      <c r="G61179" s="220"/>
    </row>
    <row r="61180" spans="7:7">
      <c r="G61180" s="220"/>
    </row>
    <row r="61181" spans="7:7">
      <c r="G61181" s="220"/>
    </row>
    <row r="61182" spans="7:7">
      <c r="G61182" s="220"/>
    </row>
    <row r="61183" spans="7:7">
      <c r="G61183" s="220"/>
    </row>
    <row r="61184" spans="7:7">
      <c r="G61184" s="220"/>
    </row>
    <row r="61185" spans="7:7">
      <c r="G61185" s="220"/>
    </row>
    <row r="61186" spans="7:7">
      <c r="G61186" s="220"/>
    </row>
    <row r="61187" spans="7:7">
      <c r="G61187" s="220"/>
    </row>
    <row r="61188" spans="7:7">
      <c r="G61188" s="220"/>
    </row>
    <row r="61189" spans="7:7">
      <c r="G61189" s="220"/>
    </row>
    <row r="61190" spans="7:7">
      <c r="G61190" s="220"/>
    </row>
    <row r="61191" spans="7:7">
      <c r="G61191" s="220"/>
    </row>
    <row r="61192" spans="7:7">
      <c r="G61192" s="220"/>
    </row>
    <row r="61193" spans="7:7">
      <c r="G61193" s="220"/>
    </row>
    <row r="61194" spans="7:7">
      <c r="G61194" s="220"/>
    </row>
    <row r="61195" spans="7:7">
      <c r="G61195" s="220"/>
    </row>
    <row r="61196" spans="7:7">
      <c r="G61196" s="220"/>
    </row>
    <row r="61197" spans="7:7">
      <c r="G61197" s="220"/>
    </row>
    <row r="61198" spans="7:7">
      <c r="G61198" s="220"/>
    </row>
    <row r="61199" spans="7:7">
      <c r="G61199" s="220"/>
    </row>
    <row r="61200" spans="7:7">
      <c r="G61200" s="220"/>
    </row>
    <row r="61201" spans="7:7">
      <c r="G61201" s="220"/>
    </row>
    <row r="61202" spans="7:7">
      <c r="G61202" s="220"/>
    </row>
    <row r="61203" spans="7:7">
      <c r="G61203" s="220"/>
    </row>
    <row r="61204" spans="7:7">
      <c r="G61204" s="220"/>
    </row>
    <row r="61205" spans="7:7">
      <c r="G61205" s="220"/>
    </row>
    <row r="61206" spans="7:7">
      <c r="G61206" s="220"/>
    </row>
    <row r="61207" spans="7:7">
      <c r="G61207" s="220"/>
    </row>
    <row r="61208" spans="7:7">
      <c r="G61208" s="220"/>
    </row>
    <row r="61209" spans="7:7">
      <c r="G61209" s="220"/>
    </row>
    <row r="61210" spans="7:7">
      <c r="G61210" s="220"/>
    </row>
    <row r="61211" spans="7:7">
      <c r="G61211" s="220"/>
    </row>
    <row r="61212" spans="7:7">
      <c r="G61212" s="220"/>
    </row>
    <row r="61213" spans="7:7">
      <c r="G61213" s="220"/>
    </row>
    <row r="61214" spans="7:7">
      <c r="G61214" s="220"/>
    </row>
    <row r="61215" spans="7:7">
      <c r="G61215" s="220"/>
    </row>
    <row r="61216" spans="7:7">
      <c r="G61216" s="220"/>
    </row>
    <row r="61217" spans="7:7">
      <c r="G61217" s="220"/>
    </row>
    <row r="61218" spans="7:7">
      <c r="G61218" s="220"/>
    </row>
    <row r="61219" spans="7:7">
      <c r="G61219" s="220"/>
    </row>
    <row r="61220" spans="7:7">
      <c r="G61220" s="220"/>
    </row>
    <row r="61221" spans="7:7">
      <c r="G61221" s="220"/>
    </row>
    <row r="61222" spans="7:7">
      <c r="G61222" s="220"/>
    </row>
    <row r="61223" spans="7:7">
      <c r="G61223" s="220"/>
    </row>
    <row r="61224" spans="7:7">
      <c r="G61224" s="220"/>
    </row>
    <row r="61225" spans="7:7">
      <c r="G61225" s="220"/>
    </row>
    <row r="61226" spans="7:7">
      <c r="G61226" s="220"/>
    </row>
    <row r="61227" spans="7:7">
      <c r="G61227" s="220"/>
    </row>
    <row r="61228" spans="7:7">
      <c r="G61228" s="220"/>
    </row>
    <row r="61229" spans="7:7">
      <c r="G61229" s="220"/>
    </row>
    <row r="61230" spans="7:7">
      <c r="G61230" s="220"/>
    </row>
    <row r="61231" spans="7:7">
      <c r="G61231" s="220"/>
    </row>
    <row r="61232" spans="7:7">
      <c r="G61232" s="220"/>
    </row>
    <row r="61233" spans="7:7">
      <c r="G61233" s="220"/>
    </row>
    <row r="61234" spans="7:7">
      <c r="G61234" s="220"/>
    </row>
    <row r="61235" spans="7:7">
      <c r="G61235" s="220"/>
    </row>
    <row r="61236" spans="7:7">
      <c r="G61236" s="220"/>
    </row>
    <row r="61237" spans="7:7">
      <c r="G61237" s="220"/>
    </row>
    <row r="61238" spans="7:7">
      <c r="G61238" s="220"/>
    </row>
    <row r="61239" spans="7:7">
      <c r="G61239" s="220"/>
    </row>
    <row r="61240" spans="7:7">
      <c r="G61240" s="220"/>
    </row>
    <row r="61241" spans="7:7">
      <c r="G61241" s="220"/>
    </row>
    <row r="61242" spans="7:7">
      <c r="G61242" s="220"/>
    </row>
    <row r="61243" spans="7:7">
      <c r="G61243" s="220"/>
    </row>
    <row r="61244" spans="7:7">
      <c r="G61244" s="220"/>
    </row>
    <row r="61245" spans="7:7">
      <c r="G61245" s="220"/>
    </row>
    <row r="61246" spans="7:7">
      <c r="G61246" s="220"/>
    </row>
    <row r="61247" spans="7:7">
      <c r="G61247" s="220"/>
    </row>
    <row r="61248" spans="7:7">
      <c r="G61248" s="220"/>
    </row>
    <row r="61249" spans="7:7">
      <c r="G61249" s="220"/>
    </row>
    <row r="61250" spans="7:7">
      <c r="G61250" s="220"/>
    </row>
    <row r="61251" spans="7:7">
      <c r="G61251" s="220"/>
    </row>
    <row r="61252" spans="7:7">
      <c r="G61252" s="220"/>
    </row>
    <row r="61253" spans="7:7">
      <c r="G61253" s="220"/>
    </row>
    <row r="61254" spans="7:7">
      <c r="G61254" s="220"/>
    </row>
    <row r="61255" spans="7:7">
      <c r="G61255" s="220"/>
    </row>
    <row r="61256" spans="7:7">
      <c r="G61256" s="220"/>
    </row>
    <row r="61257" spans="7:7">
      <c r="G61257" s="220"/>
    </row>
    <row r="61258" spans="7:7">
      <c r="G61258" s="220"/>
    </row>
    <row r="61259" spans="7:7">
      <c r="G61259" s="220"/>
    </row>
    <row r="61260" spans="7:7">
      <c r="G61260" s="220"/>
    </row>
    <row r="61261" spans="7:7">
      <c r="G61261" s="220"/>
    </row>
    <row r="61262" spans="7:7">
      <c r="G61262" s="220"/>
    </row>
    <row r="61263" spans="7:7">
      <c r="G61263" s="220"/>
    </row>
    <row r="61264" spans="7:7">
      <c r="G61264" s="220"/>
    </row>
    <row r="61265" spans="7:7">
      <c r="G61265" s="220"/>
    </row>
    <row r="61266" spans="7:7">
      <c r="G61266" s="220"/>
    </row>
    <row r="61267" spans="7:7">
      <c r="G61267" s="220"/>
    </row>
    <row r="61268" spans="7:7">
      <c r="G61268" s="220"/>
    </row>
    <row r="61269" spans="7:7">
      <c r="G61269" s="220"/>
    </row>
    <row r="61270" spans="7:7">
      <c r="G61270" s="220"/>
    </row>
    <row r="61271" spans="7:7">
      <c r="G61271" s="220"/>
    </row>
    <row r="61272" spans="7:7">
      <c r="G61272" s="220"/>
    </row>
    <row r="61273" spans="7:7">
      <c r="G61273" s="220"/>
    </row>
    <row r="61274" spans="7:7">
      <c r="G61274" s="220"/>
    </row>
    <row r="61275" spans="7:7">
      <c r="G61275" s="220"/>
    </row>
    <row r="61276" spans="7:7">
      <c r="G61276" s="220"/>
    </row>
    <row r="61277" spans="7:7">
      <c r="G61277" s="220"/>
    </row>
    <row r="61278" spans="7:7">
      <c r="G61278" s="220"/>
    </row>
    <row r="61279" spans="7:7">
      <c r="G61279" s="220"/>
    </row>
    <row r="61280" spans="7:7">
      <c r="G61280" s="220"/>
    </row>
    <row r="61281" spans="7:7">
      <c r="G61281" s="220"/>
    </row>
    <row r="61282" spans="7:7">
      <c r="G61282" s="220"/>
    </row>
    <row r="61283" spans="7:7">
      <c r="G61283" s="220"/>
    </row>
    <row r="61284" spans="7:7">
      <c r="G61284" s="220"/>
    </row>
    <row r="61285" spans="7:7">
      <c r="G61285" s="220"/>
    </row>
    <row r="61286" spans="7:7">
      <c r="G61286" s="220"/>
    </row>
    <row r="61287" spans="7:7">
      <c r="G61287" s="220"/>
    </row>
    <row r="61288" spans="7:7">
      <c r="G61288" s="220"/>
    </row>
    <row r="61289" spans="7:7">
      <c r="G61289" s="220"/>
    </row>
    <row r="61290" spans="7:7">
      <c r="G61290" s="220"/>
    </row>
    <row r="61291" spans="7:7">
      <c r="G61291" s="220"/>
    </row>
    <row r="61292" spans="7:7">
      <c r="G61292" s="220"/>
    </row>
    <row r="61293" spans="7:7">
      <c r="G61293" s="220"/>
    </row>
    <row r="61294" spans="7:7">
      <c r="G61294" s="220"/>
    </row>
    <row r="61295" spans="7:7">
      <c r="G61295" s="220"/>
    </row>
    <row r="61296" spans="7:7">
      <c r="G61296" s="220"/>
    </row>
    <row r="61297" spans="7:7">
      <c r="G61297" s="220"/>
    </row>
    <row r="61298" spans="7:7">
      <c r="G61298" s="220"/>
    </row>
    <row r="61299" spans="7:7">
      <c r="G61299" s="220"/>
    </row>
    <row r="61300" spans="7:7">
      <c r="G61300" s="220"/>
    </row>
    <row r="61301" spans="7:7">
      <c r="G61301" s="220"/>
    </row>
    <row r="61302" spans="7:7">
      <c r="G61302" s="220"/>
    </row>
    <row r="61303" spans="7:7">
      <c r="G61303" s="220"/>
    </row>
    <row r="61304" spans="7:7">
      <c r="G61304" s="220"/>
    </row>
    <row r="61305" spans="7:7">
      <c r="G61305" s="220"/>
    </row>
    <row r="61306" spans="7:7">
      <c r="G61306" s="220"/>
    </row>
    <row r="61307" spans="7:7">
      <c r="G61307" s="220"/>
    </row>
    <row r="61308" spans="7:7">
      <c r="G61308" s="220"/>
    </row>
    <row r="61309" spans="7:7">
      <c r="G61309" s="220"/>
    </row>
    <row r="61310" spans="7:7">
      <c r="G61310" s="220"/>
    </row>
    <row r="61311" spans="7:7">
      <c r="G61311" s="220"/>
    </row>
    <row r="61312" spans="7:7">
      <c r="G61312" s="220"/>
    </row>
    <row r="61313" spans="7:7">
      <c r="G61313" s="220"/>
    </row>
    <row r="61314" spans="7:7">
      <c r="G61314" s="220"/>
    </row>
    <row r="61315" spans="7:7">
      <c r="G61315" s="220"/>
    </row>
    <row r="61316" spans="7:7">
      <c r="G61316" s="220"/>
    </row>
    <row r="61317" spans="7:7">
      <c r="G61317" s="220"/>
    </row>
    <row r="61318" spans="7:7">
      <c r="G61318" s="220"/>
    </row>
    <row r="61319" spans="7:7">
      <c r="G61319" s="220"/>
    </row>
    <row r="61320" spans="7:7">
      <c r="G61320" s="220"/>
    </row>
    <row r="61321" spans="7:7">
      <c r="G61321" s="220"/>
    </row>
    <row r="61322" spans="7:7">
      <c r="G61322" s="220"/>
    </row>
    <row r="61323" spans="7:7">
      <c r="G61323" s="220"/>
    </row>
    <row r="61324" spans="7:7">
      <c r="G61324" s="220"/>
    </row>
    <row r="61325" spans="7:7">
      <c r="G61325" s="220"/>
    </row>
    <row r="61326" spans="7:7">
      <c r="G61326" s="220"/>
    </row>
    <row r="61327" spans="7:7">
      <c r="G61327" s="220"/>
    </row>
    <row r="61328" spans="7:7">
      <c r="G61328" s="220"/>
    </row>
    <row r="61329" spans="7:7">
      <c r="G61329" s="220"/>
    </row>
    <row r="61330" spans="7:7">
      <c r="G61330" s="220"/>
    </row>
    <row r="61331" spans="7:7">
      <c r="G61331" s="220"/>
    </row>
    <row r="61332" spans="7:7">
      <c r="G61332" s="220"/>
    </row>
    <row r="61333" spans="7:7">
      <c r="G61333" s="220"/>
    </row>
    <row r="61334" spans="7:7">
      <c r="G61334" s="220"/>
    </row>
    <row r="61335" spans="7:7">
      <c r="G61335" s="220"/>
    </row>
    <row r="61336" spans="7:7">
      <c r="G61336" s="220"/>
    </row>
    <row r="61337" spans="7:7">
      <c r="G61337" s="220"/>
    </row>
    <row r="61338" spans="7:7">
      <c r="G61338" s="220"/>
    </row>
    <row r="61339" spans="7:7">
      <c r="G61339" s="220"/>
    </row>
    <row r="61340" spans="7:7">
      <c r="G61340" s="220"/>
    </row>
    <row r="61341" spans="7:7">
      <c r="G61341" s="220"/>
    </row>
    <row r="61342" spans="7:7">
      <c r="G61342" s="220"/>
    </row>
    <row r="61343" spans="7:7">
      <c r="G61343" s="220"/>
    </row>
    <row r="61344" spans="7:7">
      <c r="G61344" s="220"/>
    </row>
    <row r="61345" spans="7:7">
      <c r="G61345" s="220"/>
    </row>
    <row r="61346" spans="7:7">
      <c r="G61346" s="220"/>
    </row>
    <row r="61347" spans="7:7">
      <c r="G61347" s="220"/>
    </row>
    <row r="61348" spans="7:7">
      <c r="G61348" s="220"/>
    </row>
    <row r="61349" spans="7:7">
      <c r="G61349" s="220"/>
    </row>
    <row r="61350" spans="7:7">
      <c r="G61350" s="220"/>
    </row>
    <row r="61351" spans="7:7">
      <c r="G61351" s="220"/>
    </row>
    <row r="61352" spans="7:7">
      <c r="G61352" s="220"/>
    </row>
    <row r="61353" spans="7:7">
      <c r="G61353" s="220"/>
    </row>
    <row r="61354" spans="7:7">
      <c r="G61354" s="220"/>
    </row>
    <row r="61355" spans="7:7">
      <c r="G61355" s="220"/>
    </row>
    <row r="61356" spans="7:7">
      <c r="G61356" s="220"/>
    </row>
    <row r="61357" spans="7:7">
      <c r="G61357" s="220"/>
    </row>
    <row r="61358" spans="7:7">
      <c r="G61358" s="220"/>
    </row>
    <row r="61359" spans="7:7">
      <c r="G61359" s="220"/>
    </row>
    <row r="61360" spans="7:7">
      <c r="G61360" s="220"/>
    </row>
    <row r="61361" spans="7:7">
      <c r="G61361" s="220"/>
    </row>
    <row r="61362" spans="7:7">
      <c r="G61362" s="220"/>
    </row>
    <row r="61363" spans="7:7">
      <c r="G61363" s="220"/>
    </row>
    <row r="61364" spans="7:7">
      <c r="G61364" s="220"/>
    </row>
    <row r="61365" spans="7:7">
      <c r="G61365" s="220"/>
    </row>
    <row r="61366" spans="7:7">
      <c r="G61366" s="220"/>
    </row>
    <row r="61367" spans="7:7">
      <c r="G61367" s="220"/>
    </row>
    <row r="61368" spans="7:7">
      <c r="G61368" s="220"/>
    </row>
    <row r="61369" spans="7:7">
      <c r="G61369" s="220"/>
    </row>
    <row r="61370" spans="7:7">
      <c r="G61370" s="220"/>
    </row>
    <row r="61371" spans="7:7">
      <c r="G61371" s="220"/>
    </row>
    <row r="61372" spans="7:7">
      <c r="G61372" s="220"/>
    </row>
    <row r="61373" spans="7:7">
      <c r="G61373" s="220"/>
    </row>
    <row r="61374" spans="7:7">
      <c r="G61374" s="220"/>
    </row>
    <row r="61375" spans="7:7">
      <c r="G61375" s="220"/>
    </row>
    <row r="61376" spans="7:7">
      <c r="G61376" s="220"/>
    </row>
    <row r="61377" spans="7:7">
      <c r="G61377" s="220"/>
    </row>
    <row r="61378" spans="7:7">
      <c r="G61378" s="220"/>
    </row>
    <row r="61379" spans="7:7">
      <c r="G61379" s="220"/>
    </row>
    <row r="61380" spans="7:7">
      <c r="G61380" s="220"/>
    </row>
    <row r="61381" spans="7:7">
      <c r="G61381" s="220"/>
    </row>
    <row r="61382" spans="7:7">
      <c r="G61382" s="220"/>
    </row>
    <row r="61383" spans="7:7">
      <c r="G61383" s="220"/>
    </row>
    <row r="61384" spans="7:7">
      <c r="G61384" s="220"/>
    </row>
    <row r="61385" spans="7:7">
      <c r="G61385" s="220"/>
    </row>
    <row r="61386" spans="7:7">
      <c r="G61386" s="220"/>
    </row>
    <row r="61387" spans="7:7">
      <c r="G61387" s="220"/>
    </row>
    <row r="61388" spans="7:7">
      <c r="G61388" s="220"/>
    </row>
    <row r="61389" spans="7:7">
      <c r="G61389" s="220"/>
    </row>
    <row r="61390" spans="7:7">
      <c r="G61390" s="220"/>
    </row>
    <row r="61391" spans="7:7">
      <c r="G61391" s="220"/>
    </row>
    <row r="61392" spans="7:7">
      <c r="G61392" s="220"/>
    </row>
    <row r="61393" spans="7:7">
      <c r="G61393" s="220"/>
    </row>
    <row r="61394" spans="7:7">
      <c r="G61394" s="220"/>
    </row>
    <row r="61395" spans="7:7">
      <c r="G61395" s="220"/>
    </row>
    <row r="61396" spans="7:7">
      <c r="G61396" s="220"/>
    </row>
    <row r="61397" spans="7:7">
      <c r="G61397" s="220"/>
    </row>
    <row r="61398" spans="7:7">
      <c r="G61398" s="220"/>
    </row>
    <row r="61399" spans="7:7">
      <c r="G61399" s="220"/>
    </row>
    <row r="61400" spans="7:7">
      <c r="G61400" s="220"/>
    </row>
    <row r="61401" spans="7:7">
      <c r="G61401" s="220"/>
    </row>
    <row r="61402" spans="7:7">
      <c r="G61402" s="220"/>
    </row>
    <row r="61403" spans="7:7">
      <c r="G61403" s="220"/>
    </row>
    <row r="61404" spans="7:7">
      <c r="G61404" s="220"/>
    </row>
    <row r="61405" spans="7:7">
      <c r="G61405" s="220"/>
    </row>
    <row r="61406" spans="7:7">
      <c r="G61406" s="220"/>
    </row>
    <row r="61407" spans="7:7">
      <c r="G61407" s="220"/>
    </row>
    <row r="61408" spans="7:7">
      <c r="G61408" s="220"/>
    </row>
    <row r="61409" spans="7:7">
      <c r="G61409" s="220"/>
    </row>
    <row r="61410" spans="7:7">
      <c r="G61410" s="220"/>
    </row>
    <row r="61411" spans="7:7">
      <c r="G61411" s="220"/>
    </row>
    <row r="61412" spans="7:7">
      <c r="G61412" s="220"/>
    </row>
    <row r="61413" spans="7:7">
      <c r="G61413" s="220"/>
    </row>
    <row r="61414" spans="7:7">
      <c r="G61414" s="220"/>
    </row>
    <row r="61415" spans="7:7">
      <c r="G61415" s="220"/>
    </row>
    <row r="61416" spans="7:7">
      <c r="G61416" s="220"/>
    </row>
    <row r="61417" spans="7:7">
      <c r="G61417" s="220"/>
    </row>
    <row r="61418" spans="7:7">
      <c r="G61418" s="220"/>
    </row>
    <row r="61419" spans="7:7">
      <c r="G61419" s="220"/>
    </row>
    <row r="61420" spans="7:7">
      <c r="G61420" s="220"/>
    </row>
    <row r="61421" spans="7:7">
      <c r="G61421" s="220"/>
    </row>
    <row r="61422" spans="7:7">
      <c r="G61422" s="220"/>
    </row>
    <row r="61423" spans="7:7">
      <c r="G61423" s="220"/>
    </row>
    <row r="61424" spans="7:7">
      <c r="G61424" s="220"/>
    </row>
    <row r="61425" spans="7:7">
      <c r="G61425" s="220"/>
    </row>
    <row r="61426" spans="7:7">
      <c r="G61426" s="220"/>
    </row>
    <row r="61427" spans="7:7">
      <c r="G61427" s="220"/>
    </row>
    <row r="61428" spans="7:7">
      <c r="G61428" s="220"/>
    </row>
    <row r="61429" spans="7:7">
      <c r="G61429" s="220"/>
    </row>
    <row r="61430" spans="7:7">
      <c r="G61430" s="220"/>
    </row>
    <row r="61431" spans="7:7">
      <c r="G61431" s="220"/>
    </row>
    <row r="61432" spans="7:7">
      <c r="G61432" s="220"/>
    </row>
    <row r="61433" spans="7:7">
      <c r="G61433" s="220"/>
    </row>
    <row r="61434" spans="7:7">
      <c r="G61434" s="220"/>
    </row>
    <row r="61435" spans="7:7">
      <c r="G61435" s="220"/>
    </row>
    <row r="61436" spans="7:7">
      <c r="G61436" s="220"/>
    </row>
    <row r="61437" spans="7:7">
      <c r="G61437" s="220"/>
    </row>
    <row r="61438" spans="7:7">
      <c r="G61438" s="220"/>
    </row>
    <row r="61439" spans="7:7">
      <c r="G61439" s="220"/>
    </row>
    <row r="61440" spans="7:7">
      <c r="G61440" s="220"/>
    </row>
    <row r="61441" spans="7:7">
      <c r="G61441" s="220"/>
    </row>
    <row r="61442" spans="7:7">
      <c r="G61442" s="220"/>
    </row>
    <row r="61443" spans="7:7">
      <c r="G61443" s="220"/>
    </row>
    <row r="61444" spans="7:7">
      <c r="G61444" s="220"/>
    </row>
    <row r="61445" spans="7:7">
      <c r="G61445" s="220"/>
    </row>
    <row r="61446" spans="7:7">
      <c r="G61446" s="220"/>
    </row>
    <row r="61447" spans="7:7">
      <c r="G61447" s="220"/>
    </row>
    <row r="61448" spans="7:7">
      <c r="G61448" s="220"/>
    </row>
    <row r="61449" spans="7:7">
      <c r="G61449" s="220"/>
    </row>
    <row r="61450" spans="7:7">
      <c r="G61450" s="220"/>
    </row>
    <row r="61451" spans="7:7">
      <c r="G61451" s="220"/>
    </row>
    <row r="61452" spans="7:7">
      <c r="G61452" s="220"/>
    </row>
    <row r="61453" spans="7:7">
      <c r="G61453" s="220"/>
    </row>
    <row r="61454" spans="7:7">
      <c r="G61454" s="220"/>
    </row>
    <row r="61455" spans="7:7">
      <c r="G61455" s="220"/>
    </row>
    <row r="61456" spans="7:7">
      <c r="G61456" s="220"/>
    </row>
    <row r="61457" spans="7:7">
      <c r="G61457" s="220"/>
    </row>
    <row r="61458" spans="7:7">
      <c r="G61458" s="220"/>
    </row>
    <row r="61459" spans="7:7">
      <c r="G61459" s="220"/>
    </row>
    <row r="61460" spans="7:7">
      <c r="G61460" s="220"/>
    </row>
    <row r="61461" spans="7:7">
      <c r="G61461" s="220"/>
    </row>
    <row r="61462" spans="7:7">
      <c r="G61462" s="220"/>
    </row>
    <row r="61463" spans="7:7">
      <c r="G61463" s="220"/>
    </row>
    <row r="61464" spans="7:7">
      <c r="G61464" s="220"/>
    </row>
    <row r="61465" spans="7:7">
      <c r="G61465" s="220"/>
    </row>
    <row r="61466" spans="7:7">
      <c r="G61466" s="220"/>
    </row>
    <row r="61467" spans="7:7">
      <c r="G61467" s="220"/>
    </row>
    <row r="61468" spans="7:7">
      <c r="G61468" s="220"/>
    </row>
    <row r="61469" spans="7:7">
      <c r="G61469" s="220"/>
    </row>
    <row r="61470" spans="7:7">
      <c r="G61470" s="220"/>
    </row>
    <row r="61471" spans="7:7">
      <c r="G61471" s="220"/>
    </row>
    <row r="61472" spans="7:7">
      <c r="G61472" s="220"/>
    </row>
    <row r="61473" spans="7:7">
      <c r="G61473" s="220"/>
    </row>
    <row r="61474" spans="7:7">
      <c r="G61474" s="220"/>
    </row>
    <row r="61475" spans="7:7">
      <c r="G61475" s="220"/>
    </row>
    <row r="61476" spans="7:7">
      <c r="G61476" s="220"/>
    </row>
    <row r="61477" spans="7:7">
      <c r="G61477" s="220"/>
    </row>
    <row r="61478" spans="7:7">
      <c r="G61478" s="220"/>
    </row>
    <row r="61479" spans="7:7">
      <c r="G61479" s="220"/>
    </row>
    <row r="61480" spans="7:7">
      <c r="G61480" s="220"/>
    </row>
    <row r="61481" spans="7:7">
      <c r="G61481" s="220"/>
    </row>
    <row r="61482" spans="7:7">
      <c r="G61482" s="220"/>
    </row>
    <row r="61483" spans="7:7">
      <c r="G61483" s="220"/>
    </row>
    <row r="61484" spans="7:7">
      <c r="G61484" s="220"/>
    </row>
    <row r="61485" spans="7:7">
      <c r="G61485" s="220"/>
    </row>
    <row r="61486" spans="7:7">
      <c r="G61486" s="220"/>
    </row>
    <row r="61487" spans="7:7">
      <c r="G61487" s="220"/>
    </row>
    <row r="61488" spans="7:7">
      <c r="G61488" s="220"/>
    </row>
    <row r="61489" spans="7:7">
      <c r="G61489" s="220"/>
    </row>
    <row r="61490" spans="7:7">
      <c r="G61490" s="220"/>
    </row>
    <row r="61491" spans="7:7">
      <c r="G61491" s="220"/>
    </row>
    <row r="61492" spans="7:7">
      <c r="G61492" s="220"/>
    </row>
    <row r="61493" spans="7:7">
      <c r="G61493" s="220"/>
    </row>
    <row r="61494" spans="7:7">
      <c r="G61494" s="220"/>
    </row>
    <row r="61495" spans="7:7">
      <c r="G61495" s="220"/>
    </row>
    <row r="61496" spans="7:7">
      <c r="G61496" s="220"/>
    </row>
    <row r="61497" spans="7:7">
      <c r="G61497" s="220"/>
    </row>
    <row r="61498" spans="7:7">
      <c r="G61498" s="220"/>
    </row>
    <row r="61499" spans="7:7">
      <c r="G61499" s="220"/>
    </row>
    <row r="61500" spans="7:7">
      <c r="G61500" s="220"/>
    </row>
    <row r="61501" spans="7:7">
      <c r="G61501" s="220"/>
    </row>
    <row r="61502" spans="7:7">
      <c r="G61502" s="220"/>
    </row>
    <row r="61503" spans="7:7">
      <c r="G61503" s="220"/>
    </row>
    <row r="61504" spans="7:7">
      <c r="G61504" s="220"/>
    </row>
    <row r="61505" spans="7:7">
      <c r="G61505" s="220"/>
    </row>
    <row r="61506" spans="7:7">
      <c r="G61506" s="220"/>
    </row>
    <row r="61507" spans="7:7">
      <c r="G61507" s="220"/>
    </row>
    <row r="61508" spans="7:7">
      <c r="G61508" s="220"/>
    </row>
    <row r="61509" spans="7:7">
      <c r="G61509" s="220"/>
    </row>
    <row r="61510" spans="7:7">
      <c r="G61510" s="220"/>
    </row>
    <row r="61511" spans="7:7">
      <c r="G61511" s="220"/>
    </row>
    <row r="61512" spans="7:7">
      <c r="G61512" s="220"/>
    </row>
    <row r="61513" spans="7:7">
      <c r="G61513" s="220"/>
    </row>
    <row r="61514" spans="7:7">
      <c r="G61514" s="220"/>
    </row>
    <row r="61515" spans="7:7">
      <c r="G61515" s="220"/>
    </row>
    <row r="61516" spans="7:7">
      <c r="G61516" s="220"/>
    </row>
    <row r="61517" spans="7:7">
      <c r="G61517" s="220"/>
    </row>
    <row r="61518" spans="7:7">
      <c r="G61518" s="220"/>
    </row>
    <row r="61519" spans="7:7">
      <c r="G61519" s="220"/>
    </row>
    <row r="61520" spans="7:7">
      <c r="G61520" s="220"/>
    </row>
    <row r="61521" spans="7:7">
      <c r="G61521" s="220"/>
    </row>
    <row r="61522" spans="7:7">
      <c r="G61522" s="220"/>
    </row>
    <row r="61523" spans="7:7">
      <c r="G61523" s="220"/>
    </row>
    <row r="61524" spans="7:7">
      <c r="G61524" s="220"/>
    </row>
    <row r="61525" spans="7:7">
      <c r="G61525" s="220"/>
    </row>
    <row r="61526" spans="7:7">
      <c r="G61526" s="220"/>
    </row>
    <row r="61527" spans="7:7">
      <c r="G61527" s="220"/>
    </row>
    <row r="61528" spans="7:7">
      <c r="G61528" s="220"/>
    </row>
    <row r="61529" spans="7:7">
      <c r="G61529" s="220"/>
    </row>
    <row r="61530" spans="7:7">
      <c r="G61530" s="220"/>
    </row>
    <row r="61531" spans="7:7">
      <c r="G61531" s="220"/>
    </row>
    <row r="61532" spans="7:7">
      <c r="G61532" s="220"/>
    </row>
    <row r="61533" spans="7:7">
      <c r="G61533" s="220"/>
    </row>
    <row r="61534" spans="7:7">
      <c r="G61534" s="220"/>
    </row>
    <row r="61535" spans="7:7">
      <c r="G61535" s="220"/>
    </row>
    <row r="61536" spans="7:7">
      <c r="G61536" s="220"/>
    </row>
    <row r="61537" spans="7:7">
      <c r="G61537" s="220"/>
    </row>
    <row r="61538" spans="7:7">
      <c r="G61538" s="220"/>
    </row>
    <row r="61539" spans="7:7">
      <c r="G61539" s="220"/>
    </row>
    <row r="61540" spans="7:7">
      <c r="G61540" s="220"/>
    </row>
    <row r="61541" spans="7:7">
      <c r="G61541" s="220"/>
    </row>
    <row r="61542" spans="7:7">
      <c r="G61542" s="220"/>
    </row>
    <row r="61543" spans="7:7">
      <c r="G61543" s="220"/>
    </row>
    <row r="61544" spans="7:7">
      <c r="G61544" s="220"/>
    </row>
    <row r="61545" spans="7:7">
      <c r="G61545" s="220"/>
    </row>
    <row r="61546" spans="7:7">
      <c r="G61546" s="220"/>
    </row>
    <row r="61547" spans="7:7">
      <c r="G61547" s="220"/>
    </row>
    <row r="61548" spans="7:7">
      <c r="G61548" s="220"/>
    </row>
    <row r="61549" spans="7:7">
      <c r="G61549" s="220"/>
    </row>
    <row r="61550" spans="7:7">
      <c r="G61550" s="220"/>
    </row>
    <row r="61551" spans="7:7">
      <c r="G61551" s="220"/>
    </row>
    <row r="61552" spans="7:7">
      <c r="G61552" s="220"/>
    </row>
    <row r="61553" spans="7:7">
      <c r="G61553" s="220"/>
    </row>
    <row r="61554" spans="7:7">
      <c r="G61554" s="220"/>
    </row>
    <row r="61555" spans="7:7">
      <c r="G61555" s="220"/>
    </row>
    <row r="61556" spans="7:7">
      <c r="G61556" s="220"/>
    </row>
    <row r="61557" spans="7:7">
      <c r="G61557" s="220"/>
    </row>
    <row r="61558" spans="7:7">
      <c r="G61558" s="220"/>
    </row>
    <row r="61559" spans="7:7">
      <c r="G61559" s="220"/>
    </row>
    <row r="61560" spans="7:7">
      <c r="G61560" s="220"/>
    </row>
    <row r="61561" spans="7:7">
      <c r="G61561" s="220"/>
    </row>
    <row r="61562" spans="7:7">
      <c r="G61562" s="220"/>
    </row>
    <row r="61563" spans="7:7">
      <c r="G61563" s="220"/>
    </row>
    <row r="61564" spans="7:7">
      <c r="G61564" s="220"/>
    </row>
    <row r="61565" spans="7:7">
      <c r="G61565" s="220"/>
    </row>
    <row r="61566" spans="7:7">
      <c r="G61566" s="220"/>
    </row>
    <row r="61567" spans="7:7">
      <c r="G61567" s="220"/>
    </row>
    <row r="61568" spans="7:7">
      <c r="G61568" s="220"/>
    </row>
    <row r="61569" spans="7:7">
      <c r="G61569" s="220"/>
    </row>
    <row r="61570" spans="7:7">
      <c r="G61570" s="220"/>
    </row>
    <row r="61571" spans="7:7">
      <c r="G61571" s="220"/>
    </row>
    <row r="61572" spans="7:7">
      <c r="G61572" s="220"/>
    </row>
    <row r="61573" spans="7:7">
      <c r="G61573" s="220"/>
    </row>
    <row r="61574" spans="7:7">
      <c r="G61574" s="220"/>
    </row>
    <row r="61575" spans="7:7">
      <c r="G61575" s="220"/>
    </row>
    <row r="61576" spans="7:7">
      <c r="G61576" s="220"/>
    </row>
    <row r="61577" spans="7:7">
      <c r="G61577" s="220"/>
    </row>
    <row r="61578" spans="7:7">
      <c r="G61578" s="220"/>
    </row>
    <row r="61579" spans="7:7">
      <c r="G61579" s="220"/>
    </row>
    <row r="61580" spans="7:7">
      <c r="G61580" s="220"/>
    </row>
    <row r="61581" spans="7:7">
      <c r="G61581" s="220"/>
    </row>
    <row r="61582" spans="7:7">
      <c r="G61582" s="220"/>
    </row>
    <row r="61583" spans="7:7">
      <c r="G61583" s="220"/>
    </row>
    <row r="61584" spans="7:7">
      <c r="G61584" s="220"/>
    </row>
    <row r="61585" spans="7:7">
      <c r="G61585" s="220"/>
    </row>
    <row r="61586" spans="7:7">
      <c r="G61586" s="220"/>
    </row>
    <row r="61587" spans="7:7">
      <c r="G61587" s="220"/>
    </row>
    <row r="61588" spans="7:7">
      <c r="G61588" s="220"/>
    </row>
    <row r="61589" spans="7:7">
      <c r="G61589" s="220"/>
    </row>
    <row r="61590" spans="7:7">
      <c r="G61590" s="220"/>
    </row>
    <row r="61591" spans="7:7">
      <c r="G61591" s="220"/>
    </row>
    <row r="61592" spans="7:7">
      <c r="G61592" s="220"/>
    </row>
    <row r="61593" spans="7:7">
      <c r="G61593" s="220"/>
    </row>
    <row r="61594" spans="7:7">
      <c r="G61594" s="220"/>
    </row>
    <row r="61595" spans="7:7">
      <c r="G61595" s="220"/>
    </row>
    <row r="61596" spans="7:7">
      <c r="G61596" s="220"/>
    </row>
    <row r="61597" spans="7:7">
      <c r="G61597" s="220"/>
    </row>
    <row r="61598" spans="7:7">
      <c r="G61598" s="220"/>
    </row>
    <row r="61599" spans="7:7">
      <c r="G61599" s="220"/>
    </row>
    <row r="61600" spans="7:7">
      <c r="G61600" s="220"/>
    </row>
    <row r="61601" spans="7:7">
      <c r="G61601" s="220"/>
    </row>
    <row r="61602" spans="7:7">
      <c r="G61602" s="220"/>
    </row>
    <row r="61603" spans="7:7">
      <c r="G61603" s="220"/>
    </row>
    <row r="61604" spans="7:7">
      <c r="G61604" s="220"/>
    </row>
    <row r="61605" spans="7:7">
      <c r="G61605" s="220"/>
    </row>
    <row r="61606" spans="7:7">
      <c r="G61606" s="220"/>
    </row>
    <row r="61607" spans="7:7">
      <c r="G61607" s="220"/>
    </row>
    <row r="61608" spans="7:7">
      <c r="G61608" s="220"/>
    </row>
    <row r="61609" spans="7:7">
      <c r="G61609" s="220"/>
    </row>
    <row r="61610" spans="7:7">
      <c r="G61610" s="220"/>
    </row>
    <row r="61611" spans="7:7">
      <c r="G61611" s="220"/>
    </row>
    <row r="61612" spans="7:7">
      <c r="G61612" s="220"/>
    </row>
    <row r="61613" spans="7:7">
      <c r="G61613" s="220"/>
    </row>
    <row r="61614" spans="7:7">
      <c r="G61614" s="220"/>
    </row>
    <row r="61615" spans="7:7">
      <c r="G61615" s="220"/>
    </row>
    <row r="61616" spans="7:7">
      <c r="G61616" s="220"/>
    </row>
    <row r="61617" spans="7:7">
      <c r="G61617" s="220"/>
    </row>
    <row r="61618" spans="7:7">
      <c r="G61618" s="220"/>
    </row>
    <row r="61619" spans="7:7">
      <c r="G61619" s="220"/>
    </row>
    <row r="61620" spans="7:7">
      <c r="G61620" s="220"/>
    </row>
    <row r="61621" spans="7:7">
      <c r="G61621" s="220"/>
    </row>
    <row r="61622" spans="7:7">
      <c r="G61622" s="220"/>
    </row>
    <row r="61623" spans="7:7">
      <c r="G61623" s="220"/>
    </row>
    <row r="61624" spans="7:7">
      <c r="G61624" s="220"/>
    </row>
    <row r="61625" spans="7:7">
      <c r="G61625" s="220"/>
    </row>
    <row r="61626" spans="7:7">
      <c r="G61626" s="220"/>
    </row>
    <row r="61627" spans="7:7">
      <c r="G61627" s="220"/>
    </row>
    <row r="61628" spans="7:7">
      <c r="G61628" s="220"/>
    </row>
    <row r="61629" spans="7:7">
      <c r="G61629" s="220"/>
    </row>
    <row r="61630" spans="7:7">
      <c r="G61630" s="220"/>
    </row>
    <row r="61631" spans="7:7">
      <c r="G61631" s="220"/>
    </row>
    <row r="61632" spans="7:7">
      <c r="G61632" s="220"/>
    </row>
    <row r="61633" spans="7:7">
      <c r="G61633" s="220"/>
    </row>
    <row r="61634" spans="7:7">
      <c r="G61634" s="220"/>
    </row>
    <row r="61635" spans="7:7">
      <c r="G61635" s="220"/>
    </row>
    <row r="61636" spans="7:7">
      <c r="G61636" s="220"/>
    </row>
    <row r="61637" spans="7:7">
      <c r="G61637" s="220"/>
    </row>
    <row r="61638" spans="7:7">
      <c r="G61638" s="220"/>
    </row>
    <row r="61639" spans="7:7">
      <c r="G61639" s="220"/>
    </row>
    <row r="61640" spans="7:7">
      <c r="G61640" s="220"/>
    </row>
    <row r="61641" spans="7:7">
      <c r="G61641" s="220"/>
    </row>
    <row r="61642" spans="7:7">
      <c r="G61642" s="220"/>
    </row>
    <row r="61643" spans="7:7">
      <c r="G61643" s="220"/>
    </row>
    <row r="61644" spans="7:7">
      <c r="G61644" s="220"/>
    </row>
    <row r="61645" spans="7:7">
      <c r="G61645" s="220"/>
    </row>
    <row r="61646" spans="7:7">
      <c r="G61646" s="220"/>
    </row>
    <row r="61647" spans="7:7">
      <c r="G61647" s="220"/>
    </row>
    <row r="61648" spans="7:7">
      <c r="G61648" s="220"/>
    </row>
    <row r="61649" spans="7:7">
      <c r="G61649" s="220"/>
    </row>
    <row r="61650" spans="7:7">
      <c r="G61650" s="220"/>
    </row>
    <row r="61651" spans="7:7">
      <c r="G61651" s="220"/>
    </row>
    <row r="61652" spans="7:7">
      <c r="G61652" s="220"/>
    </row>
    <row r="61653" spans="7:7">
      <c r="G61653" s="220"/>
    </row>
    <row r="61654" spans="7:7">
      <c r="G61654" s="220"/>
    </row>
    <row r="61655" spans="7:7">
      <c r="G61655" s="220"/>
    </row>
    <row r="61656" spans="7:7">
      <c r="G61656" s="220"/>
    </row>
    <row r="61657" spans="7:7">
      <c r="G61657" s="220"/>
    </row>
    <row r="61658" spans="7:7">
      <c r="G61658" s="220"/>
    </row>
    <row r="61659" spans="7:7">
      <c r="G61659" s="220"/>
    </row>
    <row r="61660" spans="7:7">
      <c r="G61660" s="220"/>
    </row>
    <row r="61661" spans="7:7">
      <c r="G61661" s="220"/>
    </row>
    <row r="61662" spans="7:7">
      <c r="G61662" s="220"/>
    </row>
    <row r="61663" spans="7:7">
      <c r="G61663" s="220"/>
    </row>
    <row r="61664" spans="7:7">
      <c r="G61664" s="220"/>
    </row>
    <row r="61665" spans="7:7">
      <c r="G61665" s="220"/>
    </row>
    <row r="61666" spans="7:7">
      <c r="G61666" s="220"/>
    </row>
    <row r="61667" spans="7:7">
      <c r="G61667" s="220"/>
    </row>
    <row r="61668" spans="7:7">
      <c r="G61668" s="220"/>
    </row>
    <row r="61669" spans="7:7">
      <c r="G61669" s="220"/>
    </row>
    <row r="61670" spans="7:7">
      <c r="G61670" s="220"/>
    </row>
    <row r="61671" spans="7:7">
      <c r="G61671" s="220"/>
    </row>
    <row r="61672" spans="7:7">
      <c r="G61672" s="220"/>
    </row>
    <row r="61673" spans="7:7">
      <c r="G61673" s="220"/>
    </row>
    <row r="61674" spans="7:7">
      <c r="G61674" s="220"/>
    </row>
    <row r="61675" spans="7:7">
      <c r="G61675" s="220"/>
    </row>
    <row r="61676" spans="7:7">
      <c r="G61676" s="220"/>
    </row>
    <row r="61677" spans="7:7">
      <c r="G61677" s="220"/>
    </row>
    <row r="61678" spans="7:7">
      <c r="G61678" s="220"/>
    </row>
    <row r="61679" spans="7:7">
      <c r="G61679" s="220"/>
    </row>
    <row r="61680" spans="7:7">
      <c r="G61680" s="220"/>
    </row>
    <row r="61681" spans="7:7">
      <c r="G61681" s="220"/>
    </row>
    <row r="61682" spans="7:7">
      <c r="G61682" s="220"/>
    </row>
    <row r="61683" spans="7:7">
      <c r="G61683" s="220"/>
    </row>
    <row r="61684" spans="7:7">
      <c r="G61684" s="220"/>
    </row>
    <row r="61685" spans="7:7">
      <c r="G61685" s="220"/>
    </row>
    <row r="61686" spans="7:7">
      <c r="G61686" s="220"/>
    </row>
    <row r="61687" spans="7:7">
      <c r="G61687" s="220"/>
    </row>
    <row r="61688" spans="7:7">
      <c r="G61688" s="220"/>
    </row>
    <row r="61689" spans="7:7">
      <c r="G61689" s="220"/>
    </row>
    <row r="61690" spans="7:7">
      <c r="G61690" s="220"/>
    </row>
    <row r="61691" spans="7:7">
      <c r="G61691" s="220"/>
    </row>
    <row r="61692" spans="7:7">
      <c r="G61692" s="220"/>
    </row>
    <row r="61693" spans="7:7">
      <c r="G61693" s="220"/>
    </row>
    <row r="61694" spans="7:7">
      <c r="G61694" s="220"/>
    </row>
    <row r="61695" spans="7:7">
      <c r="G61695" s="220"/>
    </row>
    <row r="61696" spans="7:7">
      <c r="G61696" s="220"/>
    </row>
    <row r="61697" spans="7:7">
      <c r="G61697" s="220"/>
    </row>
    <row r="61698" spans="7:7">
      <c r="G61698" s="220"/>
    </row>
    <row r="61699" spans="7:7">
      <c r="G61699" s="220"/>
    </row>
    <row r="61700" spans="7:7">
      <c r="G61700" s="220"/>
    </row>
    <row r="61701" spans="7:7">
      <c r="G61701" s="220"/>
    </row>
    <row r="61702" spans="7:7">
      <c r="G61702" s="220"/>
    </row>
    <row r="61703" spans="7:7">
      <c r="G61703" s="220"/>
    </row>
    <row r="61704" spans="7:7">
      <c r="G61704" s="220"/>
    </row>
    <row r="61705" spans="7:7">
      <c r="G61705" s="220"/>
    </row>
    <row r="61706" spans="7:7">
      <c r="G61706" s="220"/>
    </row>
    <row r="61707" spans="7:7">
      <c r="G61707" s="220"/>
    </row>
    <row r="61708" spans="7:7">
      <c r="G61708" s="220"/>
    </row>
    <row r="61709" spans="7:7">
      <c r="G61709" s="220"/>
    </row>
    <row r="61710" spans="7:7">
      <c r="G61710" s="220"/>
    </row>
    <row r="61711" spans="7:7">
      <c r="G61711" s="220"/>
    </row>
    <row r="61712" spans="7:7">
      <c r="G61712" s="220"/>
    </row>
    <row r="61713" spans="7:7">
      <c r="G61713" s="220"/>
    </row>
    <row r="61714" spans="7:7">
      <c r="G61714" s="220"/>
    </row>
    <row r="61715" spans="7:7">
      <c r="G61715" s="220"/>
    </row>
    <row r="61716" spans="7:7">
      <c r="G61716" s="220"/>
    </row>
    <row r="61717" spans="7:7">
      <c r="G61717" s="220"/>
    </row>
    <row r="61718" spans="7:7">
      <c r="G61718" s="220"/>
    </row>
    <row r="61719" spans="7:7">
      <c r="G61719" s="220"/>
    </row>
    <row r="61720" spans="7:7">
      <c r="G61720" s="220"/>
    </row>
    <row r="61721" spans="7:7">
      <c r="G61721" s="220"/>
    </row>
    <row r="61722" spans="7:7">
      <c r="G61722" s="220"/>
    </row>
    <row r="61723" spans="7:7">
      <c r="G61723" s="220"/>
    </row>
    <row r="61724" spans="7:7">
      <c r="G61724" s="220"/>
    </row>
    <row r="61725" spans="7:7">
      <c r="G61725" s="220"/>
    </row>
    <row r="61726" spans="7:7">
      <c r="G61726" s="220"/>
    </row>
    <row r="61727" spans="7:7">
      <c r="G61727" s="220"/>
    </row>
    <row r="61728" spans="7:7">
      <c r="G61728" s="220"/>
    </row>
    <row r="61729" spans="7:7">
      <c r="G61729" s="220"/>
    </row>
    <row r="61730" spans="7:7">
      <c r="G61730" s="220"/>
    </row>
    <row r="61731" spans="7:7">
      <c r="G61731" s="220"/>
    </row>
    <row r="61732" spans="7:7">
      <c r="G61732" s="220"/>
    </row>
    <row r="61733" spans="7:7">
      <c r="G61733" s="220"/>
    </row>
    <row r="61734" spans="7:7">
      <c r="G61734" s="220"/>
    </row>
    <row r="61735" spans="7:7">
      <c r="G61735" s="220"/>
    </row>
    <row r="61736" spans="7:7">
      <c r="G61736" s="220"/>
    </row>
    <row r="61737" spans="7:7">
      <c r="G61737" s="220"/>
    </row>
    <row r="61738" spans="7:7">
      <c r="G61738" s="220"/>
    </row>
    <row r="61739" spans="7:7">
      <c r="G61739" s="220"/>
    </row>
    <row r="61740" spans="7:7">
      <c r="G61740" s="220"/>
    </row>
    <row r="61741" spans="7:7">
      <c r="G61741" s="220"/>
    </row>
    <row r="61742" spans="7:7">
      <c r="G61742" s="220"/>
    </row>
    <row r="61743" spans="7:7">
      <c r="G61743" s="220"/>
    </row>
    <row r="61744" spans="7:7">
      <c r="G61744" s="220"/>
    </row>
    <row r="61745" spans="7:7">
      <c r="G61745" s="220"/>
    </row>
    <row r="61746" spans="7:7">
      <c r="G61746" s="220"/>
    </row>
    <row r="61747" spans="7:7">
      <c r="G61747" s="220"/>
    </row>
    <row r="61748" spans="7:7">
      <c r="G61748" s="220"/>
    </row>
    <row r="61749" spans="7:7">
      <c r="G61749" s="220"/>
    </row>
    <row r="61750" spans="7:7">
      <c r="G61750" s="220"/>
    </row>
    <row r="61751" spans="7:7">
      <c r="G61751" s="220"/>
    </row>
    <row r="61752" spans="7:7">
      <c r="G61752" s="220"/>
    </row>
    <row r="61753" spans="7:7">
      <c r="G61753" s="220"/>
    </row>
    <row r="61754" spans="7:7">
      <c r="G61754" s="220"/>
    </row>
    <row r="61755" spans="7:7">
      <c r="G61755" s="220"/>
    </row>
    <row r="61756" spans="7:7">
      <c r="G61756" s="220"/>
    </row>
    <row r="61757" spans="7:7">
      <c r="G61757" s="220"/>
    </row>
    <row r="61758" spans="7:7">
      <c r="G61758" s="220"/>
    </row>
    <row r="61759" spans="7:7">
      <c r="G61759" s="220"/>
    </row>
    <row r="61760" spans="7:7">
      <c r="G61760" s="220"/>
    </row>
    <row r="61761" spans="7:7">
      <c r="G61761" s="220"/>
    </row>
    <row r="61762" spans="7:7">
      <c r="G61762" s="220"/>
    </row>
    <row r="61763" spans="7:7">
      <c r="G61763" s="220"/>
    </row>
    <row r="61764" spans="7:7">
      <c r="G61764" s="220"/>
    </row>
    <row r="61765" spans="7:7">
      <c r="G61765" s="220"/>
    </row>
    <row r="61766" spans="7:7">
      <c r="G61766" s="220"/>
    </row>
    <row r="61767" spans="7:7">
      <c r="G61767" s="220"/>
    </row>
    <row r="61768" spans="7:7">
      <c r="G61768" s="220"/>
    </row>
    <row r="61769" spans="7:7">
      <c r="G61769" s="220"/>
    </row>
    <row r="61770" spans="7:7">
      <c r="G61770" s="220"/>
    </row>
    <row r="61771" spans="7:7">
      <c r="G61771" s="220"/>
    </row>
    <row r="61772" spans="7:7">
      <c r="G61772" s="220"/>
    </row>
    <row r="61773" spans="7:7">
      <c r="G61773" s="220"/>
    </row>
    <row r="61774" spans="7:7">
      <c r="G61774" s="220"/>
    </row>
    <row r="61775" spans="7:7">
      <c r="G61775" s="220"/>
    </row>
    <row r="61776" spans="7:7">
      <c r="G61776" s="220"/>
    </row>
    <row r="61777" spans="7:7">
      <c r="G61777" s="220"/>
    </row>
    <row r="61778" spans="7:7">
      <c r="G61778" s="220"/>
    </row>
    <row r="61779" spans="7:7">
      <c r="G61779" s="220"/>
    </row>
    <row r="61780" spans="7:7">
      <c r="G61780" s="220"/>
    </row>
    <row r="61781" spans="7:7">
      <c r="G61781" s="220"/>
    </row>
    <row r="61782" spans="7:7">
      <c r="G61782" s="220"/>
    </row>
    <row r="61783" spans="7:7">
      <c r="G61783" s="220"/>
    </row>
    <row r="61784" spans="7:7">
      <c r="G61784" s="220"/>
    </row>
    <row r="61785" spans="7:7">
      <c r="G61785" s="220"/>
    </row>
    <row r="61786" spans="7:7">
      <c r="G61786" s="220"/>
    </row>
    <row r="61787" spans="7:7">
      <c r="G61787" s="220"/>
    </row>
    <row r="61788" spans="7:7">
      <c r="G61788" s="220"/>
    </row>
    <row r="61789" spans="7:7">
      <c r="G61789" s="220"/>
    </row>
    <row r="61790" spans="7:7">
      <c r="G61790" s="220"/>
    </row>
    <row r="61791" spans="7:7">
      <c r="G61791" s="220"/>
    </row>
    <row r="61792" spans="7:7">
      <c r="G61792" s="220"/>
    </row>
    <row r="61793" spans="7:7">
      <c r="G61793" s="220"/>
    </row>
    <row r="61794" spans="7:7">
      <c r="G61794" s="220"/>
    </row>
    <row r="61795" spans="7:7">
      <c r="G61795" s="220"/>
    </row>
    <row r="61796" spans="7:7">
      <c r="G61796" s="220"/>
    </row>
    <row r="61797" spans="7:7">
      <c r="G61797" s="220"/>
    </row>
    <row r="61798" spans="7:7">
      <c r="G61798" s="220"/>
    </row>
    <row r="61799" spans="7:7">
      <c r="G61799" s="220"/>
    </row>
    <row r="61800" spans="7:7">
      <c r="G61800" s="220"/>
    </row>
    <row r="61801" spans="7:7">
      <c r="G61801" s="220"/>
    </row>
    <row r="61802" spans="7:7">
      <c r="G61802" s="220"/>
    </row>
    <row r="61803" spans="7:7">
      <c r="G61803" s="220"/>
    </row>
    <row r="61804" spans="7:7">
      <c r="G61804" s="220"/>
    </row>
    <row r="61805" spans="7:7">
      <c r="G61805" s="220"/>
    </row>
    <row r="61806" spans="7:7">
      <c r="G61806" s="220"/>
    </row>
    <row r="61807" spans="7:7">
      <c r="G61807" s="220"/>
    </row>
    <row r="61808" spans="7:7">
      <c r="G61808" s="220"/>
    </row>
    <row r="61809" spans="7:7">
      <c r="G61809" s="220"/>
    </row>
    <row r="61810" spans="7:7">
      <c r="G61810" s="220"/>
    </row>
    <row r="61811" spans="7:7">
      <c r="G61811" s="220"/>
    </row>
    <row r="61812" spans="7:7">
      <c r="G61812" s="220"/>
    </row>
    <row r="61813" spans="7:7">
      <c r="G61813" s="220"/>
    </row>
    <row r="61814" spans="7:7">
      <c r="G61814" s="220"/>
    </row>
    <row r="61815" spans="7:7">
      <c r="G61815" s="220"/>
    </row>
    <row r="61816" spans="7:7">
      <c r="G61816" s="220"/>
    </row>
    <row r="61817" spans="7:7">
      <c r="G61817" s="220"/>
    </row>
    <row r="61818" spans="7:7">
      <c r="G61818" s="220"/>
    </row>
    <row r="61819" spans="7:7">
      <c r="G61819" s="220"/>
    </row>
    <row r="61820" spans="7:7">
      <c r="G61820" s="220"/>
    </row>
    <row r="61821" spans="7:7">
      <c r="G61821" s="220"/>
    </row>
    <row r="61822" spans="7:7">
      <c r="G61822" s="220"/>
    </row>
    <row r="61823" spans="7:7">
      <c r="G61823" s="220"/>
    </row>
    <row r="61824" spans="7:7">
      <c r="G61824" s="220"/>
    </row>
    <row r="61825" spans="7:7">
      <c r="G61825" s="220"/>
    </row>
    <row r="61826" spans="7:7">
      <c r="G61826" s="220"/>
    </row>
    <row r="61827" spans="7:7">
      <c r="G61827" s="220"/>
    </row>
    <row r="61828" spans="7:7">
      <c r="G61828" s="220"/>
    </row>
    <row r="61829" spans="7:7">
      <c r="G61829" s="220"/>
    </row>
    <row r="61830" spans="7:7">
      <c r="G61830" s="220"/>
    </row>
    <row r="61831" spans="7:7">
      <c r="G61831" s="220"/>
    </row>
    <row r="61832" spans="7:7">
      <c r="G61832" s="220"/>
    </row>
    <row r="61833" spans="7:7">
      <c r="G61833" s="220"/>
    </row>
    <row r="61834" spans="7:7">
      <c r="G61834" s="220"/>
    </row>
    <row r="61835" spans="7:7">
      <c r="G61835" s="220"/>
    </row>
    <row r="61836" spans="7:7">
      <c r="G61836" s="220"/>
    </row>
    <row r="61837" spans="7:7">
      <c r="G61837" s="220"/>
    </row>
    <row r="61838" spans="7:7">
      <c r="G61838" s="220"/>
    </row>
    <row r="61839" spans="7:7">
      <c r="G61839" s="220"/>
    </row>
    <row r="61840" spans="7:7">
      <c r="G61840" s="220"/>
    </row>
    <row r="61841" spans="7:7">
      <c r="G61841" s="220"/>
    </row>
    <row r="61842" spans="7:7">
      <c r="G61842" s="220"/>
    </row>
    <row r="61843" spans="7:7">
      <c r="G61843" s="220"/>
    </row>
    <row r="61844" spans="7:7">
      <c r="G61844" s="220"/>
    </row>
    <row r="61845" spans="7:7">
      <c r="G61845" s="220"/>
    </row>
    <row r="61846" spans="7:7">
      <c r="G61846" s="220"/>
    </row>
    <row r="61847" spans="7:7">
      <c r="G61847" s="220"/>
    </row>
    <row r="61848" spans="7:7">
      <c r="G61848" s="220"/>
    </row>
    <row r="61849" spans="7:7">
      <c r="G61849" s="220"/>
    </row>
    <row r="61850" spans="7:7">
      <c r="G61850" s="220"/>
    </row>
    <row r="61851" spans="7:7">
      <c r="G61851" s="220"/>
    </row>
    <row r="61852" spans="7:7">
      <c r="G61852" s="220"/>
    </row>
    <row r="61853" spans="7:7">
      <c r="G61853" s="220"/>
    </row>
    <row r="61854" spans="7:7">
      <c r="G61854" s="220"/>
    </row>
    <row r="61855" spans="7:7">
      <c r="G61855" s="220"/>
    </row>
    <row r="61856" spans="7:7">
      <c r="G61856" s="220"/>
    </row>
    <row r="61857" spans="7:7">
      <c r="G61857" s="220"/>
    </row>
    <row r="61858" spans="7:7">
      <c r="G61858" s="220"/>
    </row>
    <row r="61859" spans="7:7">
      <c r="G61859" s="220"/>
    </row>
    <row r="61860" spans="7:7">
      <c r="G61860" s="220"/>
    </row>
    <row r="61861" spans="7:7">
      <c r="G61861" s="220"/>
    </row>
    <row r="61862" spans="7:7">
      <c r="G61862" s="220"/>
    </row>
    <row r="61863" spans="7:7">
      <c r="G61863" s="220"/>
    </row>
    <row r="61864" spans="7:7">
      <c r="G61864" s="220"/>
    </row>
    <row r="61865" spans="7:7">
      <c r="G61865" s="220"/>
    </row>
    <row r="61866" spans="7:7">
      <c r="G61866" s="220"/>
    </row>
    <row r="61867" spans="7:7">
      <c r="G61867" s="220"/>
    </row>
    <row r="61868" spans="7:7">
      <c r="G61868" s="220"/>
    </row>
    <row r="61869" spans="7:7">
      <c r="G61869" s="220"/>
    </row>
    <row r="61870" spans="7:7">
      <c r="G61870" s="220"/>
    </row>
    <row r="61871" spans="7:7">
      <c r="G61871" s="220"/>
    </row>
    <row r="61872" spans="7:7">
      <c r="G61872" s="220"/>
    </row>
    <row r="61873" spans="7:7">
      <c r="G61873" s="220"/>
    </row>
    <row r="61874" spans="7:7">
      <c r="G61874" s="220"/>
    </row>
    <row r="61875" spans="7:7">
      <c r="G61875" s="220"/>
    </row>
    <row r="61876" spans="7:7">
      <c r="G61876" s="220"/>
    </row>
    <row r="61877" spans="7:7">
      <c r="G61877" s="220"/>
    </row>
    <row r="61878" spans="7:7">
      <c r="G61878" s="220"/>
    </row>
    <row r="61879" spans="7:7">
      <c r="G61879" s="220"/>
    </row>
    <row r="61880" spans="7:7">
      <c r="G61880" s="220"/>
    </row>
    <row r="61881" spans="7:7">
      <c r="G61881" s="220"/>
    </row>
    <row r="61882" spans="7:7">
      <c r="G61882" s="220"/>
    </row>
    <row r="61883" spans="7:7">
      <c r="G61883" s="220"/>
    </row>
    <row r="61884" spans="7:7">
      <c r="G61884" s="220"/>
    </row>
    <row r="61885" spans="7:7">
      <c r="G61885" s="220"/>
    </row>
    <row r="61886" spans="7:7">
      <c r="G61886" s="220"/>
    </row>
    <row r="61887" spans="7:7">
      <c r="G61887" s="220"/>
    </row>
    <row r="61888" spans="7:7">
      <c r="G61888" s="220"/>
    </row>
    <row r="61889" spans="7:7">
      <c r="G61889" s="220"/>
    </row>
    <row r="61890" spans="7:7">
      <c r="G61890" s="220"/>
    </row>
    <row r="61891" spans="7:7">
      <c r="G61891" s="220"/>
    </row>
    <row r="61892" spans="7:7">
      <c r="G61892" s="220"/>
    </row>
    <row r="61893" spans="7:7">
      <c r="G61893" s="220"/>
    </row>
    <row r="61894" spans="7:7">
      <c r="G61894" s="220"/>
    </row>
    <row r="61895" spans="7:7">
      <c r="G61895" s="220"/>
    </row>
    <row r="61896" spans="7:7">
      <c r="G61896" s="220"/>
    </row>
    <row r="61897" spans="7:7">
      <c r="G61897" s="220"/>
    </row>
    <row r="61898" spans="7:7">
      <c r="G61898" s="220"/>
    </row>
    <row r="61899" spans="7:7">
      <c r="G61899" s="220"/>
    </row>
    <row r="61900" spans="7:7">
      <c r="G61900" s="220"/>
    </row>
    <row r="61901" spans="7:7">
      <c r="G61901" s="220"/>
    </row>
    <row r="61902" spans="7:7">
      <c r="G61902" s="220"/>
    </row>
    <row r="61903" spans="7:7">
      <c r="G61903" s="220"/>
    </row>
    <row r="61904" spans="7:7">
      <c r="G61904" s="220"/>
    </row>
    <row r="61905" spans="7:7">
      <c r="G61905" s="220"/>
    </row>
    <row r="61906" spans="7:7">
      <c r="G61906" s="220"/>
    </row>
    <row r="61907" spans="7:7">
      <c r="G61907" s="220"/>
    </row>
    <row r="61908" spans="7:7">
      <c r="G61908" s="220"/>
    </row>
    <row r="61909" spans="7:7">
      <c r="G61909" s="220"/>
    </row>
    <row r="61910" spans="7:7">
      <c r="G61910" s="220"/>
    </row>
    <row r="61911" spans="7:7">
      <c r="G61911" s="220"/>
    </row>
    <row r="61912" spans="7:7">
      <c r="G61912" s="220"/>
    </row>
    <row r="61913" spans="7:7">
      <c r="G61913" s="220"/>
    </row>
    <row r="61914" spans="7:7">
      <c r="G61914" s="220"/>
    </row>
    <row r="61915" spans="7:7">
      <c r="G61915" s="220"/>
    </row>
    <row r="61916" spans="7:7">
      <c r="G61916" s="220"/>
    </row>
    <row r="61917" spans="7:7">
      <c r="G61917" s="220"/>
    </row>
    <row r="61918" spans="7:7">
      <c r="G61918" s="220"/>
    </row>
    <row r="61919" spans="7:7">
      <c r="G61919" s="220"/>
    </row>
    <row r="61920" spans="7:7">
      <c r="G61920" s="220"/>
    </row>
    <row r="61921" spans="7:7">
      <c r="G61921" s="220"/>
    </row>
    <row r="61922" spans="7:7">
      <c r="G61922" s="220"/>
    </row>
    <row r="61923" spans="7:7">
      <c r="G61923" s="220"/>
    </row>
    <row r="61924" spans="7:7">
      <c r="G61924" s="220"/>
    </row>
    <row r="61925" spans="7:7">
      <c r="G61925" s="220"/>
    </row>
    <row r="61926" spans="7:7">
      <c r="G61926" s="220"/>
    </row>
    <row r="61927" spans="7:7">
      <c r="G61927" s="220"/>
    </row>
    <row r="61928" spans="7:7">
      <c r="G61928" s="220"/>
    </row>
    <row r="61929" spans="7:7">
      <c r="G61929" s="220"/>
    </row>
    <row r="61930" spans="7:7">
      <c r="G61930" s="220"/>
    </row>
    <row r="61931" spans="7:7">
      <c r="G61931" s="220"/>
    </row>
    <row r="61932" spans="7:7">
      <c r="G61932" s="220"/>
    </row>
    <row r="61933" spans="7:7">
      <c r="G61933" s="220"/>
    </row>
    <row r="61934" spans="7:7">
      <c r="G61934" s="220"/>
    </row>
    <row r="61935" spans="7:7">
      <c r="G61935" s="220"/>
    </row>
    <row r="61936" spans="7:7">
      <c r="G61936" s="220"/>
    </row>
    <row r="61937" spans="7:7">
      <c r="G61937" s="220"/>
    </row>
    <row r="61938" spans="7:7">
      <c r="G61938" s="220"/>
    </row>
    <row r="61939" spans="7:7">
      <c r="G61939" s="220"/>
    </row>
    <row r="61940" spans="7:7">
      <c r="G61940" s="220"/>
    </row>
    <row r="61941" spans="7:7">
      <c r="G61941" s="220"/>
    </row>
    <row r="61942" spans="7:7">
      <c r="G61942" s="220"/>
    </row>
    <row r="61943" spans="7:7">
      <c r="G61943" s="220"/>
    </row>
    <row r="61944" spans="7:7">
      <c r="G61944" s="220"/>
    </row>
    <row r="61945" spans="7:7">
      <c r="G61945" s="220"/>
    </row>
    <row r="61946" spans="7:7">
      <c r="G61946" s="220"/>
    </row>
    <row r="61947" spans="7:7">
      <c r="G61947" s="220"/>
    </row>
    <row r="61948" spans="7:7">
      <c r="G61948" s="220"/>
    </row>
    <row r="61949" spans="7:7">
      <c r="G61949" s="220"/>
    </row>
    <row r="61950" spans="7:7">
      <c r="G61950" s="220"/>
    </row>
    <row r="61951" spans="7:7">
      <c r="G61951" s="220"/>
    </row>
    <row r="61952" spans="7:7">
      <c r="G61952" s="220"/>
    </row>
    <row r="61953" spans="7:7">
      <c r="G61953" s="220"/>
    </row>
    <row r="61954" spans="7:7">
      <c r="G61954" s="220"/>
    </row>
    <row r="61955" spans="7:7">
      <c r="G61955" s="220"/>
    </row>
    <row r="61956" spans="7:7">
      <c r="G61956" s="220"/>
    </row>
    <row r="61957" spans="7:7">
      <c r="G61957" s="220"/>
    </row>
    <row r="61958" spans="7:7">
      <c r="G61958" s="220"/>
    </row>
    <row r="61959" spans="7:7">
      <c r="G61959" s="220"/>
    </row>
    <row r="61960" spans="7:7">
      <c r="G61960" s="220"/>
    </row>
    <row r="61961" spans="7:7">
      <c r="G61961" s="220"/>
    </row>
    <row r="61962" spans="7:7">
      <c r="G61962" s="220"/>
    </row>
    <row r="61963" spans="7:7">
      <c r="G61963" s="220"/>
    </row>
    <row r="61964" spans="7:7">
      <c r="G61964" s="220"/>
    </row>
    <row r="61965" spans="7:7">
      <c r="G61965" s="220"/>
    </row>
    <row r="61966" spans="7:7">
      <c r="G61966" s="220"/>
    </row>
    <row r="61967" spans="7:7">
      <c r="G61967" s="220"/>
    </row>
    <row r="61968" spans="7:7">
      <c r="G61968" s="220"/>
    </row>
    <row r="61969" spans="7:7">
      <c r="G61969" s="220"/>
    </row>
    <row r="61970" spans="7:7">
      <c r="G61970" s="220"/>
    </row>
    <row r="61971" spans="7:7">
      <c r="G61971" s="220"/>
    </row>
    <row r="61972" spans="7:7">
      <c r="G61972" s="220"/>
    </row>
    <row r="61973" spans="7:7">
      <c r="G61973" s="220"/>
    </row>
    <row r="61974" spans="7:7">
      <c r="G61974" s="220"/>
    </row>
    <row r="61975" spans="7:7">
      <c r="G61975" s="220"/>
    </row>
    <row r="61976" spans="7:7">
      <c r="G61976" s="220"/>
    </row>
    <row r="61977" spans="7:7">
      <c r="G61977" s="220"/>
    </row>
    <row r="61978" spans="7:7">
      <c r="G61978" s="220"/>
    </row>
    <row r="61979" spans="7:7">
      <c r="G61979" s="220"/>
    </row>
    <row r="61980" spans="7:7">
      <c r="G61980" s="220"/>
    </row>
    <row r="61981" spans="7:7">
      <c r="G61981" s="220"/>
    </row>
    <row r="61982" spans="7:7">
      <c r="G61982" s="220"/>
    </row>
    <row r="61983" spans="7:7">
      <c r="G61983" s="220"/>
    </row>
    <row r="61984" spans="7:7">
      <c r="G61984" s="220"/>
    </row>
    <row r="61985" spans="7:7">
      <c r="G61985" s="220"/>
    </row>
    <row r="61986" spans="7:7">
      <c r="G61986" s="220"/>
    </row>
    <row r="61987" spans="7:7">
      <c r="G61987" s="220"/>
    </row>
    <row r="61988" spans="7:7">
      <c r="G61988" s="220"/>
    </row>
    <row r="61989" spans="7:7">
      <c r="G61989" s="220"/>
    </row>
    <row r="61990" spans="7:7">
      <c r="G61990" s="220"/>
    </row>
    <row r="61991" spans="7:7">
      <c r="G61991" s="220"/>
    </row>
    <row r="61992" spans="7:7">
      <c r="G61992" s="220"/>
    </row>
    <row r="61993" spans="7:7">
      <c r="G61993" s="220"/>
    </row>
    <row r="61994" spans="7:7">
      <c r="G61994" s="220"/>
    </row>
    <row r="61995" spans="7:7">
      <c r="G61995" s="220"/>
    </row>
    <row r="61996" spans="7:7">
      <c r="G61996" s="220"/>
    </row>
    <row r="61997" spans="7:7">
      <c r="G61997" s="220"/>
    </row>
    <row r="61998" spans="7:7">
      <c r="G61998" s="220"/>
    </row>
    <row r="61999" spans="7:7">
      <c r="G61999" s="220"/>
    </row>
    <row r="62000" spans="7:7">
      <c r="G62000" s="220"/>
    </row>
    <row r="62001" spans="7:7">
      <c r="G62001" s="220"/>
    </row>
    <row r="62002" spans="7:7">
      <c r="G62002" s="220"/>
    </row>
    <row r="62003" spans="7:7">
      <c r="G62003" s="220"/>
    </row>
    <row r="62004" spans="7:7">
      <c r="G62004" s="220"/>
    </row>
    <row r="62005" spans="7:7">
      <c r="G62005" s="220"/>
    </row>
    <row r="62006" spans="7:7">
      <c r="G62006" s="220"/>
    </row>
    <row r="62007" spans="7:7">
      <c r="G62007" s="220"/>
    </row>
    <row r="62008" spans="7:7">
      <c r="G62008" s="220"/>
    </row>
    <row r="62009" spans="7:7">
      <c r="G62009" s="220"/>
    </row>
    <row r="62010" spans="7:7">
      <c r="G62010" s="220"/>
    </row>
    <row r="62011" spans="7:7">
      <c r="G62011" s="220"/>
    </row>
    <row r="62012" spans="7:7">
      <c r="G62012" s="220"/>
    </row>
    <row r="62013" spans="7:7">
      <c r="G62013" s="220"/>
    </row>
    <row r="62014" spans="7:7">
      <c r="G62014" s="220"/>
    </row>
    <row r="62015" spans="7:7">
      <c r="G62015" s="220"/>
    </row>
    <row r="62016" spans="7:7">
      <c r="G62016" s="220"/>
    </row>
    <row r="62017" spans="7:7">
      <c r="G62017" s="220"/>
    </row>
    <row r="62018" spans="7:7">
      <c r="G62018" s="220"/>
    </row>
    <row r="62019" spans="7:7">
      <c r="G62019" s="220"/>
    </row>
    <row r="62020" spans="7:7">
      <c r="G62020" s="220"/>
    </row>
    <row r="62021" spans="7:7">
      <c r="G62021" s="220"/>
    </row>
    <row r="62022" spans="7:7">
      <c r="G62022" s="220"/>
    </row>
    <row r="62023" spans="7:7">
      <c r="G62023" s="220"/>
    </row>
    <row r="62024" spans="7:7">
      <c r="G62024" s="220"/>
    </row>
    <row r="62025" spans="7:7">
      <c r="G62025" s="220"/>
    </row>
    <row r="62026" spans="7:7">
      <c r="G62026" s="220"/>
    </row>
    <row r="62027" spans="7:7">
      <c r="G62027" s="220"/>
    </row>
    <row r="62028" spans="7:7">
      <c r="G62028" s="220"/>
    </row>
    <row r="62029" spans="7:7">
      <c r="G62029" s="220"/>
    </row>
    <row r="62030" spans="7:7">
      <c r="G62030" s="220"/>
    </row>
    <row r="62031" spans="7:7">
      <c r="G62031" s="220"/>
    </row>
    <row r="62032" spans="7:7">
      <c r="G62032" s="220"/>
    </row>
    <row r="62033" spans="7:7">
      <c r="G62033" s="220"/>
    </row>
    <row r="62034" spans="7:7">
      <c r="G62034" s="220"/>
    </row>
    <row r="62035" spans="7:7">
      <c r="G62035" s="220"/>
    </row>
    <row r="62036" spans="7:7">
      <c r="G62036" s="220"/>
    </row>
    <row r="62037" spans="7:7">
      <c r="G62037" s="220"/>
    </row>
    <row r="62038" spans="7:7">
      <c r="G62038" s="220"/>
    </row>
    <row r="62039" spans="7:7">
      <c r="G62039" s="220"/>
    </row>
    <row r="62040" spans="7:7">
      <c r="G62040" s="220"/>
    </row>
    <row r="62041" spans="7:7">
      <c r="G62041" s="220"/>
    </row>
    <row r="62042" spans="7:7">
      <c r="G62042" s="220"/>
    </row>
    <row r="62043" spans="7:7">
      <c r="G62043" s="220"/>
    </row>
    <row r="62044" spans="7:7">
      <c r="G62044" s="220"/>
    </row>
    <row r="62045" spans="7:7">
      <c r="G62045" s="220"/>
    </row>
    <row r="62046" spans="7:7">
      <c r="G62046" s="220"/>
    </row>
    <row r="62047" spans="7:7">
      <c r="G62047" s="220"/>
    </row>
    <row r="62048" spans="7:7">
      <c r="G62048" s="220"/>
    </row>
    <row r="62049" spans="7:7">
      <c r="G62049" s="220"/>
    </row>
    <row r="62050" spans="7:7">
      <c r="G62050" s="220"/>
    </row>
    <row r="62051" spans="7:7">
      <c r="G62051" s="220"/>
    </row>
    <row r="62052" spans="7:7">
      <c r="G62052" s="220"/>
    </row>
    <row r="62053" spans="7:7">
      <c r="G62053" s="220"/>
    </row>
    <row r="62054" spans="7:7">
      <c r="G62054" s="220"/>
    </row>
    <row r="62055" spans="7:7">
      <c r="G62055" s="220"/>
    </row>
    <row r="62056" spans="7:7">
      <c r="G62056" s="220"/>
    </row>
    <row r="62057" spans="7:7">
      <c r="G62057" s="220"/>
    </row>
    <row r="62058" spans="7:7">
      <c r="G62058" s="220"/>
    </row>
    <row r="62059" spans="7:7">
      <c r="G62059" s="220"/>
    </row>
    <row r="62060" spans="7:7">
      <c r="G62060" s="220"/>
    </row>
    <row r="62061" spans="7:7">
      <c r="G62061" s="220"/>
    </row>
    <row r="62062" spans="7:7">
      <c r="G62062" s="220"/>
    </row>
    <row r="62063" spans="7:7">
      <c r="G62063" s="220"/>
    </row>
    <row r="62064" spans="7:7">
      <c r="G62064" s="220"/>
    </row>
    <row r="62065" spans="7:7">
      <c r="G62065" s="220"/>
    </row>
    <row r="62066" spans="7:7">
      <c r="G62066" s="220"/>
    </row>
    <row r="62067" spans="7:7">
      <c r="G62067" s="220"/>
    </row>
    <row r="62068" spans="7:7">
      <c r="G62068" s="220"/>
    </row>
    <row r="62069" spans="7:7">
      <c r="G62069" s="220"/>
    </row>
    <row r="62070" spans="7:7">
      <c r="G62070" s="220"/>
    </row>
    <row r="62071" spans="7:7">
      <c r="G62071" s="220"/>
    </row>
    <row r="62072" spans="7:7">
      <c r="G62072" s="220"/>
    </row>
    <row r="62073" spans="7:7">
      <c r="G62073" s="220"/>
    </row>
    <row r="62074" spans="7:7">
      <c r="G62074" s="220"/>
    </row>
    <row r="62075" spans="7:7">
      <c r="G62075" s="220"/>
    </row>
    <row r="62076" spans="7:7">
      <c r="G62076" s="220"/>
    </row>
    <row r="62077" spans="7:7">
      <c r="G62077" s="220"/>
    </row>
    <row r="62078" spans="7:7">
      <c r="G62078" s="220"/>
    </row>
    <row r="62079" spans="7:7">
      <c r="G62079" s="220"/>
    </row>
    <row r="62080" spans="7:7">
      <c r="G62080" s="220"/>
    </row>
    <row r="62081" spans="7:7">
      <c r="G62081" s="220"/>
    </row>
    <row r="62082" spans="7:7">
      <c r="G62082" s="220"/>
    </row>
    <row r="62083" spans="7:7">
      <c r="G62083" s="220"/>
    </row>
    <row r="62084" spans="7:7">
      <c r="G62084" s="220"/>
    </row>
    <row r="62085" spans="7:7">
      <c r="G62085" s="220"/>
    </row>
    <row r="62086" spans="7:7">
      <c r="G62086" s="220"/>
    </row>
    <row r="62087" spans="7:7">
      <c r="G62087" s="220"/>
    </row>
    <row r="62088" spans="7:7">
      <c r="G62088" s="220"/>
    </row>
    <row r="62089" spans="7:7">
      <c r="G62089" s="220"/>
    </row>
    <row r="62090" spans="7:7">
      <c r="G62090" s="220"/>
    </row>
    <row r="62091" spans="7:7">
      <c r="G62091" s="220"/>
    </row>
    <row r="62092" spans="7:7">
      <c r="G62092" s="220"/>
    </row>
    <row r="62093" spans="7:7">
      <c r="G62093" s="220"/>
    </row>
    <row r="62094" spans="7:7">
      <c r="G62094" s="220"/>
    </row>
    <row r="62095" spans="7:7">
      <c r="G62095" s="220"/>
    </row>
    <row r="62096" spans="7:7">
      <c r="G62096" s="220"/>
    </row>
    <row r="62097" spans="7:7">
      <c r="G62097" s="220"/>
    </row>
    <row r="62098" spans="7:7">
      <c r="G62098" s="220"/>
    </row>
    <row r="62099" spans="7:7">
      <c r="G62099" s="220"/>
    </row>
    <row r="62100" spans="7:7">
      <c r="G62100" s="220"/>
    </row>
    <row r="62101" spans="7:7">
      <c r="G62101" s="220"/>
    </row>
    <row r="62102" spans="7:7">
      <c r="G62102" s="220"/>
    </row>
    <row r="62103" spans="7:7">
      <c r="G62103" s="220"/>
    </row>
    <row r="62104" spans="7:7">
      <c r="G62104" s="220"/>
    </row>
    <row r="62105" spans="7:7">
      <c r="G62105" s="220"/>
    </row>
    <row r="62106" spans="7:7">
      <c r="G62106" s="220"/>
    </row>
    <row r="62107" spans="7:7">
      <c r="G62107" s="220"/>
    </row>
    <row r="62108" spans="7:7">
      <c r="G62108" s="220"/>
    </row>
    <row r="62109" spans="7:7">
      <c r="G62109" s="220"/>
    </row>
    <row r="62110" spans="7:7">
      <c r="G62110" s="220"/>
    </row>
    <row r="62111" spans="7:7">
      <c r="G62111" s="220"/>
    </row>
    <row r="62112" spans="7:7">
      <c r="G62112" s="220"/>
    </row>
    <row r="62113" spans="7:7">
      <c r="G62113" s="220"/>
    </row>
    <row r="62114" spans="7:7">
      <c r="G62114" s="220"/>
    </row>
    <row r="62115" spans="7:7">
      <c r="G62115" s="220"/>
    </row>
    <row r="62116" spans="7:7">
      <c r="G62116" s="220"/>
    </row>
    <row r="62117" spans="7:7">
      <c r="G62117" s="220"/>
    </row>
    <row r="62118" spans="7:7">
      <c r="G62118" s="220"/>
    </row>
    <row r="62119" spans="7:7">
      <c r="G62119" s="220"/>
    </row>
    <row r="62120" spans="7:7">
      <c r="G62120" s="220"/>
    </row>
    <row r="62121" spans="7:7">
      <c r="G62121" s="220"/>
    </row>
    <row r="62122" spans="7:7">
      <c r="G62122" s="220"/>
    </row>
    <row r="62123" spans="7:7">
      <c r="G62123" s="220"/>
    </row>
    <row r="62124" spans="7:7">
      <c r="G62124" s="220"/>
    </row>
    <row r="62125" spans="7:7">
      <c r="G62125" s="220"/>
    </row>
    <row r="62126" spans="7:7">
      <c r="G62126" s="220"/>
    </row>
    <row r="62127" spans="7:7">
      <c r="G62127" s="220"/>
    </row>
    <row r="62128" spans="7:7">
      <c r="G62128" s="220"/>
    </row>
    <row r="62129" spans="7:7">
      <c r="G62129" s="220"/>
    </row>
    <row r="62130" spans="7:7">
      <c r="G62130" s="220"/>
    </row>
    <row r="62131" spans="7:7">
      <c r="G62131" s="220"/>
    </row>
    <row r="62132" spans="7:7">
      <c r="G62132" s="220"/>
    </row>
    <row r="62133" spans="7:7">
      <c r="G62133" s="220"/>
    </row>
    <row r="62134" spans="7:7">
      <c r="G62134" s="220"/>
    </row>
    <row r="62135" spans="7:7">
      <c r="G62135" s="220"/>
    </row>
    <row r="62136" spans="7:7">
      <c r="G62136" s="220"/>
    </row>
    <row r="62137" spans="7:7">
      <c r="G62137" s="220"/>
    </row>
    <row r="62138" spans="7:7">
      <c r="G62138" s="220"/>
    </row>
    <row r="62139" spans="7:7">
      <c r="G62139" s="220"/>
    </row>
    <row r="62140" spans="7:7">
      <c r="G62140" s="220"/>
    </row>
    <row r="62141" spans="7:7">
      <c r="G62141" s="220"/>
    </row>
    <row r="62142" spans="7:7">
      <c r="G62142" s="220"/>
    </row>
    <row r="62143" spans="7:7">
      <c r="G62143" s="220"/>
    </row>
    <row r="62144" spans="7:7">
      <c r="G62144" s="220"/>
    </row>
    <row r="62145" spans="7:7">
      <c r="G62145" s="220"/>
    </row>
    <row r="62146" spans="7:7">
      <c r="G62146" s="220"/>
    </row>
    <row r="62147" spans="7:7">
      <c r="G62147" s="220"/>
    </row>
    <row r="62148" spans="7:7">
      <c r="G62148" s="220"/>
    </row>
    <row r="62149" spans="7:7">
      <c r="G62149" s="220"/>
    </row>
    <row r="62150" spans="7:7">
      <c r="G62150" s="220"/>
    </row>
    <row r="62151" spans="7:7">
      <c r="G62151" s="220"/>
    </row>
    <row r="62152" spans="7:7">
      <c r="G62152" s="220"/>
    </row>
    <row r="62153" spans="7:7">
      <c r="G62153" s="220"/>
    </row>
    <row r="62154" spans="7:7">
      <c r="G62154" s="220"/>
    </row>
    <row r="62155" spans="7:7">
      <c r="G62155" s="220"/>
    </row>
    <row r="62156" spans="7:7">
      <c r="G62156" s="220"/>
    </row>
    <row r="62157" spans="7:7">
      <c r="G62157" s="220"/>
    </row>
    <row r="62158" spans="7:7">
      <c r="G62158" s="220"/>
    </row>
    <row r="62159" spans="7:7">
      <c r="G62159" s="220"/>
    </row>
    <row r="62160" spans="7:7">
      <c r="G62160" s="220"/>
    </row>
    <row r="62161" spans="7:7">
      <c r="G62161" s="220"/>
    </row>
    <row r="62162" spans="7:7">
      <c r="G62162" s="220"/>
    </row>
    <row r="62163" spans="7:7">
      <c r="G62163" s="220"/>
    </row>
    <row r="62164" spans="7:7">
      <c r="G62164" s="220"/>
    </row>
    <row r="62165" spans="7:7">
      <c r="G62165" s="220"/>
    </row>
    <row r="62166" spans="7:7">
      <c r="G62166" s="220"/>
    </row>
    <row r="62167" spans="7:7">
      <c r="G62167" s="220"/>
    </row>
    <row r="62168" spans="7:7">
      <c r="G62168" s="220"/>
    </row>
    <row r="62169" spans="7:7">
      <c r="G62169" s="220"/>
    </row>
    <row r="62170" spans="7:7">
      <c r="G62170" s="220"/>
    </row>
    <row r="62171" spans="7:7">
      <c r="G62171" s="220"/>
    </row>
    <row r="62172" spans="7:7">
      <c r="G62172" s="220"/>
    </row>
    <row r="62173" spans="7:7">
      <c r="G62173" s="220"/>
    </row>
    <row r="62174" spans="7:7">
      <c r="G62174" s="220"/>
    </row>
    <row r="62175" spans="7:7">
      <c r="G62175" s="220"/>
    </row>
    <row r="62176" spans="7:7">
      <c r="G62176" s="220"/>
    </row>
    <row r="62177" spans="7:7">
      <c r="G62177" s="220"/>
    </row>
    <row r="62178" spans="7:7">
      <c r="G62178" s="220"/>
    </row>
    <row r="62179" spans="7:7">
      <c r="G62179" s="220"/>
    </row>
    <row r="62180" spans="7:7">
      <c r="G62180" s="220"/>
    </row>
    <row r="62181" spans="7:7">
      <c r="G62181" s="220"/>
    </row>
    <row r="62182" spans="7:7">
      <c r="G62182" s="220"/>
    </row>
    <row r="62183" spans="7:7">
      <c r="G62183" s="220"/>
    </row>
    <row r="62184" spans="7:7">
      <c r="G62184" s="220"/>
    </row>
    <row r="62185" spans="7:7">
      <c r="G62185" s="220"/>
    </row>
    <row r="62186" spans="7:7">
      <c r="G62186" s="220"/>
    </row>
    <row r="62187" spans="7:7">
      <c r="G62187" s="220"/>
    </row>
    <row r="62188" spans="7:7">
      <c r="G62188" s="220"/>
    </row>
    <row r="62189" spans="7:7">
      <c r="G62189" s="220"/>
    </row>
    <row r="62190" spans="7:7">
      <c r="G62190" s="220"/>
    </row>
    <row r="62191" spans="7:7">
      <c r="G62191" s="220"/>
    </row>
    <row r="62192" spans="7:7">
      <c r="G62192" s="220"/>
    </row>
    <row r="62193" spans="7:7">
      <c r="G62193" s="220"/>
    </row>
    <row r="62194" spans="7:7">
      <c r="G62194" s="220"/>
    </row>
    <row r="62195" spans="7:7">
      <c r="G62195" s="220"/>
    </row>
    <row r="62196" spans="7:7">
      <c r="G62196" s="220"/>
    </row>
    <row r="62197" spans="7:7">
      <c r="G62197" s="220"/>
    </row>
    <row r="62198" spans="7:7">
      <c r="G62198" s="220"/>
    </row>
    <row r="62199" spans="7:7">
      <c r="G62199" s="220"/>
    </row>
    <row r="62200" spans="7:7">
      <c r="G62200" s="220"/>
    </row>
    <row r="62201" spans="7:7">
      <c r="G62201" s="220"/>
    </row>
    <row r="62202" spans="7:7">
      <c r="G62202" s="220"/>
    </row>
    <row r="62203" spans="7:7">
      <c r="G62203" s="220"/>
    </row>
    <row r="62204" spans="7:7">
      <c r="G62204" s="220"/>
    </row>
    <row r="62205" spans="7:7">
      <c r="G62205" s="220"/>
    </row>
    <row r="62206" spans="7:7">
      <c r="G62206" s="220"/>
    </row>
    <row r="62207" spans="7:7">
      <c r="G62207" s="220"/>
    </row>
    <row r="62208" spans="7:7">
      <c r="G62208" s="220"/>
    </row>
    <row r="62209" spans="7:7">
      <c r="G62209" s="220"/>
    </row>
    <row r="62210" spans="7:7">
      <c r="G62210" s="220"/>
    </row>
    <row r="62211" spans="7:7">
      <c r="G62211" s="220"/>
    </row>
    <row r="62212" spans="7:7">
      <c r="G62212" s="220"/>
    </row>
    <row r="62213" spans="7:7">
      <c r="G62213" s="220"/>
    </row>
    <row r="62214" spans="7:7">
      <c r="G62214" s="220"/>
    </row>
    <row r="62215" spans="7:7">
      <c r="G62215" s="220"/>
    </row>
    <row r="62216" spans="7:7">
      <c r="G62216" s="220"/>
    </row>
    <row r="62217" spans="7:7">
      <c r="G62217" s="220"/>
    </row>
    <row r="62218" spans="7:7">
      <c r="G62218" s="220"/>
    </row>
    <row r="62219" spans="7:7">
      <c r="G62219" s="220"/>
    </row>
    <row r="62220" spans="7:7">
      <c r="G62220" s="220"/>
    </row>
    <row r="62221" spans="7:7">
      <c r="G62221" s="220"/>
    </row>
    <row r="62222" spans="7:7">
      <c r="G62222" s="220"/>
    </row>
    <row r="62223" spans="7:7">
      <c r="G62223" s="220"/>
    </row>
    <row r="62224" spans="7:7">
      <c r="G62224" s="220"/>
    </row>
    <row r="62225" spans="7:7">
      <c r="G62225" s="220"/>
    </row>
    <row r="62226" spans="7:7">
      <c r="G62226" s="220"/>
    </row>
    <row r="62227" spans="7:7">
      <c r="G62227" s="220"/>
    </row>
    <row r="62228" spans="7:7">
      <c r="G62228" s="220"/>
    </row>
    <row r="62229" spans="7:7">
      <c r="G62229" s="220"/>
    </row>
    <row r="62230" spans="7:7">
      <c r="G62230" s="220"/>
    </row>
    <row r="62231" spans="7:7">
      <c r="G62231" s="220"/>
    </row>
    <row r="62232" spans="7:7">
      <c r="G62232" s="220"/>
    </row>
    <row r="62233" spans="7:7">
      <c r="G62233" s="220"/>
    </row>
    <row r="62234" spans="7:7">
      <c r="G62234" s="220"/>
    </row>
    <row r="62235" spans="7:7">
      <c r="G62235" s="220"/>
    </row>
    <row r="62236" spans="7:7">
      <c r="G62236" s="220"/>
    </row>
    <row r="62237" spans="7:7">
      <c r="G62237" s="220"/>
    </row>
    <row r="62238" spans="7:7">
      <c r="G62238" s="220"/>
    </row>
    <row r="62239" spans="7:7">
      <c r="G62239" s="220"/>
    </row>
    <row r="62240" spans="7:7">
      <c r="G62240" s="220"/>
    </row>
    <row r="62241" spans="7:7">
      <c r="G62241" s="220"/>
    </row>
    <row r="62242" spans="7:7">
      <c r="G62242" s="220"/>
    </row>
    <row r="62243" spans="7:7">
      <c r="G62243" s="220"/>
    </row>
    <row r="62244" spans="7:7">
      <c r="G62244" s="220"/>
    </row>
    <row r="62245" spans="7:7">
      <c r="G62245" s="220"/>
    </row>
    <row r="62246" spans="7:7">
      <c r="G62246" s="220"/>
    </row>
    <row r="62247" spans="7:7">
      <c r="G62247" s="220"/>
    </row>
    <row r="62248" spans="7:7">
      <c r="G62248" s="220"/>
    </row>
    <row r="62249" spans="7:7">
      <c r="G62249" s="220"/>
    </row>
    <row r="62250" spans="7:7">
      <c r="G62250" s="220"/>
    </row>
    <row r="62251" spans="7:7">
      <c r="G62251" s="220"/>
    </row>
    <row r="62252" spans="7:7">
      <c r="G62252" s="220"/>
    </row>
    <row r="62253" spans="7:7">
      <c r="G62253" s="220"/>
    </row>
    <row r="62254" spans="7:7">
      <c r="G62254" s="220"/>
    </row>
    <row r="62255" spans="7:7">
      <c r="G62255" s="220"/>
    </row>
    <row r="62256" spans="7:7">
      <c r="G62256" s="220"/>
    </row>
    <row r="62257" spans="7:7">
      <c r="G62257" s="220"/>
    </row>
    <row r="62258" spans="7:7">
      <c r="G62258" s="220"/>
    </row>
    <row r="62259" spans="7:7">
      <c r="G62259" s="220"/>
    </row>
    <row r="62260" spans="7:7">
      <c r="G62260" s="220"/>
    </row>
    <row r="62261" spans="7:7">
      <c r="G62261" s="220"/>
    </row>
    <row r="62262" spans="7:7">
      <c r="G62262" s="220"/>
    </row>
    <row r="62263" spans="7:7">
      <c r="G62263" s="220"/>
    </row>
    <row r="62264" spans="7:7">
      <c r="G62264" s="220"/>
    </row>
    <row r="62265" spans="7:7">
      <c r="G62265" s="220"/>
    </row>
    <row r="62266" spans="7:7">
      <c r="G62266" s="220"/>
    </row>
    <row r="62267" spans="7:7">
      <c r="G62267" s="220"/>
    </row>
    <row r="62268" spans="7:7">
      <c r="G62268" s="220"/>
    </row>
    <row r="62269" spans="7:7">
      <c r="G62269" s="220"/>
    </row>
    <row r="62270" spans="7:7">
      <c r="G62270" s="220"/>
    </row>
    <row r="62271" spans="7:7">
      <c r="G62271" s="220"/>
    </row>
    <row r="62272" spans="7:7">
      <c r="G62272" s="220"/>
    </row>
    <row r="62273" spans="7:7">
      <c r="G62273" s="220"/>
    </row>
    <row r="62274" spans="7:7">
      <c r="G62274" s="220"/>
    </row>
    <row r="62275" spans="7:7">
      <c r="G62275" s="220"/>
    </row>
    <row r="62276" spans="7:7">
      <c r="G62276" s="220"/>
    </row>
    <row r="62277" spans="7:7">
      <c r="G62277" s="220"/>
    </row>
    <row r="62278" spans="7:7">
      <c r="G62278" s="220"/>
    </row>
    <row r="62279" spans="7:7">
      <c r="G62279" s="220"/>
    </row>
    <row r="62280" spans="7:7">
      <c r="G62280" s="220"/>
    </row>
    <row r="62281" spans="7:7">
      <c r="G62281" s="220"/>
    </row>
    <row r="62282" spans="7:7">
      <c r="G62282" s="220"/>
    </row>
    <row r="62283" spans="7:7">
      <c r="G62283" s="220"/>
    </row>
    <row r="62284" spans="7:7">
      <c r="G62284" s="220"/>
    </row>
    <row r="62285" spans="7:7">
      <c r="G62285" s="220"/>
    </row>
    <row r="62286" spans="7:7">
      <c r="G62286" s="220"/>
    </row>
    <row r="62287" spans="7:7">
      <c r="G62287" s="220"/>
    </row>
    <row r="62288" spans="7:7">
      <c r="G62288" s="220"/>
    </row>
    <row r="62289" spans="7:7">
      <c r="G62289" s="220"/>
    </row>
    <row r="62290" spans="7:7">
      <c r="G62290" s="220"/>
    </row>
    <row r="62291" spans="7:7">
      <c r="G62291" s="220"/>
    </row>
    <row r="62292" spans="7:7">
      <c r="G62292" s="220"/>
    </row>
    <row r="62293" spans="7:7">
      <c r="G62293" s="220"/>
    </row>
    <row r="62294" spans="7:7">
      <c r="G62294" s="220"/>
    </row>
    <row r="62295" spans="7:7">
      <c r="G62295" s="220"/>
    </row>
    <row r="62296" spans="7:7">
      <c r="G62296" s="220"/>
    </row>
    <row r="62297" spans="7:7">
      <c r="G62297" s="220"/>
    </row>
    <row r="62298" spans="7:7">
      <c r="G62298" s="220"/>
    </row>
    <row r="62299" spans="7:7">
      <c r="G62299" s="220"/>
    </row>
    <row r="62300" spans="7:7">
      <c r="G62300" s="220"/>
    </row>
    <row r="62301" spans="7:7">
      <c r="G62301" s="220"/>
    </row>
    <row r="62302" spans="7:7">
      <c r="G62302" s="220"/>
    </row>
    <row r="62303" spans="7:7">
      <c r="G62303" s="220"/>
    </row>
    <row r="62304" spans="7:7">
      <c r="G62304" s="220"/>
    </row>
    <row r="62305" spans="7:7">
      <c r="G62305" s="220"/>
    </row>
    <row r="62306" spans="7:7">
      <c r="G62306" s="220"/>
    </row>
    <row r="62307" spans="7:7">
      <c r="G62307" s="220"/>
    </row>
    <row r="62308" spans="7:7">
      <c r="G62308" s="220"/>
    </row>
    <row r="62309" spans="7:7">
      <c r="G62309" s="220"/>
    </row>
    <row r="62310" spans="7:7">
      <c r="G62310" s="220"/>
    </row>
    <row r="62311" spans="7:7">
      <c r="G62311" s="220"/>
    </row>
    <row r="62312" spans="7:7">
      <c r="G62312" s="220"/>
    </row>
    <row r="62313" spans="7:7">
      <c r="G62313" s="220"/>
    </row>
    <row r="62314" spans="7:7">
      <c r="G62314" s="220"/>
    </row>
    <row r="62315" spans="7:7">
      <c r="G62315" s="220"/>
    </row>
    <row r="62316" spans="7:7">
      <c r="G62316" s="220"/>
    </row>
    <row r="62317" spans="7:7">
      <c r="G62317" s="220"/>
    </row>
    <row r="62318" spans="7:7">
      <c r="G62318" s="220"/>
    </row>
    <row r="62319" spans="7:7">
      <c r="G62319" s="220"/>
    </row>
    <row r="62320" spans="7:7">
      <c r="G62320" s="220"/>
    </row>
    <row r="62321" spans="7:7">
      <c r="G62321" s="220"/>
    </row>
    <row r="62322" spans="7:7">
      <c r="G62322" s="220"/>
    </row>
    <row r="62323" spans="7:7">
      <c r="G62323" s="220"/>
    </row>
    <row r="62324" spans="7:7">
      <c r="G62324" s="220"/>
    </row>
    <row r="62325" spans="7:7">
      <c r="G62325" s="220"/>
    </row>
    <row r="62326" spans="7:7">
      <c r="G62326" s="220"/>
    </row>
    <row r="62327" spans="7:7">
      <c r="G62327" s="220"/>
    </row>
    <row r="62328" spans="7:7">
      <c r="G62328" s="220"/>
    </row>
    <row r="62329" spans="7:7">
      <c r="G62329" s="220"/>
    </row>
    <row r="62330" spans="7:7">
      <c r="G62330" s="220"/>
    </row>
    <row r="62331" spans="7:7">
      <c r="G62331" s="220"/>
    </row>
    <row r="62332" spans="7:7">
      <c r="G62332" s="220"/>
    </row>
    <row r="62333" spans="7:7">
      <c r="G62333" s="220"/>
    </row>
    <row r="62334" spans="7:7">
      <c r="G62334" s="220"/>
    </row>
    <row r="62335" spans="7:7">
      <c r="G62335" s="220"/>
    </row>
    <row r="62336" spans="7:7">
      <c r="G62336" s="220"/>
    </row>
    <row r="62337" spans="7:7">
      <c r="G62337" s="220"/>
    </row>
    <row r="62338" spans="7:7">
      <c r="G62338" s="220"/>
    </row>
    <row r="62339" spans="7:7">
      <c r="G62339" s="220"/>
    </row>
    <row r="62340" spans="7:7">
      <c r="G62340" s="220"/>
    </row>
    <row r="62341" spans="7:7">
      <c r="G62341" s="220"/>
    </row>
    <row r="62342" spans="7:7">
      <c r="G62342" s="220"/>
    </row>
    <row r="62343" spans="7:7">
      <c r="G62343" s="220"/>
    </row>
    <row r="62344" spans="7:7">
      <c r="G62344" s="220"/>
    </row>
    <row r="62345" spans="7:7">
      <c r="G62345" s="220"/>
    </row>
    <row r="62346" spans="7:7">
      <c r="G62346" s="220"/>
    </row>
    <row r="62347" spans="7:7">
      <c r="G62347" s="220"/>
    </row>
    <row r="62348" spans="7:7">
      <c r="G62348" s="220"/>
    </row>
    <row r="62349" spans="7:7">
      <c r="G62349" s="220"/>
    </row>
    <row r="62350" spans="7:7">
      <c r="G62350" s="220"/>
    </row>
    <row r="62351" spans="7:7">
      <c r="G62351" s="220"/>
    </row>
    <row r="62352" spans="7:7">
      <c r="G62352" s="220"/>
    </row>
    <row r="62353" spans="7:7">
      <c r="G62353" s="220"/>
    </row>
    <row r="62354" spans="7:7">
      <c r="G62354" s="220"/>
    </row>
    <row r="62355" spans="7:7">
      <c r="G62355" s="220"/>
    </row>
    <row r="62356" spans="7:7">
      <c r="G62356" s="220"/>
    </row>
    <row r="62357" spans="7:7">
      <c r="G62357" s="220"/>
    </row>
    <row r="62358" spans="7:7">
      <c r="G62358" s="220"/>
    </row>
    <row r="62359" spans="7:7">
      <c r="G62359" s="220"/>
    </row>
    <row r="62360" spans="7:7">
      <c r="G62360" s="220"/>
    </row>
    <row r="62361" spans="7:7">
      <c r="G62361" s="220"/>
    </row>
    <row r="62362" spans="7:7">
      <c r="G62362" s="220"/>
    </row>
    <row r="62363" spans="7:7">
      <c r="G62363" s="220"/>
    </row>
    <row r="62364" spans="7:7">
      <c r="G62364" s="220"/>
    </row>
    <row r="62365" spans="7:7">
      <c r="G62365" s="220"/>
    </row>
    <row r="62366" spans="7:7">
      <c r="G62366" s="220"/>
    </row>
    <row r="62367" spans="7:7">
      <c r="G62367" s="220"/>
    </row>
    <row r="62368" spans="7:7">
      <c r="G62368" s="220"/>
    </row>
    <row r="62369" spans="7:7">
      <c r="G62369" s="220"/>
    </row>
    <row r="62370" spans="7:7">
      <c r="G62370" s="220"/>
    </row>
    <row r="62371" spans="7:7">
      <c r="G62371" s="220"/>
    </row>
    <row r="62372" spans="7:7">
      <c r="G62372" s="220"/>
    </row>
    <row r="62373" spans="7:7">
      <c r="G62373" s="220"/>
    </row>
    <row r="62374" spans="7:7">
      <c r="G62374" s="220"/>
    </row>
    <row r="62375" spans="7:7">
      <c r="G62375" s="220"/>
    </row>
    <row r="62376" spans="7:7">
      <c r="G62376" s="220"/>
    </row>
    <row r="62377" spans="7:7">
      <c r="G62377" s="220"/>
    </row>
    <row r="62378" spans="7:7">
      <c r="G62378" s="220"/>
    </row>
    <row r="62379" spans="7:7">
      <c r="G62379" s="220"/>
    </row>
    <row r="62380" spans="7:7">
      <c r="G62380" s="220"/>
    </row>
    <row r="62381" spans="7:7">
      <c r="G62381" s="220"/>
    </row>
    <row r="62382" spans="7:7">
      <c r="G62382" s="220"/>
    </row>
    <row r="62383" spans="7:7">
      <c r="G62383" s="220"/>
    </row>
    <row r="62384" spans="7:7">
      <c r="G62384" s="220"/>
    </row>
    <row r="62385" spans="7:7">
      <c r="G62385" s="220"/>
    </row>
    <row r="62386" spans="7:7">
      <c r="G62386" s="220"/>
    </row>
    <row r="62387" spans="7:7">
      <c r="G62387" s="220"/>
    </row>
    <row r="62388" spans="7:7">
      <c r="G62388" s="220"/>
    </row>
    <row r="62389" spans="7:7">
      <c r="G62389" s="220"/>
    </row>
    <row r="62390" spans="7:7">
      <c r="G62390" s="220"/>
    </row>
    <row r="62391" spans="7:7">
      <c r="G62391" s="220"/>
    </row>
    <row r="62392" spans="7:7">
      <c r="G62392" s="220"/>
    </row>
    <row r="62393" spans="7:7">
      <c r="G62393" s="220"/>
    </row>
    <row r="62394" spans="7:7">
      <c r="G62394" s="220"/>
    </row>
    <row r="62395" spans="7:7">
      <c r="G62395" s="220"/>
    </row>
    <row r="62396" spans="7:7">
      <c r="G62396" s="220"/>
    </row>
    <row r="62397" spans="7:7">
      <c r="G62397" s="220"/>
    </row>
    <row r="62398" spans="7:7">
      <c r="G62398" s="220"/>
    </row>
    <row r="62399" spans="7:7">
      <c r="G62399" s="220"/>
    </row>
    <row r="62400" spans="7:7">
      <c r="G62400" s="220"/>
    </row>
    <row r="62401" spans="7:7">
      <c r="G62401" s="220"/>
    </row>
    <row r="62402" spans="7:7">
      <c r="G62402" s="220"/>
    </row>
    <row r="62403" spans="7:7">
      <c r="G62403" s="220"/>
    </row>
    <row r="62404" spans="7:7">
      <c r="G62404" s="220"/>
    </row>
    <row r="62405" spans="7:7">
      <c r="G62405" s="220"/>
    </row>
    <row r="62406" spans="7:7">
      <c r="G62406" s="220"/>
    </row>
    <row r="62407" spans="7:7">
      <c r="G62407" s="220"/>
    </row>
    <row r="62408" spans="7:7">
      <c r="G62408" s="220"/>
    </row>
    <row r="62409" spans="7:7">
      <c r="G62409" s="220"/>
    </row>
    <row r="62410" spans="7:7">
      <c r="G62410" s="220"/>
    </row>
    <row r="62411" spans="7:7">
      <c r="G62411" s="220"/>
    </row>
    <row r="62412" spans="7:7">
      <c r="G62412" s="220"/>
    </row>
    <row r="62413" spans="7:7">
      <c r="G62413" s="220"/>
    </row>
    <row r="62414" spans="7:7">
      <c r="G62414" s="220"/>
    </row>
    <row r="62415" spans="7:7">
      <c r="G62415" s="220"/>
    </row>
    <row r="62416" spans="7:7">
      <c r="G62416" s="220"/>
    </row>
    <row r="62417" spans="7:7">
      <c r="G62417" s="220"/>
    </row>
    <row r="62418" spans="7:7">
      <c r="G62418" s="220"/>
    </row>
    <row r="62419" spans="7:7">
      <c r="G62419" s="220"/>
    </row>
    <row r="62420" spans="7:7">
      <c r="G62420" s="220"/>
    </row>
    <row r="62421" spans="7:7">
      <c r="G62421" s="220"/>
    </row>
    <row r="62422" spans="7:7">
      <c r="G62422" s="220"/>
    </row>
    <row r="62423" spans="7:7">
      <c r="G62423" s="220"/>
    </row>
    <row r="62424" spans="7:7">
      <c r="G62424" s="220"/>
    </row>
    <row r="62425" spans="7:7">
      <c r="G62425" s="220"/>
    </row>
    <row r="62426" spans="7:7">
      <c r="G62426" s="220"/>
    </row>
    <row r="62427" spans="7:7">
      <c r="G62427" s="220"/>
    </row>
    <row r="62428" spans="7:7">
      <c r="G62428" s="220"/>
    </row>
    <row r="62429" spans="7:7">
      <c r="G62429" s="220"/>
    </row>
    <row r="62430" spans="7:7">
      <c r="G62430" s="220"/>
    </row>
    <row r="62431" spans="7:7">
      <c r="G62431" s="220"/>
    </row>
    <row r="62432" spans="7:7">
      <c r="G62432" s="220"/>
    </row>
    <row r="62433" spans="7:7">
      <c r="G62433" s="220"/>
    </row>
    <row r="62434" spans="7:7">
      <c r="G62434" s="220"/>
    </row>
    <row r="62435" spans="7:7">
      <c r="G62435" s="220"/>
    </row>
    <row r="62436" spans="7:7">
      <c r="G62436" s="220"/>
    </row>
    <row r="62437" spans="7:7">
      <c r="G62437" s="220"/>
    </row>
    <row r="62438" spans="7:7">
      <c r="G62438" s="220"/>
    </row>
    <row r="62439" spans="7:7">
      <c r="G62439" s="220"/>
    </row>
    <row r="62440" spans="7:7">
      <c r="G62440" s="220"/>
    </row>
    <row r="62441" spans="7:7">
      <c r="G62441" s="220"/>
    </row>
    <row r="62442" spans="7:7">
      <c r="G62442" s="220"/>
    </row>
    <row r="62443" spans="7:7">
      <c r="G62443" s="220"/>
    </row>
    <row r="62444" spans="7:7">
      <c r="G62444" s="220"/>
    </row>
    <row r="62445" spans="7:7">
      <c r="G62445" s="220"/>
    </row>
    <row r="62446" spans="7:7">
      <c r="G62446" s="220"/>
    </row>
    <row r="62447" spans="7:7">
      <c r="G62447" s="220"/>
    </row>
    <row r="62448" spans="7:7">
      <c r="G62448" s="220"/>
    </row>
    <row r="62449" spans="7:7">
      <c r="G62449" s="220"/>
    </row>
    <row r="62450" spans="7:7">
      <c r="G62450" s="220"/>
    </row>
    <row r="62451" spans="7:7">
      <c r="G62451" s="220"/>
    </row>
    <row r="62452" spans="7:7">
      <c r="G62452" s="220"/>
    </row>
    <row r="62453" spans="7:7">
      <c r="G62453" s="220"/>
    </row>
    <row r="62454" spans="7:7">
      <c r="G62454" s="220"/>
    </row>
    <row r="62455" spans="7:7">
      <c r="G62455" s="220"/>
    </row>
    <row r="62456" spans="7:7">
      <c r="G62456" s="220"/>
    </row>
    <row r="62457" spans="7:7">
      <c r="G62457" s="220"/>
    </row>
    <row r="62458" spans="7:7">
      <c r="G62458" s="220"/>
    </row>
    <row r="62459" spans="7:7">
      <c r="G62459" s="220"/>
    </row>
    <row r="62460" spans="7:7">
      <c r="G62460" s="220"/>
    </row>
    <row r="62461" spans="7:7">
      <c r="G62461" s="220"/>
    </row>
    <row r="62462" spans="7:7">
      <c r="G62462" s="220"/>
    </row>
    <row r="62463" spans="7:7">
      <c r="G62463" s="220"/>
    </row>
    <row r="62464" spans="7:7">
      <c r="G62464" s="220"/>
    </row>
    <row r="62465" spans="7:7">
      <c r="G62465" s="220"/>
    </row>
    <row r="62466" spans="7:7">
      <c r="G62466" s="220"/>
    </row>
    <row r="62467" spans="7:7">
      <c r="G62467" s="220"/>
    </row>
    <row r="62468" spans="7:7">
      <c r="G62468" s="220"/>
    </row>
    <row r="62469" spans="7:7">
      <c r="G62469" s="220"/>
    </row>
    <row r="62470" spans="7:7">
      <c r="G62470" s="220"/>
    </row>
    <row r="62471" spans="7:7">
      <c r="G62471" s="220"/>
    </row>
    <row r="62472" spans="7:7">
      <c r="G62472" s="220"/>
    </row>
    <row r="62473" spans="7:7">
      <c r="G62473" s="220"/>
    </row>
    <row r="62474" spans="7:7">
      <c r="G62474" s="220"/>
    </row>
    <row r="62475" spans="7:7">
      <c r="G62475" s="220"/>
    </row>
    <row r="62476" spans="7:7">
      <c r="G62476" s="220"/>
    </row>
    <row r="62477" spans="7:7">
      <c r="G62477" s="220"/>
    </row>
    <row r="62478" spans="7:7">
      <c r="G62478" s="220"/>
    </row>
    <row r="62479" spans="7:7">
      <c r="G62479" s="220"/>
    </row>
    <row r="62480" spans="7:7">
      <c r="G62480" s="220"/>
    </row>
    <row r="62481" spans="7:7">
      <c r="G62481" s="220"/>
    </row>
    <row r="62482" spans="7:7">
      <c r="G62482" s="220"/>
    </row>
    <row r="62483" spans="7:7">
      <c r="G62483" s="220"/>
    </row>
    <row r="62484" spans="7:7">
      <c r="G62484" s="220"/>
    </row>
    <row r="62485" spans="7:7">
      <c r="G62485" s="220"/>
    </row>
    <row r="62486" spans="7:7">
      <c r="G62486" s="220"/>
    </row>
    <row r="62487" spans="7:7">
      <c r="G62487" s="220"/>
    </row>
    <row r="62488" spans="7:7">
      <c r="G62488" s="220"/>
    </row>
    <row r="62489" spans="7:7">
      <c r="G62489" s="220"/>
    </row>
    <row r="62490" spans="7:7">
      <c r="G62490" s="220"/>
    </row>
    <row r="62491" spans="7:7">
      <c r="G62491" s="220"/>
    </row>
    <row r="62492" spans="7:7">
      <c r="G62492" s="220"/>
    </row>
    <row r="62493" spans="7:7">
      <c r="G62493" s="220"/>
    </row>
    <row r="62494" spans="7:7">
      <c r="G62494" s="220"/>
    </row>
    <row r="62495" spans="7:7">
      <c r="G62495" s="220"/>
    </row>
    <row r="62496" spans="7:7">
      <c r="G62496" s="220"/>
    </row>
    <row r="62497" spans="7:7">
      <c r="G62497" s="220"/>
    </row>
    <row r="62498" spans="7:7">
      <c r="G62498" s="220"/>
    </row>
    <row r="62499" spans="7:7">
      <c r="G62499" s="220"/>
    </row>
    <row r="62500" spans="7:7">
      <c r="G62500" s="220"/>
    </row>
    <row r="62501" spans="7:7">
      <c r="G62501" s="220"/>
    </row>
    <row r="62502" spans="7:7">
      <c r="G62502" s="220"/>
    </row>
    <row r="62503" spans="7:7">
      <c r="G62503" s="220"/>
    </row>
    <row r="62504" spans="7:7">
      <c r="G62504" s="220"/>
    </row>
    <row r="62505" spans="7:7">
      <c r="G62505" s="220"/>
    </row>
    <row r="62506" spans="7:7">
      <c r="G62506" s="220"/>
    </row>
    <row r="62507" spans="7:7">
      <c r="G62507" s="220"/>
    </row>
    <row r="62508" spans="7:7">
      <c r="G62508" s="220"/>
    </row>
    <row r="62509" spans="7:7">
      <c r="G62509" s="220"/>
    </row>
    <row r="62510" spans="7:7">
      <c r="G62510" s="220"/>
    </row>
    <row r="62511" spans="7:7">
      <c r="G62511" s="220"/>
    </row>
    <row r="62512" spans="7:7">
      <c r="G62512" s="220"/>
    </row>
    <row r="62513" spans="7:7">
      <c r="G62513" s="220"/>
    </row>
    <row r="62514" spans="7:7">
      <c r="G62514" s="220"/>
    </row>
    <row r="62515" spans="7:7">
      <c r="G62515" s="220"/>
    </row>
    <row r="62516" spans="7:7">
      <c r="G62516" s="220"/>
    </row>
    <row r="62517" spans="7:7">
      <c r="G62517" s="220"/>
    </row>
    <row r="62518" spans="7:7">
      <c r="G62518" s="220"/>
    </row>
    <row r="62519" spans="7:7">
      <c r="G62519" s="220"/>
    </row>
    <row r="62520" spans="7:7">
      <c r="G62520" s="220"/>
    </row>
    <row r="62521" spans="7:7">
      <c r="G62521" s="220"/>
    </row>
    <row r="62522" spans="7:7">
      <c r="G62522" s="220"/>
    </row>
    <row r="62523" spans="7:7">
      <c r="G62523" s="220"/>
    </row>
    <row r="62524" spans="7:7">
      <c r="G62524" s="220"/>
    </row>
    <row r="62525" spans="7:7">
      <c r="G62525" s="220"/>
    </row>
    <row r="62526" spans="7:7">
      <c r="G62526" s="220"/>
    </row>
    <row r="62527" spans="7:7">
      <c r="G62527" s="220"/>
    </row>
    <row r="62528" spans="7:7">
      <c r="G62528" s="220"/>
    </row>
    <row r="62529" spans="7:7">
      <c r="G62529" s="220"/>
    </row>
    <row r="62530" spans="7:7">
      <c r="G62530" s="220"/>
    </row>
    <row r="62531" spans="7:7">
      <c r="G62531" s="220"/>
    </row>
    <row r="62532" spans="7:7">
      <c r="G62532" s="220"/>
    </row>
    <row r="62533" spans="7:7">
      <c r="G62533" s="220"/>
    </row>
    <row r="62534" spans="7:7">
      <c r="G62534" s="220"/>
    </row>
    <row r="62535" spans="7:7">
      <c r="G62535" s="220"/>
    </row>
    <row r="62536" spans="7:7">
      <c r="G62536" s="220"/>
    </row>
    <row r="62537" spans="7:7">
      <c r="G62537" s="220"/>
    </row>
    <row r="62538" spans="7:7">
      <c r="G62538" s="220"/>
    </row>
    <row r="62539" spans="7:7">
      <c r="G62539" s="220"/>
    </row>
    <row r="62540" spans="7:7">
      <c r="G62540" s="220"/>
    </row>
    <row r="62541" spans="7:7">
      <c r="G62541" s="220"/>
    </row>
    <row r="62542" spans="7:7">
      <c r="G62542" s="220"/>
    </row>
    <row r="62543" spans="7:7">
      <c r="G62543" s="220"/>
    </row>
    <row r="62544" spans="7:7">
      <c r="G62544" s="220"/>
    </row>
    <row r="62545" spans="7:7">
      <c r="G62545" s="220"/>
    </row>
    <row r="62546" spans="7:7">
      <c r="G62546" s="220"/>
    </row>
    <row r="62547" spans="7:7">
      <c r="G62547" s="220"/>
    </row>
    <row r="62548" spans="7:7">
      <c r="G62548" s="220"/>
    </row>
    <row r="62549" spans="7:7">
      <c r="G62549" s="220"/>
    </row>
    <row r="62550" spans="7:7">
      <c r="G62550" s="220"/>
    </row>
    <row r="62551" spans="7:7">
      <c r="G62551" s="220"/>
    </row>
    <row r="62552" spans="7:7">
      <c r="G62552" s="220"/>
    </row>
    <row r="62553" spans="7:7">
      <c r="G62553" s="220"/>
    </row>
    <row r="62554" spans="7:7">
      <c r="G62554" s="220"/>
    </row>
    <row r="62555" spans="7:7">
      <c r="G62555" s="220"/>
    </row>
    <row r="62556" spans="7:7">
      <c r="G62556" s="220"/>
    </row>
    <row r="62557" spans="7:7">
      <c r="G62557" s="220"/>
    </row>
    <row r="62558" spans="7:7">
      <c r="G62558" s="220"/>
    </row>
    <row r="62559" spans="7:7">
      <c r="G62559" s="220"/>
    </row>
    <row r="62560" spans="7:7">
      <c r="G62560" s="220"/>
    </row>
    <row r="62561" spans="7:7">
      <c r="G62561" s="220"/>
    </row>
    <row r="62562" spans="7:7">
      <c r="G62562" s="220"/>
    </row>
    <row r="62563" spans="7:7">
      <c r="G62563" s="220"/>
    </row>
    <row r="62564" spans="7:7">
      <c r="G62564" s="220"/>
    </row>
    <row r="62565" spans="7:7">
      <c r="G62565" s="220"/>
    </row>
    <row r="62566" spans="7:7">
      <c r="G62566" s="220"/>
    </row>
    <row r="62567" spans="7:7">
      <c r="G62567" s="220"/>
    </row>
    <row r="62568" spans="7:7">
      <c r="G62568" s="220"/>
    </row>
    <row r="62569" spans="7:7">
      <c r="G62569" s="220"/>
    </row>
    <row r="62570" spans="7:7">
      <c r="G62570" s="220"/>
    </row>
    <row r="62571" spans="7:7">
      <c r="G62571" s="220"/>
    </row>
    <row r="62572" spans="7:7">
      <c r="G62572" s="220"/>
    </row>
    <row r="62573" spans="7:7">
      <c r="G62573" s="220"/>
    </row>
    <row r="62574" spans="7:7">
      <c r="G62574" s="220"/>
    </row>
    <row r="62575" spans="7:7">
      <c r="G62575" s="220"/>
    </row>
    <row r="62576" spans="7:7">
      <c r="G62576" s="220"/>
    </row>
    <row r="62577" spans="7:7">
      <c r="G62577" s="220"/>
    </row>
    <row r="62578" spans="7:7">
      <c r="G62578" s="220"/>
    </row>
    <row r="62579" spans="7:7">
      <c r="G62579" s="220"/>
    </row>
    <row r="62580" spans="7:7">
      <c r="G62580" s="220"/>
    </row>
    <row r="62581" spans="7:7">
      <c r="G62581" s="220"/>
    </row>
    <row r="62582" spans="7:7">
      <c r="G62582" s="220"/>
    </row>
    <row r="62583" spans="7:7">
      <c r="G62583" s="220"/>
    </row>
    <row r="62584" spans="7:7">
      <c r="G62584" s="220"/>
    </row>
    <row r="62585" spans="7:7">
      <c r="G62585" s="220"/>
    </row>
    <row r="62586" spans="7:7">
      <c r="G62586" s="220"/>
    </row>
    <row r="62587" spans="7:7">
      <c r="G62587" s="220"/>
    </row>
    <row r="62588" spans="7:7">
      <c r="G62588" s="220"/>
    </row>
    <row r="62589" spans="7:7">
      <c r="G62589" s="220"/>
    </row>
    <row r="62590" spans="7:7">
      <c r="G62590" s="220"/>
    </row>
    <row r="62591" spans="7:7">
      <c r="G62591" s="220"/>
    </row>
    <row r="62592" spans="7:7">
      <c r="G62592" s="220"/>
    </row>
    <row r="62593" spans="7:7">
      <c r="G62593" s="220"/>
    </row>
    <row r="62594" spans="7:7">
      <c r="G62594" s="220"/>
    </row>
    <row r="62595" spans="7:7">
      <c r="G62595" s="220"/>
    </row>
    <row r="62596" spans="7:7">
      <c r="G62596" s="220"/>
    </row>
    <row r="62597" spans="7:7">
      <c r="G62597" s="220"/>
    </row>
    <row r="62598" spans="7:7">
      <c r="G62598" s="220"/>
    </row>
    <row r="62599" spans="7:7">
      <c r="G62599" s="220"/>
    </row>
    <row r="62600" spans="7:7">
      <c r="G62600" s="220"/>
    </row>
    <row r="62601" spans="7:7">
      <c r="G62601" s="220"/>
    </row>
    <row r="62602" spans="7:7">
      <c r="G62602" s="220"/>
    </row>
    <row r="62603" spans="7:7">
      <c r="G62603" s="220"/>
    </row>
    <row r="62604" spans="7:7">
      <c r="G62604" s="220"/>
    </row>
    <row r="62605" spans="7:7">
      <c r="G62605" s="220"/>
    </row>
    <row r="62606" spans="7:7">
      <c r="G62606" s="220"/>
    </row>
    <row r="62607" spans="7:7">
      <c r="G62607" s="220"/>
    </row>
    <row r="62608" spans="7:7">
      <c r="G62608" s="220"/>
    </row>
    <row r="62609" spans="7:7">
      <c r="G62609" s="220"/>
    </row>
    <row r="62610" spans="7:7">
      <c r="G62610" s="220"/>
    </row>
    <row r="62611" spans="7:7">
      <c r="G62611" s="220"/>
    </row>
    <row r="62612" spans="7:7">
      <c r="G62612" s="220"/>
    </row>
    <row r="62613" spans="7:7">
      <c r="G62613" s="220"/>
    </row>
    <row r="62614" spans="7:7">
      <c r="G62614" s="220"/>
    </row>
    <row r="62615" spans="7:7">
      <c r="G62615" s="220"/>
    </row>
    <row r="62616" spans="7:7">
      <c r="G62616" s="220"/>
    </row>
    <row r="62617" spans="7:7">
      <c r="G62617" s="220"/>
    </row>
    <row r="62618" spans="7:7">
      <c r="G62618" s="220"/>
    </row>
    <row r="62619" spans="7:7">
      <c r="G62619" s="220"/>
    </row>
    <row r="62620" spans="7:7">
      <c r="G62620" s="220"/>
    </row>
    <row r="62621" spans="7:7">
      <c r="G62621" s="220"/>
    </row>
    <row r="62622" spans="7:7">
      <c r="G62622" s="220"/>
    </row>
    <row r="62623" spans="7:7">
      <c r="G62623" s="220"/>
    </row>
    <row r="62624" spans="7:7">
      <c r="G62624" s="220"/>
    </row>
    <row r="62625" spans="7:7">
      <c r="G62625" s="220"/>
    </row>
    <row r="62626" spans="7:7">
      <c r="G62626" s="220"/>
    </row>
    <row r="62627" spans="7:7">
      <c r="G62627" s="220"/>
    </row>
    <row r="62628" spans="7:7">
      <c r="G62628" s="220"/>
    </row>
    <row r="62629" spans="7:7">
      <c r="G62629" s="220"/>
    </row>
    <row r="62630" spans="7:7">
      <c r="G62630" s="220"/>
    </row>
    <row r="62631" spans="7:7">
      <c r="G62631" s="220"/>
    </row>
    <row r="62632" spans="7:7">
      <c r="G62632" s="220"/>
    </row>
    <row r="62633" spans="7:7">
      <c r="G62633" s="220"/>
    </row>
    <row r="62634" spans="7:7">
      <c r="G62634" s="220"/>
    </row>
    <row r="62635" spans="7:7">
      <c r="G62635" s="220"/>
    </row>
    <row r="62636" spans="7:7">
      <c r="G62636" s="220"/>
    </row>
    <row r="62637" spans="7:7">
      <c r="G62637" s="220"/>
    </row>
    <row r="62638" spans="7:7">
      <c r="G62638" s="220"/>
    </row>
    <row r="62639" spans="7:7">
      <c r="G62639" s="220"/>
    </row>
    <row r="62640" spans="7:7">
      <c r="G62640" s="220"/>
    </row>
    <row r="62641" spans="7:7">
      <c r="G62641" s="220"/>
    </row>
    <row r="62642" spans="7:7">
      <c r="G62642" s="220"/>
    </row>
    <row r="62643" spans="7:7">
      <c r="G62643" s="220"/>
    </row>
    <row r="62644" spans="7:7">
      <c r="G62644" s="220"/>
    </row>
    <row r="62645" spans="7:7">
      <c r="G62645" s="220"/>
    </row>
    <row r="62646" spans="7:7">
      <c r="G62646" s="220"/>
    </row>
    <row r="62647" spans="7:7">
      <c r="G62647" s="220"/>
    </row>
    <row r="62648" spans="7:7">
      <c r="G62648" s="220"/>
    </row>
    <row r="62649" spans="7:7">
      <c r="G62649" s="220"/>
    </row>
    <row r="62650" spans="7:7">
      <c r="G62650" s="220"/>
    </row>
    <row r="62651" spans="7:7">
      <c r="G62651" s="220"/>
    </row>
    <row r="62652" spans="7:7">
      <c r="G62652" s="220"/>
    </row>
    <row r="62653" spans="7:7">
      <c r="G62653" s="220"/>
    </row>
    <row r="62654" spans="7:7">
      <c r="G62654" s="220"/>
    </row>
    <row r="62655" spans="7:7">
      <c r="G62655" s="220"/>
    </row>
    <row r="62656" spans="7:7">
      <c r="G62656" s="220"/>
    </row>
    <row r="62657" spans="7:7">
      <c r="G62657" s="220"/>
    </row>
    <row r="62658" spans="7:7">
      <c r="G62658" s="220"/>
    </row>
    <row r="62659" spans="7:7">
      <c r="G62659" s="220"/>
    </row>
    <row r="62660" spans="7:7">
      <c r="G62660" s="220"/>
    </row>
    <row r="62661" spans="7:7">
      <c r="G62661" s="220"/>
    </row>
    <row r="62662" spans="7:7">
      <c r="G62662" s="220"/>
    </row>
    <row r="62663" spans="7:7">
      <c r="G62663" s="220"/>
    </row>
    <row r="62664" spans="7:7">
      <c r="G62664" s="220"/>
    </row>
    <row r="62665" spans="7:7">
      <c r="G62665" s="220"/>
    </row>
    <row r="62666" spans="7:7">
      <c r="G62666" s="220"/>
    </row>
    <row r="62667" spans="7:7">
      <c r="G62667" s="220"/>
    </row>
    <row r="62668" spans="7:7">
      <c r="G62668" s="220"/>
    </row>
    <row r="62669" spans="7:7">
      <c r="G62669" s="220"/>
    </row>
    <row r="62670" spans="7:7">
      <c r="G62670" s="220"/>
    </row>
    <row r="62671" spans="7:7">
      <c r="G62671" s="220"/>
    </row>
    <row r="62672" spans="7:7">
      <c r="G62672" s="220"/>
    </row>
    <row r="62673" spans="7:7">
      <c r="G62673" s="220"/>
    </row>
    <row r="62674" spans="7:7">
      <c r="G62674" s="220"/>
    </row>
    <row r="62675" spans="7:7">
      <c r="G62675" s="220"/>
    </row>
    <row r="62676" spans="7:7">
      <c r="G62676" s="220"/>
    </row>
    <row r="62677" spans="7:7">
      <c r="G62677" s="220"/>
    </row>
    <row r="62678" spans="7:7">
      <c r="G62678" s="220"/>
    </row>
    <row r="62679" spans="7:7">
      <c r="G62679" s="220"/>
    </row>
    <row r="62680" spans="7:7">
      <c r="G62680" s="220"/>
    </row>
    <row r="62681" spans="7:7">
      <c r="G62681" s="220"/>
    </row>
    <row r="62682" spans="7:7">
      <c r="G62682" s="220"/>
    </row>
    <row r="62683" spans="7:7">
      <c r="G62683" s="220"/>
    </row>
    <row r="62684" spans="7:7">
      <c r="G62684" s="220"/>
    </row>
    <row r="62685" spans="7:7">
      <c r="G62685" s="220"/>
    </row>
    <row r="62686" spans="7:7">
      <c r="G62686" s="220"/>
    </row>
    <row r="62687" spans="7:7">
      <c r="G62687" s="220"/>
    </row>
    <row r="62688" spans="7:7">
      <c r="G62688" s="220"/>
    </row>
    <row r="62689" spans="7:7">
      <c r="G62689" s="220"/>
    </row>
    <row r="62690" spans="7:7">
      <c r="G62690" s="220"/>
    </row>
    <row r="62691" spans="7:7">
      <c r="G62691" s="220"/>
    </row>
    <row r="62692" spans="7:7">
      <c r="G62692" s="220"/>
    </row>
    <row r="62693" spans="7:7">
      <c r="G62693" s="220"/>
    </row>
    <row r="62694" spans="7:7">
      <c r="G62694" s="220"/>
    </row>
    <row r="62695" spans="7:7">
      <c r="G62695" s="220"/>
    </row>
    <row r="62696" spans="7:7">
      <c r="G62696" s="220"/>
    </row>
    <row r="62697" spans="7:7">
      <c r="G62697" s="220"/>
    </row>
    <row r="62698" spans="7:7">
      <c r="G62698" s="220"/>
    </row>
    <row r="62699" spans="7:7">
      <c r="G62699" s="220"/>
    </row>
    <row r="62700" spans="7:7">
      <c r="G62700" s="220"/>
    </row>
    <row r="62701" spans="7:7">
      <c r="G62701" s="220"/>
    </row>
    <row r="62702" spans="7:7">
      <c r="G62702" s="220"/>
    </row>
    <row r="62703" spans="7:7">
      <c r="G62703" s="220"/>
    </row>
    <row r="62704" spans="7:7">
      <c r="G62704" s="220"/>
    </row>
    <row r="62705" spans="7:7">
      <c r="G62705" s="220"/>
    </row>
    <row r="62706" spans="7:7">
      <c r="G62706" s="220"/>
    </row>
    <row r="62707" spans="7:7">
      <c r="G62707" s="220"/>
    </row>
    <row r="62708" spans="7:7">
      <c r="G62708" s="220"/>
    </row>
    <row r="62709" spans="7:7">
      <c r="G62709" s="220"/>
    </row>
    <row r="62710" spans="7:7">
      <c r="G62710" s="220"/>
    </row>
    <row r="62711" spans="7:7">
      <c r="G62711" s="220"/>
    </row>
    <row r="62712" spans="7:7">
      <c r="G62712" s="220"/>
    </row>
    <row r="62713" spans="7:7">
      <c r="G62713" s="220"/>
    </row>
    <row r="62714" spans="7:7">
      <c r="G62714" s="220"/>
    </row>
    <row r="62715" spans="7:7">
      <c r="G62715" s="220"/>
    </row>
    <row r="62716" spans="7:7">
      <c r="G62716" s="220"/>
    </row>
    <row r="62717" spans="7:7">
      <c r="G62717" s="220"/>
    </row>
    <row r="62718" spans="7:7">
      <c r="G62718" s="220"/>
    </row>
    <row r="62719" spans="7:7">
      <c r="G62719" s="220"/>
    </row>
    <row r="62720" spans="7:7">
      <c r="G62720" s="220"/>
    </row>
    <row r="62721" spans="7:7">
      <c r="G62721" s="220"/>
    </row>
    <row r="62722" spans="7:7">
      <c r="G62722" s="220"/>
    </row>
    <row r="62723" spans="7:7">
      <c r="G62723" s="220"/>
    </row>
    <row r="62724" spans="7:7">
      <c r="G62724" s="220"/>
    </row>
    <row r="62725" spans="7:7">
      <c r="G62725" s="220"/>
    </row>
    <row r="62726" spans="7:7">
      <c r="G62726" s="220"/>
    </row>
    <row r="62727" spans="7:7">
      <c r="G62727" s="220"/>
    </row>
    <row r="62728" spans="7:7">
      <c r="G62728" s="220"/>
    </row>
    <row r="62729" spans="7:7">
      <c r="G62729" s="220"/>
    </row>
    <row r="62730" spans="7:7">
      <c r="G62730" s="220"/>
    </row>
    <row r="62731" spans="7:7">
      <c r="G62731" s="220"/>
    </row>
    <row r="62732" spans="7:7">
      <c r="G62732" s="220"/>
    </row>
    <row r="62733" spans="7:7">
      <c r="G62733" s="220"/>
    </row>
    <row r="62734" spans="7:7">
      <c r="G62734" s="220"/>
    </row>
    <row r="62735" spans="7:7">
      <c r="G62735" s="220"/>
    </row>
    <row r="62736" spans="7:7">
      <c r="G62736" s="220"/>
    </row>
    <row r="62737" spans="7:7">
      <c r="G62737" s="220"/>
    </row>
    <row r="62738" spans="7:7">
      <c r="G62738" s="220"/>
    </row>
    <row r="62739" spans="7:7">
      <c r="G62739" s="220"/>
    </row>
    <row r="62740" spans="7:7">
      <c r="G62740" s="220"/>
    </row>
    <row r="62741" spans="7:7">
      <c r="G62741" s="220"/>
    </row>
    <row r="62742" spans="7:7">
      <c r="G62742" s="220"/>
    </row>
    <row r="62743" spans="7:7">
      <c r="G62743" s="220"/>
    </row>
    <row r="62744" spans="7:7">
      <c r="G62744" s="220"/>
    </row>
    <row r="62745" spans="7:7">
      <c r="G62745" s="220"/>
    </row>
    <row r="62746" spans="7:7">
      <c r="G62746" s="220"/>
    </row>
    <row r="62747" spans="7:7">
      <c r="G62747" s="220"/>
    </row>
    <row r="62748" spans="7:7">
      <c r="G62748" s="220"/>
    </row>
    <row r="62749" spans="7:7">
      <c r="G62749" s="220"/>
    </row>
    <row r="62750" spans="7:7">
      <c r="G62750" s="220"/>
    </row>
    <row r="62751" spans="7:7">
      <c r="G62751" s="220"/>
    </row>
    <row r="62752" spans="7:7">
      <c r="G62752" s="220"/>
    </row>
    <row r="62753" spans="7:7">
      <c r="G62753" s="220"/>
    </row>
    <row r="62754" spans="7:7">
      <c r="G62754" s="220"/>
    </row>
    <row r="62755" spans="7:7">
      <c r="G62755" s="220"/>
    </row>
    <row r="62756" spans="7:7">
      <c r="G62756" s="220"/>
    </row>
    <row r="62757" spans="7:7">
      <c r="G62757" s="220"/>
    </row>
    <row r="62758" spans="7:7">
      <c r="G62758" s="220"/>
    </row>
    <row r="62759" spans="7:7">
      <c r="G62759" s="220"/>
    </row>
    <row r="62760" spans="7:7">
      <c r="G62760" s="220"/>
    </row>
    <row r="62761" spans="7:7">
      <c r="G62761" s="220"/>
    </row>
    <row r="62762" spans="7:7">
      <c r="G62762" s="220"/>
    </row>
    <row r="62763" spans="7:7">
      <c r="G62763" s="220"/>
    </row>
    <row r="62764" spans="7:7">
      <c r="G62764" s="220"/>
    </row>
    <row r="62765" spans="7:7">
      <c r="G62765" s="220"/>
    </row>
    <row r="62766" spans="7:7">
      <c r="G62766" s="220"/>
    </row>
    <row r="62767" spans="7:7">
      <c r="G62767" s="220"/>
    </row>
    <row r="62768" spans="7:7">
      <c r="G62768" s="220"/>
    </row>
    <row r="62769" spans="7:7">
      <c r="G62769" s="220"/>
    </row>
    <row r="62770" spans="7:7">
      <c r="G62770" s="220"/>
    </row>
    <row r="62771" spans="7:7">
      <c r="G62771" s="220"/>
    </row>
    <row r="62772" spans="7:7">
      <c r="G62772" s="220"/>
    </row>
    <row r="62773" spans="7:7">
      <c r="G62773" s="220"/>
    </row>
    <row r="62774" spans="7:7">
      <c r="G62774" s="220"/>
    </row>
    <row r="62775" spans="7:7">
      <c r="G62775" s="220"/>
    </row>
    <row r="62776" spans="7:7">
      <c r="G62776" s="220"/>
    </row>
    <row r="62777" spans="7:7">
      <c r="G62777" s="220"/>
    </row>
    <row r="62778" spans="7:7">
      <c r="G62778" s="220"/>
    </row>
    <row r="62779" spans="7:7">
      <c r="G62779" s="220"/>
    </row>
    <row r="62780" spans="7:7">
      <c r="G62780" s="220"/>
    </row>
    <row r="62781" spans="7:7">
      <c r="G62781" s="220"/>
    </row>
    <row r="62782" spans="7:7">
      <c r="G62782" s="220"/>
    </row>
    <row r="62783" spans="7:7">
      <c r="G62783" s="220"/>
    </row>
    <row r="62784" spans="7:7">
      <c r="G62784" s="220"/>
    </row>
    <row r="62785" spans="7:7">
      <c r="G62785" s="220"/>
    </row>
    <row r="62786" spans="7:7">
      <c r="G62786" s="220"/>
    </row>
    <row r="62787" spans="7:7">
      <c r="G62787" s="220"/>
    </row>
    <row r="62788" spans="7:7">
      <c r="G62788" s="220"/>
    </row>
    <row r="62789" spans="7:7">
      <c r="G62789" s="220"/>
    </row>
    <row r="62790" spans="7:7">
      <c r="G62790" s="220"/>
    </row>
    <row r="62791" spans="7:7">
      <c r="G62791" s="220"/>
    </row>
    <row r="62792" spans="7:7">
      <c r="G62792" s="220"/>
    </row>
    <row r="62793" spans="7:7">
      <c r="G62793" s="220"/>
    </row>
    <row r="62794" spans="7:7">
      <c r="G62794" s="220"/>
    </row>
    <row r="62795" spans="7:7">
      <c r="G62795" s="220"/>
    </row>
    <row r="62796" spans="7:7">
      <c r="G62796" s="220"/>
    </row>
    <row r="62797" spans="7:7">
      <c r="G62797" s="220"/>
    </row>
    <row r="62798" spans="7:7">
      <c r="G62798" s="220"/>
    </row>
    <row r="62799" spans="7:7">
      <c r="G62799" s="220"/>
    </row>
    <row r="62800" spans="7:7">
      <c r="G62800" s="220"/>
    </row>
    <row r="62801" spans="7:7">
      <c r="G62801" s="220"/>
    </row>
    <row r="62802" spans="7:7">
      <c r="G62802" s="220"/>
    </row>
    <row r="62803" spans="7:7">
      <c r="G62803" s="220"/>
    </row>
    <row r="62804" spans="7:7">
      <c r="G62804" s="220"/>
    </row>
    <row r="62805" spans="7:7">
      <c r="G62805" s="220"/>
    </row>
    <row r="62806" spans="7:7">
      <c r="G62806" s="220"/>
    </row>
    <row r="62807" spans="7:7">
      <c r="G62807" s="220"/>
    </row>
    <row r="62808" spans="7:7">
      <c r="G62808" s="220"/>
    </row>
    <row r="62809" spans="7:7">
      <c r="G62809" s="220"/>
    </row>
    <row r="62810" spans="7:7">
      <c r="G62810" s="220"/>
    </row>
    <row r="62811" spans="7:7">
      <c r="G62811" s="220"/>
    </row>
    <row r="62812" spans="7:7">
      <c r="G62812" s="220"/>
    </row>
    <row r="62813" spans="7:7">
      <c r="G62813" s="220"/>
    </row>
    <row r="62814" spans="7:7">
      <c r="G62814" s="220"/>
    </row>
    <row r="62815" spans="7:7">
      <c r="G62815" s="220"/>
    </row>
    <row r="62816" spans="7:7">
      <c r="G62816" s="220"/>
    </row>
    <row r="62817" spans="7:7">
      <c r="G62817" s="220"/>
    </row>
    <row r="62818" spans="7:7">
      <c r="G62818" s="220"/>
    </row>
    <row r="62819" spans="7:7">
      <c r="G62819" s="220"/>
    </row>
    <row r="62820" spans="7:7">
      <c r="G62820" s="220"/>
    </row>
    <row r="62821" spans="7:7">
      <c r="G62821" s="220"/>
    </row>
    <row r="62822" spans="7:7">
      <c r="G62822" s="220"/>
    </row>
    <row r="62823" spans="7:7">
      <c r="G62823" s="220"/>
    </row>
    <row r="62824" spans="7:7">
      <c r="G62824" s="220"/>
    </row>
    <row r="62825" spans="7:7">
      <c r="G62825" s="220"/>
    </row>
    <row r="62826" spans="7:7">
      <c r="G62826" s="220"/>
    </row>
    <row r="62827" spans="7:7">
      <c r="G62827" s="220"/>
    </row>
    <row r="62828" spans="7:7">
      <c r="G62828" s="220"/>
    </row>
    <row r="62829" spans="7:7">
      <c r="G62829" s="220"/>
    </row>
    <row r="62830" spans="7:7">
      <c r="G62830" s="220"/>
    </row>
    <row r="62831" spans="7:7">
      <c r="G62831" s="220"/>
    </row>
    <row r="62832" spans="7:7">
      <c r="G62832" s="220"/>
    </row>
    <row r="62833" spans="7:7">
      <c r="G62833" s="220"/>
    </row>
    <row r="62834" spans="7:7">
      <c r="G62834" s="220"/>
    </row>
    <row r="62835" spans="7:7">
      <c r="G62835" s="220"/>
    </row>
    <row r="62836" spans="7:7">
      <c r="G62836" s="220"/>
    </row>
    <row r="62837" spans="7:7">
      <c r="G62837" s="220"/>
    </row>
    <row r="62838" spans="7:7">
      <c r="G62838" s="220"/>
    </row>
    <row r="62839" spans="7:7">
      <c r="G62839" s="220"/>
    </row>
    <row r="62840" spans="7:7">
      <c r="G62840" s="220"/>
    </row>
    <row r="62841" spans="7:7">
      <c r="G62841" s="220"/>
    </row>
    <row r="62842" spans="7:7">
      <c r="G62842" s="220"/>
    </row>
    <row r="62843" spans="7:7">
      <c r="G62843" s="220"/>
    </row>
    <row r="62844" spans="7:7">
      <c r="G62844" s="220"/>
    </row>
    <row r="62845" spans="7:7">
      <c r="G62845" s="220"/>
    </row>
    <row r="62846" spans="7:7">
      <c r="G62846" s="220"/>
    </row>
    <row r="62847" spans="7:7">
      <c r="G62847" s="220"/>
    </row>
    <row r="62848" spans="7:7">
      <c r="G62848" s="220"/>
    </row>
    <row r="62849" spans="7:7">
      <c r="G62849" s="220"/>
    </row>
    <row r="62850" spans="7:7">
      <c r="G62850" s="220"/>
    </row>
    <row r="62851" spans="7:7">
      <c r="G62851" s="220"/>
    </row>
    <row r="62852" spans="7:7">
      <c r="G62852" s="220"/>
    </row>
    <row r="62853" spans="7:7">
      <c r="G62853" s="220"/>
    </row>
    <row r="62854" spans="7:7">
      <c r="G62854" s="220"/>
    </row>
    <row r="62855" spans="7:7">
      <c r="G62855" s="220"/>
    </row>
    <row r="62856" spans="7:7">
      <c r="G62856" s="220"/>
    </row>
    <row r="62857" spans="7:7">
      <c r="G62857" s="220"/>
    </row>
    <row r="62858" spans="7:7">
      <c r="G62858" s="220"/>
    </row>
    <row r="62859" spans="7:7">
      <c r="G62859" s="220"/>
    </row>
    <row r="62860" spans="7:7">
      <c r="G62860" s="220"/>
    </row>
    <row r="62861" spans="7:7">
      <c r="G62861" s="220"/>
    </row>
    <row r="62862" spans="7:7">
      <c r="G62862" s="220"/>
    </row>
    <row r="62863" spans="7:7">
      <c r="G62863" s="220"/>
    </row>
    <row r="62864" spans="7:7">
      <c r="G62864" s="220"/>
    </row>
    <row r="62865" spans="7:7">
      <c r="G62865" s="220"/>
    </row>
    <row r="62866" spans="7:7">
      <c r="G62866" s="220"/>
    </row>
    <row r="62867" spans="7:7">
      <c r="G62867" s="220"/>
    </row>
    <row r="62868" spans="7:7">
      <c r="G62868" s="220"/>
    </row>
    <row r="62869" spans="7:7">
      <c r="G62869" s="220"/>
    </row>
    <row r="62870" spans="7:7">
      <c r="G62870" s="220"/>
    </row>
    <row r="62871" spans="7:7">
      <c r="G62871" s="220"/>
    </row>
    <row r="62872" spans="7:7">
      <c r="G62872" s="220"/>
    </row>
    <row r="62873" spans="7:7">
      <c r="G62873" s="220"/>
    </row>
    <row r="62874" spans="7:7">
      <c r="G62874" s="220"/>
    </row>
    <row r="62875" spans="7:7">
      <c r="G62875" s="220"/>
    </row>
    <row r="62876" spans="7:7">
      <c r="G62876" s="220"/>
    </row>
    <row r="62877" spans="7:7">
      <c r="G62877" s="220"/>
    </row>
    <row r="62878" spans="7:7">
      <c r="G62878" s="220"/>
    </row>
    <row r="62879" spans="7:7">
      <c r="G62879" s="220"/>
    </row>
    <row r="62880" spans="7:7">
      <c r="G62880" s="220"/>
    </row>
    <row r="62881" spans="7:7">
      <c r="G62881" s="220"/>
    </row>
    <row r="62882" spans="7:7">
      <c r="G62882" s="220"/>
    </row>
    <row r="62883" spans="7:7">
      <c r="G62883" s="220"/>
    </row>
    <row r="62884" spans="7:7">
      <c r="G62884" s="220"/>
    </row>
    <row r="62885" spans="7:7">
      <c r="G62885" s="220"/>
    </row>
    <row r="62886" spans="7:7">
      <c r="G62886" s="220"/>
    </row>
    <row r="62887" spans="7:7">
      <c r="G62887" s="220"/>
    </row>
    <row r="62888" spans="7:7">
      <c r="G62888" s="220"/>
    </row>
    <row r="62889" spans="7:7">
      <c r="G62889" s="220"/>
    </row>
    <row r="62890" spans="7:7">
      <c r="G62890" s="220"/>
    </row>
    <row r="62891" spans="7:7">
      <c r="G62891" s="220"/>
    </row>
    <row r="62892" spans="7:7">
      <c r="G62892" s="220"/>
    </row>
    <row r="62893" spans="7:7">
      <c r="G62893" s="220"/>
    </row>
    <row r="62894" spans="7:7">
      <c r="G62894" s="220"/>
    </row>
    <row r="62895" spans="7:7">
      <c r="G62895" s="220"/>
    </row>
    <row r="62896" spans="7:7">
      <c r="G62896" s="220"/>
    </row>
    <row r="62897" spans="7:7">
      <c r="G62897" s="220"/>
    </row>
    <row r="62898" spans="7:7">
      <c r="G62898" s="220"/>
    </row>
    <row r="62899" spans="7:7">
      <c r="G62899" s="220"/>
    </row>
    <row r="62900" spans="7:7">
      <c r="G62900" s="220"/>
    </row>
    <row r="62901" spans="7:7">
      <c r="G62901" s="220"/>
    </row>
    <row r="62902" spans="7:7">
      <c r="G62902" s="220"/>
    </row>
    <row r="62903" spans="7:7">
      <c r="G62903" s="220"/>
    </row>
    <row r="62904" spans="7:7">
      <c r="G62904" s="220"/>
    </row>
    <row r="62905" spans="7:7">
      <c r="G62905" s="220"/>
    </row>
    <row r="62906" spans="7:7">
      <c r="G62906" s="220"/>
    </row>
    <row r="62907" spans="7:7">
      <c r="G62907" s="220"/>
    </row>
    <row r="62908" spans="7:7">
      <c r="G62908" s="220"/>
    </row>
    <row r="62909" spans="7:7">
      <c r="G62909" s="220"/>
    </row>
    <row r="62910" spans="7:7">
      <c r="G62910" s="220"/>
    </row>
    <row r="62911" spans="7:7">
      <c r="G62911" s="220"/>
    </row>
    <row r="62912" spans="7:7">
      <c r="G62912" s="220"/>
    </row>
    <row r="62913" spans="7:7">
      <c r="G62913" s="220"/>
    </row>
    <row r="62914" spans="7:7">
      <c r="G62914" s="220"/>
    </row>
    <row r="62915" spans="7:7">
      <c r="G62915" s="220"/>
    </row>
    <row r="62916" spans="7:7">
      <c r="G62916" s="220"/>
    </row>
    <row r="62917" spans="7:7">
      <c r="G62917" s="220"/>
    </row>
    <row r="62918" spans="7:7">
      <c r="G62918" s="220"/>
    </row>
    <row r="62919" spans="7:7">
      <c r="G62919" s="220"/>
    </row>
    <row r="62920" spans="7:7">
      <c r="G62920" s="220"/>
    </row>
    <row r="62921" spans="7:7">
      <c r="G62921" s="220"/>
    </row>
    <row r="62922" spans="7:7">
      <c r="G62922" s="220"/>
    </row>
    <row r="62923" spans="7:7">
      <c r="G62923" s="220"/>
    </row>
    <row r="62924" spans="7:7">
      <c r="G62924" s="220"/>
    </row>
    <row r="62925" spans="7:7">
      <c r="G62925" s="220"/>
    </row>
    <row r="62926" spans="7:7">
      <c r="G62926" s="220"/>
    </row>
    <row r="62927" spans="7:7">
      <c r="G62927" s="220"/>
    </row>
    <row r="62928" spans="7:7">
      <c r="G62928" s="220"/>
    </row>
    <row r="62929" spans="7:7">
      <c r="G62929" s="220"/>
    </row>
    <row r="62930" spans="7:7">
      <c r="G62930" s="220"/>
    </row>
    <row r="62931" spans="7:7">
      <c r="G62931" s="220"/>
    </row>
    <row r="62932" spans="7:7">
      <c r="G62932" s="220"/>
    </row>
    <row r="62933" spans="7:7">
      <c r="G62933" s="220"/>
    </row>
    <row r="62934" spans="7:7">
      <c r="G62934" s="220"/>
    </row>
    <row r="62935" spans="7:7">
      <c r="G62935" s="220"/>
    </row>
    <row r="62936" spans="7:7">
      <c r="G62936" s="220"/>
    </row>
    <row r="62937" spans="7:7">
      <c r="G62937" s="220"/>
    </row>
    <row r="62938" spans="7:7">
      <c r="G62938" s="220"/>
    </row>
    <row r="62939" spans="7:7">
      <c r="G62939" s="220"/>
    </row>
    <row r="62940" spans="7:7">
      <c r="G62940" s="220"/>
    </row>
    <row r="62941" spans="7:7">
      <c r="G62941" s="220"/>
    </row>
    <row r="62942" spans="7:7">
      <c r="G62942" s="220"/>
    </row>
    <row r="62943" spans="7:7">
      <c r="G62943" s="220"/>
    </row>
    <row r="62944" spans="7:7">
      <c r="G62944" s="220"/>
    </row>
    <row r="62945" spans="7:7">
      <c r="G62945" s="220"/>
    </row>
    <row r="62946" spans="7:7">
      <c r="G62946" s="220"/>
    </row>
    <row r="62947" spans="7:7">
      <c r="G62947" s="220"/>
    </row>
    <row r="62948" spans="7:7">
      <c r="G62948" s="220"/>
    </row>
    <row r="62949" spans="7:7">
      <c r="G62949" s="220"/>
    </row>
    <row r="62950" spans="7:7">
      <c r="G62950" s="220"/>
    </row>
    <row r="62951" spans="7:7">
      <c r="G62951" s="220"/>
    </row>
    <row r="62952" spans="7:7">
      <c r="G62952" s="220"/>
    </row>
    <row r="62953" spans="7:7">
      <c r="G62953" s="220"/>
    </row>
    <row r="62954" spans="7:7">
      <c r="G62954" s="220"/>
    </row>
    <row r="62955" spans="7:7">
      <c r="G62955" s="220"/>
    </row>
    <row r="62956" spans="7:7">
      <c r="G62956" s="220"/>
    </row>
    <row r="62957" spans="7:7">
      <c r="G62957" s="220"/>
    </row>
    <row r="62958" spans="7:7">
      <c r="G62958" s="220"/>
    </row>
    <row r="62959" spans="7:7">
      <c r="G62959" s="220"/>
    </row>
    <row r="62960" spans="7:7">
      <c r="G62960" s="220"/>
    </row>
    <row r="62961" spans="7:7">
      <c r="G62961" s="220"/>
    </row>
    <row r="62962" spans="7:7">
      <c r="G62962" s="220"/>
    </row>
    <row r="62963" spans="7:7">
      <c r="G62963" s="220"/>
    </row>
    <row r="62964" spans="7:7">
      <c r="G62964" s="220"/>
    </row>
    <row r="62965" spans="7:7">
      <c r="G62965" s="220"/>
    </row>
    <row r="62966" spans="7:7">
      <c r="G62966" s="220"/>
    </row>
    <row r="62967" spans="7:7">
      <c r="G62967" s="220"/>
    </row>
    <row r="62968" spans="7:7">
      <c r="G62968" s="220"/>
    </row>
    <row r="62969" spans="7:7">
      <c r="G62969" s="220"/>
    </row>
    <row r="62970" spans="7:7">
      <c r="G62970" s="220"/>
    </row>
    <row r="62971" spans="7:7">
      <c r="G62971" s="220"/>
    </row>
    <row r="62972" spans="7:7">
      <c r="G62972" s="220"/>
    </row>
    <row r="62973" spans="7:7">
      <c r="G62973" s="220"/>
    </row>
    <row r="62974" spans="7:7">
      <c r="G62974" s="220"/>
    </row>
    <row r="62975" spans="7:7">
      <c r="G62975" s="220"/>
    </row>
    <row r="62976" spans="7:7">
      <c r="G62976" s="220"/>
    </row>
    <row r="62977" spans="7:7">
      <c r="G62977" s="220"/>
    </row>
    <row r="62978" spans="7:7">
      <c r="G62978" s="220"/>
    </row>
    <row r="62979" spans="7:7">
      <c r="G62979" s="220"/>
    </row>
    <row r="62980" spans="7:7">
      <c r="G62980" s="220"/>
    </row>
    <row r="62981" spans="7:7">
      <c r="G62981" s="220"/>
    </row>
    <row r="62982" spans="7:7">
      <c r="G62982" s="220"/>
    </row>
    <row r="62983" spans="7:7">
      <c r="G62983" s="220"/>
    </row>
    <row r="62984" spans="7:7">
      <c r="G62984" s="220"/>
    </row>
    <row r="62985" spans="7:7">
      <c r="G62985" s="220"/>
    </row>
    <row r="62986" spans="7:7">
      <c r="G62986" s="220"/>
    </row>
    <row r="62987" spans="7:7">
      <c r="G62987" s="220"/>
    </row>
    <row r="62988" spans="7:7">
      <c r="G62988" s="220"/>
    </row>
    <row r="62989" spans="7:7">
      <c r="G62989" s="220"/>
    </row>
    <row r="62990" spans="7:7">
      <c r="G62990" s="220"/>
    </row>
    <row r="62991" spans="7:7">
      <c r="G62991" s="220"/>
    </row>
    <row r="62992" spans="7:7">
      <c r="G62992" s="220"/>
    </row>
    <row r="62993" spans="7:7">
      <c r="G62993" s="220"/>
    </row>
    <row r="62994" spans="7:7">
      <c r="G62994" s="220"/>
    </row>
    <row r="62995" spans="7:7">
      <c r="G62995" s="220"/>
    </row>
    <row r="62996" spans="7:7">
      <c r="G62996" s="220"/>
    </row>
    <row r="62997" spans="7:7">
      <c r="G62997" s="220"/>
    </row>
    <row r="62998" spans="7:7">
      <c r="G62998" s="220"/>
    </row>
    <row r="62999" spans="7:7">
      <c r="G62999" s="220"/>
    </row>
    <row r="63000" spans="7:7">
      <c r="G63000" s="220"/>
    </row>
    <row r="63001" spans="7:7">
      <c r="G63001" s="220"/>
    </row>
    <row r="63002" spans="7:7">
      <c r="G63002" s="220"/>
    </row>
    <row r="63003" spans="7:7">
      <c r="G63003" s="220"/>
    </row>
    <row r="63004" spans="7:7">
      <c r="G63004" s="220"/>
    </row>
    <row r="63005" spans="7:7">
      <c r="G63005" s="220"/>
    </row>
    <row r="63006" spans="7:7">
      <c r="G63006" s="220"/>
    </row>
    <row r="63007" spans="7:7">
      <c r="G63007" s="220"/>
    </row>
    <row r="63008" spans="7:7">
      <c r="G63008" s="220"/>
    </row>
    <row r="63009" spans="7:7">
      <c r="G63009" s="220"/>
    </row>
    <row r="63010" spans="7:7">
      <c r="G63010" s="220"/>
    </row>
    <row r="63011" spans="7:7">
      <c r="G63011" s="220"/>
    </row>
    <row r="63012" spans="7:7">
      <c r="G63012" s="220"/>
    </row>
    <row r="63013" spans="7:7">
      <c r="G63013" s="220"/>
    </row>
    <row r="63014" spans="7:7">
      <c r="G63014" s="220"/>
    </row>
    <row r="63015" spans="7:7">
      <c r="G63015" s="220"/>
    </row>
    <row r="63016" spans="7:7">
      <c r="G63016" s="220"/>
    </row>
    <row r="63017" spans="7:7">
      <c r="G63017" s="220"/>
    </row>
    <row r="63018" spans="7:7">
      <c r="G63018" s="220"/>
    </row>
    <row r="63019" spans="7:7">
      <c r="G63019" s="220"/>
    </row>
    <row r="63020" spans="7:7">
      <c r="G63020" s="220"/>
    </row>
    <row r="63021" spans="7:7">
      <c r="G63021" s="220"/>
    </row>
    <row r="63022" spans="7:7">
      <c r="G63022" s="220"/>
    </row>
    <row r="63023" spans="7:7">
      <c r="G63023" s="220"/>
    </row>
    <row r="63024" spans="7:7">
      <c r="G63024" s="220"/>
    </row>
    <row r="63025" spans="7:7">
      <c r="G63025" s="220"/>
    </row>
    <row r="63026" spans="7:7">
      <c r="G63026" s="220"/>
    </row>
    <row r="63027" spans="7:7">
      <c r="G63027" s="220"/>
    </row>
    <row r="63028" spans="7:7">
      <c r="G63028" s="220"/>
    </row>
    <row r="63029" spans="7:7">
      <c r="G63029" s="220"/>
    </row>
    <row r="63030" spans="7:7">
      <c r="G63030" s="220"/>
    </row>
    <row r="63031" spans="7:7">
      <c r="G63031" s="220"/>
    </row>
    <row r="63032" spans="7:7">
      <c r="G63032" s="220"/>
    </row>
    <row r="63033" spans="7:7">
      <c r="G63033" s="220"/>
    </row>
    <row r="63034" spans="7:7">
      <c r="G63034" s="220"/>
    </row>
    <row r="63035" spans="7:7">
      <c r="G63035" s="220"/>
    </row>
    <row r="63036" spans="7:7">
      <c r="G63036" s="220"/>
    </row>
    <row r="63037" spans="7:7">
      <c r="G63037" s="220"/>
    </row>
    <row r="63038" spans="7:7">
      <c r="G63038" s="220"/>
    </row>
    <row r="63039" spans="7:7">
      <c r="G63039" s="220"/>
    </row>
    <row r="63040" spans="7:7">
      <c r="G63040" s="220"/>
    </row>
    <row r="63041" spans="7:7">
      <c r="G63041" s="220"/>
    </row>
    <row r="63042" spans="7:7">
      <c r="G63042" s="220"/>
    </row>
    <row r="63043" spans="7:7">
      <c r="G63043" s="220"/>
    </row>
    <row r="63044" spans="7:7">
      <c r="G63044" s="220"/>
    </row>
    <row r="63045" spans="7:7">
      <c r="G63045" s="220"/>
    </row>
    <row r="63046" spans="7:7">
      <c r="G63046" s="220"/>
    </row>
    <row r="63047" spans="7:7">
      <c r="G63047" s="220"/>
    </row>
    <row r="63048" spans="7:7">
      <c r="G63048" s="220"/>
    </row>
    <row r="63049" spans="7:7">
      <c r="G63049" s="220"/>
    </row>
    <row r="63050" spans="7:7">
      <c r="G63050" s="220"/>
    </row>
    <row r="63051" spans="7:7">
      <c r="G63051" s="220"/>
    </row>
    <row r="63052" spans="7:7">
      <c r="G63052" s="220"/>
    </row>
    <row r="63053" spans="7:7">
      <c r="G63053" s="220"/>
    </row>
    <row r="63054" spans="7:7">
      <c r="G63054" s="220"/>
    </row>
    <row r="63055" spans="7:7">
      <c r="G63055" s="220"/>
    </row>
    <row r="63056" spans="7:7">
      <c r="G63056" s="220"/>
    </row>
    <row r="63057" spans="7:7">
      <c r="G63057" s="220"/>
    </row>
    <row r="63058" spans="7:7">
      <c r="G63058" s="220"/>
    </row>
    <row r="63059" spans="7:7">
      <c r="G63059" s="220"/>
    </row>
    <row r="63060" spans="7:7">
      <c r="G63060" s="220"/>
    </row>
    <row r="63061" spans="7:7">
      <c r="G63061" s="220"/>
    </row>
    <row r="63062" spans="7:7">
      <c r="G63062" s="220"/>
    </row>
    <row r="63063" spans="7:7">
      <c r="G63063" s="220"/>
    </row>
    <row r="63064" spans="7:7">
      <c r="G63064" s="220"/>
    </row>
    <row r="63065" spans="7:7">
      <c r="G63065" s="220"/>
    </row>
    <row r="63066" spans="7:7">
      <c r="G63066" s="220"/>
    </row>
    <row r="63067" spans="7:7">
      <c r="G63067" s="220"/>
    </row>
    <row r="63068" spans="7:7">
      <c r="G63068" s="220"/>
    </row>
    <row r="63069" spans="7:7">
      <c r="G63069" s="220"/>
    </row>
    <row r="63070" spans="7:7">
      <c r="G63070" s="220"/>
    </row>
    <row r="63071" spans="7:7">
      <c r="G63071" s="220"/>
    </row>
    <row r="63072" spans="7:7">
      <c r="G63072" s="220"/>
    </row>
    <row r="63073" spans="7:7">
      <c r="G63073" s="220"/>
    </row>
    <row r="63074" spans="7:7">
      <c r="G63074" s="220"/>
    </row>
    <row r="63075" spans="7:7">
      <c r="G63075" s="220"/>
    </row>
    <row r="63076" spans="7:7">
      <c r="G63076" s="220"/>
    </row>
    <row r="63077" spans="7:7">
      <c r="G63077" s="220"/>
    </row>
    <row r="63078" spans="7:7">
      <c r="G63078" s="220"/>
    </row>
    <row r="63079" spans="7:7">
      <c r="G63079" s="220"/>
    </row>
    <row r="63080" spans="7:7">
      <c r="G63080" s="220"/>
    </row>
    <row r="63081" spans="7:7">
      <c r="G63081" s="220"/>
    </row>
    <row r="63082" spans="7:7">
      <c r="G63082" s="220"/>
    </row>
    <row r="63083" spans="7:7">
      <c r="G63083" s="220"/>
    </row>
    <row r="63084" spans="7:7">
      <c r="G63084" s="220"/>
    </row>
    <row r="63085" spans="7:7">
      <c r="G63085" s="220"/>
    </row>
    <row r="63086" spans="7:7">
      <c r="G63086" s="220"/>
    </row>
    <row r="63087" spans="7:7">
      <c r="G63087" s="220"/>
    </row>
    <row r="63088" spans="7:7">
      <c r="G63088" s="220"/>
    </row>
    <row r="63089" spans="7:7">
      <c r="G63089" s="220"/>
    </row>
    <row r="63090" spans="7:7">
      <c r="G63090" s="220"/>
    </row>
    <row r="63091" spans="7:7">
      <c r="G63091" s="220"/>
    </row>
    <row r="63092" spans="7:7">
      <c r="G63092" s="220"/>
    </row>
    <row r="63093" spans="7:7">
      <c r="G63093" s="220"/>
    </row>
    <row r="63094" spans="7:7">
      <c r="G63094" s="220"/>
    </row>
    <row r="63095" spans="7:7">
      <c r="G63095" s="220"/>
    </row>
    <row r="63096" spans="7:7">
      <c r="G63096" s="220"/>
    </row>
    <row r="63097" spans="7:7">
      <c r="G63097" s="220"/>
    </row>
    <row r="63098" spans="7:7">
      <c r="G63098" s="220"/>
    </row>
    <row r="63099" spans="7:7">
      <c r="G63099" s="220"/>
    </row>
    <row r="63100" spans="7:7">
      <c r="G63100" s="220"/>
    </row>
    <row r="63101" spans="7:7">
      <c r="G63101" s="220"/>
    </row>
    <row r="63102" spans="7:7">
      <c r="G63102" s="220"/>
    </row>
    <row r="63103" spans="7:7">
      <c r="G63103" s="220"/>
    </row>
    <row r="63104" spans="7:7">
      <c r="G63104" s="220"/>
    </row>
    <row r="63105" spans="7:7">
      <c r="G63105" s="220"/>
    </row>
    <row r="63106" spans="7:7">
      <c r="G63106" s="220"/>
    </row>
    <row r="63107" spans="7:7">
      <c r="G63107" s="220"/>
    </row>
    <row r="63108" spans="7:7">
      <c r="G63108" s="220"/>
    </row>
    <row r="63109" spans="7:7">
      <c r="G63109" s="220"/>
    </row>
    <row r="63110" spans="7:7">
      <c r="G63110" s="220"/>
    </row>
    <row r="63111" spans="7:7">
      <c r="G63111" s="220"/>
    </row>
    <row r="63112" spans="7:7">
      <c r="G63112" s="220"/>
    </row>
    <row r="63113" spans="7:7">
      <c r="G63113" s="220"/>
    </row>
    <row r="63114" spans="7:7">
      <c r="G63114" s="220"/>
    </row>
    <row r="63115" spans="7:7">
      <c r="G63115" s="220"/>
    </row>
    <row r="63116" spans="7:7">
      <c r="G63116" s="220"/>
    </row>
    <row r="63117" spans="7:7">
      <c r="G63117" s="220"/>
    </row>
    <row r="63118" spans="7:7">
      <c r="G63118" s="220"/>
    </row>
    <row r="63119" spans="7:7">
      <c r="G63119" s="220"/>
    </row>
    <row r="63120" spans="7:7">
      <c r="G63120" s="220"/>
    </row>
    <row r="63121" spans="7:7">
      <c r="G63121" s="220"/>
    </row>
    <row r="63122" spans="7:7">
      <c r="G63122" s="220"/>
    </row>
    <row r="63123" spans="7:7">
      <c r="G63123" s="220"/>
    </row>
    <row r="63124" spans="7:7">
      <c r="G63124" s="220"/>
    </row>
    <row r="63125" spans="7:7">
      <c r="G63125" s="220"/>
    </row>
    <row r="63126" spans="7:7">
      <c r="G63126" s="220"/>
    </row>
    <row r="63127" spans="7:7">
      <c r="G63127" s="220"/>
    </row>
    <row r="63128" spans="7:7">
      <c r="G63128" s="220"/>
    </row>
    <row r="63129" spans="7:7">
      <c r="G63129" s="220"/>
    </row>
    <row r="63130" spans="7:7">
      <c r="G63130" s="220"/>
    </row>
    <row r="63131" spans="7:7">
      <c r="G63131" s="220"/>
    </row>
    <row r="63132" spans="7:7">
      <c r="G63132" s="220"/>
    </row>
    <row r="63133" spans="7:7">
      <c r="G63133" s="220"/>
    </row>
    <row r="63134" spans="7:7">
      <c r="G63134" s="220"/>
    </row>
    <row r="63135" spans="7:7">
      <c r="G63135" s="220"/>
    </row>
    <row r="63136" spans="7:7">
      <c r="G63136" s="220"/>
    </row>
    <row r="63137" spans="7:7">
      <c r="G63137" s="220"/>
    </row>
    <row r="63138" spans="7:7">
      <c r="G63138" s="220"/>
    </row>
    <row r="63139" spans="7:7">
      <c r="G63139" s="220"/>
    </row>
    <row r="63140" spans="7:7">
      <c r="G63140" s="220"/>
    </row>
    <row r="63141" spans="7:7">
      <c r="G63141" s="220"/>
    </row>
    <row r="63142" spans="7:7">
      <c r="G63142" s="220"/>
    </row>
    <row r="63143" spans="7:7">
      <c r="G63143" s="220"/>
    </row>
    <row r="63144" spans="7:7">
      <c r="G63144" s="220"/>
    </row>
    <row r="63145" spans="7:7">
      <c r="G63145" s="220"/>
    </row>
    <row r="63146" spans="7:7">
      <c r="G63146" s="220"/>
    </row>
    <row r="63147" spans="7:7">
      <c r="G63147" s="220"/>
    </row>
    <row r="63148" spans="7:7">
      <c r="G63148" s="220"/>
    </row>
    <row r="63149" spans="7:7">
      <c r="G63149" s="220"/>
    </row>
    <row r="63150" spans="7:7">
      <c r="G63150" s="220"/>
    </row>
    <row r="63151" spans="7:7">
      <c r="G63151" s="220"/>
    </row>
    <row r="63152" spans="7:7">
      <c r="G63152" s="220"/>
    </row>
    <row r="63153" spans="7:7">
      <c r="G63153" s="220"/>
    </row>
    <row r="63154" spans="7:7">
      <c r="G63154" s="220"/>
    </row>
    <row r="63155" spans="7:7">
      <c r="G63155" s="220"/>
    </row>
    <row r="63156" spans="7:7">
      <c r="G63156" s="220"/>
    </row>
    <row r="63157" spans="7:7">
      <c r="G63157" s="220"/>
    </row>
    <row r="63158" spans="7:7">
      <c r="G63158" s="220"/>
    </row>
    <row r="63159" spans="7:7">
      <c r="G63159" s="220"/>
    </row>
    <row r="63160" spans="7:7">
      <c r="G63160" s="220"/>
    </row>
    <row r="63161" spans="7:7">
      <c r="G63161" s="220"/>
    </row>
    <row r="63162" spans="7:7">
      <c r="G63162" s="220"/>
    </row>
    <row r="63163" spans="7:7">
      <c r="G63163" s="220"/>
    </row>
    <row r="63164" spans="7:7">
      <c r="G63164" s="220"/>
    </row>
    <row r="63165" spans="7:7">
      <c r="G63165" s="220"/>
    </row>
    <row r="63166" spans="7:7">
      <c r="G63166" s="220"/>
    </row>
    <row r="63167" spans="7:7">
      <c r="G63167" s="220"/>
    </row>
    <row r="63168" spans="7:7">
      <c r="G63168" s="220"/>
    </row>
    <row r="63169" spans="7:7">
      <c r="G63169" s="220"/>
    </row>
    <row r="63170" spans="7:7">
      <c r="G63170" s="220"/>
    </row>
    <row r="63171" spans="7:7">
      <c r="G63171" s="220"/>
    </row>
    <row r="63172" spans="7:7">
      <c r="G63172" s="220"/>
    </row>
    <row r="63173" spans="7:7">
      <c r="G63173" s="220"/>
    </row>
    <row r="63174" spans="7:7">
      <c r="G63174" s="220"/>
    </row>
    <row r="63175" spans="7:7">
      <c r="G63175" s="220"/>
    </row>
    <row r="63176" spans="7:7">
      <c r="G63176" s="220"/>
    </row>
    <row r="63177" spans="7:7">
      <c r="G63177" s="220"/>
    </row>
    <row r="63178" spans="7:7">
      <c r="G63178" s="220"/>
    </row>
    <row r="63179" spans="7:7">
      <c r="G63179" s="220"/>
    </row>
    <row r="63180" spans="7:7">
      <c r="G63180" s="220"/>
    </row>
    <row r="63181" spans="7:7">
      <c r="G63181" s="220"/>
    </row>
    <row r="63182" spans="7:7">
      <c r="G63182" s="220"/>
    </row>
    <row r="63183" spans="7:7">
      <c r="G63183" s="220"/>
    </row>
    <row r="63184" spans="7:7">
      <c r="G63184" s="220"/>
    </row>
    <row r="63185" spans="7:7">
      <c r="G63185" s="220"/>
    </row>
    <row r="63186" spans="7:7">
      <c r="G63186" s="220"/>
    </row>
    <row r="63187" spans="7:7">
      <c r="G63187" s="220"/>
    </row>
    <row r="63188" spans="7:7">
      <c r="G63188" s="220"/>
    </row>
    <row r="63189" spans="7:7">
      <c r="G63189" s="220"/>
    </row>
    <row r="63190" spans="7:7">
      <c r="G63190" s="220"/>
    </row>
    <row r="63191" spans="7:7">
      <c r="G63191" s="220"/>
    </row>
    <row r="63192" spans="7:7">
      <c r="G63192" s="220"/>
    </row>
    <row r="63193" spans="7:7">
      <c r="G63193" s="220"/>
    </row>
    <row r="63194" spans="7:7">
      <c r="G63194" s="220"/>
    </row>
    <row r="63195" spans="7:7">
      <c r="G63195" s="220"/>
    </row>
    <row r="63196" spans="7:7">
      <c r="G63196" s="220"/>
    </row>
    <row r="63197" spans="7:7">
      <c r="G63197" s="220"/>
    </row>
    <row r="63198" spans="7:7">
      <c r="G63198" s="220"/>
    </row>
    <row r="63199" spans="7:7">
      <c r="G63199" s="220"/>
    </row>
    <row r="63200" spans="7:7">
      <c r="G63200" s="220"/>
    </row>
    <row r="63201" spans="7:7">
      <c r="G63201" s="220"/>
    </row>
    <row r="63202" spans="7:7">
      <c r="G63202" s="220"/>
    </row>
    <row r="63203" spans="7:7">
      <c r="G63203" s="220"/>
    </row>
    <row r="63204" spans="7:7">
      <c r="G63204" s="220"/>
    </row>
    <row r="63205" spans="7:7">
      <c r="G63205" s="220"/>
    </row>
    <row r="63206" spans="7:7">
      <c r="G63206" s="220"/>
    </row>
    <row r="63207" spans="7:7">
      <c r="G63207" s="220"/>
    </row>
    <row r="63208" spans="7:7">
      <c r="G63208" s="220"/>
    </row>
    <row r="63209" spans="7:7">
      <c r="G63209" s="220"/>
    </row>
    <row r="63210" spans="7:7">
      <c r="G63210" s="220"/>
    </row>
    <row r="63211" spans="7:7">
      <c r="G63211" s="220"/>
    </row>
    <row r="63212" spans="7:7">
      <c r="G63212" s="220"/>
    </row>
    <row r="63213" spans="7:7">
      <c r="G63213" s="220"/>
    </row>
    <row r="63214" spans="7:7">
      <c r="G63214" s="220"/>
    </row>
    <row r="63215" spans="7:7">
      <c r="G63215" s="220"/>
    </row>
    <row r="63216" spans="7:7">
      <c r="G63216" s="220"/>
    </row>
    <row r="63217" spans="7:7">
      <c r="G63217" s="220"/>
    </row>
    <row r="63218" spans="7:7">
      <c r="G63218" s="220"/>
    </row>
    <row r="63219" spans="7:7">
      <c r="G63219" s="220"/>
    </row>
    <row r="63220" spans="7:7">
      <c r="G63220" s="220"/>
    </row>
    <row r="63221" spans="7:7">
      <c r="G63221" s="220"/>
    </row>
    <row r="63222" spans="7:7">
      <c r="G63222" s="220"/>
    </row>
    <row r="63223" spans="7:7">
      <c r="G63223" s="220"/>
    </row>
    <row r="63224" spans="7:7">
      <c r="G63224" s="220"/>
    </row>
    <row r="63225" spans="7:7">
      <c r="G63225" s="220"/>
    </row>
    <row r="63226" spans="7:7">
      <c r="G63226" s="220"/>
    </row>
    <row r="63227" spans="7:7">
      <c r="G63227" s="220"/>
    </row>
    <row r="63228" spans="7:7">
      <c r="G63228" s="220"/>
    </row>
    <row r="63229" spans="7:7">
      <c r="G63229" s="220"/>
    </row>
    <row r="63230" spans="7:7">
      <c r="G63230" s="220"/>
    </row>
    <row r="63231" spans="7:7">
      <c r="G63231" s="220"/>
    </row>
    <row r="63232" spans="7:7">
      <c r="G63232" s="220"/>
    </row>
    <row r="63233" spans="7:7">
      <c r="G63233" s="220"/>
    </row>
    <row r="63234" spans="7:7">
      <c r="G63234" s="220"/>
    </row>
    <row r="63235" spans="7:7">
      <c r="G63235" s="220"/>
    </row>
    <row r="63236" spans="7:7">
      <c r="G63236" s="220"/>
    </row>
    <row r="63237" spans="7:7">
      <c r="G63237" s="220"/>
    </row>
    <row r="63238" spans="7:7">
      <c r="G63238" s="220"/>
    </row>
    <row r="63239" spans="7:7">
      <c r="G63239" s="220"/>
    </row>
    <row r="63240" spans="7:7">
      <c r="G63240" s="220"/>
    </row>
    <row r="63241" spans="7:7">
      <c r="G63241" s="220"/>
    </row>
    <row r="63242" spans="7:7">
      <c r="G63242" s="220"/>
    </row>
    <row r="63243" spans="7:7">
      <c r="G63243" s="220"/>
    </row>
    <row r="63244" spans="7:7">
      <c r="G63244" s="220"/>
    </row>
    <row r="63245" spans="7:7">
      <c r="G63245" s="220"/>
    </row>
    <row r="63246" spans="7:7">
      <c r="G63246" s="220"/>
    </row>
    <row r="63247" spans="7:7">
      <c r="G63247" s="220"/>
    </row>
    <row r="63248" spans="7:7">
      <c r="G63248" s="220"/>
    </row>
    <row r="63249" spans="7:7">
      <c r="G63249" s="220"/>
    </row>
    <row r="63250" spans="7:7">
      <c r="G63250" s="220"/>
    </row>
    <row r="63251" spans="7:7">
      <c r="G63251" s="220"/>
    </row>
    <row r="63252" spans="7:7">
      <c r="G63252" s="220"/>
    </row>
    <row r="63253" spans="7:7">
      <c r="G63253" s="220"/>
    </row>
    <row r="63254" spans="7:7">
      <c r="G63254" s="220"/>
    </row>
    <row r="63255" spans="7:7">
      <c r="G63255" s="220"/>
    </row>
    <row r="63256" spans="7:7">
      <c r="G63256" s="220"/>
    </row>
    <row r="63257" spans="7:7">
      <c r="G63257" s="220"/>
    </row>
    <row r="63258" spans="7:7">
      <c r="G63258" s="220"/>
    </row>
    <row r="63259" spans="7:7">
      <c r="G63259" s="220"/>
    </row>
    <row r="63260" spans="7:7">
      <c r="G63260" s="220"/>
    </row>
    <row r="63261" spans="7:7">
      <c r="G63261" s="220"/>
    </row>
    <row r="63262" spans="7:7">
      <c r="G63262" s="220"/>
    </row>
    <row r="63263" spans="7:7">
      <c r="G63263" s="220"/>
    </row>
    <row r="63264" spans="7:7">
      <c r="G63264" s="220"/>
    </row>
    <row r="63265" spans="7:7">
      <c r="G63265" s="220"/>
    </row>
    <row r="63266" spans="7:7">
      <c r="G63266" s="220"/>
    </row>
    <row r="63267" spans="7:7">
      <c r="G63267" s="220"/>
    </row>
    <row r="63268" spans="7:7">
      <c r="G63268" s="220"/>
    </row>
    <row r="63269" spans="7:7">
      <c r="G63269" s="220"/>
    </row>
    <row r="63270" spans="7:7">
      <c r="G63270" s="220"/>
    </row>
    <row r="63271" spans="7:7">
      <c r="G63271" s="220"/>
    </row>
    <row r="63272" spans="7:7">
      <c r="G63272" s="220"/>
    </row>
    <row r="63273" spans="7:7">
      <c r="G63273" s="220"/>
    </row>
    <row r="63274" spans="7:7">
      <c r="G63274" s="220"/>
    </row>
    <row r="63275" spans="7:7">
      <c r="G63275" s="220"/>
    </row>
    <row r="63276" spans="7:7">
      <c r="G63276" s="220"/>
    </row>
    <row r="63277" spans="7:7">
      <c r="G63277" s="220"/>
    </row>
    <row r="63278" spans="7:7">
      <c r="G63278" s="220"/>
    </row>
    <row r="63279" spans="7:7">
      <c r="G63279" s="220"/>
    </row>
    <row r="63280" spans="7:7">
      <c r="G63280" s="220"/>
    </row>
    <row r="63281" spans="7:7">
      <c r="G63281" s="220"/>
    </row>
    <row r="63282" spans="7:7">
      <c r="G63282" s="220"/>
    </row>
    <row r="63283" spans="7:7">
      <c r="G63283" s="220"/>
    </row>
    <row r="63284" spans="7:7">
      <c r="G63284" s="220"/>
    </row>
    <row r="63285" spans="7:7">
      <c r="G63285" s="220"/>
    </row>
    <row r="63286" spans="7:7">
      <c r="G63286" s="220"/>
    </row>
    <row r="63287" spans="7:7">
      <c r="G63287" s="220"/>
    </row>
    <row r="63288" spans="7:7">
      <c r="G63288" s="220"/>
    </row>
    <row r="63289" spans="7:7">
      <c r="G63289" s="220"/>
    </row>
    <row r="63290" spans="7:7">
      <c r="G63290" s="220"/>
    </row>
    <row r="63291" spans="7:7">
      <c r="G63291" s="220"/>
    </row>
    <row r="63292" spans="7:7">
      <c r="G63292" s="220"/>
    </row>
    <row r="63293" spans="7:7">
      <c r="G63293" s="220"/>
    </row>
    <row r="63294" spans="7:7">
      <c r="G63294" s="220"/>
    </row>
    <row r="63295" spans="7:7">
      <c r="G63295" s="220"/>
    </row>
    <row r="63296" spans="7:7">
      <c r="G63296" s="220"/>
    </row>
    <row r="63297" spans="7:7">
      <c r="G63297" s="220"/>
    </row>
    <row r="63298" spans="7:7">
      <c r="G63298" s="220"/>
    </row>
    <row r="63299" spans="7:7">
      <c r="G63299" s="220"/>
    </row>
    <row r="63300" spans="7:7">
      <c r="G63300" s="220"/>
    </row>
    <row r="63301" spans="7:7">
      <c r="G63301" s="220"/>
    </row>
    <row r="63302" spans="7:7">
      <c r="G63302" s="220"/>
    </row>
    <row r="63303" spans="7:7">
      <c r="G63303" s="220"/>
    </row>
    <row r="63304" spans="7:7">
      <c r="G63304" s="220"/>
    </row>
    <row r="63305" spans="7:7">
      <c r="G63305" s="220"/>
    </row>
    <row r="63306" spans="7:7">
      <c r="G63306" s="220"/>
    </row>
    <row r="63307" spans="7:7">
      <c r="G63307" s="220"/>
    </row>
    <row r="63308" spans="7:7">
      <c r="G63308" s="220"/>
    </row>
    <row r="63309" spans="7:7">
      <c r="G63309" s="220"/>
    </row>
    <row r="63310" spans="7:7">
      <c r="G63310" s="220"/>
    </row>
    <row r="63311" spans="7:7">
      <c r="G63311" s="220"/>
    </row>
    <row r="63312" spans="7:7">
      <c r="G63312" s="220"/>
    </row>
    <row r="63313" spans="7:7">
      <c r="G63313" s="220"/>
    </row>
    <row r="63314" spans="7:7">
      <c r="G63314" s="220"/>
    </row>
    <row r="63315" spans="7:7">
      <c r="G63315" s="220"/>
    </row>
    <row r="63316" spans="7:7">
      <c r="G63316" s="220"/>
    </row>
    <row r="63317" spans="7:7">
      <c r="G63317" s="220"/>
    </row>
    <row r="63318" spans="7:7">
      <c r="G63318" s="220"/>
    </row>
    <row r="63319" spans="7:7">
      <c r="G63319" s="220"/>
    </row>
    <row r="63320" spans="7:7">
      <c r="G63320" s="220"/>
    </row>
    <row r="63321" spans="7:7">
      <c r="G63321" s="220"/>
    </row>
    <row r="63322" spans="7:7">
      <c r="G63322" s="220"/>
    </row>
    <row r="63323" spans="7:7">
      <c r="G63323" s="220"/>
    </row>
    <row r="63324" spans="7:7">
      <c r="G63324" s="220"/>
    </row>
    <row r="63325" spans="7:7">
      <c r="G63325" s="220"/>
    </row>
    <row r="63326" spans="7:7">
      <c r="G63326" s="220"/>
    </row>
    <row r="63327" spans="7:7">
      <c r="G63327" s="220"/>
    </row>
    <row r="63328" spans="7:7">
      <c r="G63328" s="220"/>
    </row>
    <row r="63329" spans="7:7">
      <c r="G63329" s="220"/>
    </row>
    <row r="63330" spans="7:7">
      <c r="G63330" s="220"/>
    </row>
    <row r="63331" spans="7:7">
      <c r="G63331" s="220"/>
    </row>
    <row r="63332" spans="7:7">
      <c r="G63332" s="220"/>
    </row>
    <row r="63333" spans="7:7">
      <c r="G63333" s="220"/>
    </row>
    <row r="63334" spans="7:7">
      <c r="G63334" s="220"/>
    </row>
    <row r="63335" spans="7:7">
      <c r="G63335" s="220"/>
    </row>
    <row r="63336" spans="7:7">
      <c r="G63336" s="220"/>
    </row>
    <row r="63337" spans="7:7">
      <c r="G63337" s="220"/>
    </row>
    <row r="63338" spans="7:7">
      <c r="G63338" s="220"/>
    </row>
    <row r="63339" spans="7:7">
      <c r="G63339" s="220"/>
    </row>
    <row r="63340" spans="7:7">
      <c r="G63340" s="220"/>
    </row>
    <row r="63341" spans="7:7">
      <c r="G63341" s="220"/>
    </row>
    <row r="63342" spans="7:7">
      <c r="G63342" s="220"/>
    </row>
    <row r="63343" spans="7:7">
      <c r="G63343" s="220"/>
    </row>
    <row r="63344" spans="7:7">
      <c r="G63344" s="220"/>
    </row>
    <row r="63345" spans="7:7">
      <c r="G63345" s="220"/>
    </row>
    <row r="63346" spans="7:7">
      <c r="G63346" s="220"/>
    </row>
    <row r="63347" spans="7:7">
      <c r="G63347" s="220"/>
    </row>
    <row r="63348" spans="7:7">
      <c r="G63348" s="220"/>
    </row>
    <row r="63349" spans="7:7">
      <c r="G63349" s="220"/>
    </row>
    <row r="63350" spans="7:7">
      <c r="G63350" s="220"/>
    </row>
    <row r="63351" spans="7:7">
      <c r="G63351" s="220"/>
    </row>
    <row r="63352" spans="7:7">
      <c r="G63352" s="220"/>
    </row>
    <row r="63353" spans="7:7">
      <c r="G63353" s="220"/>
    </row>
    <row r="63354" spans="7:7">
      <c r="G63354" s="220"/>
    </row>
    <row r="63355" spans="7:7">
      <c r="G63355" s="220"/>
    </row>
    <row r="63356" spans="7:7">
      <c r="G63356" s="220"/>
    </row>
    <row r="63357" spans="7:7">
      <c r="G63357" s="220"/>
    </row>
    <row r="63358" spans="7:7">
      <c r="G63358" s="220"/>
    </row>
    <row r="63359" spans="7:7">
      <c r="G63359" s="220"/>
    </row>
    <row r="63360" spans="7:7">
      <c r="G63360" s="220"/>
    </row>
    <row r="63361" spans="7:7">
      <c r="G63361" s="220"/>
    </row>
    <row r="63362" spans="7:7">
      <c r="G63362" s="220"/>
    </row>
    <row r="63363" spans="7:7">
      <c r="G63363" s="220"/>
    </row>
    <row r="63364" spans="7:7">
      <c r="G63364" s="220"/>
    </row>
    <row r="63365" spans="7:7">
      <c r="G63365" s="220"/>
    </row>
    <row r="63366" spans="7:7">
      <c r="G63366" s="220"/>
    </row>
    <row r="63367" spans="7:7">
      <c r="G63367" s="220"/>
    </row>
    <row r="63368" spans="7:7">
      <c r="G63368" s="220"/>
    </row>
    <row r="63369" spans="7:7">
      <c r="G63369" s="220"/>
    </row>
    <row r="63370" spans="7:7">
      <c r="G63370" s="220"/>
    </row>
    <row r="63371" spans="7:7">
      <c r="G63371" s="220"/>
    </row>
    <row r="63372" spans="7:7">
      <c r="G63372" s="220"/>
    </row>
    <row r="63373" spans="7:7">
      <c r="G63373" s="220"/>
    </row>
    <row r="63374" spans="7:7">
      <c r="G63374" s="220"/>
    </row>
    <row r="63375" spans="7:7">
      <c r="G63375" s="220"/>
    </row>
    <row r="63376" spans="7:7">
      <c r="G63376" s="220"/>
    </row>
    <row r="63377" spans="7:7">
      <c r="G63377" s="220"/>
    </row>
    <row r="63378" spans="7:7">
      <c r="G63378" s="220"/>
    </row>
    <row r="63379" spans="7:7">
      <c r="G63379" s="220"/>
    </row>
    <row r="63380" spans="7:7">
      <c r="G63380" s="220"/>
    </row>
    <row r="63381" spans="7:7">
      <c r="G63381" s="220"/>
    </row>
    <row r="63382" spans="7:7">
      <c r="G63382" s="220"/>
    </row>
    <row r="63383" spans="7:7">
      <c r="G63383" s="220"/>
    </row>
    <row r="63384" spans="7:7">
      <c r="G63384" s="220"/>
    </row>
    <row r="63385" spans="7:7">
      <c r="G63385" s="220"/>
    </row>
    <row r="63386" spans="7:7">
      <c r="G63386" s="220"/>
    </row>
    <row r="63387" spans="7:7">
      <c r="G63387" s="220"/>
    </row>
    <row r="63388" spans="7:7">
      <c r="G63388" s="220"/>
    </row>
    <row r="63389" spans="7:7">
      <c r="G63389" s="220"/>
    </row>
    <row r="63390" spans="7:7">
      <c r="G63390" s="220"/>
    </row>
    <row r="63391" spans="7:7">
      <c r="G63391" s="220"/>
    </row>
    <row r="63392" spans="7:7">
      <c r="G63392" s="220"/>
    </row>
    <row r="63393" spans="7:7">
      <c r="G63393" s="220"/>
    </row>
    <row r="63394" spans="7:7">
      <c r="G63394" s="220"/>
    </row>
    <row r="63395" spans="7:7">
      <c r="G63395" s="220"/>
    </row>
    <row r="63396" spans="7:7">
      <c r="G63396" s="220"/>
    </row>
    <row r="63397" spans="7:7">
      <c r="G63397" s="220"/>
    </row>
    <row r="63398" spans="7:7">
      <c r="G63398" s="220"/>
    </row>
    <row r="63399" spans="7:7">
      <c r="G63399" s="220"/>
    </row>
    <row r="63400" spans="7:7">
      <c r="G63400" s="220"/>
    </row>
    <row r="63401" spans="7:7">
      <c r="G63401" s="220"/>
    </row>
    <row r="63402" spans="7:7">
      <c r="G63402" s="220"/>
    </row>
    <row r="63403" spans="7:7">
      <c r="G63403" s="220"/>
    </row>
    <row r="63404" spans="7:7">
      <c r="G63404" s="220"/>
    </row>
    <row r="63405" spans="7:7">
      <c r="G63405" s="220"/>
    </row>
    <row r="63406" spans="7:7">
      <c r="G63406" s="220"/>
    </row>
    <row r="63407" spans="7:7">
      <c r="G63407" s="220"/>
    </row>
    <row r="63408" spans="7:7">
      <c r="G63408" s="220"/>
    </row>
    <row r="63409" spans="7:7">
      <c r="G63409" s="220"/>
    </row>
    <row r="63410" spans="7:7">
      <c r="G63410" s="220"/>
    </row>
    <row r="63411" spans="7:7">
      <c r="G63411" s="220"/>
    </row>
    <row r="63412" spans="7:7">
      <c r="G63412" s="220"/>
    </row>
    <row r="63413" spans="7:7">
      <c r="G63413" s="220"/>
    </row>
    <row r="63414" spans="7:7">
      <c r="G63414" s="220"/>
    </row>
    <row r="63415" spans="7:7">
      <c r="G63415" s="220"/>
    </row>
    <row r="63416" spans="7:7">
      <c r="G63416" s="220"/>
    </row>
    <row r="63417" spans="7:7">
      <c r="G63417" s="220"/>
    </row>
    <row r="63418" spans="7:7">
      <c r="G63418" s="220"/>
    </row>
    <row r="63419" spans="7:7">
      <c r="G63419" s="220"/>
    </row>
    <row r="63420" spans="7:7">
      <c r="G63420" s="220"/>
    </row>
    <row r="63421" spans="7:7">
      <c r="G63421" s="220"/>
    </row>
    <row r="63422" spans="7:7">
      <c r="G63422" s="220"/>
    </row>
    <row r="63423" spans="7:7">
      <c r="G63423" s="220"/>
    </row>
    <row r="63424" spans="7:7">
      <c r="G63424" s="220"/>
    </row>
    <row r="63425" spans="7:7">
      <c r="G63425" s="220"/>
    </row>
    <row r="63426" spans="7:7">
      <c r="G63426" s="220"/>
    </row>
    <row r="63427" spans="7:7">
      <c r="G63427" s="220"/>
    </row>
    <row r="63428" spans="7:7">
      <c r="G63428" s="220"/>
    </row>
    <row r="63429" spans="7:7">
      <c r="G63429" s="220"/>
    </row>
    <row r="63430" spans="7:7">
      <c r="G63430" s="220"/>
    </row>
    <row r="63431" spans="7:7">
      <c r="G63431" s="220"/>
    </row>
    <row r="63432" spans="7:7">
      <c r="G63432" s="220"/>
    </row>
    <row r="63433" spans="7:7">
      <c r="G63433" s="220"/>
    </row>
    <row r="63434" spans="7:7">
      <c r="G63434" s="220"/>
    </row>
    <row r="63435" spans="7:7">
      <c r="G63435" s="220"/>
    </row>
    <row r="63436" spans="7:7">
      <c r="G63436" s="220"/>
    </row>
    <row r="63437" spans="7:7">
      <c r="G63437" s="220"/>
    </row>
    <row r="63438" spans="7:7">
      <c r="G63438" s="220"/>
    </row>
    <row r="63439" spans="7:7">
      <c r="G63439" s="220"/>
    </row>
    <row r="63440" spans="7:7">
      <c r="G63440" s="220"/>
    </row>
    <row r="63441" spans="7:7">
      <c r="G63441" s="220"/>
    </row>
    <row r="63442" spans="7:7">
      <c r="G63442" s="220"/>
    </row>
    <row r="63443" spans="7:7">
      <c r="G63443" s="220"/>
    </row>
    <row r="63444" spans="7:7">
      <c r="G63444" s="220"/>
    </row>
    <row r="63445" spans="7:7">
      <c r="G63445" s="220"/>
    </row>
    <row r="63446" spans="7:7">
      <c r="G63446" s="220"/>
    </row>
    <row r="63447" spans="7:7">
      <c r="G63447" s="220"/>
    </row>
    <row r="63448" spans="7:7">
      <c r="G63448" s="220"/>
    </row>
    <row r="63449" spans="7:7">
      <c r="G63449" s="220"/>
    </row>
    <row r="63450" spans="7:7">
      <c r="G63450" s="220"/>
    </row>
    <row r="63451" spans="7:7">
      <c r="G63451" s="220"/>
    </row>
    <row r="63452" spans="7:7">
      <c r="G63452" s="220"/>
    </row>
    <row r="63453" spans="7:7">
      <c r="G63453" s="220"/>
    </row>
    <row r="63454" spans="7:7">
      <c r="G63454" s="220"/>
    </row>
    <row r="63455" spans="7:7">
      <c r="G63455" s="220"/>
    </row>
    <row r="63456" spans="7:7">
      <c r="G63456" s="220"/>
    </row>
    <row r="63457" spans="7:7">
      <c r="G63457" s="220"/>
    </row>
    <row r="63458" spans="7:7">
      <c r="G63458" s="220"/>
    </row>
    <row r="63459" spans="7:7">
      <c r="G63459" s="220"/>
    </row>
    <row r="63460" spans="7:7">
      <c r="G63460" s="220"/>
    </row>
    <row r="63461" spans="7:7">
      <c r="G63461" s="220"/>
    </row>
    <row r="63462" spans="7:7">
      <c r="G63462" s="220"/>
    </row>
    <row r="63463" spans="7:7">
      <c r="G63463" s="220"/>
    </row>
    <row r="63464" spans="7:7">
      <c r="G63464" s="220"/>
    </row>
    <row r="63465" spans="7:7">
      <c r="G63465" s="220"/>
    </row>
    <row r="63466" spans="7:7">
      <c r="G63466" s="220"/>
    </row>
    <row r="63467" spans="7:7">
      <c r="G63467" s="220"/>
    </row>
    <row r="63468" spans="7:7">
      <c r="G63468" s="220"/>
    </row>
    <row r="63469" spans="7:7">
      <c r="G63469" s="220"/>
    </row>
    <row r="63470" spans="7:7">
      <c r="G63470" s="220"/>
    </row>
    <row r="63471" spans="7:7">
      <c r="G63471" s="220"/>
    </row>
    <row r="63472" spans="7:7">
      <c r="G63472" s="220"/>
    </row>
    <row r="63473" spans="7:7">
      <c r="G63473" s="220"/>
    </row>
    <row r="63474" spans="7:7">
      <c r="G63474" s="220"/>
    </row>
    <row r="63475" spans="7:7">
      <c r="G63475" s="220"/>
    </row>
    <row r="63476" spans="7:7">
      <c r="G63476" s="220"/>
    </row>
    <row r="63477" spans="7:7">
      <c r="G63477" s="220"/>
    </row>
    <row r="63478" spans="7:7">
      <c r="G63478" s="220"/>
    </row>
    <row r="63479" spans="7:7">
      <c r="G63479" s="220"/>
    </row>
    <row r="63480" spans="7:7">
      <c r="G63480" s="220"/>
    </row>
    <row r="63481" spans="7:7">
      <c r="G63481" s="220"/>
    </row>
    <row r="63482" spans="7:7">
      <c r="G63482" s="220"/>
    </row>
    <row r="63483" spans="7:7">
      <c r="G63483" s="220"/>
    </row>
    <row r="63484" spans="7:7">
      <c r="G63484" s="220"/>
    </row>
    <row r="63485" spans="7:7">
      <c r="G63485" s="220"/>
    </row>
    <row r="63486" spans="7:7">
      <c r="G63486" s="220"/>
    </row>
    <row r="63487" spans="7:7">
      <c r="G63487" s="220"/>
    </row>
    <row r="63488" spans="7:7">
      <c r="G63488" s="220"/>
    </row>
    <row r="63489" spans="7:7">
      <c r="G63489" s="220"/>
    </row>
    <row r="63490" spans="7:7">
      <c r="G63490" s="220"/>
    </row>
    <row r="63491" spans="7:7">
      <c r="G63491" s="220"/>
    </row>
    <row r="63492" spans="7:7">
      <c r="G63492" s="220"/>
    </row>
    <row r="63493" spans="7:7">
      <c r="G63493" s="220"/>
    </row>
    <row r="63494" spans="7:7">
      <c r="G63494" s="220"/>
    </row>
    <row r="63495" spans="7:7">
      <c r="G63495" s="220"/>
    </row>
    <row r="63496" spans="7:7">
      <c r="G63496" s="220"/>
    </row>
    <row r="63497" spans="7:7">
      <c r="G63497" s="220"/>
    </row>
    <row r="63498" spans="7:7">
      <c r="G63498" s="220"/>
    </row>
    <row r="63499" spans="7:7">
      <c r="G63499" s="220"/>
    </row>
    <row r="63500" spans="7:7">
      <c r="G63500" s="220"/>
    </row>
    <row r="63501" spans="7:7">
      <c r="G63501" s="220"/>
    </row>
    <row r="63502" spans="7:7">
      <c r="G63502" s="220"/>
    </row>
    <row r="63503" spans="7:7">
      <c r="G63503" s="220"/>
    </row>
    <row r="63504" spans="7:7">
      <c r="G63504" s="220"/>
    </row>
    <row r="63505" spans="7:7">
      <c r="G63505" s="220"/>
    </row>
    <row r="63506" spans="7:7">
      <c r="G63506" s="220"/>
    </row>
    <row r="63507" spans="7:7">
      <c r="G63507" s="220"/>
    </row>
    <row r="63508" spans="7:7">
      <c r="G63508" s="220"/>
    </row>
    <row r="63509" spans="7:7">
      <c r="G63509" s="220"/>
    </row>
    <row r="63510" spans="7:7">
      <c r="G63510" s="220"/>
    </row>
    <row r="63511" spans="7:7">
      <c r="G63511" s="220"/>
    </row>
    <row r="63512" spans="7:7">
      <c r="G63512" s="220"/>
    </row>
    <row r="63513" spans="7:7">
      <c r="G63513" s="220"/>
    </row>
    <row r="63514" spans="7:7">
      <c r="G63514" s="220"/>
    </row>
    <row r="63515" spans="7:7">
      <c r="G63515" s="220"/>
    </row>
    <row r="63516" spans="7:7">
      <c r="G63516" s="220"/>
    </row>
    <row r="63517" spans="7:7">
      <c r="G63517" s="220"/>
    </row>
    <row r="63518" spans="7:7">
      <c r="G63518" s="220"/>
    </row>
    <row r="63519" spans="7:7">
      <c r="G63519" s="220"/>
    </row>
    <row r="63520" spans="7:7">
      <c r="G63520" s="220"/>
    </row>
    <row r="63521" spans="7:7">
      <c r="G63521" s="220"/>
    </row>
    <row r="63522" spans="7:7">
      <c r="G63522" s="220"/>
    </row>
    <row r="63523" spans="7:7">
      <c r="G63523" s="220"/>
    </row>
    <row r="63524" spans="7:7">
      <c r="G63524" s="220"/>
    </row>
    <row r="63525" spans="7:7">
      <c r="G63525" s="220"/>
    </row>
    <row r="63526" spans="7:7">
      <c r="G63526" s="220"/>
    </row>
    <row r="63527" spans="7:7">
      <c r="G63527" s="220"/>
    </row>
    <row r="63528" spans="7:7">
      <c r="G63528" s="220"/>
    </row>
    <row r="63529" spans="7:7">
      <c r="G63529" s="220"/>
    </row>
    <row r="63530" spans="7:7">
      <c r="G63530" s="220"/>
    </row>
    <row r="63531" spans="7:7">
      <c r="G63531" s="220"/>
    </row>
    <row r="63532" spans="7:7">
      <c r="G63532" s="220"/>
    </row>
    <row r="63533" spans="7:7">
      <c r="G63533" s="220"/>
    </row>
    <row r="63534" spans="7:7">
      <c r="G63534" s="220"/>
    </row>
    <row r="63535" spans="7:7">
      <c r="G63535" s="220"/>
    </row>
    <row r="63536" spans="7:7">
      <c r="G63536" s="220"/>
    </row>
    <row r="63537" spans="7:7">
      <c r="G63537" s="220"/>
    </row>
    <row r="63538" spans="7:7">
      <c r="G63538" s="220"/>
    </row>
    <row r="63539" spans="7:7">
      <c r="G63539" s="220"/>
    </row>
    <row r="63540" spans="7:7">
      <c r="G63540" s="220"/>
    </row>
    <row r="63541" spans="7:7">
      <c r="G63541" s="220"/>
    </row>
    <row r="63542" spans="7:7">
      <c r="G63542" s="220"/>
    </row>
    <row r="63543" spans="7:7">
      <c r="G63543" s="220"/>
    </row>
    <row r="63544" spans="7:7">
      <c r="G63544" s="220"/>
    </row>
    <row r="63545" spans="7:7">
      <c r="G63545" s="220"/>
    </row>
    <row r="63546" spans="7:7">
      <c r="G63546" s="220"/>
    </row>
    <row r="63547" spans="7:7">
      <c r="G63547" s="220"/>
    </row>
    <row r="63548" spans="7:7">
      <c r="G63548" s="220"/>
    </row>
    <row r="63549" spans="7:7">
      <c r="G63549" s="220"/>
    </row>
    <row r="63550" spans="7:7">
      <c r="G63550" s="220"/>
    </row>
    <row r="63551" spans="7:7">
      <c r="G63551" s="220"/>
    </row>
    <row r="63552" spans="7:7">
      <c r="G63552" s="220"/>
    </row>
    <row r="63553" spans="7:7">
      <c r="G63553" s="220"/>
    </row>
    <row r="63554" spans="7:7">
      <c r="G63554" s="220"/>
    </row>
    <row r="63555" spans="7:7">
      <c r="G63555" s="220"/>
    </row>
    <row r="63556" spans="7:7">
      <c r="G63556" s="220"/>
    </row>
    <row r="63557" spans="7:7">
      <c r="G63557" s="220"/>
    </row>
    <row r="63558" spans="7:7">
      <c r="G63558" s="220"/>
    </row>
    <row r="63559" spans="7:7">
      <c r="G63559" s="220"/>
    </row>
    <row r="63560" spans="7:7">
      <c r="G63560" s="220"/>
    </row>
    <row r="63561" spans="7:7">
      <c r="G63561" s="220"/>
    </row>
    <row r="63562" spans="7:7">
      <c r="G63562" s="220"/>
    </row>
    <row r="63563" spans="7:7">
      <c r="G63563" s="220"/>
    </row>
    <row r="63564" spans="7:7">
      <c r="G63564" s="220"/>
    </row>
    <row r="63565" spans="7:7">
      <c r="G63565" s="220"/>
    </row>
    <row r="63566" spans="7:7">
      <c r="G63566" s="220"/>
    </row>
    <row r="63567" spans="7:7">
      <c r="G63567" s="220"/>
    </row>
    <row r="63568" spans="7:7">
      <c r="G63568" s="220"/>
    </row>
    <row r="63569" spans="7:7">
      <c r="G63569" s="220"/>
    </row>
    <row r="63570" spans="7:7">
      <c r="G63570" s="220"/>
    </row>
    <row r="63571" spans="7:7">
      <c r="G63571" s="220"/>
    </row>
    <row r="63572" spans="7:7">
      <c r="G63572" s="220"/>
    </row>
    <row r="63573" spans="7:7">
      <c r="G63573" s="220"/>
    </row>
    <row r="63574" spans="7:7">
      <c r="G63574" s="220"/>
    </row>
    <row r="63575" spans="7:7">
      <c r="G63575" s="220"/>
    </row>
    <row r="63576" spans="7:7">
      <c r="G63576" s="220"/>
    </row>
    <row r="63577" spans="7:7">
      <c r="G63577" s="220"/>
    </row>
    <row r="63578" spans="7:7">
      <c r="G63578" s="220"/>
    </row>
    <row r="63579" spans="7:7">
      <c r="G63579" s="220"/>
    </row>
    <row r="63580" spans="7:7">
      <c r="G63580" s="220"/>
    </row>
    <row r="63581" spans="7:7">
      <c r="G63581" s="220"/>
    </row>
    <row r="63582" spans="7:7">
      <c r="G63582" s="220"/>
    </row>
    <row r="63583" spans="7:7">
      <c r="G63583" s="220"/>
    </row>
    <row r="63584" spans="7:7">
      <c r="G63584" s="220"/>
    </row>
    <row r="63585" spans="7:7">
      <c r="G63585" s="220"/>
    </row>
    <row r="63586" spans="7:7">
      <c r="G63586" s="220"/>
    </row>
    <row r="63587" spans="7:7">
      <c r="G63587" s="220"/>
    </row>
    <row r="63588" spans="7:7">
      <c r="G63588" s="220"/>
    </row>
    <row r="63589" spans="7:7">
      <c r="G63589" s="220"/>
    </row>
    <row r="63590" spans="7:7">
      <c r="G63590" s="220"/>
    </row>
    <row r="63591" spans="7:7">
      <c r="G63591" s="220"/>
    </row>
    <row r="63592" spans="7:7">
      <c r="G63592" s="220"/>
    </row>
    <row r="63593" spans="7:7">
      <c r="G63593" s="220"/>
    </row>
    <row r="63594" spans="7:7">
      <c r="G63594" s="220"/>
    </row>
    <row r="63595" spans="7:7">
      <c r="G63595" s="220"/>
    </row>
    <row r="63596" spans="7:7">
      <c r="G63596" s="220"/>
    </row>
    <row r="63597" spans="7:7">
      <c r="G63597" s="220"/>
    </row>
    <row r="63598" spans="7:7">
      <c r="G63598" s="220"/>
    </row>
    <row r="63599" spans="7:7">
      <c r="G63599" s="220"/>
    </row>
    <row r="63600" spans="7:7">
      <c r="G63600" s="220"/>
    </row>
    <row r="63601" spans="7:7">
      <c r="G63601" s="220"/>
    </row>
    <row r="63602" spans="7:7">
      <c r="G63602" s="220"/>
    </row>
    <row r="63603" spans="7:7">
      <c r="G63603" s="220"/>
    </row>
    <row r="63604" spans="7:7">
      <c r="G63604" s="220"/>
    </row>
    <row r="63605" spans="7:7">
      <c r="G63605" s="220"/>
    </row>
    <row r="63606" spans="7:7">
      <c r="G63606" s="220"/>
    </row>
    <row r="63607" spans="7:7">
      <c r="G63607" s="220"/>
    </row>
    <row r="63608" spans="7:7">
      <c r="G63608" s="220"/>
    </row>
    <row r="63609" spans="7:7">
      <c r="G63609" s="220"/>
    </row>
    <row r="63610" spans="7:7">
      <c r="G63610" s="220"/>
    </row>
    <row r="63611" spans="7:7">
      <c r="G63611" s="220"/>
    </row>
    <row r="63612" spans="7:7">
      <c r="G63612" s="220"/>
    </row>
    <row r="63613" spans="7:7">
      <c r="G63613" s="220"/>
    </row>
    <row r="63614" spans="7:7">
      <c r="G63614" s="220"/>
    </row>
    <row r="63615" spans="7:7">
      <c r="G63615" s="220"/>
    </row>
    <row r="63616" spans="7:7">
      <c r="G63616" s="220"/>
    </row>
    <row r="63617" spans="7:7">
      <c r="G63617" s="220"/>
    </row>
    <row r="63618" spans="7:7">
      <c r="G63618" s="220"/>
    </row>
    <row r="63619" spans="7:7">
      <c r="G63619" s="220"/>
    </row>
    <row r="63620" spans="7:7">
      <c r="G63620" s="220"/>
    </row>
    <row r="63621" spans="7:7">
      <c r="G63621" s="220"/>
    </row>
    <row r="63622" spans="7:7">
      <c r="G63622" s="220"/>
    </row>
    <row r="63623" spans="7:7">
      <c r="G63623" s="220"/>
    </row>
    <row r="63624" spans="7:7">
      <c r="G63624" s="220"/>
    </row>
    <row r="63625" spans="7:7">
      <c r="G63625" s="220"/>
    </row>
    <row r="63626" spans="7:7">
      <c r="G63626" s="220"/>
    </row>
    <row r="63627" spans="7:7">
      <c r="G63627" s="220"/>
    </row>
    <row r="63628" spans="7:7">
      <c r="G63628" s="220"/>
    </row>
    <row r="63629" spans="7:7">
      <c r="G63629" s="220"/>
    </row>
    <row r="63630" spans="7:7">
      <c r="G63630" s="220"/>
    </row>
    <row r="63631" spans="7:7">
      <c r="G63631" s="220"/>
    </row>
    <row r="63632" spans="7:7">
      <c r="G63632" s="220"/>
    </row>
    <row r="63633" spans="7:7">
      <c r="G63633" s="220"/>
    </row>
    <row r="63634" spans="7:7">
      <c r="G63634" s="220"/>
    </row>
    <row r="63635" spans="7:7">
      <c r="G63635" s="220"/>
    </row>
    <row r="63636" spans="7:7">
      <c r="G63636" s="220"/>
    </row>
    <row r="63637" spans="7:7">
      <c r="G63637" s="220"/>
    </row>
    <row r="63638" spans="7:7">
      <c r="G63638" s="220"/>
    </row>
    <row r="63639" spans="7:7">
      <c r="G63639" s="220"/>
    </row>
    <row r="63640" spans="7:7">
      <c r="G63640" s="220"/>
    </row>
    <row r="63641" spans="7:7">
      <c r="G63641" s="220"/>
    </row>
    <row r="63642" spans="7:7">
      <c r="G63642" s="220"/>
    </row>
    <row r="63643" spans="7:7">
      <c r="G63643" s="220"/>
    </row>
    <row r="63644" spans="7:7">
      <c r="G63644" s="220"/>
    </row>
    <row r="63645" spans="7:7">
      <c r="G63645" s="220"/>
    </row>
    <row r="63646" spans="7:7">
      <c r="G63646" s="220"/>
    </row>
    <row r="63647" spans="7:7">
      <c r="G63647" s="220"/>
    </row>
    <row r="63648" spans="7:7">
      <c r="G63648" s="220"/>
    </row>
    <row r="63649" spans="7:7">
      <c r="G63649" s="220"/>
    </row>
    <row r="63650" spans="7:7">
      <c r="G63650" s="220"/>
    </row>
    <row r="63651" spans="7:7">
      <c r="G63651" s="220"/>
    </row>
    <row r="63652" spans="7:7">
      <c r="G63652" s="220"/>
    </row>
    <row r="63653" spans="7:7">
      <c r="G63653" s="220"/>
    </row>
    <row r="63654" spans="7:7">
      <c r="G63654" s="220"/>
    </row>
    <row r="63655" spans="7:7">
      <c r="G63655" s="220"/>
    </row>
    <row r="63656" spans="7:7">
      <c r="G63656" s="220"/>
    </row>
    <row r="63657" spans="7:7">
      <c r="G63657" s="220"/>
    </row>
    <row r="63658" spans="7:7">
      <c r="G63658" s="220"/>
    </row>
    <row r="63659" spans="7:7">
      <c r="G63659" s="220"/>
    </row>
    <row r="63660" spans="7:7">
      <c r="G63660" s="220"/>
    </row>
    <row r="63661" spans="7:7">
      <c r="G63661" s="220"/>
    </row>
    <row r="63662" spans="7:7">
      <c r="G63662" s="220"/>
    </row>
    <row r="63663" spans="7:7">
      <c r="G63663" s="220"/>
    </row>
    <row r="63664" spans="7:7">
      <c r="G63664" s="220"/>
    </row>
    <row r="63665" spans="7:7">
      <c r="G63665" s="220"/>
    </row>
    <row r="63666" spans="7:7">
      <c r="G63666" s="220"/>
    </row>
    <row r="63667" spans="7:7">
      <c r="G63667" s="220"/>
    </row>
    <row r="63668" spans="7:7">
      <c r="G63668" s="220"/>
    </row>
    <row r="63669" spans="7:7">
      <c r="G63669" s="220"/>
    </row>
    <row r="63670" spans="7:7">
      <c r="G63670" s="220"/>
    </row>
    <row r="63671" spans="7:7">
      <c r="G63671" s="220"/>
    </row>
    <row r="63672" spans="7:7">
      <c r="G63672" s="220"/>
    </row>
    <row r="63673" spans="7:7">
      <c r="G63673" s="220"/>
    </row>
    <row r="63674" spans="7:7">
      <c r="G63674" s="220"/>
    </row>
    <row r="63675" spans="7:7">
      <c r="G63675" s="220"/>
    </row>
    <row r="63676" spans="7:7">
      <c r="G63676" s="220"/>
    </row>
    <row r="63677" spans="7:7">
      <c r="G63677" s="220"/>
    </row>
    <row r="63678" spans="7:7">
      <c r="G63678" s="220"/>
    </row>
    <row r="63679" spans="7:7">
      <c r="G63679" s="220"/>
    </row>
    <row r="63680" spans="7:7">
      <c r="G63680" s="220"/>
    </row>
    <row r="63681" spans="7:7">
      <c r="G63681" s="220"/>
    </row>
    <row r="63682" spans="7:7">
      <c r="G63682" s="220"/>
    </row>
    <row r="63683" spans="7:7">
      <c r="G63683" s="220"/>
    </row>
    <row r="63684" spans="7:7">
      <c r="G63684" s="220"/>
    </row>
    <row r="63685" spans="7:7">
      <c r="G63685" s="220"/>
    </row>
    <row r="63686" spans="7:7">
      <c r="G63686" s="220"/>
    </row>
    <row r="63687" spans="7:7">
      <c r="G63687" s="220"/>
    </row>
    <row r="63688" spans="7:7">
      <c r="G63688" s="220"/>
    </row>
    <row r="63689" spans="7:7">
      <c r="G63689" s="220"/>
    </row>
    <row r="63690" spans="7:7">
      <c r="G63690" s="220"/>
    </row>
    <row r="63691" spans="7:7">
      <c r="G63691" s="220"/>
    </row>
    <row r="63692" spans="7:7">
      <c r="G63692" s="220"/>
    </row>
    <row r="63693" spans="7:7">
      <c r="G63693" s="220"/>
    </row>
    <row r="63694" spans="7:7">
      <c r="G63694" s="220"/>
    </row>
    <row r="63695" spans="7:7">
      <c r="G63695" s="220"/>
    </row>
    <row r="63696" spans="7:7">
      <c r="G63696" s="220"/>
    </row>
    <row r="63697" spans="7:7">
      <c r="G63697" s="220"/>
    </row>
    <row r="63698" spans="7:7">
      <c r="G63698" s="220"/>
    </row>
    <row r="63699" spans="7:7">
      <c r="G63699" s="220"/>
    </row>
    <row r="63700" spans="7:7">
      <c r="G63700" s="220"/>
    </row>
    <row r="63701" spans="7:7">
      <c r="G63701" s="220"/>
    </row>
    <row r="63702" spans="7:7">
      <c r="G63702" s="220"/>
    </row>
    <row r="63703" spans="7:7">
      <c r="G63703" s="220"/>
    </row>
    <row r="63704" spans="7:7">
      <c r="G63704" s="220"/>
    </row>
    <row r="63705" spans="7:7">
      <c r="G63705" s="220"/>
    </row>
    <row r="63706" spans="7:7">
      <c r="G63706" s="220"/>
    </row>
    <row r="63707" spans="7:7">
      <c r="G63707" s="220"/>
    </row>
    <row r="63708" spans="7:7">
      <c r="G63708" s="220"/>
    </row>
    <row r="63709" spans="7:7">
      <c r="G63709" s="220"/>
    </row>
    <row r="63710" spans="7:7">
      <c r="G63710" s="220"/>
    </row>
    <row r="63711" spans="7:7">
      <c r="G63711" s="220"/>
    </row>
    <row r="63712" spans="7:7">
      <c r="G63712" s="220"/>
    </row>
    <row r="63713" spans="7:7">
      <c r="G63713" s="220"/>
    </row>
    <row r="63714" spans="7:7">
      <c r="G63714" s="220"/>
    </row>
    <row r="63715" spans="7:7">
      <c r="G63715" s="220"/>
    </row>
    <row r="63716" spans="7:7">
      <c r="G63716" s="220"/>
    </row>
    <row r="63717" spans="7:7">
      <c r="G63717" s="220"/>
    </row>
    <row r="63718" spans="7:7">
      <c r="G63718" s="220"/>
    </row>
    <row r="63719" spans="7:7">
      <c r="G63719" s="220"/>
    </row>
    <row r="63720" spans="7:7">
      <c r="G63720" s="220"/>
    </row>
    <row r="63721" spans="7:7">
      <c r="G63721" s="220"/>
    </row>
    <row r="63722" spans="7:7">
      <c r="G63722" s="220"/>
    </row>
    <row r="63723" spans="7:7">
      <c r="G63723" s="220"/>
    </row>
    <row r="63724" spans="7:7">
      <c r="G63724" s="220"/>
    </row>
    <row r="63725" spans="7:7">
      <c r="G63725" s="220"/>
    </row>
    <row r="63726" spans="7:7">
      <c r="G63726" s="220"/>
    </row>
    <row r="63727" spans="7:7">
      <c r="G63727" s="220"/>
    </row>
    <row r="63728" spans="7:7">
      <c r="G63728" s="220"/>
    </row>
    <row r="63729" spans="7:7">
      <c r="G63729" s="220"/>
    </row>
    <row r="63730" spans="7:7">
      <c r="G63730" s="220"/>
    </row>
    <row r="63731" spans="7:7">
      <c r="G63731" s="220"/>
    </row>
    <row r="63732" spans="7:7">
      <c r="G63732" s="220"/>
    </row>
    <row r="63733" spans="7:7">
      <c r="G63733" s="220"/>
    </row>
    <row r="63734" spans="7:7">
      <c r="G63734" s="220"/>
    </row>
    <row r="63735" spans="7:7">
      <c r="G63735" s="220"/>
    </row>
    <row r="63736" spans="7:7">
      <c r="G63736" s="220"/>
    </row>
    <row r="63737" spans="7:7">
      <c r="G63737" s="220"/>
    </row>
    <row r="63738" spans="7:7">
      <c r="G63738" s="220"/>
    </row>
    <row r="63739" spans="7:7">
      <c r="G63739" s="220"/>
    </row>
    <row r="63740" spans="7:7">
      <c r="G63740" s="220"/>
    </row>
    <row r="63741" spans="7:7">
      <c r="G63741" s="220"/>
    </row>
    <row r="63742" spans="7:7">
      <c r="G63742" s="220"/>
    </row>
    <row r="63743" spans="7:7">
      <c r="G63743" s="220"/>
    </row>
    <row r="63744" spans="7:7">
      <c r="G63744" s="220"/>
    </row>
    <row r="63745" spans="7:7">
      <c r="G63745" s="220"/>
    </row>
    <row r="63746" spans="7:7">
      <c r="G63746" s="220"/>
    </row>
    <row r="63747" spans="7:7">
      <c r="G63747" s="220"/>
    </row>
    <row r="63748" spans="7:7">
      <c r="G63748" s="220"/>
    </row>
    <row r="63749" spans="7:7">
      <c r="G63749" s="220"/>
    </row>
    <row r="63750" spans="7:7">
      <c r="G63750" s="220"/>
    </row>
    <row r="63751" spans="7:7">
      <c r="G63751" s="220"/>
    </row>
    <row r="63752" spans="7:7">
      <c r="G63752" s="220"/>
    </row>
    <row r="63753" spans="7:7">
      <c r="G63753" s="220"/>
    </row>
    <row r="63754" spans="7:7">
      <c r="G63754" s="220"/>
    </row>
    <row r="63755" spans="7:7">
      <c r="G63755" s="220"/>
    </row>
    <row r="63756" spans="7:7">
      <c r="G63756" s="220"/>
    </row>
    <row r="63757" spans="7:7">
      <c r="G63757" s="220"/>
    </row>
    <row r="63758" spans="7:7">
      <c r="G63758" s="220"/>
    </row>
    <row r="63759" spans="7:7">
      <c r="G63759" s="220"/>
    </row>
    <row r="63760" spans="7:7">
      <c r="G63760" s="220"/>
    </row>
    <row r="63761" spans="7:7">
      <c r="G63761" s="220"/>
    </row>
    <row r="63762" spans="7:7">
      <c r="G63762" s="220"/>
    </row>
    <row r="63763" spans="7:7">
      <c r="G63763" s="220"/>
    </row>
    <row r="63764" spans="7:7">
      <c r="G63764" s="220"/>
    </row>
    <row r="63765" spans="7:7">
      <c r="G63765" s="220"/>
    </row>
    <row r="63766" spans="7:7">
      <c r="G63766" s="220"/>
    </row>
    <row r="63767" spans="7:7">
      <c r="G63767" s="220"/>
    </row>
    <row r="63768" spans="7:7">
      <c r="G63768" s="220"/>
    </row>
    <row r="63769" spans="7:7">
      <c r="G63769" s="220"/>
    </row>
    <row r="63770" spans="7:7">
      <c r="G63770" s="220"/>
    </row>
    <row r="63771" spans="7:7">
      <c r="G63771" s="220"/>
    </row>
    <row r="63772" spans="7:7">
      <c r="G63772" s="220"/>
    </row>
    <row r="63773" spans="7:7">
      <c r="G63773" s="220"/>
    </row>
    <row r="63774" spans="7:7">
      <c r="G63774" s="220"/>
    </row>
    <row r="63775" spans="7:7">
      <c r="G63775" s="220"/>
    </row>
    <row r="63776" spans="7:7">
      <c r="G63776" s="220"/>
    </row>
    <row r="63777" spans="7:7">
      <c r="G63777" s="220"/>
    </row>
    <row r="63778" spans="7:7">
      <c r="G63778" s="220"/>
    </row>
    <row r="63779" spans="7:7">
      <c r="G63779" s="220"/>
    </row>
    <row r="63780" spans="7:7">
      <c r="G63780" s="220"/>
    </row>
    <row r="63781" spans="7:7">
      <c r="G63781" s="220"/>
    </row>
    <row r="63782" spans="7:7">
      <c r="G63782" s="220"/>
    </row>
    <row r="63783" spans="7:7">
      <c r="G63783" s="220"/>
    </row>
    <row r="63784" spans="7:7">
      <c r="G63784" s="220"/>
    </row>
    <row r="63785" spans="7:7">
      <c r="G63785" s="220"/>
    </row>
    <row r="63786" spans="7:7">
      <c r="G63786" s="220"/>
    </row>
    <row r="63787" spans="7:7">
      <c r="G63787" s="220"/>
    </row>
    <row r="63788" spans="7:7">
      <c r="G63788" s="220"/>
    </row>
    <row r="63789" spans="7:7">
      <c r="G63789" s="220"/>
    </row>
    <row r="63790" spans="7:7">
      <c r="G63790" s="220"/>
    </row>
    <row r="63791" spans="7:7">
      <c r="G63791" s="220"/>
    </row>
    <row r="63792" spans="7:7">
      <c r="G63792" s="220"/>
    </row>
    <row r="63793" spans="7:7">
      <c r="G63793" s="220"/>
    </row>
    <row r="63794" spans="7:7">
      <c r="G63794" s="220"/>
    </row>
    <row r="63795" spans="7:7">
      <c r="G63795" s="220"/>
    </row>
    <row r="63796" spans="7:7">
      <c r="G63796" s="220"/>
    </row>
    <row r="63797" spans="7:7">
      <c r="G63797" s="220"/>
    </row>
    <row r="63798" spans="7:7">
      <c r="G63798" s="220"/>
    </row>
    <row r="63799" spans="7:7">
      <c r="G63799" s="220"/>
    </row>
    <row r="63800" spans="7:7">
      <c r="G63800" s="220"/>
    </row>
    <row r="63801" spans="7:7">
      <c r="G63801" s="220"/>
    </row>
    <row r="63802" spans="7:7">
      <c r="G63802" s="220"/>
    </row>
    <row r="63803" spans="7:7">
      <c r="G63803" s="220"/>
    </row>
    <row r="63804" spans="7:7">
      <c r="G63804" s="220"/>
    </row>
    <row r="63805" spans="7:7">
      <c r="G63805" s="220"/>
    </row>
    <row r="63806" spans="7:7">
      <c r="G63806" s="220"/>
    </row>
    <row r="63807" spans="7:7">
      <c r="G63807" s="220"/>
    </row>
    <row r="63808" spans="7:7">
      <c r="G63808" s="220"/>
    </row>
    <row r="63809" spans="7:7">
      <c r="G63809" s="220"/>
    </row>
    <row r="63810" spans="7:7">
      <c r="G63810" s="220"/>
    </row>
    <row r="63811" spans="7:7">
      <c r="G63811" s="220"/>
    </row>
    <row r="63812" spans="7:7">
      <c r="G63812" s="220"/>
    </row>
    <row r="63813" spans="7:7">
      <c r="G63813" s="220"/>
    </row>
    <row r="63814" spans="7:7">
      <c r="G63814" s="220"/>
    </row>
    <row r="63815" spans="7:7">
      <c r="G63815" s="220"/>
    </row>
    <row r="63816" spans="7:7">
      <c r="G63816" s="220"/>
    </row>
    <row r="63817" spans="7:7">
      <c r="G63817" s="220"/>
    </row>
    <row r="63818" spans="7:7">
      <c r="G63818" s="220"/>
    </row>
    <row r="63819" spans="7:7">
      <c r="G63819" s="220"/>
    </row>
    <row r="63820" spans="7:7">
      <c r="G63820" s="220"/>
    </row>
    <row r="63821" spans="7:7">
      <c r="G63821" s="220"/>
    </row>
    <row r="63822" spans="7:7">
      <c r="G63822" s="220"/>
    </row>
    <row r="63823" spans="7:7">
      <c r="G63823" s="220"/>
    </row>
    <row r="63824" spans="7:7">
      <c r="G63824" s="220"/>
    </row>
    <row r="63825" spans="7:7">
      <c r="G63825" s="220"/>
    </row>
    <row r="63826" spans="7:7">
      <c r="G63826" s="220"/>
    </row>
    <row r="63827" spans="7:7">
      <c r="G63827" s="220"/>
    </row>
    <row r="63828" spans="7:7">
      <c r="G63828" s="220"/>
    </row>
    <row r="63829" spans="7:7">
      <c r="G63829" s="220"/>
    </row>
    <row r="63830" spans="7:7">
      <c r="G63830" s="220"/>
    </row>
    <row r="63831" spans="7:7">
      <c r="G63831" s="220"/>
    </row>
    <row r="63832" spans="7:7">
      <c r="G63832" s="220"/>
    </row>
    <row r="63833" spans="7:7">
      <c r="G63833" s="220"/>
    </row>
    <row r="63834" spans="7:7">
      <c r="G63834" s="220"/>
    </row>
    <row r="63835" spans="7:7">
      <c r="G63835" s="220"/>
    </row>
    <row r="63836" spans="7:7">
      <c r="G63836" s="220"/>
    </row>
    <row r="63837" spans="7:7">
      <c r="G63837" s="220"/>
    </row>
    <row r="63838" spans="7:7">
      <c r="G63838" s="220"/>
    </row>
    <row r="63839" spans="7:7">
      <c r="G63839" s="220"/>
    </row>
    <row r="63840" spans="7:7">
      <c r="G63840" s="220"/>
    </row>
    <row r="63841" spans="7:7">
      <c r="G63841" s="220"/>
    </row>
    <row r="63842" spans="7:7">
      <c r="G63842" s="220"/>
    </row>
    <row r="63843" spans="7:7">
      <c r="G63843" s="220"/>
    </row>
    <row r="63844" spans="7:7">
      <c r="G63844" s="220"/>
    </row>
    <row r="63845" spans="7:7">
      <c r="G63845" s="220"/>
    </row>
    <row r="63846" spans="7:7">
      <c r="G63846" s="220"/>
    </row>
    <row r="63847" spans="7:7">
      <c r="G63847" s="220"/>
    </row>
    <row r="63848" spans="7:7">
      <c r="G63848" s="220"/>
    </row>
    <row r="63849" spans="7:7">
      <c r="G63849" s="220"/>
    </row>
    <row r="63850" spans="7:7">
      <c r="G63850" s="220"/>
    </row>
    <row r="63851" spans="7:7">
      <c r="G63851" s="220"/>
    </row>
    <row r="63852" spans="7:7">
      <c r="G63852" s="220"/>
    </row>
    <row r="63853" spans="7:7">
      <c r="G63853" s="220"/>
    </row>
    <row r="63854" spans="7:7">
      <c r="G63854" s="220"/>
    </row>
    <row r="63855" spans="7:7">
      <c r="G63855" s="220"/>
    </row>
    <row r="63856" spans="7:7">
      <c r="G63856" s="220"/>
    </row>
    <row r="63857" spans="7:7">
      <c r="G63857" s="220"/>
    </row>
    <row r="63858" spans="7:7">
      <c r="G63858" s="220"/>
    </row>
    <row r="63859" spans="7:7">
      <c r="G63859" s="220"/>
    </row>
    <row r="63860" spans="7:7">
      <c r="G63860" s="220"/>
    </row>
    <row r="63861" spans="7:7">
      <c r="G63861" s="220"/>
    </row>
    <row r="63862" spans="7:7">
      <c r="G63862" s="220"/>
    </row>
    <row r="63863" spans="7:7">
      <c r="G63863" s="220"/>
    </row>
    <row r="63864" spans="7:7">
      <c r="G63864" s="220"/>
    </row>
    <row r="63865" spans="7:7">
      <c r="G63865" s="220"/>
    </row>
    <row r="63866" spans="7:7">
      <c r="G63866" s="220"/>
    </row>
    <row r="63867" spans="7:7">
      <c r="G63867" s="220"/>
    </row>
    <row r="63868" spans="7:7">
      <c r="G63868" s="220"/>
    </row>
    <row r="63869" spans="7:7">
      <c r="G63869" s="220"/>
    </row>
    <row r="63870" spans="7:7">
      <c r="G63870" s="220"/>
    </row>
    <row r="63871" spans="7:7">
      <c r="G63871" s="220"/>
    </row>
    <row r="63872" spans="7:7">
      <c r="G63872" s="220"/>
    </row>
    <row r="63873" spans="7:7">
      <c r="G63873" s="220"/>
    </row>
    <row r="63874" spans="7:7">
      <c r="G63874" s="220"/>
    </row>
    <row r="63875" spans="7:7">
      <c r="G63875" s="220"/>
    </row>
    <row r="63876" spans="7:7">
      <c r="G63876" s="220"/>
    </row>
    <row r="63877" spans="7:7">
      <c r="G63877" s="220"/>
    </row>
    <row r="63878" spans="7:7">
      <c r="G63878" s="220"/>
    </row>
    <row r="63879" spans="7:7">
      <c r="G63879" s="220"/>
    </row>
    <row r="63880" spans="7:7">
      <c r="G63880" s="220"/>
    </row>
    <row r="63881" spans="7:7">
      <c r="G63881" s="220"/>
    </row>
    <row r="63882" spans="7:7">
      <c r="G63882" s="220"/>
    </row>
    <row r="63883" spans="7:7">
      <c r="G63883" s="220"/>
    </row>
    <row r="63884" spans="7:7">
      <c r="G63884" s="220"/>
    </row>
    <row r="63885" spans="7:7">
      <c r="G63885" s="220"/>
    </row>
    <row r="63886" spans="7:7">
      <c r="G63886" s="220"/>
    </row>
    <row r="63887" spans="7:7">
      <c r="G63887" s="220"/>
    </row>
    <row r="63888" spans="7:7">
      <c r="G63888" s="220"/>
    </row>
    <row r="63889" spans="7:7">
      <c r="G63889" s="220"/>
    </row>
    <row r="63890" spans="7:7">
      <c r="G63890" s="220"/>
    </row>
    <row r="63891" spans="7:7">
      <c r="G63891" s="220"/>
    </row>
    <row r="63892" spans="7:7">
      <c r="G63892" s="220"/>
    </row>
    <row r="63893" spans="7:7">
      <c r="G63893" s="220"/>
    </row>
    <row r="63894" spans="7:7">
      <c r="G63894" s="220"/>
    </row>
    <row r="63895" spans="7:7">
      <c r="G63895" s="220"/>
    </row>
    <row r="63896" spans="7:7">
      <c r="G63896" s="220"/>
    </row>
    <row r="63897" spans="7:7">
      <c r="G63897" s="220"/>
    </row>
    <row r="63898" spans="7:7">
      <c r="G63898" s="220"/>
    </row>
    <row r="63899" spans="7:7">
      <c r="G63899" s="220"/>
    </row>
    <row r="63900" spans="7:7">
      <c r="G63900" s="220"/>
    </row>
    <row r="63901" spans="7:7">
      <c r="G63901" s="220"/>
    </row>
    <row r="63902" spans="7:7">
      <c r="G63902" s="220"/>
    </row>
    <row r="63903" spans="7:7">
      <c r="G63903" s="220"/>
    </row>
    <row r="63904" spans="7:7">
      <c r="G63904" s="220"/>
    </row>
    <row r="63905" spans="7:7">
      <c r="G63905" s="220"/>
    </row>
    <row r="63906" spans="7:7">
      <c r="G63906" s="220"/>
    </row>
    <row r="63907" spans="7:7">
      <c r="G63907" s="220"/>
    </row>
    <row r="63908" spans="7:7">
      <c r="G63908" s="220"/>
    </row>
    <row r="63909" spans="7:7">
      <c r="G63909" s="220"/>
    </row>
    <row r="63910" spans="7:7">
      <c r="G63910" s="220"/>
    </row>
    <row r="63911" spans="7:7">
      <c r="G63911" s="220"/>
    </row>
    <row r="63912" spans="7:7">
      <c r="G63912" s="220"/>
    </row>
    <row r="63913" spans="7:7">
      <c r="G63913" s="220"/>
    </row>
    <row r="63914" spans="7:7">
      <c r="G63914" s="220"/>
    </row>
    <row r="63915" spans="7:7">
      <c r="G63915" s="220"/>
    </row>
    <row r="63916" spans="7:7">
      <c r="G63916" s="220"/>
    </row>
    <row r="63917" spans="7:7">
      <c r="G63917" s="220"/>
    </row>
    <row r="63918" spans="7:7">
      <c r="G63918" s="220"/>
    </row>
    <row r="63919" spans="7:7">
      <c r="G63919" s="220"/>
    </row>
    <row r="63920" spans="7:7">
      <c r="G63920" s="220"/>
    </row>
    <row r="63921" spans="7:7">
      <c r="G63921" s="220"/>
    </row>
    <row r="63922" spans="7:7">
      <c r="G63922" s="220"/>
    </row>
    <row r="63923" spans="7:7">
      <c r="G63923" s="220"/>
    </row>
    <row r="63924" spans="7:7">
      <c r="G63924" s="220"/>
    </row>
    <row r="63925" spans="7:7">
      <c r="G63925" s="220"/>
    </row>
    <row r="63926" spans="7:7">
      <c r="G63926" s="220"/>
    </row>
    <row r="63927" spans="7:7">
      <c r="G63927" s="220"/>
    </row>
    <row r="63928" spans="7:7">
      <c r="G63928" s="220"/>
    </row>
    <row r="63929" spans="7:7">
      <c r="G63929" s="220"/>
    </row>
    <row r="63930" spans="7:7">
      <c r="G63930" s="220"/>
    </row>
    <row r="63931" spans="7:7">
      <c r="G63931" s="220"/>
    </row>
    <row r="63932" spans="7:7">
      <c r="G63932" s="220"/>
    </row>
    <row r="63933" spans="7:7">
      <c r="G63933" s="220"/>
    </row>
    <row r="63934" spans="7:7">
      <c r="G63934" s="220"/>
    </row>
    <row r="63935" spans="7:7">
      <c r="G63935" s="220"/>
    </row>
    <row r="63936" spans="7:7">
      <c r="G63936" s="220"/>
    </row>
    <row r="63937" spans="7:7">
      <c r="G63937" s="220"/>
    </row>
    <row r="63938" spans="7:7">
      <c r="G63938" s="220"/>
    </row>
    <row r="63939" spans="7:7">
      <c r="G63939" s="220"/>
    </row>
    <row r="63940" spans="7:7">
      <c r="G63940" s="220"/>
    </row>
    <row r="63941" spans="7:7">
      <c r="G63941" s="220"/>
    </row>
    <row r="63942" spans="7:7">
      <c r="G63942" s="220"/>
    </row>
    <row r="63943" spans="7:7">
      <c r="G63943" s="220"/>
    </row>
    <row r="63944" spans="7:7">
      <c r="G63944" s="220"/>
    </row>
    <row r="63945" spans="7:7">
      <c r="G63945" s="220"/>
    </row>
    <row r="63946" spans="7:7">
      <c r="G63946" s="220"/>
    </row>
    <row r="63947" spans="7:7">
      <c r="G63947" s="220"/>
    </row>
    <row r="63948" spans="7:7">
      <c r="G63948" s="220"/>
    </row>
    <row r="63949" spans="7:7">
      <c r="G63949" s="220"/>
    </row>
    <row r="63950" spans="7:7">
      <c r="G63950" s="220"/>
    </row>
    <row r="63951" spans="7:7">
      <c r="G63951" s="220"/>
    </row>
    <row r="63952" spans="7:7">
      <c r="G63952" s="220"/>
    </row>
    <row r="63953" spans="7:7">
      <c r="G63953" s="220"/>
    </row>
    <row r="63954" spans="7:7">
      <c r="G63954" s="220"/>
    </row>
    <row r="63955" spans="7:7">
      <c r="G63955" s="220"/>
    </row>
    <row r="63956" spans="7:7">
      <c r="G63956" s="220"/>
    </row>
    <row r="63957" spans="7:7">
      <c r="G63957" s="220"/>
    </row>
    <row r="63958" spans="7:7">
      <c r="G63958" s="220"/>
    </row>
    <row r="63959" spans="7:7">
      <c r="G63959" s="220"/>
    </row>
    <row r="63960" spans="7:7">
      <c r="G63960" s="220"/>
    </row>
    <row r="63961" spans="7:7">
      <c r="G63961" s="220"/>
    </row>
    <row r="63962" spans="7:7">
      <c r="G63962" s="220"/>
    </row>
    <row r="63963" spans="7:7">
      <c r="G63963" s="220"/>
    </row>
    <row r="63964" spans="7:7">
      <c r="G63964" s="220"/>
    </row>
    <row r="63965" spans="7:7">
      <c r="G63965" s="220"/>
    </row>
    <row r="63966" spans="7:7">
      <c r="G63966" s="220"/>
    </row>
    <row r="63967" spans="7:7">
      <c r="G63967" s="220"/>
    </row>
    <row r="63968" spans="7:7">
      <c r="G63968" s="220"/>
    </row>
    <row r="63969" spans="7:7">
      <c r="G63969" s="220"/>
    </row>
    <row r="63970" spans="7:7">
      <c r="G63970" s="220"/>
    </row>
    <row r="63971" spans="7:7">
      <c r="G63971" s="220"/>
    </row>
    <row r="63972" spans="7:7">
      <c r="G63972" s="220"/>
    </row>
    <row r="63973" spans="7:7">
      <c r="G63973" s="220"/>
    </row>
    <row r="63974" spans="7:7">
      <c r="G63974" s="220"/>
    </row>
    <row r="63975" spans="7:7">
      <c r="G63975" s="220"/>
    </row>
    <row r="63976" spans="7:7">
      <c r="G63976" s="220"/>
    </row>
    <row r="63977" spans="7:7">
      <c r="G63977" s="220"/>
    </row>
    <row r="63978" spans="7:7">
      <c r="G63978" s="220"/>
    </row>
    <row r="63979" spans="7:7">
      <c r="G63979" s="220"/>
    </row>
    <row r="63980" spans="7:7">
      <c r="G63980" s="220"/>
    </row>
    <row r="63981" spans="7:7">
      <c r="G63981" s="220"/>
    </row>
    <row r="63982" spans="7:7">
      <c r="G63982" s="220"/>
    </row>
    <row r="63983" spans="7:7">
      <c r="G63983" s="220"/>
    </row>
    <row r="63984" spans="7:7">
      <c r="G63984" s="220"/>
    </row>
    <row r="63985" spans="7:7">
      <c r="G63985" s="220"/>
    </row>
    <row r="63986" spans="7:7">
      <c r="G63986" s="220"/>
    </row>
    <row r="63987" spans="7:7">
      <c r="G63987" s="220"/>
    </row>
    <row r="63988" spans="7:7">
      <c r="G63988" s="220"/>
    </row>
    <row r="63989" spans="7:7">
      <c r="G63989" s="220"/>
    </row>
    <row r="63990" spans="7:7">
      <c r="G63990" s="220"/>
    </row>
    <row r="63991" spans="7:7">
      <c r="G63991" s="220"/>
    </row>
    <row r="63992" spans="7:7">
      <c r="G63992" s="220"/>
    </row>
    <row r="63993" spans="7:7">
      <c r="G63993" s="220"/>
    </row>
    <row r="63994" spans="7:7">
      <c r="G63994" s="220"/>
    </row>
    <row r="63995" spans="7:7">
      <c r="G63995" s="220"/>
    </row>
    <row r="63996" spans="7:7">
      <c r="G63996" s="220"/>
    </row>
    <row r="63997" spans="7:7">
      <c r="G63997" s="220"/>
    </row>
    <row r="63998" spans="7:7">
      <c r="G63998" s="220"/>
    </row>
    <row r="63999" spans="7:7">
      <c r="G63999" s="220"/>
    </row>
    <row r="64000" spans="7:7">
      <c r="G64000" s="220"/>
    </row>
    <row r="64001" spans="7:7">
      <c r="G64001" s="220"/>
    </row>
    <row r="64002" spans="7:7">
      <c r="G64002" s="220"/>
    </row>
    <row r="64003" spans="7:7">
      <c r="G64003" s="220"/>
    </row>
    <row r="64004" spans="7:7">
      <c r="G64004" s="220"/>
    </row>
    <row r="64005" spans="7:7">
      <c r="G64005" s="220"/>
    </row>
    <row r="64006" spans="7:7">
      <c r="G64006" s="220"/>
    </row>
    <row r="64007" spans="7:7">
      <c r="G64007" s="220"/>
    </row>
    <row r="64008" spans="7:7">
      <c r="G64008" s="220"/>
    </row>
    <row r="64009" spans="7:7">
      <c r="G64009" s="220"/>
    </row>
    <row r="64010" spans="7:7">
      <c r="G64010" s="220"/>
    </row>
    <row r="64011" spans="7:7">
      <c r="G64011" s="220"/>
    </row>
    <row r="64012" spans="7:7">
      <c r="G64012" s="220"/>
    </row>
    <row r="64013" spans="7:7">
      <c r="G64013" s="220"/>
    </row>
    <row r="64014" spans="7:7">
      <c r="G64014" s="220"/>
    </row>
    <row r="64015" spans="7:7">
      <c r="G64015" s="220"/>
    </row>
    <row r="64016" spans="7:7">
      <c r="G64016" s="220"/>
    </row>
    <row r="64017" spans="7:7">
      <c r="G64017" s="220"/>
    </row>
    <row r="64018" spans="7:7">
      <c r="G64018" s="220"/>
    </row>
    <row r="64019" spans="7:7">
      <c r="G64019" s="220"/>
    </row>
    <row r="64020" spans="7:7">
      <c r="G64020" s="220"/>
    </row>
    <row r="64021" spans="7:7">
      <c r="G64021" s="220"/>
    </row>
    <row r="64022" spans="7:7">
      <c r="G64022" s="220"/>
    </row>
    <row r="64023" spans="7:7">
      <c r="G64023" s="220"/>
    </row>
    <row r="64024" spans="7:7">
      <c r="G64024" s="220"/>
    </row>
    <row r="64025" spans="7:7">
      <c r="G64025" s="220"/>
    </row>
    <row r="64026" spans="7:7">
      <c r="G64026" s="220"/>
    </row>
    <row r="64027" spans="7:7">
      <c r="G64027" s="220"/>
    </row>
    <row r="64028" spans="7:7">
      <c r="G64028" s="220"/>
    </row>
    <row r="64029" spans="7:7">
      <c r="G64029" s="220"/>
    </row>
    <row r="64030" spans="7:7">
      <c r="G64030" s="220"/>
    </row>
    <row r="64031" spans="7:7">
      <c r="G64031" s="220"/>
    </row>
    <row r="64032" spans="7:7">
      <c r="G64032" s="220"/>
    </row>
    <row r="64033" spans="7:7">
      <c r="G64033" s="220"/>
    </row>
    <row r="64034" spans="7:7">
      <c r="G64034" s="220"/>
    </row>
    <row r="64035" spans="7:7">
      <c r="G64035" s="220"/>
    </row>
    <row r="64036" spans="7:7">
      <c r="G64036" s="220"/>
    </row>
    <row r="64037" spans="7:7">
      <c r="G64037" s="220"/>
    </row>
    <row r="64038" spans="7:7">
      <c r="G64038" s="220"/>
    </row>
    <row r="64039" spans="7:7">
      <c r="G64039" s="220"/>
    </row>
    <row r="64040" spans="7:7">
      <c r="G64040" s="220"/>
    </row>
    <row r="64041" spans="7:7">
      <c r="G64041" s="220"/>
    </row>
    <row r="64042" spans="7:7">
      <c r="G64042" s="220"/>
    </row>
    <row r="64043" spans="7:7">
      <c r="G64043" s="220"/>
    </row>
    <row r="64044" spans="7:7">
      <c r="G64044" s="220"/>
    </row>
    <row r="64045" spans="7:7">
      <c r="G64045" s="220"/>
    </row>
    <row r="64046" spans="7:7">
      <c r="G64046" s="220"/>
    </row>
    <row r="64047" spans="7:7">
      <c r="G64047" s="220"/>
    </row>
    <row r="64048" spans="7:7">
      <c r="G64048" s="220"/>
    </row>
    <row r="64049" spans="7:7">
      <c r="G64049" s="220"/>
    </row>
    <row r="64050" spans="7:7">
      <c r="G64050" s="220"/>
    </row>
    <row r="64051" spans="7:7">
      <c r="G64051" s="220"/>
    </row>
    <row r="64052" spans="7:7">
      <c r="G64052" s="220"/>
    </row>
    <row r="64053" spans="7:7">
      <c r="G64053" s="220"/>
    </row>
    <row r="64054" spans="7:7">
      <c r="G64054" s="220"/>
    </row>
    <row r="64055" spans="7:7">
      <c r="G64055" s="220"/>
    </row>
    <row r="64056" spans="7:7">
      <c r="G64056" s="220"/>
    </row>
    <row r="64057" spans="7:7">
      <c r="G64057" s="220"/>
    </row>
    <row r="64058" spans="7:7">
      <c r="G64058" s="220"/>
    </row>
    <row r="64059" spans="7:7">
      <c r="G64059" s="220"/>
    </row>
    <row r="64060" spans="7:7">
      <c r="G64060" s="220"/>
    </row>
    <row r="64061" spans="7:7">
      <c r="G64061" s="220"/>
    </row>
    <row r="64062" spans="7:7">
      <c r="G64062" s="220"/>
    </row>
    <row r="64063" spans="7:7">
      <c r="G64063" s="220"/>
    </row>
    <row r="64064" spans="7:7">
      <c r="G64064" s="220"/>
    </row>
    <row r="64065" spans="7:7">
      <c r="G64065" s="220"/>
    </row>
    <row r="64066" spans="7:7">
      <c r="G64066" s="220"/>
    </row>
    <row r="64067" spans="7:7">
      <c r="G64067" s="220"/>
    </row>
    <row r="64068" spans="7:7">
      <c r="G64068" s="220"/>
    </row>
    <row r="64069" spans="7:7">
      <c r="G64069" s="220"/>
    </row>
    <row r="64070" spans="7:7">
      <c r="G64070" s="220"/>
    </row>
    <row r="64071" spans="7:7">
      <c r="G64071" s="220"/>
    </row>
    <row r="64072" spans="7:7">
      <c r="G64072" s="220"/>
    </row>
    <row r="64073" spans="7:7">
      <c r="G64073" s="220"/>
    </row>
    <row r="64074" spans="7:7">
      <c r="G64074" s="220"/>
    </row>
    <row r="64075" spans="7:7">
      <c r="G64075" s="220"/>
    </row>
    <row r="64076" spans="7:7">
      <c r="G64076" s="220"/>
    </row>
    <row r="64077" spans="7:7">
      <c r="G64077" s="220"/>
    </row>
    <row r="64078" spans="7:7">
      <c r="G64078" s="220"/>
    </row>
    <row r="64079" spans="7:7">
      <c r="G64079" s="220"/>
    </row>
    <row r="64080" spans="7:7">
      <c r="G64080" s="220"/>
    </row>
    <row r="64081" spans="7:7">
      <c r="G64081" s="220"/>
    </row>
    <row r="64082" spans="7:7">
      <c r="G64082" s="220"/>
    </row>
    <row r="64083" spans="7:7">
      <c r="G64083" s="220"/>
    </row>
    <row r="64084" spans="7:7">
      <c r="G64084" s="220"/>
    </row>
    <row r="64085" spans="7:7">
      <c r="G64085" s="220"/>
    </row>
    <row r="64086" spans="7:7">
      <c r="G64086" s="220"/>
    </row>
    <row r="64087" spans="7:7">
      <c r="G64087" s="220"/>
    </row>
    <row r="64088" spans="7:7">
      <c r="G64088" s="220"/>
    </row>
    <row r="64089" spans="7:7">
      <c r="G64089" s="220"/>
    </row>
    <row r="64090" spans="7:7">
      <c r="G64090" s="220"/>
    </row>
    <row r="64091" spans="7:7">
      <c r="G64091" s="220"/>
    </row>
    <row r="64092" spans="7:7">
      <c r="G64092" s="220"/>
    </row>
    <row r="64093" spans="7:7">
      <c r="G64093" s="220"/>
    </row>
    <row r="64094" spans="7:7">
      <c r="G64094" s="220"/>
    </row>
    <row r="64095" spans="7:7">
      <c r="G64095" s="220"/>
    </row>
    <row r="64096" spans="7:7">
      <c r="G64096" s="220"/>
    </row>
    <row r="64097" spans="7:7">
      <c r="G64097" s="220"/>
    </row>
    <row r="64098" spans="7:7">
      <c r="G64098" s="220"/>
    </row>
    <row r="64099" spans="7:7">
      <c r="G64099" s="220"/>
    </row>
    <row r="64100" spans="7:7">
      <c r="G64100" s="220"/>
    </row>
    <row r="64101" spans="7:7">
      <c r="G64101" s="220"/>
    </row>
    <row r="64102" spans="7:7">
      <c r="G64102" s="220"/>
    </row>
    <row r="64103" spans="7:7">
      <c r="G64103" s="220"/>
    </row>
    <row r="64104" spans="7:7">
      <c r="G64104" s="220"/>
    </row>
    <row r="64105" spans="7:7">
      <c r="G64105" s="220"/>
    </row>
    <row r="64106" spans="7:7">
      <c r="G64106" s="220"/>
    </row>
    <row r="64107" spans="7:7">
      <c r="G64107" s="220"/>
    </row>
    <row r="64108" spans="7:7">
      <c r="G64108" s="220"/>
    </row>
    <row r="64109" spans="7:7">
      <c r="G64109" s="220"/>
    </row>
    <row r="64110" spans="7:7">
      <c r="G64110" s="220"/>
    </row>
    <row r="64111" spans="7:7">
      <c r="G64111" s="220"/>
    </row>
    <row r="64112" spans="7:7">
      <c r="G64112" s="220"/>
    </row>
    <row r="64113" spans="7:7">
      <c r="G64113" s="220"/>
    </row>
    <row r="64114" spans="7:7">
      <c r="G64114" s="220"/>
    </row>
    <row r="64115" spans="7:7">
      <c r="G64115" s="220"/>
    </row>
    <row r="64116" spans="7:7">
      <c r="G64116" s="220"/>
    </row>
    <row r="64117" spans="7:7">
      <c r="G64117" s="220"/>
    </row>
    <row r="64118" spans="7:7">
      <c r="G64118" s="220"/>
    </row>
    <row r="64119" spans="7:7">
      <c r="G64119" s="220"/>
    </row>
    <row r="64120" spans="7:7">
      <c r="G64120" s="220"/>
    </row>
    <row r="64121" spans="7:7">
      <c r="G64121" s="220"/>
    </row>
    <row r="64122" spans="7:7">
      <c r="G64122" s="220"/>
    </row>
    <row r="64123" spans="7:7">
      <c r="G64123" s="220"/>
    </row>
    <row r="64124" spans="7:7">
      <c r="G64124" s="220"/>
    </row>
    <row r="64125" spans="7:7">
      <c r="G64125" s="220"/>
    </row>
    <row r="64126" spans="7:7">
      <c r="G64126" s="220"/>
    </row>
    <row r="64127" spans="7:7">
      <c r="G64127" s="220"/>
    </row>
    <row r="64128" spans="7:7">
      <c r="G64128" s="220"/>
    </row>
    <row r="64129" spans="7:7">
      <c r="G64129" s="220"/>
    </row>
    <row r="64130" spans="7:7">
      <c r="G64130" s="220"/>
    </row>
    <row r="64131" spans="7:7">
      <c r="G64131" s="220"/>
    </row>
    <row r="64132" spans="7:7">
      <c r="G64132" s="220"/>
    </row>
    <row r="64133" spans="7:7">
      <c r="G64133" s="220"/>
    </row>
    <row r="64134" spans="7:7">
      <c r="G64134" s="220"/>
    </row>
    <row r="64135" spans="7:7">
      <c r="G64135" s="220"/>
    </row>
    <row r="64136" spans="7:7">
      <c r="G64136" s="220"/>
    </row>
    <row r="64137" spans="7:7">
      <c r="G64137" s="220"/>
    </row>
    <row r="64138" spans="7:7">
      <c r="G64138" s="220"/>
    </row>
    <row r="64139" spans="7:7">
      <c r="G64139" s="220"/>
    </row>
    <row r="64140" spans="7:7">
      <c r="G64140" s="220"/>
    </row>
    <row r="64141" spans="7:7">
      <c r="G64141" s="220"/>
    </row>
    <row r="64142" spans="7:7">
      <c r="G64142" s="220"/>
    </row>
    <row r="64143" spans="7:7">
      <c r="G64143" s="220"/>
    </row>
    <row r="64144" spans="7:7">
      <c r="G64144" s="220"/>
    </row>
    <row r="64145" spans="7:7">
      <c r="G64145" s="220"/>
    </row>
    <row r="64146" spans="7:7">
      <c r="G64146" s="220"/>
    </row>
    <row r="64147" spans="7:7">
      <c r="G64147" s="220"/>
    </row>
    <row r="64148" spans="7:7">
      <c r="G64148" s="220"/>
    </row>
    <row r="64149" spans="7:7">
      <c r="G64149" s="220"/>
    </row>
    <row r="64150" spans="7:7">
      <c r="G64150" s="220"/>
    </row>
    <row r="64151" spans="7:7">
      <c r="G64151" s="220"/>
    </row>
    <row r="64152" spans="7:7">
      <c r="G64152" s="220"/>
    </row>
    <row r="64153" spans="7:7">
      <c r="G64153" s="220"/>
    </row>
    <row r="64154" spans="7:7">
      <c r="G64154" s="220"/>
    </row>
    <row r="64155" spans="7:7">
      <c r="G64155" s="220"/>
    </row>
    <row r="64156" spans="7:7">
      <c r="G64156" s="220"/>
    </row>
    <row r="64157" spans="7:7">
      <c r="G64157" s="220"/>
    </row>
    <row r="64158" spans="7:7">
      <c r="G64158" s="220"/>
    </row>
    <row r="64159" spans="7:7">
      <c r="G64159" s="220"/>
    </row>
    <row r="64160" spans="7:7">
      <c r="G64160" s="220"/>
    </row>
    <row r="64161" spans="7:7">
      <c r="G64161" s="220"/>
    </row>
    <row r="64162" spans="7:7">
      <c r="G64162" s="220"/>
    </row>
    <row r="64163" spans="7:7">
      <c r="G64163" s="220"/>
    </row>
    <row r="64164" spans="7:7">
      <c r="G64164" s="220"/>
    </row>
    <row r="64165" spans="7:7">
      <c r="G64165" s="220"/>
    </row>
    <row r="64166" spans="7:7">
      <c r="G64166" s="220"/>
    </row>
    <row r="64167" spans="7:7">
      <c r="G64167" s="220"/>
    </row>
    <row r="64168" spans="7:7">
      <c r="G64168" s="220"/>
    </row>
    <row r="64169" spans="7:7">
      <c r="G64169" s="220"/>
    </row>
    <row r="64170" spans="7:7">
      <c r="G64170" s="220"/>
    </row>
    <row r="64171" spans="7:7">
      <c r="G64171" s="220"/>
    </row>
    <row r="64172" spans="7:7">
      <c r="G64172" s="220"/>
    </row>
    <row r="64173" spans="7:7">
      <c r="G64173" s="220"/>
    </row>
    <row r="64174" spans="7:7">
      <c r="G64174" s="220"/>
    </row>
    <row r="64175" spans="7:7">
      <c r="G64175" s="220"/>
    </row>
    <row r="64176" spans="7:7">
      <c r="G64176" s="220"/>
    </row>
    <row r="64177" spans="7:7">
      <c r="G64177" s="220"/>
    </row>
    <row r="64178" spans="7:7">
      <c r="G64178" s="220"/>
    </row>
    <row r="64179" spans="7:7">
      <c r="G64179" s="220"/>
    </row>
    <row r="64180" spans="7:7">
      <c r="G64180" s="220"/>
    </row>
    <row r="64181" spans="7:7">
      <c r="G64181" s="220"/>
    </row>
    <row r="64182" spans="7:7">
      <c r="G64182" s="220"/>
    </row>
    <row r="64183" spans="7:7">
      <c r="G64183" s="220"/>
    </row>
    <row r="64184" spans="7:7">
      <c r="G64184" s="220"/>
    </row>
    <row r="64185" spans="7:7">
      <c r="G64185" s="220"/>
    </row>
    <row r="64186" spans="7:7">
      <c r="G64186" s="220"/>
    </row>
    <row r="64187" spans="7:7">
      <c r="G64187" s="220"/>
    </row>
    <row r="64188" spans="7:7">
      <c r="G64188" s="220"/>
    </row>
    <row r="64189" spans="7:7">
      <c r="G64189" s="220"/>
    </row>
    <row r="64190" spans="7:7">
      <c r="G64190" s="220"/>
    </row>
    <row r="64191" spans="7:7">
      <c r="G64191" s="220"/>
    </row>
    <row r="64192" spans="7:7">
      <c r="G64192" s="220"/>
    </row>
    <row r="64193" spans="7:7">
      <c r="G64193" s="220"/>
    </row>
    <row r="64194" spans="7:7">
      <c r="G64194" s="220"/>
    </row>
    <row r="64195" spans="7:7">
      <c r="G64195" s="220"/>
    </row>
    <row r="64196" spans="7:7">
      <c r="G64196" s="220"/>
    </row>
    <row r="64197" spans="7:7">
      <c r="G64197" s="220"/>
    </row>
    <row r="64198" spans="7:7">
      <c r="G64198" s="220"/>
    </row>
    <row r="64199" spans="7:7">
      <c r="G64199" s="220"/>
    </row>
    <row r="64200" spans="7:7">
      <c r="G64200" s="220"/>
    </row>
    <row r="64201" spans="7:7">
      <c r="G64201" s="220"/>
    </row>
    <row r="64202" spans="7:7">
      <c r="G64202" s="220"/>
    </row>
    <row r="64203" spans="7:7">
      <c r="G64203" s="220"/>
    </row>
    <row r="64204" spans="7:7">
      <c r="G64204" s="220"/>
    </row>
    <row r="64205" spans="7:7">
      <c r="G64205" s="220"/>
    </row>
    <row r="64206" spans="7:7">
      <c r="G64206" s="220"/>
    </row>
    <row r="64207" spans="7:7">
      <c r="G64207" s="220"/>
    </row>
    <row r="64208" spans="7:7">
      <c r="G64208" s="220"/>
    </row>
    <row r="64209" spans="7:7">
      <c r="G64209" s="220"/>
    </row>
    <row r="64210" spans="7:7">
      <c r="G64210" s="220"/>
    </row>
    <row r="64211" spans="7:7">
      <c r="G64211" s="220"/>
    </row>
    <row r="64212" spans="7:7">
      <c r="G64212" s="220"/>
    </row>
    <row r="64213" spans="7:7">
      <c r="G64213" s="220"/>
    </row>
    <row r="64214" spans="7:7">
      <c r="G64214" s="220"/>
    </row>
    <row r="64215" spans="7:7">
      <c r="G64215" s="220"/>
    </row>
    <row r="64216" spans="7:7">
      <c r="G64216" s="220"/>
    </row>
    <row r="64217" spans="7:7">
      <c r="G64217" s="220"/>
    </row>
    <row r="64218" spans="7:7">
      <c r="G64218" s="220"/>
    </row>
    <row r="64219" spans="7:7">
      <c r="G64219" s="220"/>
    </row>
    <row r="64220" spans="7:7">
      <c r="G64220" s="220"/>
    </row>
    <row r="64221" spans="7:7">
      <c r="G64221" s="220"/>
    </row>
    <row r="64222" spans="7:7">
      <c r="G64222" s="220"/>
    </row>
    <row r="64223" spans="7:7">
      <c r="G64223" s="220"/>
    </row>
    <row r="64224" spans="7:7">
      <c r="G64224" s="220"/>
    </row>
    <row r="64225" spans="7:7">
      <c r="G64225" s="220"/>
    </row>
    <row r="64226" spans="7:7">
      <c r="G64226" s="220"/>
    </row>
    <row r="64227" spans="7:7">
      <c r="G64227" s="220"/>
    </row>
    <row r="64228" spans="7:7">
      <c r="G64228" s="220"/>
    </row>
    <row r="64229" spans="7:7">
      <c r="G64229" s="220"/>
    </row>
    <row r="64230" spans="7:7">
      <c r="G64230" s="220"/>
    </row>
    <row r="64231" spans="7:7">
      <c r="G64231" s="220"/>
    </row>
    <row r="64232" spans="7:7">
      <c r="G64232" s="220"/>
    </row>
    <row r="64233" spans="7:7">
      <c r="G64233" s="220"/>
    </row>
    <row r="64234" spans="7:7">
      <c r="G64234" s="220"/>
    </row>
    <row r="64235" spans="7:7">
      <c r="G64235" s="220"/>
    </row>
    <row r="64236" spans="7:7">
      <c r="G64236" s="220"/>
    </row>
    <row r="64237" spans="7:7">
      <c r="G64237" s="220"/>
    </row>
    <row r="64238" spans="7:7">
      <c r="G64238" s="220"/>
    </row>
    <row r="64239" spans="7:7">
      <c r="G64239" s="220"/>
    </row>
    <row r="64240" spans="7:7">
      <c r="G64240" s="220"/>
    </row>
    <row r="64241" spans="7:7">
      <c r="G64241" s="220"/>
    </row>
    <row r="64242" spans="7:7">
      <c r="G64242" s="220"/>
    </row>
    <row r="64243" spans="7:7">
      <c r="G64243" s="220"/>
    </row>
    <row r="64244" spans="7:7">
      <c r="G64244" s="220"/>
    </row>
    <row r="64245" spans="7:7">
      <c r="G64245" s="220"/>
    </row>
    <row r="64246" spans="7:7">
      <c r="G64246" s="220"/>
    </row>
    <row r="64247" spans="7:7">
      <c r="G64247" s="220"/>
    </row>
    <row r="64248" spans="7:7">
      <c r="G64248" s="220"/>
    </row>
    <row r="64249" spans="7:7">
      <c r="G64249" s="220"/>
    </row>
    <row r="64250" spans="7:7">
      <c r="G64250" s="220"/>
    </row>
    <row r="64251" spans="7:7">
      <c r="G64251" s="220"/>
    </row>
    <row r="64252" spans="7:7">
      <c r="G64252" s="220"/>
    </row>
    <row r="64253" spans="7:7">
      <c r="G64253" s="220"/>
    </row>
    <row r="64254" spans="7:7">
      <c r="G64254" s="220"/>
    </row>
    <row r="64255" spans="7:7">
      <c r="G64255" s="220"/>
    </row>
    <row r="64256" spans="7:7">
      <c r="G64256" s="220"/>
    </row>
    <row r="64257" spans="7:7">
      <c r="G64257" s="220"/>
    </row>
    <row r="64258" spans="7:7">
      <c r="G64258" s="220"/>
    </row>
    <row r="64259" spans="7:7">
      <c r="G64259" s="220"/>
    </row>
    <row r="64260" spans="7:7">
      <c r="G64260" s="220"/>
    </row>
    <row r="64261" spans="7:7">
      <c r="G64261" s="220"/>
    </row>
    <row r="64262" spans="7:7">
      <c r="G64262" s="220"/>
    </row>
    <row r="64263" spans="7:7">
      <c r="G64263" s="220"/>
    </row>
    <row r="64264" spans="7:7">
      <c r="G64264" s="220"/>
    </row>
    <row r="64265" spans="7:7">
      <c r="G64265" s="220"/>
    </row>
    <row r="64266" spans="7:7">
      <c r="G64266" s="220"/>
    </row>
    <row r="64267" spans="7:7">
      <c r="G64267" s="220"/>
    </row>
    <row r="64268" spans="7:7">
      <c r="G64268" s="220"/>
    </row>
    <row r="64269" spans="7:7">
      <c r="G64269" s="220"/>
    </row>
    <row r="64270" spans="7:7">
      <c r="G64270" s="220"/>
    </row>
    <row r="64271" spans="7:7">
      <c r="G64271" s="220"/>
    </row>
    <row r="64272" spans="7:7">
      <c r="G64272" s="220"/>
    </row>
    <row r="64273" spans="7:7">
      <c r="G64273" s="220"/>
    </row>
    <row r="64274" spans="7:7">
      <c r="G64274" s="220"/>
    </row>
    <row r="64275" spans="7:7">
      <c r="G64275" s="220"/>
    </row>
    <row r="64276" spans="7:7">
      <c r="G64276" s="220"/>
    </row>
    <row r="64277" spans="7:7">
      <c r="G64277" s="220"/>
    </row>
    <row r="64278" spans="7:7">
      <c r="G64278" s="220"/>
    </row>
    <row r="64279" spans="7:7">
      <c r="G64279" s="220"/>
    </row>
    <row r="64280" spans="7:7">
      <c r="G64280" s="220"/>
    </row>
    <row r="64281" spans="7:7">
      <c r="G64281" s="220"/>
    </row>
    <row r="64282" spans="7:7">
      <c r="G64282" s="220"/>
    </row>
    <row r="64283" spans="7:7">
      <c r="G64283" s="220"/>
    </row>
    <row r="64284" spans="7:7">
      <c r="G64284" s="220"/>
    </row>
    <row r="64285" spans="7:7">
      <c r="G64285" s="220"/>
    </row>
    <row r="64286" spans="7:7">
      <c r="G64286" s="220"/>
    </row>
    <row r="64287" spans="7:7">
      <c r="G64287" s="220"/>
    </row>
    <row r="64288" spans="7:7">
      <c r="G64288" s="220"/>
    </row>
    <row r="64289" spans="7:7">
      <c r="G64289" s="220"/>
    </row>
    <row r="64290" spans="7:7">
      <c r="G64290" s="220"/>
    </row>
    <row r="64291" spans="7:7">
      <c r="G64291" s="220"/>
    </row>
    <row r="64292" spans="7:7">
      <c r="G64292" s="220"/>
    </row>
    <row r="64293" spans="7:7">
      <c r="G64293" s="220"/>
    </row>
    <row r="64294" spans="7:7">
      <c r="G64294" s="220"/>
    </row>
    <row r="64295" spans="7:7">
      <c r="G64295" s="220"/>
    </row>
    <row r="64296" spans="7:7">
      <c r="G64296" s="220"/>
    </row>
    <row r="64297" spans="7:7">
      <c r="G64297" s="220"/>
    </row>
    <row r="64298" spans="7:7">
      <c r="G64298" s="220"/>
    </row>
    <row r="64299" spans="7:7">
      <c r="G64299" s="220"/>
    </row>
    <row r="64300" spans="7:7">
      <c r="G64300" s="220"/>
    </row>
    <row r="64301" spans="7:7">
      <c r="G64301" s="220"/>
    </row>
    <row r="64302" spans="7:7">
      <c r="G64302" s="220"/>
    </row>
    <row r="64303" spans="7:7">
      <c r="G64303" s="220"/>
    </row>
    <row r="64304" spans="7:7">
      <c r="G64304" s="220"/>
    </row>
    <row r="64305" spans="7:7">
      <c r="G64305" s="220"/>
    </row>
    <row r="64306" spans="7:7">
      <c r="G64306" s="220"/>
    </row>
    <row r="64307" spans="7:7">
      <c r="G64307" s="220"/>
    </row>
    <row r="64308" spans="7:7">
      <c r="G64308" s="220"/>
    </row>
    <row r="64309" spans="7:7">
      <c r="G64309" s="220"/>
    </row>
    <row r="64310" spans="7:7">
      <c r="G64310" s="220"/>
    </row>
    <row r="64311" spans="7:7">
      <c r="G64311" s="220"/>
    </row>
    <row r="64312" spans="7:7">
      <c r="G64312" s="220"/>
    </row>
    <row r="64313" spans="7:7">
      <c r="G64313" s="220"/>
    </row>
    <row r="64314" spans="7:7">
      <c r="G64314" s="220"/>
    </row>
    <row r="64315" spans="7:7">
      <c r="G64315" s="220"/>
    </row>
    <row r="64316" spans="7:7">
      <c r="G64316" s="220"/>
    </row>
    <row r="64317" spans="7:7">
      <c r="G64317" s="220"/>
    </row>
    <row r="64318" spans="7:7">
      <c r="G64318" s="220"/>
    </row>
    <row r="64319" spans="7:7">
      <c r="G64319" s="220"/>
    </row>
    <row r="64320" spans="7:7">
      <c r="G64320" s="220"/>
    </row>
    <row r="64321" spans="7:7">
      <c r="G64321" s="220"/>
    </row>
    <row r="64322" spans="7:7">
      <c r="G64322" s="220"/>
    </row>
    <row r="64323" spans="7:7">
      <c r="G64323" s="220"/>
    </row>
    <row r="64324" spans="7:7">
      <c r="G64324" s="220"/>
    </row>
    <row r="64325" spans="7:7">
      <c r="G64325" s="220"/>
    </row>
    <row r="64326" spans="7:7">
      <c r="G64326" s="220"/>
    </row>
    <row r="64327" spans="7:7">
      <c r="G64327" s="220"/>
    </row>
    <row r="64328" spans="7:7">
      <c r="G64328" s="220"/>
    </row>
    <row r="64329" spans="7:7">
      <c r="G64329" s="220"/>
    </row>
    <row r="64330" spans="7:7">
      <c r="G64330" s="220"/>
    </row>
    <row r="64331" spans="7:7">
      <c r="G64331" s="220"/>
    </row>
    <row r="64332" spans="7:7">
      <c r="G64332" s="220"/>
    </row>
    <row r="64333" spans="7:7">
      <c r="G64333" s="220"/>
    </row>
    <row r="64334" spans="7:7">
      <c r="G64334" s="220"/>
    </row>
    <row r="64335" spans="7:7">
      <c r="G64335" s="220"/>
    </row>
    <row r="64336" spans="7:7">
      <c r="G64336" s="220"/>
    </row>
    <row r="64337" spans="7:7">
      <c r="G64337" s="220"/>
    </row>
    <row r="64338" spans="7:7">
      <c r="G64338" s="220"/>
    </row>
    <row r="64339" spans="7:7">
      <c r="G64339" s="220"/>
    </row>
    <row r="64340" spans="7:7">
      <c r="G64340" s="220"/>
    </row>
    <row r="64341" spans="7:7">
      <c r="G64341" s="220"/>
    </row>
    <row r="64342" spans="7:7">
      <c r="G64342" s="220"/>
    </row>
    <row r="64343" spans="7:7">
      <c r="G64343" s="220"/>
    </row>
    <row r="64344" spans="7:7">
      <c r="G64344" s="220"/>
    </row>
    <row r="64345" spans="7:7">
      <c r="G64345" s="220"/>
    </row>
    <row r="64346" spans="7:7">
      <c r="G64346" s="220"/>
    </row>
    <row r="64347" spans="7:7">
      <c r="G64347" s="220"/>
    </row>
    <row r="64348" spans="7:7">
      <c r="G64348" s="220"/>
    </row>
    <row r="64349" spans="7:7">
      <c r="G64349" s="220"/>
    </row>
    <row r="64350" spans="7:7">
      <c r="G64350" s="220"/>
    </row>
    <row r="64351" spans="7:7">
      <c r="G64351" s="220"/>
    </row>
    <row r="64352" spans="7:7">
      <c r="G64352" s="220"/>
    </row>
    <row r="64353" spans="7:7">
      <c r="G64353" s="220"/>
    </row>
    <row r="64354" spans="7:7">
      <c r="G64354" s="220"/>
    </row>
    <row r="64355" spans="7:7">
      <c r="G64355" s="220"/>
    </row>
    <row r="64356" spans="7:7">
      <c r="G64356" s="220"/>
    </row>
    <row r="64357" spans="7:7">
      <c r="G64357" s="220"/>
    </row>
    <row r="64358" spans="7:7">
      <c r="G64358" s="220"/>
    </row>
    <row r="64359" spans="7:7">
      <c r="G64359" s="220"/>
    </row>
    <row r="64360" spans="7:7">
      <c r="G64360" s="220"/>
    </row>
    <row r="64361" spans="7:7">
      <c r="G64361" s="220"/>
    </row>
    <row r="64362" spans="7:7">
      <c r="G64362" s="220"/>
    </row>
    <row r="64363" spans="7:7">
      <c r="G64363" s="220"/>
    </row>
    <row r="64364" spans="7:7">
      <c r="G64364" s="220"/>
    </row>
    <row r="64365" spans="7:7">
      <c r="G64365" s="220"/>
    </row>
    <row r="64366" spans="7:7">
      <c r="G64366" s="220"/>
    </row>
    <row r="64367" spans="7:7">
      <c r="G64367" s="220"/>
    </row>
    <row r="64368" spans="7:7">
      <c r="G64368" s="220"/>
    </row>
    <row r="64369" spans="7:7">
      <c r="G64369" s="220"/>
    </row>
    <row r="64370" spans="7:7">
      <c r="G64370" s="220"/>
    </row>
    <row r="64371" spans="7:7">
      <c r="G64371" s="220"/>
    </row>
    <row r="64372" spans="7:7">
      <c r="G64372" s="220"/>
    </row>
    <row r="64373" spans="7:7">
      <c r="G64373" s="220"/>
    </row>
    <row r="64374" spans="7:7">
      <c r="G64374" s="220"/>
    </row>
    <row r="64375" spans="7:7">
      <c r="G64375" s="220"/>
    </row>
    <row r="64376" spans="7:7">
      <c r="G64376" s="220"/>
    </row>
    <row r="64377" spans="7:7">
      <c r="G64377" s="220"/>
    </row>
    <row r="64378" spans="7:7">
      <c r="G64378" s="220"/>
    </row>
    <row r="64379" spans="7:7">
      <c r="G64379" s="220"/>
    </row>
    <row r="64380" spans="7:7">
      <c r="G64380" s="220"/>
    </row>
    <row r="64381" spans="7:7">
      <c r="G64381" s="220"/>
    </row>
    <row r="64382" spans="7:7">
      <c r="G64382" s="220"/>
    </row>
    <row r="64383" spans="7:7">
      <c r="G64383" s="220"/>
    </row>
    <row r="64384" spans="7:7">
      <c r="G64384" s="220"/>
    </row>
    <row r="64385" spans="7:7">
      <c r="G64385" s="220"/>
    </row>
    <row r="64386" spans="7:7">
      <c r="G64386" s="220"/>
    </row>
    <row r="64387" spans="7:7">
      <c r="G64387" s="220"/>
    </row>
    <row r="64388" spans="7:7">
      <c r="G64388" s="220"/>
    </row>
    <row r="64389" spans="7:7">
      <c r="G64389" s="220"/>
    </row>
    <row r="64390" spans="7:7">
      <c r="G64390" s="220"/>
    </row>
    <row r="64391" spans="7:7">
      <c r="G64391" s="220"/>
    </row>
    <row r="64392" spans="7:7">
      <c r="G64392" s="220"/>
    </row>
    <row r="64393" spans="7:7">
      <c r="G64393" s="220"/>
    </row>
    <row r="64394" spans="7:7">
      <c r="G64394" s="220"/>
    </row>
    <row r="64395" spans="7:7">
      <c r="G64395" s="220"/>
    </row>
    <row r="64396" spans="7:7">
      <c r="G64396" s="220"/>
    </row>
    <row r="64397" spans="7:7">
      <c r="G64397" s="220"/>
    </row>
    <row r="64398" spans="7:7">
      <c r="G64398" s="220"/>
    </row>
    <row r="64399" spans="7:7">
      <c r="G64399" s="220"/>
    </row>
    <row r="64400" spans="7:7">
      <c r="G64400" s="220"/>
    </row>
    <row r="64401" spans="7:7">
      <c r="G64401" s="220"/>
    </row>
    <row r="64402" spans="7:7">
      <c r="G64402" s="220"/>
    </row>
    <row r="64403" spans="7:7">
      <c r="G64403" s="220"/>
    </row>
    <row r="64404" spans="7:7">
      <c r="G64404" s="220"/>
    </row>
    <row r="64405" spans="7:7">
      <c r="G64405" s="220"/>
    </row>
    <row r="64406" spans="7:7">
      <c r="G64406" s="220"/>
    </row>
    <row r="64407" spans="7:7">
      <c r="G64407" s="220"/>
    </row>
    <row r="64408" spans="7:7">
      <c r="G64408" s="220"/>
    </row>
    <row r="64409" spans="7:7">
      <c r="G64409" s="220"/>
    </row>
    <row r="64410" spans="7:7">
      <c r="G64410" s="220"/>
    </row>
    <row r="64411" spans="7:7">
      <c r="G64411" s="220"/>
    </row>
    <row r="64412" spans="7:7">
      <c r="G64412" s="220"/>
    </row>
    <row r="64413" spans="7:7">
      <c r="G64413" s="220"/>
    </row>
    <row r="64414" spans="7:7">
      <c r="G64414" s="220"/>
    </row>
    <row r="64415" spans="7:7">
      <c r="G64415" s="220"/>
    </row>
    <row r="64416" spans="7:7">
      <c r="G64416" s="220"/>
    </row>
    <row r="64417" spans="7:7">
      <c r="G64417" s="220"/>
    </row>
    <row r="64418" spans="7:7">
      <c r="G64418" s="220"/>
    </row>
    <row r="64419" spans="7:7">
      <c r="G64419" s="220"/>
    </row>
    <row r="64420" spans="7:7">
      <c r="G64420" s="220"/>
    </row>
    <row r="64421" spans="7:7">
      <c r="G64421" s="220"/>
    </row>
    <row r="64422" spans="7:7">
      <c r="G64422" s="220"/>
    </row>
    <row r="64423" spans="7:7">
      <c r="G64423" s="220"/>
    </row>
    <row r="64424" spans="7:7">
      <c r="G64424" s="220"/>
    </row>
    <row r="64425" spans="7:7">
      <c r="G64425" s="220"/>
    </row>
    <row r="64426" spans="7:7">
      <c r="G64426" s="220"/>
    </row>
    <row r="64427" spans="7:7">
      <c r="G64427" s="220"/>
    </row>
    <row r="64428" spans="7:7">
      <c r="G64428" s="220"/>
    </row>
    <row r="64429" spans="7:7">
      <c r="G64429" s="220"/>
    </row>
    <row r="64430" spans="7:7">
      <c r="G64430" s="220"/>
    </row>
    <row r="64431" spans="7:7">
      <c r="G64431" s="220"/>
    </row>
    <row r="64432" spans="7:7">
      <c r="G64432" s="220"/>
    </row>
    <row r="64433" spans="7:7">
      <c r="G64433" s="220"/>
    </row>
    <row r="64434" spans="7:7">
      <c r="G64434" s="220"/>
    </row>
    <row r="64435" spans="7:7">
      <c r="G64435" s="220"/>
    </row>
    <row r="64436" spans="7:7">
      <c r="G64436" s="220"/>
    </row>
    <row r="64437" spans="7:7">
      <c r="G64437" s="220"/>
    </row>
    <row r="64438" spans="7:7">
      <c r="G64438" s="220"/>
    </row>
    <row r="64439" spans="7:7">
      <c r="G64439" s="220"/>
    </row>
    <row r="64440" spans="7:7">
      <c r="G64440" s="220"/>
    </row>
    <row r="64441" spans="7:7">
      <c r="G64441" s="220"/>
    </row>
    <row r="64442" spans="7:7">
      <c r="G64442" s="220"/>
    </row>
    <row r="64443" spans="7:7">
      <c r="G64443" s="220"/>
    </row>
    <row r="64444" spans="7:7">
      <c r="G64444" s="220"/>
    </row>
    <row r="64445" spans="7:7">
      <c r="G64445" s="220"/>
    </row>
    <row r="64446" spans="7:7">
      <c r="G64446" s="220"/>
    </row>
    <row r="64447" spans="7:7">
      <c r="G64447" s="220"/>
    </row>
    <row r="64448" spans="7:7">
      <c r="G64448" s="220"/>
    </row>
    <row r="64449" spans="7:7">
      <c r="G64449" s="220"/>
    </row>
    <row r="64450" spans="7:7">
      <c r="G64450" s="220"/>
    </row>
    <row r="64451" spans="7:7">
      <c r="G64451" s="220"/>
    </row>
    <row r="64452" spans="7:7">
      <c r="G64452" s="220"/>
    </row>
    <row r="64453" spans="7:7">
      <c r="G64453" s="220"/>
    </row>
    <row r="64454" spans="7:7">
      <c r="G64454" s="220"/>
    </row>
    <row r="64455" spans="7:7">
      <c r="G64455" s="220"/>
    </row>
    <row r="64456" spans="7:7">
      <c r="G64456" s="220"/>
    </row>
    <row r="64457" spans="7:7">
      <c r="G64457" s="220"/>
    </row>
    <row r="64458" spans="7:7">
      <c r="G64458" s="220"/>
    </row>
    <row r="64459" spans="7:7">
      <c r="G64459" s="220"/>
    </row>
    <row r="64460" spans="7:7">
      <c r="G64460" s="220"/>
    </row>
    <row r="64461" spans="7:7">
      <c r="G64461" s="220"/>
    </row>
    <row r="64462" spans="7:7">
      <c r="G64462" s="220"/>
    </row>
    <row r="64463" spans="7:7">
      <c r="G64463" s="220"/>
    </row>
    <row r="64464" spans="7:7">
      <c r="G64464" s="220"/>
    </row>
    <row r="64465" spans="7:7">
      <c r="G64465" s="220"/>
    </row>
    <row r="64466" spans="7:7">
      <c r="G64466" s="220"/>
    </row>
    <row r="64467" spans="7:7">
      <c r="G64467" s="220"/>
    </row>
    <row r="64468" spans="7:7">
      <c r="G64468" s="220"/>
    </row>
    <row r="64469" spans="7:7">
      <c r="G64469" s="220"/>
    </row>
    <row r="64470" spans="7:7">
      <c r="G64470" s="220"/>
    </row>
    <row r="64471" spans="7:7">
      <c r="G64471" s="220"/>
    </row>
    <row r="64472" spans="7:7">
      <c r="G64472" s="220"/>
    </row>
    <row r="64473" spans="7:7">
      <c r="G64473" s="220"/>
    </row>
    <row r="64474" spans="7:7">
      <c r="G64474" s="220"/>
    </row>
    <row r="64475" spans="7:7">
      <c r="G64475" s="220"/>
    </row>
    <row r="64476" spans="7:7">
      <c r="G64476" s="220"/>
    </row>
    <row r="64477" spans="7:7">
      <c r="G64477" s="220"/>
    </row>
    <row r="64478" spans="7:7">
      <c r="G64478" s="220"/>
    </row>
    <row r="64479" spans="7:7">
      <c r="G64479" s="220"/>
    </row>
    <row r="64480" spans="7:7">
      <c r="G64480" s="220"/>
    </row>
    <row r="64481" spans="7:7">
      <c r="G64481" s="220"/>
    </row>
    <row r="64482" spans="7:7">
      <c r="G64482" s="220"/>
    </row>
    <row r="64483" spans="7:7">
      <c r="G64483" s="220"/>
    </row>
    <row r="64484" spans="7:7">
      <c r="G64484" s="220"/>
    </row>
    <row r="64485" spans="7:7">
      <c r="G64485" s="220"/>
    </row>
    <row r="64486" spans="7:7">
      <c r="G64486" s="220"/>
    </row>
    <row r="64487" spans="7:7">
      <c r="G64487" s="220"/>
    </row>
    <row r="64488" spans="7:7">
      <c r="G64488" s="220"/>
    </row>
    <row r="64489" spans="7:7">
      <c r="G64489" s="220"/>
    </row>
    <row r="64490" spans="7:7">
      <c r="G64490" s="220"/>
    </row>
    <row r="64491" spans="7:7">
      <c r="G64491" s="220"/>
    </row>
    <row r="64492" spans="7:7">
      <c r="G64492" s="220"/>
    </row>
    <row r="64493" spans="7:7">
      <c r="G64493" s="220"/>
    </row>
    <row r="64494" spans="7:7">
      <c r="G64494" s="220"/>
    </row>
    <row r="64495" spans="7:7">
      <c r="G64495" s="220"/>
    </row>
    <row r="64496" spans="7:7">
      <c r="G64496" s="220"/>
    </row>
    <row r="64497" spans="7:7">
      <c r="G64497" s="220"/>
    </row>
    <row r="64498" spans="7:7">
      <c r="G64498" s="220"/>
    </row>
    <row r="64499" spans="7:7">
      <c r="G64499" s="220"/>
    </row>
    <row r="64500" spans="7:7">
      <c r="G64500" s="220"/>
    </row>
    <row r="64501" spans="7:7">
      <c r="G64501" s="220"/>
    </row>
    <row r="64502" spans="7:7">
      <c r="G64502" s="220"/>
    </row>
    <row r="64503" spans="7:7">
      <c r="G64503" s="220"/>
    </row>
    <row r="64504" spans="7:7">
      <c r="G64504" s="220"/>
    </row>
    <row r="64505" spans="7:7">
      <c r="G64505" s="220"/>
    </row>
    <row r="64506" spans="7:7">
      <c r="G64506" s="220"/>
    </row>
    <row r="64507" spans="7:7">
      <c r="G64507" s="220"/>
    </row>
    <row r="64508" spans="7:7">
      <c r="G64508" s="220"/>
    </row>
    <row r="64509" spans="7:7">
      <c r="G64509" s="220"/>
    </row>
    <row r="64510" spans="7:7">
      <c r="G64510" s="220"/>
    </row>
    <row r="64511" spans="7:7">
      <c r="G64511" s="220"/>
    </row>
    <row r="64512" spans="7:7">
      <c r="G64512" s="220"/>
    </row>
    <row r="64513" spans="7:7">
      <c r="G64513" s="220"/>
    </row>
    <row r="64514" spans="7:7">
      <c r="G64514" s="220"/>
    </row>
    <row r="64515" spans="7:7">
      <c r="G64515" s="220"/>
    </row>
    <row r="64516" spans="7:7">
      <c r="G64516" s="220"/>
    </row>
    <row r="64517" spans="7:7">
      <c r="G64517" s="220"/>
    </row>
    <row r="64518" spans="7:7">
      <c r="G64518" s="220"/>
    </row>
    <row r="64519" spans="7:7">
      <c r="G64519" s="220"/>
    </row>
    <row r="64520" spans="7:7">
      <c r="G64520" s="220"/>
    </row>
    <row r="64521" spans="7:7">
      <c r="G64521" s="220"/>
    </row>
    <row r="64522" spans="7:7">
      <c r="G64522" s="220"/>
    </row>
    <row r="64523" spans="7:7">
      <c r="G64523" s="220"/>
    </row>
    <row r="64524" spans="7:7">
      <c r="G64524" s="220"/>
    </row>
    <row r="64525" spans="7:7">
      <c r="G64525" s="220"/>
    </row>
    <row r="64526" spans="7:7">
      <c r="G64526" s="220"/>
    </row>
    <row r="64527" spans="7:7">
      <c r="G64527" s="220"/>
    </row>
    <row r="64528" spans="7:7">
      <c r="G64528" s="220"/>
    </row>
    <row r="64529" spans="7:7">
      <c r="G64529" s="220"/>
    </row>
    <row r="64530" spans="7:7">
      <c r="G64530" s="220"/>
    </row>
    <row r="64531" spans="7:7">
      <c r="G64531" s="220"/>
    </row>
    <row r="64532" spans="7:7">
      <c r="G64532" s="220"/>
    </row>
    <row r="64533" spans="7:7">
      <c r="G64533" s="220"/>
    </row>
    <row r="64534" spans="7:7">
      <c r="G64534" s="220"/>
    </row>
    <row r="64535" spans="7:7">
      <c r="G64535" s="220"/>
    </row>
    <row r="64536" spans="7:7">
      <c r="G64536" s="220"/>
    </row>
    <row r="64537" spans="7:7">
      <c r="G64537" s="220"/>
    </row>
    <row r="64538" spans="7:7">
      <c r="G64538" s="220"/>
    </row>
    <row r="64539" spans="7:7">
      <c r="G64539" s="220"/>
    </row>
    <row r="64540" spans="7:7">
      <c r="G64540" s="220"/>
    </row>
    <row r="64541" spans="7:7">
      <c r="G64541" s="220"/>
    </row>
    <row r="64542" spans="7:7">
      <c r="G64542" s="220"/>
    </row>
    <row r="64543" spans="7:7">
      <c r="G64543" s="220"/>
    </row>
    <row r="64544" spans="7:7">
      <c r="G64544" s="220"/>
    </row>
    <row r="64545" spans="7:7">
      <c r="G64545" s="220"/>
    </row>
    <row r="64546" spans="7:7">
      <c r="G64546" s="220"/>
    </row>
    <row r="64547" spans="7:7">
      <c r="G64547" s="220"/>
    </row>
    <row r="64548" spans="7:7">
      <c r="G64548" s="220"/>
    </row>
    <row r="64549" spans="7:7">
      <c r="G64549" s="220"/>
    </row>
    <row r="64550" spans="7:7">
      <c r="G64550" s="220"/>
    </row>
    <row r="64551" spans="7:7">
      <c r="G64551" s="220"/>
    </row>
    <row r="64552" spans="7:7">
      <c r="G64552" s="220"/>
    </row>
    <row r="64553" spans="7:7">
      <c r="G64553" s="220"/>
    </row>
    <row r="64554" spans="7:7">
      <c r="G64554" s="220"/>
    </row>
    <row r="64555" spans="7:7">
      <c r="G64555" s="220"/>
    </row>
    <row r="64556" spans="7:7">
      <c r="G64556" s="220"/>
    </row>
    <row r="64557" spans="7:7">
      <c r="G64557" s="220"/>
    </row>
    <row r="64558" spans="7:7">
      <c r="G64558" s="220"/>
    </row>
    <row r="64559" spans="7:7">
      <c r="G64559" s="220"/>
    </row>
    <row r="64560" spans="7:7">
      <c r="G64560" s="220"/>
    </row>
    <row r="64561" spans="7:7">
      <c r="G64561" s="220"/>
    </row>
    <row r="64562" spans="7:7">
      <c r="G64562" s="220"/>
    </row>
    <row r="64563" spans="7:7">
      <c r="G64563" s="220"/>
    </row>
    <row r="64564" spans="7:7">
      <c r="G64564" s="220"/>
    </row>
    <row r="64565" spans="7:7">
      <c r="G64565" s="220"/>
    </row>
    <row r="64566" spans="7:7">
      <c r="G64566" s="220"/>
    </row>
    <row r="64567" spans="7:7">
      <c r="G64567" s="220"/>
    </row>
    <row r="64568" spans="7:7">
      <c r="G64568" s="220"/>
    </row>
    <row r="64569" spans="7:7">
      <c r="G64569" s="220"/>
    </row>
    <row r="64570" spans="7:7">
      <c r="G64570" s="220"/>
    </row>
    <row r="64571" spans="7:7">
      <c r="G64571" s="220"/>
    </row>
    <row r="64572" spans="7:7">
      <c r="G64572" s="220"/>
    </row>
    <row r="64573" spans="7:7">
      <c r="G64573" s="220"/>
    </row>
    <row r="64574" spans="7:7">
      <c r="G64574" s="220"/>
    </row>
    <row r="64575" spans="7:7">
      <c r="G64575" s="220"/>
    </row>
    <row r="64576" spans="7:7">
      <c r="G64576" s="220"/>
    </row>
    <row r="64577" spans="7:7">
      <c r="G64577" s="220"/>
    </row>
    <row r="64578" spans="7:7">
      <c r="G64578" s="220"/>
    </row>
    <row r="64579" spans="7:7">
      <c r="G64579" s="220"/>
    </row>
    <row r="64580" spans="7:7">
      <c r="G64580" s="220"/>
    </row>
    <row r="64581" spans="7:7">
      <c r="G64581" s="220"/>
    </row>
    <row r="64582" spans="7:7">
      <c r="G64582" s="220"/>
    </row>
    <row r="64583" spans="7:7">
      <c r="G64583" s="220"/>
    </row>
    <row r="64584" spans="7:7">
      <c r="G64584" s="220"/>
    </row>
    <row r="64585" spans="7:7">
      <c r="G64585" s="220"/>
    </row>
    <row r="64586" spans="7:7">
      <c r="G64586" s="220"/>
    </row>
    <row r="64587" spans="7:7">
      <c r="G64587" s="220"/>
    </row>
    <row r="64588" spans="7:7">
      <c r="G64588" s="220"/>
    </row>
    <row r="64589" spans="7:7">
      <c r="G64589" s="220"/>
    </row>
    <row r="64590" spans="7:7">
      <c r="G64590" s="220"/>
    </row>
    <row r="64591" spans="7:7">
      <c r="G64591" s="220"/>
    </row>
    <row r="64592" spans="7:7">
      <c r="G64592" s="220"/>
    </row>
    <row r="64593" spans="7:7">
      <c r="G64593" s="220"/>
    </row>
    <row r="64594" spans="7:7">
      <c r="G64594" s="220"/>
    </row>
    <row r="64595" spans="7:7">
      <c r="G64595" s="220"/>
    </row>
    <row r="64596" spans="7:7">
      <c r="G64596" s="220"/>
    </row>
    <row r="64597" spans="7:7">
      <c r="G64597" s="220"/>
    </row>
    <row r="64598" spans="7:7">
      <c r="G64598" s="220"/>
    </row>
    <row r="64599" spans="7:7">
      <c r="G64599" s="220"/>
    </row>
    <row r="64600" spans="7:7">
      <c r="G64600" s="220"/>
    </row>
    <row r="64601" spans="7:7">
      <c r="G64601" s="220"/>
    </row>
    <row r="64602" spans="7:7">
      <c r="G64602" s="220"/>
    </row>
    <row r="64603" spans="7:7">
      <c r="G64603" s="220"/>
    </row>
    <row r="64604" spans="7:7">
      <c r="G64604" s="220"/>
    </row>
    <row r="64605" spans="7:7">
      <c r="G64605" s="220"/>
    </row>
    <row r="64606" spans="7:7">
      <c r="G64606" s="220"/>
    </row>
    <row r="64607" spans="7:7">
      <c r="G64607" s="220"/>
    </row>
    <row r="64608" spans="7:7">
      <c r="G64608" s="220"/>
    </row>
    <row r="64609" spans="7:7">
      <c r="G64609" s="220"/>
    </row>
    <row r="64610" spans="7:7">
      <c r="G64610" s="220"/>
    </row>
    <row r="64611" spans="7:7">
      <c r="G64611" s="220"/>
    </row>
    <row r="64612" spans="7:7">
      <c r="G64612" s="220"/>
    </row>
    <row r="64613" spans="7:7">
      <c r="G64613" s="220"/>
    </row>
    <row r="64614" spans="7:7">
      <c r="G64614" s="220"/>
    </row>
    <row r="64615" spans="7:7">
      <c r="G64615" s="220"/>
    </row>
    <row r="64616" spans="7:7">
      <c r="G64616" s="220"/>
    </row>
    <row r="64617" spans="7:7">
      <c r="G64617" s="220"/>
    </row>
    <row r="64618" spans="7:7">
      <c r="G64618" s="220"/>
    </row>
    <row r="64619" spans="7:7">
      <c r="G64619" s="220"/>
    </row>
    <row r="64620" spans="7:7">
      <c r="G64620" s="220"/>
    </row>
    <row r="64621" spans="7:7">
      <c r="G64621" s="220"/>
    </row>
    <row r="64622" spans="7:7">
      <c r="G64622" s="220"/>
    </row>
    <row r="64623" spans="7:7">
      <c r="G64623" s="220"/>
    </row>
    <row r="64624" spans="7:7">
      <c r="G64624" s="220"/>
    </row>
    <row r="64625" spans="7:7">
      <c r="G64625" s="220"/>
    </row>
    <row r="64626" spans="7:7">
      <c r="G64626" s="220"/>
    </row>
    <row r="64627" spans="7:7">
      <c r="G64627" s="220"/>
    </row>
    <row r="64628" spans="7:7">
      <c r="G64628" s="220"/>
    </row>
    <row r="64629" spans="7:7">
      <c r="G64629" s="220"/>
    </row>
    <row r="64630" spans="7:7">
      <c r="G64630" s="220"/>
    </row>
    <row r="64631" spans="7:7">
      <c r="G64631" s="220"/>
    </row>
    <row r="64632" spans="7:7">
      <c r="G64632" s="220"/>
    </row>
    <row r="64633" spans="7:7">
      <c r="G64633" s="220"/>
    </row>
    <row r="64634" spans="7:7">
      <c r="G64634" s="220"/>
    </row>
    <row r="64635" spans="7:7">
      <c r="G64635" s="220"/>
    </row>
    <row r="64636" spans="7:7">
      <c r="G64636" s="220"/>
    </row>
    <row r="64637" spans="7:7">
      <c r="G64637" s="220"/>
    </row>
    <row r="64638" spans="7:7">
      <c r="G64638" s="220"/>
    </row>
    <row r="64639" spans="7:7">
      <c r="G64639" s="220"/>
    </row>
    <row r="64640" spans="7:7">
      <c r="G64640" s="220"/>
    </row>
    <row r="64641" spans="7:7">
      <c r="G64641" s="220"/>
    </row>
    <row r="64642" spans="7:7">
      <c r="G64642" s="220"/>
    </row>
    <row r="64643" spans="7:7">
      <c r="G64643" s="220"/>
    </row>
    <row r="64644" spans="7:7">
      <c r="G64644" s="220"/>
    </row>
    <row r="64645" spans="7:7">
      <c r="G64645" s="220"/>
    </row>
    <row r="64646" spans="7:7">
      <c r="G64646" s="220"/>
    </row>
    <row r="64647" spans="7:7">
      <c r="G64647" s="220"/>
    </row>
    <row r="64648" spans="7:7">
      <c r="G64648" s="220"/>
    </row>
    <row r="64649" spans="7:7">
      <c r="G64649" s="220"/>
    </row>
    <row r="64650" spans="7:7">
      <c r="G64650" s="220"/>
    </row>
    <row r="64651" spans="7:7">
      <c r="G64651" s="220"/>
    </row>
    <row r="64652" spans="7:7">
      <c r="G64652" s="220"/>
    </row>
    <row r="64653" spans="7:7">
      <c r="G64653" s="220"/>
    </row>
    <row r="64654" spans="7:7">
      <c r="G64654" s="220"/>
    </row>
    <row r="64655" spans="7:7">
      <c r="G64655" s="220"/>
    </row>
    <row r="64656" spans="7:7">
      <c r="G64656" s="220"/>
    </row>
    <row r="64657" spans="7:7">
      <c r="G64657" s="220"/>
    </row>
    <row r="64658" spans="7:7">
      <c r="G64658" s="220"/>
    </row>
    <row r="64659" spans="7:7">
      <c r="G64659" s="220"/>
    </row>
    <row r="64660" spans="7:7">
      <c r="G64660" s="220"/>
    </row>
    <row r="64661" spans="7:7">
      <c r="G64661" s="220"/>
    </row>
    <row r="64662" spans="7:7">
      <c r="G64662" s="220"/>
    </row>
    <row r="64663" spans="7:7">
      <c r="G64663" s="220"/>
    </row>
    <row r="64664" spans="7:7">
      <c r="G64664" s="220"/>
    </row>
    <row r="64665" spans="7:7">
      <c r="G64665" s="220"/>
    </row>
    <row r="64666" spans="7:7">
      <c r="G64666" s="220"/>
    </row>
    <row r="64667" spans="7:7">
      <c r="G64667" s="220"/>
    </row>
    <row r="64668" spans="7:7">
      <c r="G64668" s="220"/>
    </row>
    <row r="64669" spans="7:7">
      <c r="G64669" s="220"/>
    </row>
    <row r="64670" spans="7:7">
      <c r="G64670" s="220"/>
    </row>
    <row r="64671" spans="7:7">
      <c r="G64671" s="220"/>
    </row>
    <row r="64672" spans="7:7">
      <c r="G64672" s="220"/>
    </row>
    <row r="64673" spans="7:7">
      <c r="G64673" s="220"/>
    </row>
    <row r="64674" spans="7:7">
      <c r="G64674" s="220"/>
    </row>
    <row r="64675" spans="7:7">
      <c r="G64675" s="220"/>
    </row>
    <row r="64676" spans="7:7">
      <c r="G64676" s="220"/>
    </row>
    <row r="64677" spans="7:7">
      <c r="G64677" s="220"/>
    </row>
    <row r="64678" spans="7:7">
      <c r="G64678" s="220"/>
    </row>
    <row r="64679" spans="7:7">
      <c r="G64679" s="220"/>
    </row>
    <row r="64680" spans="7:7">
      <c r="G64680" s="220"/>
    </row>
    <row r="64681" spans="7:7">
      <c r="G64681" s="220"/>
    </row>
    <row r="64682" spans="7:7">
      <c r="G64682" s="220"/>
    </row>
    <row r="64683" spans="7:7">
      <c r="G64683" s="220"/>
    </row>
    <row r="64684" spans="7:7">
      <c r="G64684" s="220"/>
    </row>
    <row r="64685" spans="7:7">
      <c r="G64685" s="220"/>
    </row>
    <row r="64686" spans="7:7">
      <c r="G64686" s="220"/>
    </row>
    <row r="64687" spans="7:7">
      <c r="G64687" s="220"/>
    </row>
    <row r="64688" spans="7:7">
      <c r="G64688" s="220"/>
    </row>
    <row r="64689" spans="7:7">
      <c r="G64689" s="220"/>
    </row>
    <row r="64690" spans="7:7">
      <c r="G64690" s="220"/>
    </row>
    <row r="64691" spans="7:7">
      <c r="G64691" s="220"/>
    </row>
    <row r="64692" spans="7:7">
      <c r="G64692" s="220"/>
    </row>
    <row r="64693" spans="7:7">
      <c r="G64693" s="220"/>
    </row>
    <row r="64694" spans="7:7">
      <c r="G64694" s="220"/>
    </row>
    <row r="64695" spans="7:7">
      <c r="G64695" s="220"/>
    </row>
    <row r="64696" spans="7:7">
      <c r="G64696" s="220"/>
    </row>
    <row r="64697" spans="7:7">
      <c r="G64697" s="220"/>
    </row>
    <row r="64698" spans="7:7">
      <c r="G64698" s="220"/>
    </row>
    <row r="64699" spans="7:7">
      <c r="G64699" s="220"/>
    </row>
    <row r="64700" spans="7:7">
      <c r="G64700" s="220"/>
    </row>
    <row r="64701" spans="7:7">
      <c r="G64701" s="220"/>
    </row>
    <row r="64702" spans="7:7">
      <c r="G64702" s="220"/>
    </row>
    <row r="64703" spans="7:7">
      <c r="G64703" s="220"/>
    </row>
    <row r="64704" spans="7:7">
      <c r="G64704" s="220"/>
    </row>
    <row r="64705" spans="7:7">
      <c r="G64705" s="220"/>
    </row>
    <row r="64706" spans="7:7">
      <c r="G64706" s="220"/>
    </row>
    <row r="64707" spans="7:7">
      <c r="G64707" s="220"/>
    </row>
    <row r="64708" spans="7:7">
      <c r="G64708" s="220"/>
    </row>
    <row r="64709" spans="7:7">
      <c r="G64709" s="220"/>
    </row>
    <row r="64710" spans="7:7">
      <c r="G64710" s="220"/>
    </row>
    <row r="64711" spans="7:7">
      <c r="G64711" s="220"/>
    </row>
    <row r="64712" spans="7:7">
      <c r="G64712" s="220"/>
    </row>
    <row r="64713" spans="7:7">
      <c r="G64713" s="220"/>
    </row>
    <row r="64714" spans="7:7">
      <c r="G64714" s="220"/>
    </row>
    <row r="64715" spans="7:7">
      <c r="G64715" s="220"/>
    </row>
    <row r="64716" spans="7:7">
      <c r="G64716" s="220"/>
    </row>
    <row r="64717" spans="7:7">
      <c r="G64717" s="220"/>
    </row>
    <row r="64718" spans="7:7">
      <c r="G64718" s="220"/>
    </row>
    <row r="64719" spans="7:7">
      <c r="G64719" s="220"/>
    </row>
    <row r="64720" spans="7:7">
      <c r="G64720" s="220"/>
    </row>
    <row r="64721" spans="7:7">
      <c r="G64721" s="220"/>
    </row>
    <row r="64722" spans="7:7">
      <c r="G64722" s="220"/>
    </row>
    <row r="64723" spans="7:7">
      <c r="G64723" s="220"/>
    </row>
    <row r="64724" spans="7:7">
      <c r="G64724" s="220"/>
    </row>
    <row r="64725" spans="7:7">
      <c r="G64725" s="220"/>
    </row>
    <row r="64726" spans="7:7">
      <c r="G64726" s="220"/>
    </row>
    <row r="64727" spans="7:7">
      <c r="G64727" s="220"/>
    </row>
    <row r="64728" spans="7:7">
      <c r="G64728" s="220"/>
    </row>
    <row r="64729" spans="7:7">
      <c r="G64729" s="220"/>
    </row>
    <row r="64730" spans="7:7">
      <c r="G64730" s="220"/>
    </row>
    <row r="64731" spans="7:7">
      <c r="G64731" s="220"/>
    </row>
    <row r="64732" spans="7:7">
      <c r="G64732" s="220"/>
    </row>
    <row r="64733" spans="7:7">
      <c r="G64733" s="220"/>
    </row>
    <row r="64734" spans="7:7">
      <c r="G64734" s="220"/>
    </row>
    <row r="64735" spans="7:7">
      <c r="G64735" s="220"/>
    </row>
    <row r="64736" spans="7:7">
      <c r="G64736" s="220"/>
    </row>
    <row r="64737" spans="7:7">
      <c r="G64737" s="220"/>
    </row>
    <row r="64738" spans="7:7">
      <c r="G64738" s="220"/>
    </row>
    <row r="64739" spans="7:7">
      <c r="G64739" s="220"/>
    </row>
    <row r="64740" spans="7:7">
      <c r="G64740" s="220"/>
    </row>
    <row r="64741" spans="7:7">
      <c r="G64741" s="220"/>
    </row>
    <row r="64742" spans="7:7">
      <c r="G64742" s="220"/>
    </row>
    <row r="64743" spans="7:7">
      <c r="G64743" s="220"/>
    </row>
    <row r="64744" spans="7:7">
      <c r="G64744" s="220"/>
    </row>
    <row r="64745" spans="7:7">
      <c r="G64745" s="220"/>
    </row>
    <row r="64746" spans="7:7">
      <c r="G64746" s="220"/>
    </row>
    <row r="64747" spans="7:7">
      <c r="G64747" s="220"/>
    </row>
    <row r="64748" spans="7:7">
      <c r="G64748" s="220"/>
    </row>
    <row r="64749" spans="7:7">
      <c r="G64749" s="220"/>
    </row>
    <row r="64750" spans="7:7">
      <c r="G64750" s="220"/>
    </row>
    <row r="64751" spans="7:7">
      <c r="G64751" s="220"/>
    </row>
    <row r="64752" spans="7:7">
      <c r="G64752" s="220"/>
    </row>
    <row r="64753" spans="7:7">
      <c r="G64753" s="220"/>
    </row>
    <row r="64754" spans="7:7">
      <c r="G64754" s="220"/>
    </row>
    <row r="64755" spans="7:7">
      <c r="G64755" s="220"/>
    </row>
    <row r="64756" spans="7:7">
      <c r="G64756" s="220"/>
    </row>
    <row r="64757" spans="7:7">
      <c r="G64757" s="220"/>
    </row>
    <row r="64758" spans="7:7">
      <c r="G64758" s="220"/>
    </row>
    <row r="64759" spans="7:7">
      <c r="G64759" s="220"/>
    </row>
    <row r="64760" spans="7:7">
      <c r="G64760" s="220"/>
    </row>
    <row r="64761" spans="7:7">
      <c r="G64761" s="220"/>
    </row>
    <row r="64762" spans="7:7">
      <c r="G64762" s="220"/>
    </row>
    <row r="64763" spans="7:7">
      <c r="G64763" s="220"/>
    </row>
    <row r="64764" spans="7:7">
      <c r="G64764" s="220"/>
    </row>
    <row r="64765" spans="7:7">
      <c r="G64765" s="220"/>
    </row>
    <row r="64766" spans="7:7">
      <c r="G64766" s="220"/>
    </row>
    <row r="64767" spans="7:7">
      <c r="G64767" s="220"/>
    </row>
    <row r="64768" spans="7:7">
      <c r="G64768" s="220"/>
    </row>
    <row r="64769" spans="7:7">
      <c r="G64769" s="220"/>
    </row>
    <row r="64770" spans="7:7">
      <c r="G64770" s="220"/>
    </row>
    <row r="64771" spans="7:7">
      <c r="G64771" s="220"/>
    </row>
    <row r="64772" spans="7:7">
      <c r="G64772" s="220"/>
    </row>
    <row r="64773" spans="7:7">
      <c r="G64773" s="220"/>
    </row>
    <row r="64774" spans="7:7">
      <c r="G64774" s="220"/>
    </row>
    <row r="64775" spans="7:7">
      <c r="G64775" s="220"/>
    </row>
    <row r="64776" spans="7:7">
      <c r="G64776" s="220"/>
    </row>
    <row r="64777" spans="7:7">
      <c r="G64777" s="220"/>
    </row>
    <row r="64778" spans="7:7">
      <c r="G64778" s="220"/>
    </row>
    <row r="64779" spans="7:7">
      <c r="G64779" s="220"/>
    </row>
    <row r="64780" spans="7:7">
      <c r="G64780" s="220"/>
    </row>
    <row r="64781" spans="7:7">
      <c r="G64781" s="220"/>
    </row>
    <row r="64782" spans="7:7">
      <c r="G64782" s="220"/>
    </row>
    <row r="64783" spans="7:7">
      <c r="G64783" s="220"/>
    </row>
    <row r="64784" spans="7:7">
      <c r="G64784" s="220"/>
    </row>
    <row r="64785" spans="7:7">
      <c r="G64785" s="220"/>
    </row>
    <row r="64786" spans="7:7">
      <c r="G64786" s="220"/>
    </row>
    <row r="64787" spans="7:7">
      <c r="G64787" s="220"/>
    </row>
    <row r="64788" spans="7:7">
      <c r="G64788" s="220"/>
    </row>
    <row r="64789" spans="7:7">
      <c r="G64789" s="220"/>
    </row>
    <row r="64790" spans="7:7">
      <c r="G64790" s="220"/>
    </row>
    <row r="64791" spans="7:7">
      <c r="G64791" s="220"/>
    </row>
    <row r="64792" spans="7:7">
      <c r="G64792" s="220"/>
    </row>
    <row r="64793" spans="7:7">
      <c r="G64793" s="220"/>
    </row>
    <row r="64794" spans="7:7">
      <c r="G64794" s="220"/>
    </row>
    <row r="64795" spans="7:7">
      <c r="G64795" s="220"/>
    </row>
    <row r="64796" spans="7:7">
      <c r="G64796" s="220"/>
    </row>
    <row r="64797" spans="7:7">
      <c r="G64797" s="220"/>
    </row>
    <row r="64798" spans="7:7">
      <c r="G64798" s="220"/>
    </row>
    <row r="64799" spans="7:7">
      <c r="G64799" s="220"/>
    </row>
    <row r="64800" spans="7:7">
      <c r="G64800" s="220"/>
    </row>
    <row r="64801" spans="7:7">
      <c r="G64801" s="220"/>
    </row>
    <row r="64802" spans="7:7">
      <c r="G64802" s="220"/>
    </row>
    <row r="64803" spans="7:7">
      <c r="G64803" s="220"/>
    </row>
    <row r="64804" spans="7:7">
      <c r="G64804" s="220"/>
    </row>
    <row r="64805" spans="7:7">
      <c r="G64805" s="220"/>
    </row>
    <row r="64806" spans="7:7">
      <c r="G64806" s="220"/>
    </row>
    <row r="64807" spans="7:7">
      <c r="G64807" s="220"/>
    </row>
    <row r="64808" spans="7:7">
      <c r="G64808" s="220"/>
    </row>
    <row r="64809" spans="7:7">
      <c r="G64809" s="220"/>
    </row>
    <row r="64810" spans="7:7">
      <c r="G64810" s="220"/>
    </row>
    <row r="64811" spans="7:7">
      <c r="G64811" s="220"/>
    </row>
    <row r="64812" spans="7:7">
      <c r="G64812" s="220"/>
    </row>
    <row r="64813" spans="7:7">
      <c r="G64813" s="220"/>
    </row>
    <row r="64814" spans="7:7">
      <c r="G64814" s="220"/>
    </row>
    <row r="64815" spans="7:7">
      <c r="G64815" s="220"/>
    </row>
    <row r="64816" spans="7:7">
      <c r="G64816" s="220"/>
    </row>
    <row r="64817" spans="7:7">
      <c r="G64817" s="220"/>
    </row>
    <row r="64818" spans="7:7">
      <c r="G64818" s="220"/>
    </row>
    <row r="64819" spans="7:7">
      <c r="G64819" s="220"/>
    </row>
    <row r="64820" spans="7:7">
      <c r="G64820" s="220"/>
    </row>
    <row r="64821" spans="7:7">
      <c r="G64821" s="220"/>
    </row>
    <row r="64822" spans="7:7">
      <c r="G64822" s="220"/>
    </row>
    <row r="64823" spans="7:7">
      <c r="G64823" s="220"/>
    </row>
    <row r="64824" spans="7:7">
      <c r="G64824" s="220"/>
    </row>
    <row r="64825" spans="7:7">
      <c r="G64825" s="220"/>
    </row>
    <row r="64826" spans="7:7">
      <c r="G64826" s="220"/>
    </row>
    <row r="64827" spans="7:7">
      <c r="G64827" s="220"/>
    </row>
    <row r="64828" spans="7:7">
      <c r="G64828" s="220"/>
    </row>
    <row r="64829" spans="7:7">
      <c r="G64829" s="220"/>
    </row>
    <row r="64830" spans="7:7">
      <c r="G64830" s="220"/>
    </row>
    <row r="64831" spans="7:7">
      <c r="G64831" s="220"/>
    </row>
    <row r="64832" spans="7:7">
      <c r="G64832" s="220"/>
    </row>
    <row r="64833" spans="7:7">
      <c r="G64833" s="220"/>
    </row>
    <row r="64834" spans="7:7">
      <c r="G64834" s="220"/>
    </row>
    <row r="64835" spans="7:7">
      <c r="G64835" s="220"/>
    </row>
    <row r="64836" spans="7:7">
      <c r="G64836" s="220"/>
    </row>
    <row r="64837" spans="7:7">
      <c r="G64837" s="220"/>
    </row>
    <row r="64838" spans="7:7">
      <c r="G64838" s="220"/>
    </row>
    <row r="64839" spans="7:7">
      <c r="G64839" s="220"/>
    </row>
    <row r="64840" spans="7:7">
      <c r="G64840" s="220"/>
    </row>
    <row r="64841" spans="7:7">
      <c r="G64841" s="220"/>
    </row>
    <row r="64842" spans="7:7">
      <c r="G64842" s="220"/>
    </row>
    <row r="64843" spans="7:7">
      <c r="G64843" s="220"/>
    </row>
    <row r="64844" spans="7:7">
      <c r="G64844" s="220"/>
    </row>
    <row r="64845" spans="7:7">
      <c r="G64845" s="220"/>
    </row>
    <row r="64846" spans="7:7">
      <c r="G64846" s="220"/>
    </row>
    <row r="64847" spans="7:7">
      <c r="G64847" s="220"/>
    </row>
    <row r="64848" spans="7:7">
      <c r="G64848" s="220"/>
    </row>
    <row r="64849" spans="7:7">
      <c r="G64849" s="220"/>
    </row>
    <row r="64850" spans="7:7">
      <c r="G64850" s="220"/>
    </row>
    <row r="64851" spans="7:7">
      <c r="G64851" s="220"/>
    </row>
    <row r="64852" spans="7:7">
      <c r="G64852" s="220"/>
    </row>
    <row r="64853" spans="7:7">
      <c r="G64853" s="220"/>
    </row>
    <row r="64854" spans="7:7">
      <c r="G64854" s="220"/>
    </row>
    <row r="64855" spans="7:7">
      <c r="G64855" s="220"/>
    </row>
    <row r="64856" spans="7:7">
      <c r="G64856" s="220"/>
    </row>
    <row r="64857" spans="7:7">
      <c r="G64857" s="220"/>
    </row>
    <row r="64858" spans="7:7">
      <c r="G64858" s="220"/>
    </row>
    <row r="64859" spans="7:7">
      <c r="G64859" s="220"/>
    </row>
    <row r="64860" spans="7:7">
      <c r="G64860" s="220"/>
    </row>
    <row r="64861" spans="7:7">
      <c r="G64861" s="220"/>
    </row>
    <row r="64862" spans="7:7">
      <c r="G64862" s="220"/>
    </row>
    <row r="64863" spans="7:7">
      <c r="G64863" s="220"/>
    </row>
    <row r="64864" spans="7:7">
      <c r="G64864" s="220"/>
    </row>
    <row r="64865" spans="7:7">
      <c r="G64865" s="220"/>
    </row>
    <row r="64866" spans="7:7">
      <c r="G64866" s="220"/>
    </row>
    <row r="64867" spans="7:7">
      <c r="G64867" s="220"/>
    </row>
    <row r="64868" spans="7:7">
      <c r="G64868" s="220"/>
    </row>
    <row r="64869" spans="7:7">
      <c r="G64869" s="220"/>
    </row>
    <row r="64870" spans="7:7">
      <c r="G64870" s="220"/>
    </row>
    <row r="64871" spans="7:7">
      <c r="G64871" s="220"/>
    </row>
    <row r="64872" spans="7:7">
      <c r="G64872" s="220"/>
    </row>
    <row r="64873" spans="7:7">
      <c r="G64873" s="220"/>
    </row>
    <row r="64874" spans="7:7">
      <c r="G64874" s="220"/>
    </row>
    <row r="64875" spans="7:7">
      <c r="G64875" s="220"/>
    </row>
    <row r="64876" spans="7:7">
      <c r="G64876" s="220"/>
    </row>
    <row r="64877" spans="7:7">
      <c r="G64877" s="220"/>
    </row>
    <row r="64878" spans="7:7">
      <c r="G64878" s="220"/>
    </row>
    <row r="64879" spans="7:7">
      <c r="G64879" s="220"/>
    </row>
    <row r="64880" spans="7:7">
      <c r="G64880" s="220"/>
    </row>
    <row r="64881" spans="7:7">
      <c r="G64881" s="220"/>
    </row>
    <row r="64882" spans="7:7">
      <c r="G64882" s="220"/>
    </row>
    <row r="64883" spans="7:7">
      <c r="G64883" s="220"/>
    </row>
    <row r="64884" spans="7:7">
      <c r="G64884" s="220"/>
    </row>
    <row r="64885" spans="7:7">
      <c r="G64885" s="220"/>
    </row>
    <row r="64886" spans="7:7">
      <c r="G64886" s="220"/>
    </row>
    <row r="64887" spans="7:7">
      <c r="G64887" s="220"/>
    </row>
    <row r="64888" spans="7:7">
      <c r="G64888" s="220"/>
    </row>
    <row r="64889" spans="7:7">
      <c r="G64889" s="220"/>
    </row>
    <row r="64890" spans="7:7">
      <c r="G64890" s="220"/>
    </row>
    <row r="64891" spans="7:7">
      <c r="G64891" s="220"/>
    </row>
    <row r="64892" spans="7:7">
      <c r="G64892" s="220"/>
    </row>
    <row r="64893" spans="7:7">
      <c r="G64893" s="220"/>
    </row>
    <row r="64894" spans="7:7">
      <c r="G64894" s="220"/>
    </row>
    <row r="64895" spans="7:7">
      <c r="G64895" s="220"/>
    </row>
    <row r="64896" spans="7:7">
      <c r="G64896" s="220"/>
    </row>
    <row r="64897" spans="7:7">
      <c r="G64897" s="220"/>
    </row>
    <row r="64898" spans="7:7">
      <c r="G64898" s="220"/>
    </row>
    <row r="64899" spans="7:7">
      <c r="G64899" s="220"/>
    </row>
    <row r="64900" spans="7:7">
      <c r="G64900" s="220"/>
    </row>
    <row r="64901" spans="7:7">
      <c r="G64901" s="220"/>
    </row>
    <row r="64902" spans="7:7">
      <c r="G64902" s="220"/>
    </row>
    <row r="64903" spans="7:7">
      <c r="G64903" s="220"/>
    </row>
    <row r="64904" spans="7:7">
      <c r="G64904" s="220"/>
    </row>
    <row r="64905" spans="7:7">
      <c r="G64905" s="220"/>
    </row>
    <row r="64906" spans="7:7">
      <c r="G64906" s="220"/>
    </row>
    <row r="64907" spans="7:7">
      <c r="G64907" s="220"/>
    </row>
    <row r="64908" spans="7:7">
      <c r="G64908" s="220"/>
    </row>
    <row r="64909" spans="7:7">
      <c r="G64909" s="220"/>
    </row>
    <row r="64910" spans="7:7">
      <c r="G64910" s="220"/>
    </row>
    <row r="64911" spans="7:7">
      <c r="G64911" s="220"/>
    </row>
    <row r="64912" spans="7:7">
      <c r="G64912" s="220"/>
    </row>
    <row r="64913" spans="7:7">
      <c r="G64913" s="220"/>
    </row>
    <row r="64914" spans="7:7">
      <c r="G64914" s="220"/>
    </row>
    <row r="64915" spans="7:7">
      <c r="G64915" s="220"/>
    </row>
    <row r="64916" spans="7:7">
      <c r="G64916" s="220"/>
    </row>
    <row r="64917" spans="7:7">
      <c r="G64917" s="220"/>
    </row>
    <row r="64918" spans="7:7">
      <c r="G64918" s="220"/>
    </row>
    <row r="64919" spans="7:7">
      <c r="G64919" s="220"/>
    </row>
    <row r="64920" spans="7:7">
      <c r="G64920" s="220"/>
    </row>
    <row r="64921" spans="7:7">
      <c r="G64921" s="220"/>
    </row>
    <row r="64922" spans="7:7">
      <c r="G64922" s="220"/>
    </row>
    <row r="64923" spans="7:7">
      <c r="G64923" s="220"/>
    </row>
    <row r="64924" spans="7:7">
      <c r="G64924" s="220"/>
    </row>
    <row r="64925" spans="7:7">
      <c r="G64925" s="220"/>
    </row>
    <row r="64926" spans="7:7">
      <c r="G64926" s="220"/>
    </row>
    <row r="64927" spans="7:7">
      <c r="G64927" s="220"/>
    </row>
    <row r="64928" spans="7:7">
      <c r="G64928" s="220"/>
    </row>
    <row r="64929" spans="7:7">
      <c r="G64929" s="220"/>
    </row>
    <row r="64930" spans="7:7">
      <c r="G64930" s="220"/>
    </row>
    <row r="64931" spans="7:7">
      <c r="G64931" s="220"/>
    </row>
    <row r="64932" spans="7:7">
      <c r="G64932" s="220"/>
    </row>
    <row r="64933" spans="7:7">
      <c r="G64933" s="220"/>
    </row>
    <row r="64934" spans="7:7">
      <c r="G64934" s="220"/>
    </row>
    <row r="64935" spans="7:7">
      <c r="G64935" s="220"/>
    </row>
    <row r="64936" spans="7:7">
      <c r="G64936" s="220"/>
    </row>
    <row r="64937" spans="7:7">
      <c r="G64937" s="220"/>
    </row>
    <row r="64938" spans="7:7">
      <c r="G64938" s="220"/>
    </row>
    <row r="64939" spans="7:7">
      <c r="G64939" s="220"/>
    </row>
    <row r="64940" spans="7:7">
      <c r="G64940" s="220"/>
    </row>
    <row r="64941" spans="7:7">
      <c r="G64941" s="220"/>
    </row>
    <row r="64942" spans="7:7">
      <c r="G64942" s="220"/>
    </row>
    <row r="64943" spans="7:7">
      <c r="G64943" s="220"/>
    </row>
    <row r="64944" spans="7:7">
      <c r="G64944" s="220"/>
    </row>
    <row r="64945" spans="7:7">
      <c r="G64945" s="220"/>
    </row>
    <row r="64946" spans="7:7">
      <c r="G64946" s="220"/>
    </row>
    <row r="64947" spans="7:7">
      <c r="G64947" s="220"/>
    </row>
    <row r="64948" spans="7:7">
      <c r="G64948" s="220"/>
    </row>
    <row r="64949" spans="7:7">
      <c r="G64949" s="220"/>
    </row>
    <row r="64950" spans="7:7">
      <c r="G64950" s="220"/>
    </row>
    <row r="64951" spans="7:7">
      <c r="G64951" s="220"/>
    </row>
    <row r="64952" spans="7:7">
      <c r="G64952" s="220"/>
    </row>
    <row r="64953" spans="7:7">
      <c r="G64953" s="220"/>
    </row>
    <row r="64954" spans="7:7">
      <c r="G64954" s="220"/>
    </row>
    <row r="64955" spans="7:7">
      <c r="G64955" s="220"/>
    </row>
    <row r="64956" spans="7:7">
      <c r="G64956" s="220"/>
    </row>
    <row r="64957" spans="7:7">
      <c r="G64957" s="220"/>
    </row>
    <row r="64958" spans="7:7">
      <c r="G64958" s="220"/>
    </row>
    <row r="64959" spans="7:7">
      <c r="G64959" s="220"/>
    </row>
    <row r="64960" spans="7:7">
      <c r="G64960" s="220"/>
    </row>
    <row r="64961" spans="7:7">
      <c r="G64961" s="220"/>
    </row>
    <row r="64962" spans="7:7">
      <c r="G64962" s="220"/>
    </row>
    <row r="64963" spans="7:7">
      <c r="G64963" s="220"/>
    </row>
    <row r="64964" spans="7:7">
      <c r="G64964" s="220"/>
    </row>
    <row r="64965" spans="7:7">
      <c r="G64965" s="220"/>
    </row>
    <row r="64966" spans="7:7">
      <c r="G64966" s="220"/>
    </row>
    <row r="64967" spans="7:7">
      <c r="G64967" s="220"/>
    </row>
    <row r="64968" spans="7:7">
      <c r="G64968" s="220"/>
    </row>
    <row r="64969" spans="7:7">
      <c r="G64969" s="220"/>
    </row>
    <row r="64970" spans="7:7">
      <c r="G64970" s="220"/>
    </row>
    <row r="64971" spans="7:7">
      <c r="G64971" s="220"/>
    </row>
    <row r="64972" spans="7:7">
      <c r="G64972" s="220"/>
    </row>
    <row r="64973" spans="7:7">
      <c r="G64973" s="220"/>
    </row>
    <row r="64974" spans="7:7">
      <c r="G64974" s="220"/>
    </row>
    <row r="64975" spans="7:7">
      <c r="G64975" s="220"/>
    </row>
    <row r="64976" spans="7:7">
      <c r="G64976" s="220"/>
    </row>
    <row r="64977" spans="7:7">
      <c r="G64977" s="220"/>
    </row>
    <row r="64978" spans="7:7">
      <c r="G64978" s="220"/>
    </row>
    <row r="64979" spans="7:7">
      <c r="G64979" s="220"/>
    </row>
    <row r="64980" spans="7:7">
      <c r="G64980" s="220"/>
    </row>
    <row r="64981" spans="7:7">
      <c r="G64981" s="220"/>
    </row>
    <row r="64982" spans="7:7">
      <c r="G64982" s="220"/>
    </row>
    <row r="64983" spans="7:7">
      <c r="G64983" s="220"/>
    </row>
    <row r="64984" spans="7:7">
      <c r="G64984" s="220"/>
    </row>
    <row r="64985" spans="7:7">
      <c r="G64985" s="220"/>
    </row>
    <row r="64986" spans="7:7">
      <c r="G64986" s="220"/>
    </row>
    <row r="64987" spans="7:7">
      <c r="G64987" s="220"/>
    </row>
    <row r="64988" spans="7:7">
      <c r="G64988" s="220"/>
    </row>
    <row r="64989" spans="7:7">
      <c r="G64989" s="220"/>
    </row>
    <row r="64990" spans="7:7">
      <c r="G64990" s="220"/>
    </row>
    <row r="64991" spans="7:7">
      <c r="G64991" s="220"/>
    </row>
    <row r="64992" spans="7:7">
      <c r="G64992" s="220"/>
    </row>
    <row r="64993" spans="7:7">
      <c r="G64993" s="220"/>
    </row>
    <row r="64994" spans="7:7">
      <c r="G64994" s="220"/>
    </row>
    <row r="64995" spans="7:7">
      <c r="G64995" s="220"/>
    </row>
    <row r="64996" spans="7:7">
      <c r="G64996" s="220"/>
    </row>
    <row r="64997" spans="7:7">
      <c r="G64997" s="220"/>
    </row>
    <row r="64998" spans="7:7">
      <c r="G64998" s="220"/>
    </row>
    <row r="64999" spans="7:7">
      <c r="G64999" s="220"/>
    </row>
    <row r="65000" spans="7:7">
      <c r="G65000" s="220"/>
    </row>
    <row r="65001" spans="7:7">
      <c r="G65001" s="220"/>
    </row>
    <row r="65002" spans="7:7">
      <c r="G65002" s="220"/>
    </row>
    <row r="65003" spans="7:7">
      <c r="G65003" s="220"/>
    </row>
    <row r="65004" spans="7:7">
      <c r="G65004" s="220"/>
    </row>
    <row r="65005" spans="7:7">
      <c r="G65005" s="220"/>
    </row>
    <row r="65006" spans="7:7">
      <c r="G65006" s="220"/>
    </row>
    <row r="65007" spans="7:7">
      <c r="G65007" s="220"/>
    </row>
    <row r="65008" spans="7:7">
      <c r="G65008" s="220"/>
    </row>
    <row r="65009" spans="7:7">
      <c r="G65009" s="220"/>
    </row>
    <row r="65010" spans="7:7">
      <c r="G65010" s="220"/>
    </row>
    <row r="65011" spans="7:7">
      <c r="G65011" s="220"/>
    </row>
    <row r="65012" spans="7:7">
      <c r="G65012" s="220"/>
    </row>
    <row r="65013" spans="7:7">
      <c r="G65013" s="220"/>
    </row>
    <row r="65014" spans="7:7">
      <c r="G65014" s="220"/>
    </row>
    <row r="65015" spans="7:7">
      <c r="G65015" s="220"/>
    </row>
    <row r="65016" spans="7:7">
      <c r="G65016" s="220"/>
    </row>
    <row r="65017" spans="7:7">
      <c r="G65017" s="220"/>
    </row>
    <row r="65018" spans="7:7">
      <c r="G65018" s="220"/>
    </row>
    <row r="65019" spans="7:7">
      <c r="G65019" s="220"/>
    </row>
    <row r="65020" spans="7:7">
      <c r="G65020" s="220"/>
    </row>
    <row r="65021" spans="7:7">
      <c r="G65021" s="220"/>
    </row>
    <row r="65022" spans="7:7">
      <c r="G65022" s="220"/>
    </row>
    <row r="65023" spans="7:7">
      <c r="G65023" s="220"/>
    </row>
    <row r="65024" spans="7:7">
      <c r="G65024" s="220"/>
    </row>
    <row r="65025" spans="7:7">
      <c r="G65025" s="220"/>
    </row>
    <row r="65026" spans="7:7">
      <c r="G65026" s="220"/>
    </row>
    <row r="65027" spans="7:7">
      <c r="G65027" s="220"/>
    </row>
    <row r="65028" spans="7:7">
      <c r="G65028" s="220"/>
    </row>
    <row r="65029" spans="7:7">
      <c r="G65029" s="220"/>
    </row>
    <row r="65030" spans="7:7">
      <c r="G65030" s="220"/>
    </row>
    <row r="65031" spans="7:7">
      <c r="G65031" s="220"/>
    </row>
    <row r="65032" spans="7:7">
      <c r="G65032" s="220"/>
    </row>
    <row r="65033" spans="7:7">
      <c r="G65033" s="220"/>
    </row>
    <row r="65034" spans="7:7">
      <c r="G65034" s="220"/>
    </row>
    <row r="65035" spans="7:7">
      <c r="G65035" s="220"/>
    </row>
    <row r="65036" spans="7:7">
      <c r="G65036" s="220"/>
    </row>
    <row r="65037" spans="7:7">
      <c r="G65037" s="220"/>
    </row>
    <row r="65038" spans="7:7">
      <c r="G65038" s="220"/>
    </row>
    <row r="65039" spans="7:7">
      <c r="G65039" s="220"/>
    </row>
    <row r="65040" spans="7:7">
      <c r="G65040" s="220"/>
    </row>
    <row r="65041" spans="7:7">
      <c r="G65041" s="220"/>
    </row>
    <row r="65042" spans="7:7">
      <c r="G65042" s="220"/>
    </row>
    <row r="65043" spans="7:7">
      <c r="G65043" s="220"/>
    </row>
    <row r="65044" spans="7:7">
      <c r="G65044" s="220"/>
    </row>
    <row r="65045" spans="7:7">
      <c r="G65045" s="220"/>
    </row>
    <row r="65046" spans="7:7">
      <c r="G65046" s="220"/>
    </row>
    <row r="65047" spans="7:7">
      <c r="G65047" s="220"/>
    </row>
    <row r="65048" spans="7:7">
      <c r="G65048" s="220"/>
    </row>
    <row r="65049" spans="7:7">
      <c r="G65049" s="220"/>
    </row>
    <row r="65050" spans="7:7">
      <c r="G65050" s="220"/>
    </row>
    <row r="65051" spans="7:7">
      <c r="G65051" s="220"/>
    </row>
    <row r="65052" spans="7:7">
      <c r="G65052" s="220"/>
    </row>
    <row r="65053" spans="7:7">
      <c r="G65053" s="220"/>
    </row>
    <row r="65054" spans="7:7">
      <c r="G65054" s="220"/>
    </row>
    <row r="65055" spans="7:7">
      <c r="G65055" s="220"/>
    </row>
    <row r="65056" spans="7:7">
      <c r="G65056" s="220"/>
    </row>
    <row r="65057" spans="7:7">
      <c r="G65057" s="220"/>
    </row>
    <row r="65058" spans="7:7">
      <c r="G65058" s="220"/>
    </row>
    <row r="65059" spans="7:7">
      <c r="G65059" s="220"/>
    </row>
    <row r="65060" spans="7:7">
      <c r="G65060" s="220"/>
    </row>
    <row r="65061" spans="7:7">
      <c r="G65061" s="220"/>
    </row>
    <row r="65062" spans="7:7">
      <c r="G65062" s="220"/>
    </row>
    <row r="65063" spans="7:7">
      <c r="G65063" s="220"/>
    </row>
    <row r="65064" spans="7:7">
      <c r="G65064" s="220"/>
    </row>
    <row r="65065" spans="7:7">
      <c r="G65065" s="220"/>
    </row>
    <row r="65066" spans="7:7">
      <c r="G65066" s="220"/>
    </row>
    <row r="65067" spans="7:7">
      <c r="G65067" s="220"/>
    </row>
    <row r="65068" spans="7:7">
      <c r="G65068" s="220"/>
    </row>
    <row r="65069" spans="7:7">
      <c r="G65069" s="220"/>
    </row>
    <row r="65070" spans="7:7">
      <c r="G65070" s="220"/>
    </row>
    <row r="65071" spans="7:7">
      <c r="G65071" s="220"/>
    </row>
    <row r="65072" spans="7:7">
      <c r="G65072" s="220"/>
    </row>
    <row r="65073" spans="7:7">
      <c r="G65073" s="220"/>
    </row>
    <row r="65074" spans="7:7">
      <c r="G65074" s="220"/>
    </row>
    <row r="65075" spans="7:7">
      <c r="G65075" s="220"/>
    </row>
    <row r="65076" spans="7:7">
      <c r="G65076" s="220"/>
    </row>
    <row r="65077" spans="7:7">
      <c r="G65077" s="220"/>
    </row>
    <row r="65078" spans="7:7">
      <c r="G65078" s="220"/>
    </row>
    <row r="65079" spans="7:7">
      <c r="G65079" s="220"/>
    </row>
    <row r="65080" spans="7:7">
      <c r="G65080" s="220"/>
    </row>
    <row r="65081" spans="7:7">
      <c r="G65081" s="220"/>
    </row>
    <row r="65082" spans="7:7">
      <c r="G65082" s="220"/>
    </row>
    <row r="65083" spans="7:7">
      <c r="G65083" s="220"/>
    </row>
    <row r="65084" spans="7:7">
      <c r="G65084" s="220"/>
    </row>
    <row r="65085" spans="7:7">
      <c r="G65085" s="220"/>
    </row>
    <row r="65086" spans="7:7">
      <c r="G65086" s="220"/>
    </row>
    <row r="65087" spans="7:7">
      <c r="G65087" s="220"/>
    </row>
    <row r="65088" spans="7:7">
      <c r="G65088" s="220"/>
    </row>
    <row r="65089" spans="7:7">
      <c r="G65089" s="220"/>
    </row>
    <row r="65090" spans="7:7">
      <c r="G65090" s="220"/>
    </row>
    <row r="65091" spans="7:7">
      <c r="G65091" s="220"/>
    </row>
    <row r="65092" spans="7:7">
      <c r="G65092" s="220"/>
    </row>
    <row r="65093" spans="7:7">
      <c r="G65093" s="220"/>
    </row>
    <row r="65094" spans="7:7">
      <c r="G65094" s="220"/>
    </row>
    <row r="65095" spans="7:7">
      <c r="G65095" s="220"/>
    </row>
    <row r="65096" spans="7:7">
      <c r="G65096" s="220"/>
    </row>
    <row r="65097" spans="7:7">
      <c r="G65097" s="220"/>
    </row>
    <row r="65098" spans="7:7">
      <c r="G65098" s="220"/>
    </row>
    <row r="65099" spans="7:7">
      <c r="G65099" s="220"/>
    </row>
    <row r="65100" spans="7:7">
      <c r="G65100" s="220"/>
    </row>
    <row r="65101" spans="7:7">
      <c r="G65101" s="220"/>
    </row>
    <row r="65102" spans="7:7">
      <c r="G65102" s="220"/>
    </row>
    <row r="65103" spans="7:7">
      <c r="G65103" s="220"/>
    </row>
    <row r="65104" spans="7:7">
      <c r="G65104" s="220"/>
    </row>
    <row r="65105" spans="7:7">
      <c r="G65105" s="220"/>
    </row>
    <row r="65106" spans="7:7">
      <c r="G65106" s="220"/>
    </row>
    <row r="65107" spans="7:7">
      <c r="G65107" s="220"/>
    </row>
    <row r="65108" spans="7:7">
      <c r="G65108" s="220"/>
    </row>
    <row r="65109" spans="7:7">
      <c r="G65109" s="220"/>
    </row>
    <row r="65110" spans="7:7">
      <c r="G65110" s="220"/>
    </row>
    <row r="65111" spans="7:7">
      <c r="G65111" s="220"/>
    </row>
    <row r="65112" spans="7:7">
      <c r="G65112" s="220"/>
    </row>
    <row r="65113" spans="7:7">
      <c r="G65113" s="220"/>
    </row>
    <row r="65114" spans="7:7">
      <c r="G65114" s="220"/>
    </row>
    <row r="65115" spans="7:7">
      <c r="G65115" s="220"/>
    </row>
    <row r="65116" spans="7:7">
      <c r="G65116" s="220"/>
    </row>
    <row r="65117" spans="7:7">
      <c r="G65117" s="220"/>
    </row>
    <row r="65118" spans="7:7">
      <c r="G65118" s="220"/>
    </row>
    <row r="65119" spans="7:7">
      <c r="G65119" s="220"/>
    </row>
    <row r="65120" spans="7:7">
      <c r="G65120" s="220"/>
    </row>
    <row r="65121" spans="7:7">
      <c r="G65121" s="220"/>
    </row>
    <row r="65122" spans="7:7">
      <c r="G65122" s="220"/>
    </row>
    <row r="65123" spans="7:7">
      <c r="G65123" s="220"/>
    </row>
    <row r="65124" spans="7:7">
      <c r="G65124" s="220"/>
    </row>
    <row r="65125" spans="7:7">
      <c r="G65125" s="220"/>
    </row>
    <row r="65126" spans="7:7">
      <c r="G65126" s="220"/>
    </row>
    <row r="65127" spans="7:7">
      <c r="G65127" s="220"/>
    </row>
    <row r="65128" spans="7:7">
      <c r="G65128" s="220"/>
    </row>
    <row r="65129" spans="7:7">
      <c r="G65129" s="220"/>
    </row>
    <row r="65130" spans="7:7">
      <c r="G65130" s="220"/>
    </row>
    <row r="65131" spans="7:7">
      <c r="G65131" s="220"/>
    </row>
    <row r="65132" spans="7:7">
      <c r="G65132" s="220"/>
    </row>
    <row r="65133" spans="7:7">
      <c r="G65133" s="220"/>
    </row>
    <row r="65134" spans="7:7">
      <c r="G65134" s="220"/>
    </row>
    <row r="65135" spans="7:7">
      <c r="G65135" s="220"/>
    </row>
    <row r="65136" spans="7:7">
      <c r="G65136" s="220"/>
    </row>
    <row r="65137" spans="7:7">
      <c r="G65137" s="220"/>
    </row>
    <row r="65138" spans="7:7">
      <c r="G65138" s="220"/>
    </row>
    <row r="65139" spans="7:7">
      <c r="G65139" s="220"/>
    </row>
    <row r="65140" spans="7:7">
      <c r="G65140" s="220"/>
    </row>
    <row r="65141" spans="7:7">
      <c r="G65141" s="220"/>
    </row>
    <row r="65142" spans="7:7">
      <c r="G65142" s="220"/>
    </row>
    <row r="65143" spans="7:7">
      <c r="G65143" s="220"/>
    </row>
    <row r="65144" spans="7:7">
      <c r="G65144" s="220"/>
    </row>
    <row r="65145" spans="7:7">
      <c r="G65145" s="220"/>
    </row>
    <row r="65146" spans="7:7">
      <c r="G65146" s="220"/>
    </row>
    <row r="65147" spans="7:7">
      <c r="G65147" s="220"/>
    </row>
    <row r="65148" spans="7:7">
      <c r="G65148" s="220"/>
    </row>
    <row r="65149" spans="7:7">
      <c r="G65149" s="220"/>
    </row>
    <row r="65150" spans="7:7">
      <c r="G65150" s="220"/>
    </row>
    <row r="65151" spans="7:7">
      <c r="G65151" s="220"/>
    </row>
    <row r="65152" spans="7:7">
      <c r="G65152" s="220"/>
    </row>
    <row r="65153" spans="7:7">
      <c r="G65153" s="220"/>
    </row>
    <row r="65154" spans="7:7">
      <c r="G65154" s="220"/>
    </row>
    <row r="65155" spans="7:7">
      <c r="G65155" s="220"/>
    </row>
    <row r="65156" spans="7:7">
      <c r="G65156" s="220"/>
    </row>
    <row r="65157" spans="7:7">
      <c r="G65157" s="220"/>
    </row>
    <row r="65158" spans="7:7">
      <c r="G65158" s="220"/>
    </row>
    <row r="65159" spans="7:7">
      <c r="G65159" s="220"/>
    </row>
    <row r="65160" spans="7:7">
      <c r="G65160" s="220"/>
    </row>
    <row r="65161" spans="7:7">
      <c r="G65161" s="220"/>
    </row>
    <row r="65162" spans="7:7">
      <c r="G65162" s="220"/>
    </row>
    <row r="65163" spans="7:7">
      <c r="G65163" s="220"/>
    </row>
    <row r="65164" spans="7:7">
      <c r="G65164" s="220"/>
    </row>
    <row r="65165" spans="7:7">
      <c r="G65165" s="220"/>
    </row>
    <row r="65166" spans="7:7">
      <c r="G65166" s="220"/>
    </row>
    <row r="65167" spans="7:7">
      <c r="G65167" s="220"/>
    </row>
    <row r="65168" spans="7:7">
      <c r="G65168" s="220"/>
    </row>
    <row r="65169" spans="7:7">
      <c r="G65169" s="220"/>
    </row>
    <row r="65170" spans="7:7">
      <c r="G65170" s="220"/>
    </row>
    <row r="65171" spans="7:7">
      <c r="G65171" s="220"/>
    </row>
    <row r="65172" spans="7:7">
      <c r="G65172" s="220"/>
    </row>
    <row r="65173" spans="7:7">
      <c r="G65173" s="220"/>
    </row>
    <row r="65174" spans="7:7">
      <c r="G65174" s="220"/>
    </row>
    <row r="65175" spans="7:7">
      <c r="G65175" s="220"/>
    </row>
    <row r="65176" spans="7:7">
      <c r="G65176" s="220"/>
    </row>
    <row r="65177" spans="7:7">
      <c r="G65177" s="220"/>
    </row>
    <row r="65178" spans="7:7">
      <c r="G65178" s="220"/>
    </row>
    <row r="65179" spans="7:7">
      <c r="G65179" s="220"/>
    </row>
    <row r="65180" spans="7:7">
      <c r="G65180" s="220"/>
    </row>
    <row r="65181" spans="7:7">
      <c r="G65181" s="220"/>
    </row>
    <row r="65182" spans="7:7">
      <c r="G65182" s="220"/>
    </row>
    <row r="65183" spans="7:7">
      <c r="G65183" s="220"/>
    </row>
    <row r="65184" spans="7:7">
      <c r="G65184" s="220"/>
    </row>
    <row r="65185" spans="7:7">
      <c r="G65185" s="220"/>
    </row>
    <row r="65186" spans="7:7">
      <c r="G65186" s="220"/>
    </row>
    <row r="65187" spans="7:7">
      <c r="G65187" s="220"/>
    </row>
    <row r="65188" spans="7:7">
      <c r="G65188" s="220"/>
    </row>
    <row r="65189" spans="7:7">
      <c r="G65189" s="220"/>
    </row>
    <row r="65190" spans="7:7">
      <c r="G65190" s="220"/>
    </row>
    <row r="65191" spans="7:7">
      <c r="G65191" s="220"/>
    </row>
    <row r="65192" spans="7:7">
      <c r="G65192" s="220"/>
    </row>
    <row r="65193" spans="7:7">
      <c r="G65193" s="220"/>
    </row>
    <row r="65194" spans="7:7">
      <c r="G65194" s="220"/>
    </row>
    <row r="65195" spans="7:7">
      <c r="G65195" s="220"/>
    </row>
    <row r="65196" spans="7:7">
      <c r="G65196" s="220"/>
    </row>
    <row r="65197" spans="7:7">
      <c r="G65197" s="220"/>
    </row>
    <row r="65198" spans="7:7">
      <c r="G65198" s="220"/>
    </row>
    <row r="65199" spans="7:7">
      <c r="G65199" s="220"/>
    </row>
    <row r="65200" spans="7:7">
      <c r="G65200" s="220"/>
    </row>
    <row r="65201" spans="7:7">
      <c r="G65201" s="220"/>
    </row>
    <row r="65202" spans="7:7">
      <c r="G65202" s="220"/>
    </row>
    <row r="65203" spans="7:7">
      <c r="G65203" s="220"/>
    </row>
    <row r="65204" spans="7:7">
      <c r="G65204" s="220"/>
    </row>
    <row r="65205" spans="7:7">
      <c r="G65205" s="220"/>
    </row>
    <row r="65206" spans="7:7">
      <c r="G65206" s="220"/>
    </row>
    <row r="65207" spans="7:7">
      <c r="G65207" s="220"/>
    </row>
    <row r="65208" spans="7:7">
      <c r="G65208" s="220"/>
    </row>
    <row r="65209" spans="7:7">
      <c r="G65209" s="220"/>
    </row>
    <row r="65210" spans="7:7">
      <c r="G65210" s="220"/>
    </row>
    <row r="65211" spans="7:7">
      <c r="G65211" s="220"/>
    </row>
    <row r="65212" spans="7:7">
      <c r="G65212" s="220"/>
    </row>
    <row r="65213" spans="7:7">
      <c r="G65213" s="220"/>
    </row>
    <row r="65214" spans="7:7">
      <c r="G65214" s="220"/>
    </row>
    <row r="65215" spans="7:7">
      <c r="G65215" s="220"/>
    </row>
    <row r="65216" spans="7:7">
      <c r="G65216" s="220"/>
    </row>
    <row r="65217" spans="7:7">
      <c r="G65217" s="220"/>
    </row>
    <row r="65218" spans="7:7">
      <c r="G65218" s="220"/>
    </row>
    <row r="65219" spans="7:7">
      <c r="G65219" s="220"/>
    </row>
    <row r="65220" spans="7:7">
      <c r="G65220" s="220"/>
    </row>
    <row r="65221" spans="7:7">
      <c r="G65221" s="220"/>
    </row>
    <row r="65222" spans="7:7">
      <c r="G65222" s="220"/>
    </row>
    <row r="65223" spans="7:7">
      <c r="G65223" s="220"/>
    </row>
    <row r="65224" spans="7:7">
      <c r="G65224" s="220"/>
    </row>
    <row r="65225" spans="7:7">
      <c r="G65225" s="220"/>
    </row>
    <row r="65226" spans="7:7">
      <c r="G65226" s="220"/>
    </row>
    <row r="65227" spans="7:7">
      <c r="G65227" s="220"/>
    </row>
    <row r="65228" spans="7:7">
      <c r="G65228" s="220"/>
    </row>
    <row r="65229" spans="7:7">
      <c r="G65229" s="220"/>
    </row>
    <row r="65230" spans="7:7">
      <c r="G65230" s="220"/>
    </row>
    <row r="65231" spans="7:7">
      <c r="G65231" s="220"/>
    </row>
    <row r="65232" spans="7:7">
      <c r="G65232" s="220"/>
    </row>
    <row r="65233" spans="7:7">
      <c r="G65233" s="220"/>
    </row>
    <row r="65234" spans="7:7">
      <c r="G65234" s="220"/>
    </row>
    <row r="65235" spans="7:7">
      <c r="G65235" s="220"/>
    </row>
    <row r="65236" spans="7:7">
      <c r="G65236" s="220"/>
    </row>
    <row r="65237" spans="7:7">
      <c r="G65237" s="220"/>
    </row>
    <row r="65238" spans="7:7">
      <c r="G65238" s="220"/>
    </row>
    <row r="65239" spans="7:7">
      <c r="G65239" s="220"/>
    </row>
    <row r="65240" spans="7:7">
      <c r="G65240" s="220"/>
    </row>
    <row r="65241" spans="7:7">
      <c r="G65241" s="220"/>
    </row>
    <row r="65242" spans="7:7">
      <c r="G65242" s="220"/>
    </row>
    <row r="65243" spans="7:7">
      <c r="G65243" s="220"/>
    </row>
    <row r="65244" spans="7:7">
      <c r="G65244" s="220"/>
    </row>
    <row r="65245" spans="7:7">
      <c r="G65245" s="220"/>
    </row>
    <row r="65246" spans="7:7">
      <c r="G65246" s="220"/>
    </row>
    <row r="65247" spans="7:7">
      <c r="G65247" s="220"/>
    </row>
    <row r="65248" spans="7:7">
      <c r="G65248" s="220"/>
    </row>
    <row r="65249" spans="7:7">
      <c r="G65249" s="220"/>
    </row>
    <row r="65250" spans="7:7">
      <c r="G65250" s="220"/>
    </row>
    <row r="65251" spans="7:7">
      <c r="G65251" s="220"/>
    </row>
    <row r="65252" spans="7:7">
      <c r="G65252" s="220"/>
    </row>
    <row r="65253" spans="7:7">
      <c r="G65253" s="220"/>
    </row>
    <row r="65254" spans="7:7">
      <c r="G65254" s="220"/>
    </row>
    <row r="65255" spans="7:7">
      <c r="G65255" s="220"/>
    </row>
    <row r="65256" spans="7:7">
      <c r="G65256" s="220"/>
    </row>
    <row r="65257" spans="7:7">
      <c r="G65257" s="220"/>
    </row>
    <row r="65258" spans="7:7">
      <c r="G65258" s="220"/>
    </row>
    <row r="65259" spans="7:7">
      <c r="G65259" s="220"/>
    </row>
    <row r="65260" spans="7:7">
      <c r="G65260" s="220"/>
    </row>
    <row r="65261" spans="7:7">
      <c r="G65261" s="220"/>
    </row>
    <row r="65262" spans="7:7">
      <c r="G65262" s="220"/>
    </row>
    <row r="65263" spans="7:7">
      <c r="G65263" s="220"/>
    </row>
    <row r="65264" spans="7:7">
      <c r="G65264" s="220"/>
    </row>
    <row r="65265" spans="7:7">
      <c r="G65265" s="220"/>
    </row>
    <row r="65266" spans="7:7">
      <c r="G65266" s="220"/>
    </row>
    <row r="65267" spans="7:7">
      <c r="G65267" s="220"/>
    </row>
    <row r="65268" spans="7:7">
      <c r="G65268" s="220"/>
    </row>
    <row r="65269" spans="7:7">
      <c r="G65269" s="220"/>
    </row>
    <row r="65270" spans="7:7">
      <c r="G65270" s="220"/>
    </row>
    <row r="65271" spans="7:7">
      <c r="G65271" s="220"/>
    </row>
    <row r="65272" spans="7:7">
      <c r="G65272" s="220"/>
    </row>
    <row r="65273" spans="7:7">
      <c r="G65273" s="220"/>
    </row>
    <row r="65274" spans="7:7">
      <c r="G65274" s="220"/>
    </row>
    <row r="65275" spans="7:7">
      <c r="G65275" s="220"/>
    </row>
    <row r="65276" spans="7:7">
      <c r="G65276" s="220"/>
    </row>
    <row r="65277" spans="7:7">
      <c r="G65277" s="220"/>
    </row>
    <row r="65278" spans="7:7">
      <c r="G65278" s="220"/>
    </row>
    <row r="65279" spans="7:7">
      <c r="G65279" s="220"/>
    </row>
    <row r="65280" spans="7:7">
      <c r="G65280" s="220"/>
    </row>
    <row r="65281" spans="7:7">
      <c r="G65281" s="220"/>
    </row>
    <row r="65282" spans="7:7">
      <c r="G65282" s="220"/>
    </row>
    <row r="65283" spans="7:7">
      <c r="G65283" s="220"/>
    </row>
    <row r="65284" spans="7:7">
      <c r="G65284" s="220"/>
    </row>
    <row r="65285" spans="7:7">
      <c r="G65285" s="220"/>
    </row>
    <row r="65286" spans="7:7">
      <c r="G65286" s="220"/>
    </row>
    <row r="65287" spans="7:7">
      <c r="G65287" s="220"/>
    </row>
    <row r="65288" spans="7:7">
      <c r="G65288" s="220"/>
    </row>
    <row r="65289" spans="7:7">
      <c r="G65289" s="220"/>
    </row>
    <row r="65290" spans="7:7">
      <c r="G65290" s="220"/>
    </row>
    <row r="65291" spans="7:7">
      <c r="G65291" s="220"/>
    </row>
    <row r="65292" spans="7:7">
      <c r="G65292" s="220"/>
    </row>
    <row r="65293" spans="7:7">
      <c r="G65293" s="220"/>
    </row>
    <row r="65294" spans="7:7">
      <c r="G65294" s="220"/>
    </row>
    <row r="65295" spans="7:7">
      <c r="G65295" s="220"/>
    </row>
    <row r="65296" spans="7:7">
      <c r="G65296" s="220"/>
    </row>
    <row r="65297" spans="7:7">
      <c r="G65297" s="220"/>
    </row>
    <row r="65298" spans="7:7">
      <c r="G65298" s="220"/>
    </row>
    <row r="65299" spans="7:7">
      <c r="G65299" s="220"/>
    </row>
    <row r="65300" spans="7:7">
      <c r="G65300" s="220"/>
    </row>
    <row r="65301" spans="7:7">
      <c r="G65301" s="220"/>
    </row>
    <row r="65302" spans="7:7">
      <c r="G65302" s="220"/>
    </row>
    <row r="65303" spans="7:7">
      <c r="G65303" s="220"/>
    </row>
    <row r="65304" spans="7:7">
      <c r="G65304" s="220"/>
    </row>
    <row r="65305" spans="7:7">
      <c r="G65305" s="220"/>
    </row>
    <row r="65306" spans="7:7">
      <c r="G65306" s="220"/>
    </row>
    <row r="65307" spans="7:7">
      <c r="G65307" s="220"/>
    </row>
    <row r="65308" spans="7:7">
      <c r="G65308" s="220"/>
    </row>
    <row r="65309" spans="7:7">
      <c r="G65309" s="220"/>
    </row>
    <row r="65310" spans="7:7">
      <c r="G65310" s="220"/>
    </row>
    <row r="65311" spans="7:7">
      <c r="G65311" s="220"/>
    </row>
    <row r="65312" spans="7:7">
      <c r="G65312" s="220"/>
    </row>
    <row r="65313" spans="7:7">
      <c r="G65313" s="220"/>
    </row>
    <row r="65314" spans="7:7">
      <c r="G65314" s="220"/>
    </row>
    <row r="65315" spans="7:7">
      <c r="G65315" s="220"/>
    </row>
    <row r="65316" spans="7:7">
      <c r="G65316" s="220"/>
    </row>
    <row r="65317" spans="7:7">
      <c r="G65317" s="220"/>
    </row>
    <row r="65318" spans="7:7">
      <c r="G65318" s="220"/>
    </row>
    <row r="65319" spans="7:7">
      <c r="G65319" s="220"/>
    </row>
    <row r="65320" spans="7:7">
      <c r="G65320" s="220"/>
    </row>
    <row r="65321" spans="7:7">
      <c r="G65321" s="220"/>
    </row>
    <row r="65322" spans="7:7">
      <c r="G65322" s="220"/>
    </row>
    <row r="65323" spans="7:7">
      <c r="G65323" s="220"/>
    </row>
    <row r="65324" spans="7:7">
      <c r="G65324" s="220"/>
    </row>
    <row r="65325" spans="7:7">
      <c r="G65325" s="220"/>
    </row>
    <row r="65326" spans="7:7">
      <c r="G65326" s="220"/>
    </row>
    <row r="65327" spans="7:7">
      <c r="G65327" s="220"/>
    </row>
    <row r="65328" spans="7:7">
      <c r="G65328" s="220"/>
    </row>
    <row r="65329" spans="7:7">
      <c r="G65329" s="220"/>
    </row>
    <row r="65330" spans="7:7">
      <c r="G65330" s="220"/>
    </row>
    <row r="65331" spans="7:7">
      <c r="G65331" s="220"/>
    </row>
    <row r="65332" spans="7:7">
      <c r="G65332" s="220"/>
    </row>
    <row r="65333" spans="7:7">
      <c r="G65333" s="220"/>
    </row>
    <row r="65334" spans="7:7">
      <c r="G65334" s="220"/>
    </row>
    <row r="65335" spans="7:7">
      <c r="G65335" s="220"/>
    </row>
    <row r="65336" spans="7:7">
      <c r="G65336" s="220"/>
    </row>
    <row r="65337" spans="7:7">
      <c r="G65337" s="220"/>
    </row>
    <row r="65338" spans="7:7">
      <c r="G65338" s="220"/>
    </row>
    <row r="65339" spans="7:7">
      <c r="G65339" s="220"/>
    </row>
    <row r="65340" spans="7:7">
      <c r="G65340" s="220"/>
    </row>
    <row r="65341" spans="7:7">
      <c r="G65341" s="220"/>
    </row>
    <row r="65342" spans="7:7">
      <c r="G65342" s="220"/>
    </row>
    <row r="65343" spans="7:7">
      <c r="G65343" s="220"/>
    </row>
    <row r="65344" spans="7:7">
      <c r="G65344" s="220"/>
    </row>
    <row r="65345" spans="7:7">
      <c r="G65345" s="220"/>
    </row>
    <row r="65346" spans="7:7">
      <c r="G65346" s="220"/>
    </row>
    <row r="65347" spans="7:7">
      <c r="G65347" s="220"/>
    </row>
    <row r="65348" spans="7:7">
      <c r="G65348" s="220"/>
    </row>
    <row r="65349" spans="7:7">
      <c r="G65349" s="220"/>
    </row>
    <row r="65350" spans="7:7">
      <c r="G65350" s="220"/>
    </row>
    <row r="65351" spans="7:7">
      <c r="G65351" s="220"/>
    </row>
    <row r="65352" spans="7:7">
      <c r="G65352" s="220"/>
    </row>
    <row r="65353" spans="7:7">
      <c r="G65353" s="220"/>
    </row>
    <row r="65354" spans="7:7">
      <c r="G65354" s="220"/>
    </row>
    <row r="65355" spans="7:7">
      <c r="G65355" s="220"/>
    </row>
    <row r="65356" spans="7:7">
      <c r="G65356" s="220"/>
    </row>
    <row r="65357" spans="7:7">
      <c r="G65357" s="220"/>
    </row>
    <row r="65358" spans="7:7">
      <c r="G65358" s="220"/>
    </row>
    <row r="65359" spans="7:7">
      <c r="G65359" s="220"/>
    </row>
    <row r="65360" spans="7:7">
      <c r="G65360" s="220"/>
    </row>
    <row r="65361" spans="7:7">
      <c r="G65361" s="220"/>
    </row>
    <row r="65362" spans="7:7">
      <c r="G65362" s="220"/>
    </row>
    <row r="65363" spans="7:7">
      <c r="G65363" s="220"/>
    </row>
    <row r="65364" spans="7:7">
      <c r="G65364" s="220"/>
    </row>
    <row r="65365" spans="7:7">
      <c r="G65365" s="220"/>
    </row>
    <row r="65366" spans="7:7">
      <c r="G65366" s="220"/>
    </row>
    <row r="65367" spans="7:7">
      <c r="G65367" s="220"/>
    </row>
    <row r="65368" spans="7:7">
      <c r="G65368" s="220"/>
    </row>
    <row r="65369" spans="7:7">
      <c r="G65369" s="220"/>
    </row>
    <row r="65370" spans="7:7">
      <c r="G65370" s="220"/>
    </row>
    <row r="65371" spans="7:7">
      <c r="G65371" s="220"/>
    </row>
    <row r="65372" spans="7:7">
      <c r="G65372" s="220"/>
    </row>
    <row r="65373" spans="7:7">
      <c r="G65373" s="220"/>
    </row>
    <row r="65374" spans="7:7">
      <c r="G65374" s="220"/>
    </row>
    <row r="65375" spans="7:7">
      <c r="G65375" s="220"/>
    </row>
    <row r="65376" spans="7:7">
      <c r="G65376" s="220"/>
    </row>
    <row r="65377" spans="7:7">
      <c r="G65377" s="220"/>
    </row>
    <row r="65378" spans="7:7">
      <c r="G65378" s="220"/>
    </row>
    <row r="65379" spans="7:7">
      <c r="G65379" s="220"/>
    </row>
    <row r="65380" spans="7:7">
      <c r="G65380" s="220"/>
    </row>
    <row r="65381" spans="7:7">
      <c r="G65381" s="220"/>
    </row>
    <row r="65382" spans="7:7">
      <c r="G65382" s="220"/>
    </row>
    <row r="65383" spans="7:7">
      <c r="G65383" s="220"/>
    </row>
    <row r="65384" spans="7:7">
      <c r="G65384" s="220"/>
    </row>
    <row r="65385" spans="7:7">
      <c r="G65385" s="220"/>
    </row>
    <row r="65386" spans="7:7">
      <c r="G65386" s="220"/>
    </row>
    <row r="65387" spans="7:7">
      <c r="G65387" s="220"/>
    </row>
    <row r="65388" spans="7:7">
      <c r="G65388" s="220"/>
    </row>
    <row r="65389" spans="7:7">
      <c r="G65389" s="220"/>
    </row>
    <row r="65390" spans="7:7">
      <c r="G65390" s="220"/>
    </row>
    <row r="65391" spans="7:7">
      <c r="G65391" s="220"/>
    </row>
    <row r="65392" spans="7:7">
      <c r="G65392" s="220"/>
    </row>
    <row r="65393" spans="7:7">
      <c r="G65393" s="220"/>
    </row>
    <row r="65394" spans="7:7">
      <c r="G65394" s="220"/>
    </row>
    <row r="65395" spans="7:7">
      <c r="G65395" s="220"/>
    </row>
    <row r="65396" spans="7:7">
      <c r="G65396" s="220"/>
    </row>
    <row r="65397" spans="7:7">
      <c r="G65397" s="220"/>
    </row>
    <row r="65398" spans="7:7">
      <c r="G65398" s="220"/>
    </row>
    <row r="65399" spans="7:7">
      <c r="G65399" s="220"/>
    </row>
    <row r="65400" spans="7:7">
      <c r="G65400" s="220"/>
    </row>
    <row r="65401" spans="7:7">
      <c r="G65401" s="220"/>
    </row>
    <row r="65402" spans="7:7">
      <c r="G65402" s="220"/>
    </row>
    <row r="65403" spans="7:7">
      <c r="G65403" s="220"/>
    </row>
    <row r="65404" spans="7:7">
      <c r="G65404" s="220"/>
    </row>
    <row r="65405" spans="7:7">
      <c r="G65405" s="220"/>
    </row>
    <row r="65406" spans="7:7">
      <c r="G65406" s="220"/>
    </row>
    <row r="65407" spans="7:7">
      <c r="G65407" s="220"/>
    </row>
    <row r="65408" spans="7:7">
      <c r="G65408" s="220"/>
    </row>
    <row r="65409" spans="7:7">
      <c r="G65409" s="220"/>
    </row>
    <row r="65410" spans="7:7">
      <c r="G65410" s="220"/>
    </row>
    <row r="65411" spans="7:7">
      <c r="G65411" s="220"/>
    </row>
    <row r="65412" spans="7:7">
      <c r="G65412" s="220"/>
    </row>
    <row r="65413" spans="7:7">
      <c r="G65413" s="220"/>
    </row>
    <row r="65414" spans="7:7">
      <c r="G65414" s="220"/>
    </row>
    <row r="65415" spans="7:7">
      <c r="G65415" s="220"/>
    </row>
    <row r="65416" spans="7:7">
      <c r="G65416" s="220"/>
    </row>
    <row r="65417" spans="7:7">
      <c r="G65417" s="220"/>
    </row>
    <row r="65418" spans="7:7">
      <c r="G65418" s="220"/>
    </row>
    <row r="65419" spans="7:7">
      <c r="G65419" s="220"/>
    </row>
    <row r="65420" spans="7:7">
      <c r="G65420" s="220"/>
    </row>
    <row r="65421" spans="7:7">
      <c r="G65421" s="220"/>
    </row>
    <row r="65422" spans="7:7">
      <c r="G65422" s="220"/>
    </row>
    <row r="65423" spans="7:7">
      <c r="G65423" s="220"/>
    </row>
    <row r="65424" spans="7:7">
      <c r="G65424" s="220"/>
    </row>
    <row r="65425" spans="7:7">
      <c r="G65425" s="220"/>
    </row>
    <row r="65426" spans="7:7">
      <c r="G65426" s="220"/>
    </row>
    <row r="65427" spans="7:7">
      <c r="G65427" s="220"/>
    </row>
    <row r="65428" spans="7:7">
      <c r="G65428" s="220"/>
    </row>
    <row r="65429" spans="7:7">
      <c r="G65429" s="220"/>
    </row>
    <row r="65430" spans="7:7">
      <c r="G65430" s="220"/>
    </row>
    <row r="65431" spans="7:7">
      <c r="G65431" s="220"/>
    </row>
    <row r="65432" spans="7:7">
      <c r="G65432" s="220"/>
    </row>
    <row r="65433" spans="7:7">
      <c r="G65433" s="220"/>
    </row>
    <row r="65434" spans="7:7">
      <c r="G65434" s="220"/>
    </row>
    <row r="65435" spans="7:7">
      <c r="G65435" s="220"/>
    </row>
    <row r="65436" spans="7:7">
      <c r="G65436" s="220"/>
    </row>
    <row r="65437" spans="7:7">
      <c r="G65437" s="220"/>
    </row>
    <row r="65438" spans="7:7">
      <c r="G65438" s="220"/>
    </row>
    <row r="65439" spans="7:7">
      <c r="G65439" s="220"/>
    </row>
    <row r="65440" spans="7:7">
      <c r="G65440" s="220"/>
    </row>
    <row r="65441" spans="7:7">
      <c r="G65441" s="220"/>
    </row>
    <row r="65442" spans="7:7">
      <c r="G65442" s="220"/>
    </row>
    <row r="65443" spans="7:7">
      <c r="G65443" s="220"/>
    </row>
    <row r="65444" spans="7:7">
      <c r="G65444" s="220"/>
    </row>
    <row r="65445" spans="7:7">
      <c r="G65445" s="220"/>
    </row>
    <row r="65446" spans="7:7">
      <c r="G65446" s="220"/>
    </row>
    <row r="65447" spans="7:7">
      <c r="G65447" s="220"/>
    </row>
    <row r="65448" spans="7:7">
      <c r="G65448" s="220"/>
    </row>
    <row r="65449" spans="7:7">
      <c r="G65449" s="220"/>
    </row>
    <row r="65450" spans="7:7">
      <c r="G65450" s="220"/>
    </row>
    <row r="65451" spans="7:7">
      <c r="G65451" s="220"/>
    </row>
    <row r="65452" spans="7:7">
      <c r="G65452" s="220"/>
    </row>
    <row r="65453" spans="7:7">
      <c r="G65453" s="220"/>
    </row>
    <row r="65454" spans="7:7">
      <c r="G65454" s="220"/>
    </row>
    <row r="65455" spans="7:7">
      <c r="G65455" s="220"/>
    </row>
    <row r="65456" spans="7:7">
      <c r="G65456" s="220"/>
    </row>
    <row r="65457" spans="7:7">
      <c r="G65457" s="220"/>
    </row>
    <row r="65458" spans="7:7">
      <c r="G65458" s="220"/>
    </row>
    <row r="65459" spans="7:7">
      <c r="G65459" s="220"/>
    </row>
    <row r="65460" spans="7:7">
      <c r="G65460" s="220"/>
    </row>
    <row r="65461" spans="7:7">
      <c r="G65461" s="220"/>
    </row>
    <row r="65462" spans="7:7">
      <c r="G65462" s="220"/>
    </row>
    <row r="65463" spans="7:7">
      <c r="G65463" s="220"/>
    </row>
    <row r="65464" spans="7:7">
      <c r="G65464" s="220"/>
    </row>
    <row r="65465" spans="7:7">
      <c r="G65465" s="220"/>
    </row>
    <row r="65466" spans="7:7">
      <c r="G65466" s="220"/>
    </row>
    <row r="65467" spans="7:7">
      <c r="G65467" s="220"/>
    </row>
    <row r="65468" spans="7:7">
      <c r="G65468" s="220"/>
    </row>
    <row r="65469" spans="7:7">
      <c r="G65469" s="220"/>
    </row>
    <row r="65470" spans="7:7">
      <c r="G65470" s="220"/>
    </row>
    <row r="65471" spans="7:7">
      <c r="G65471" s="220"/>
    </row>
    <row r="65472" spans="7:7">
      <c r="G65472" s="220"/>
    </row>
    <row r="65473" spans="7:7">
      <c r="G65473" s="220"/>
    </row>
    <row r="65474" spans="7:7">
      <c r="G65474" s="220"/>
    </row>
    <row r="65475" spans="7:7">
      <c r="G65475" s="220"/>
    </row>
    <row r="65476" spans="7:7">
      <c r="G65476" s="220"/>
    </row>
    <row r="65477" spans="7:7">
      <c r="G65477" s="220"/>
    </row>
    <row r="65478" spans="7:7">
      <c r="G65478" s="220"/>
    </row>
    <row r="65479" spans="7:7">
      <c r="G65479" s="220"/>
    </row>
    <row r="65480" spans="7:7">
      <c r="G65480" s="220"/>
    </row>
    <row r="65481" spans="7:7">
      <c r="G65481" s="220"/>
    </row>
    <row r="65482" spans="7:7">
      <c r="G65482" s="220"/>
    </row>
    <row r="65483" spans="7:7">
      <c r="G65483" s="220"/>
    </row>
    <row r="65484" spans="7:7">
      <c r="G65484" s="220"/>
    </row>
    <row r="65485" spans="7:7">
      <c r="G65485" s="220"/>
    </row>
    <row r="65486" spans="7:7">
      <c r="G65486" s="220"/>
    </row>
    <row r="65487" spans="7:7">
      <c r="G65487" s="220"/>
    </row>
    <row r="65488" spans="7:7">
      <c r="G65488" s="220"/>
    </row>
    <row r="65489" spans="7:7">
      <c r="G65489" s="220"/>
    </row>
    <row r="65490" spans="7:7">
      <c r="G65490" s="220"/>
    </row>
    <row r="65491" spans="7:7">
      <c r="G65491" s="220"/>
    </row>
    <row r="65492" spans="7:7">
      <c r="G65492" s="220"/>
    </row>
    <row r="65493" spans="7:7">
      <c r="G65493" s="220"/>
    </row>
    <row r="65494" spans="7:7">
      <c r="G65494" s="220"/>
    </row>
    <row r="65495" spans="7:7">
      <c r="G65495" s="220"/>
    </row>
    <row r="65496" spans="7:7">
      <c r="G65496" s="220"/>
    </row>
    <row r="65497" spans="7:7">
      <c r="G65497" s="220"/>
    </row>
    <row r="65498" spans="7:7">
      <c r="G65498" s="220"/>
    </row>
    <row r="65499" spans="7:7">
      <c r="G65499" s="220"/>
    </row>
    <row r="65500" spans="7:7">
      <c r="G65500" s="220"/>
    </row>
    <row r="65501" spans="7:7">
      <c r="G65501" s="220"/>
    </row>
    <row r="65502" spans="7:7">
      <c r="G65502" s="220"/>
    </row>
    <row r="65503" spans="7:7">
      <c r="G65503" s="220"/>
    </row>
    <row r="65504" spans="7:7">
      <c r="G65504" s="220"/>
    </row>
    <row r="65505" spans="7:7">
      <c r="G65505" s="220"/>
    </row>
    <row r="65506" spans="7:7">
      <c r="G65506" s="220"/>
    </row>
    <row r="65507" spans="7:7">
      <c r="G65507" s="220"/>
    </row>
    <row r="65508" spans="7:7">
      <c r="G65508" s="220"/>
    </row>
    <row r="65509" spans="7:7">
      <c r="G65509" s="220"/>
    </row>
    <row r="65510" spans="7:7">
      <c r="G65510" s="220"/>
    </row>
    <row r="65511" spans="7:7">
      <c r="G65511" s="220"/>
    </row>
    <row r="65512" spans="7:7">
      <c r="G65512" s="220"/>
    </row>
    <row r="65513" spans="7:7">
      <c r="G65513" s="220"/>
    </row>
    <row r="65514" spans="7:7">
      <c r="G65514" s="220"/>
    </row>
    <row r="65515" spans="7:7">
      <c r="G65515" s="220"/>
    </row>
    <row r="65516" spans="7:7">
      <c r="G65516" s="220"/>
    </row>
    <row r="65517" spans="7:7">
      <c r="G65517" s="220"/>
    </row>
    <row r="65518" spans="7:7">
      <c r="G65518" s="220"/>
    </row>
    <row r="65519" spans="7:7">
      <c r="G65519" s="220"/>
    </row>
    <row r="65520" spans="7:7">
      <c r="G65520" s="220"/>
    </row>
    <row r="65521" spans="7:7">
      <c r="G65521" s="220"/>
    </row>
    <row r="65522" spans="7:7">
      <c r="G65522" s="220"/>
    </row>
    <row r="65523" spans="7:7">
      <c r="G65523" s="220"/>
    </row>
    <row r="65524" spans="7:7">
      <c r="G65524" s="220"/>
    </row>
    <row r="65525" spans="7:7">
      <c r="G65525" s="220"/>
    </row>
    <row r="65526" spans="7:7">
      <c r="G65526" s="220"/>
    </row>
    <row r="65527" spans="7:7">
      <c r="G65527" s="220"/>
    </row>
    <row r="65528" spans="7:7">
      <c r="G65528" s="220"/>
    </row>
    <row r="65529" spans="7:7">
      <c r="G65529" s="220"/>
    </row>
    <row r="65530" spans="7:7">
      <c r="G65530" s="220"/>
    </row>
    <row r="65531" spans="7:7">
      <c r="G65531" s="220"/>
    </row>
    <row r="65532" spans="7:7">
      <c r="G65532" s="220"/>
    </row>
    <row r="65533" spans="7:7">
      <c r="G65533" s="220"/>
    </row>
    <row r="65534" spans="7:7">
      <c r="G65534" s="220"/>
    </row>
    <row r="65535" spans="7:7">
      <c r="G65535" s="220"/>
    </row>
    <row r="65536" spans="7:7">
      <c r="G65536" s="220"/>
    </row>
  </sheetData>
  <autoFilter ref="A2:H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"/>
  <sheetViews>
    <sheetView topLeftCell="A73" workbookViewId="0">
      <selection activeCell="B79" sqref="B79"/>
    </sheetView>
  </sheetViews>
  <sheetFormatPr defaultRowHeight="15.75"/>
  <cols>
    <col min="1" max="1" width="9.140625" style="252"/>
    <col min="2" max="2" width="29" style="283" customWidth="1"/>
    <col min="3" max="3" width="37.42578125" style="276" customWidth="1"/>
    <col min="4" max="4" width="41.85546875" style="283" customWidth="1"/>
    <col min="5" max="16384" width="9.140625" style="251"/>
  </cols>
  <sheetData>
    <row r="1" spans="1:4">
      <c r="B1" s="277" t="s">
        <v>956</v>
      </c>
      <c r="C1" s="253" t="s">
        <v>957</v>
      </c>
      <c r="D1" s="284" t="s">
        <v>958</v>
      </c>
    </row>
    <row r="2" spans="1:4" ht="74.25" customHeight="1">
      <c r="A2" s="254">
        <v>1</v>
      </c>
      <c r="B2" s="255" t="s">
        <v>959</v>
      </c>
      <c r="C2" s="256" t="s">
        <v>960</v>
      </c>
      <c r="D2" s="257" t="s">
        <v>961</v>
      </c>
    </row>
    <row r="3" spans="1:4" ht="76.5">
      <c r="A3" s="254">
        <v>2</v>
      </c>
      <c r="B3" s="255" t="s">
        <v>962</v>
      </c>
      <c r="C3" s="256" t="s">
        <v>963</v>
      </c>
      <c r="D3" s="257" t="s">
        <v>964</v>
      </c>
    </row>
    <row r="4" spans="1:4" ht="76.5">
      <c r="A4" s="254">
        <v>3</v>
      </c>
      <c r="B4" s="262" t="s">
        <v>965</v>
      </c>
      <c r="C4" s="258" t="s">
        <v>966</v>
      </c>
      <c r="D4" s="285" t="s">
        <v>967</v>
      </c>
    </row>
    <row r="5" spans="1:4" ht="129" customHeight="1">
      <c r="A5" s="254">
        <v>4</v>
      </c>
      <c r="B5" s="262" t="s">
        <v>968</v>
      </c>
      <c r="C5" s="258" t="s">
        <v>1154</v>
      </c>
      <c r="D5" s="285" t="s">
        <v>1155</v>
      </c>
    </row>
    <row r="6" spans="1:4" ht="38.25">
      <c r="A6" s="254">
        <v>5</v>
      </c>
      <c r="B6" s="262" t="s">
        <v>969</v>
      </c>
      <c r="C6" s="258" t="s">
        <v>970</v>
      </c>
      <c r="D6" s="285" t="s">
        <v>971</v>
      </c>
    </row>
    <row r="7" spans="1:4" ht="102">
      <c r="A7" s="254">
        <v>6</v>
      </c>
      <c r="B7" s="262" t="s">
        <v>972</v>
      </c>
      <c r="C7" s="258" t="s">
        <v>973</v>
      </c>
      <c r="D7" s="285" t="s">
        <v>974</v>
      </c>
    </row>
    <row r="8" spans="1:4" ht="76.5">
      <c r="A8" s="254">
        <v>7</v>
      </c>
      <c r="B8" s="262" t="s">
        <v>975</v>
      </c>
      <c r="C8" s="258" t="s">
        <v>976</v>
      </c>
      <c r="D8" s="285" t="s">
        <v>977</v>
      </c>
    </row>
    <row r="9" spans="1:4" ht="76.5">
      <c r="A9" s="254">
        <v>8</v>
      </c>
      <c r="B9" s="262" t="s">
        <v>978</v>
      </c>
      <c r="C9" s="258" t="s">
        <v>979</v>
      </c>
      <c r="D9" s="285" t="s">
        <v>980</v>
      </c>
    </row>
    <row r="10" spans="1:4" ht="25.5">
      <c r="A10" s="254">
        <v>9</v>
      </c>
      <c r="B10" s="278" t="s">
        <v>981</v>
      </c>
      <c r="C10" s="259" t="s">
        <v>982</v>
      </c>
      <c r="D10" s="286" t="s">
        <v>983</v>
      </c>
    </row>
    <row r="11" spans="1:4" ht="28.5" customHeight="1">
      <c r="A11" s="254">
        <v>10</v>
      </c>
      <c r="B11" s="279" t="s">
        <v>984</v>
      </c>
      <c r="C11" s="263" t="s">
        <v>985</v>
      </c>
      <c r="D11" s="285" t="s">
        <v>986</v>
      </c>
    </row>
    <row r="12" spans="1:4" ht="89.25">
      <c r="A12" s="254">
        <v>11</v>
      </c>
      <c r="B12" s="262" t="s">
        <v>987</v>
      </c>
      <c r="C12" s="258" t="s">
        <v>988</v>
      </c>
      <c r="D12" s="285" t="s">
        <v>989</v>
      </c>
    </row>
    <row r="13" spans="1:4" ht="76.5">
      <c r="A13" s="254">
        <v>12</v>
      </c>
      <c r="B13" s="279" t="s">
        <v>954</v>
      </c>
      <c r="C13" s="260" t="s">
        <v>990</v>
      </c>
      <c r="D13" s="261" t="s">
        <v>991</v>
      </c>
    </row>
    <row r="14" spans="1:4" ht="28.5" customHeight="1">
      <c r="A14" s="254">
        <v>13</v>
      </c>
      <c r="B14" s="279" t="s">
        <v>992</v>
      </c>
      <c r="C14" s="261" t="s">
        <v>993</v>
      </c>
      <c r="D14" s="287" t="s">
        <v>994</v>
      </c>
    </row>
    <row r="15" spans="1:4" ht="119.25" customHeight="1">
      <c r="A15" s="254">
        <v>14</v>
      </c>
      <c r="B15" s="279" t="s">
        <v>1115</v>
      </c>
      <c r="C15" s="261" t="s">
        <v>1117</v>
      </c>
      <c r="D15" s="291" t="s">
        <v>1116</v>
      </c>
    </row>
    <row r="16" spans="1:4" ht="129.75" customHeight="1">
      <c r="A16" s="254"/>
      <c r="B16" s="279" t="s">
        <v>1132</v>
      </c>
      <c r="C16" s="261" t="s">
        <v>1134</v>
      </c>
      <c r="D16" s="291" t="s">
        <v>1133</v>
      </c>
    </row>
    <row r="17" spans="1:4" ht="103.5" customHeight="1">
      <c r="A17" s="254">
        <v>15</v>
      </c>
      <c r="B17" s="280" t="s">
        <v>995</v>
      </c>
      <c r="C17" s="260" t="s">
        <v>996</v>
      </c>
      <c r="D17" s="286" t="s">
        <v>997</v>
      </c>
    </row>
    <row r="18" spans="1:4" ht="76.5">
      <c r="A18" s="254">
        <v>16</v>
      </c>
      <c r="B18" s="279" t="s">
        <v>998</v>
      </c>
      <c r="C18" s="260" t="s">
        <v>999</v>
      </c>
      <c r="D18" s="286" t="s">
        <v>1000</v>
      </c>
    </row>
    <row r="19" spans="1:4" ht="38.25">
      <c r="A19" s="254">
        <v>17</v>
      </c>
      <c r="B19" s="279" t="s">
        <v>1001</v>
      </c>
      <c r="C19" s="260" t="s">
        <v>1002</v>
      </c>
      <c r="D19" s="286" t="s">
        <v>1003</v>
      </c>
    </row>
    <row r="20" spans="1:4" ht="51">
      <c r="A20" s="254">
        <v>18</v>
      </c>
      <c r="B20" s="262" t="s">
        <v>1004</v>
      </c>
      <c r="C20" s="258" t="s">
        <v>1005</v>
      </c>
      <c r="D20" s="286" t="s">
        <v>1006</v>
      </c>
    </row>
    <row r="21" spans="1:4" ht="102">
      <c r="A21" s="254">
        <v>19</v>
      </c>
      <c r="B21" s="268" t="s">
        <v>1007</v>
      </c>
      <c r="C21" s="260" t="s">
        <v>1008</v>
      </c>
      <c r="D21" s="288" t="s">
        <v>1009</v>
      </c>
    </row>
    <row r="22" spans="1:4" ht="102">
      <c r="A22" s="254">
        <v>20</v>
      </c>
      <c r="B22" s="279" t="s">
        <v>1010</v>
      </c>
      <c r="C22" s="260" t="s">
        <v>1131</v>
      </c>
      <c r="D22" s="264" t="s">
        <v>1011</v>
      </c>
    </row>
    <row r="23" spans="1:4" ht="51">
      <c r="A23" s="254">
        <v>21</v>
      </c>
      <c r="B23" s="262" t="s">
        <v>1012</v>
      </c>
      <c r="C23" s="258" t="s">
        <v>1013</v>
      </c>
      <c r="D23" s="285" t="s">
        <v>1014</v>
      </c>
    </row>
    <row r="24" spans="1:4" ht="38.25">
      <c r="A24" s="254">
        <v>22</v>
      </c>
      <c r="B24" s="262" t="s">
        <v>1015</v>
      </c>
      <c r="C24" s="258" t="s">
        <v>1016</v>
      </c>
      <c r="D24" s="285" t="s">
        <v>1017</v>
      </c>
    </row>
    <row r="25" spans="1:4" ht="89.25">
      <c r="A25" s="254">
        <v>23</v>
      </c>
      <c r="B25" s="262" t="s">
        <v>1018</v>
      </c>
      <c r="C25" s="258" t="s">
        <v>1019</v>
      </c>
      <c r="D25" s="286" t="s">
        <v>1020</v>
      </c>
    </row>
    <row r="26" spans="1:4" ht="63.75">
      <c r="A26" s="254">
        <v>24</v>
      </c>
      <c r="B26" s="279" t="s">
        <v>1021</v>
      </c>
      <c r="C26" s="260" t="s">
        <v>1022</v>
      </c>
      <c r="D26" s="286" t="s">
        <v>1023</v>
      </c>
    </row>
    <row r="27" spans="1:4" ht="76.5">
      <c r="A27" s="254">
        <v>25</v>
      </c>
      <c r="B27" s="279" t="s">
        <v>952</v>
      </c>
      <c r="C27" s="260" t="s">
        <v>1130</v>
      </c>
      <c r="D27" s="286" t="s">
        <v>1129</v>
      </c>
    </row>
    <row r="28" spans="1:4" ht="114.75">
      <c r="A28" s="254">
        <v>26</v>
      </c>
      <c r="B28" s="279" t="s">
        <v>1024</v>
      </c>
      <c r="C28" s="260" t="s">
        <v>1025</v>
      </c>
      <c r="D28" s="286" t="s">
        <v>1026</v>
      </c>
    </row>
    <row r="29" spans="1:4" ht="25.5">
      <c r="A29" s="254">
        <v>27</v>
      </c>
      <c r="B29" s="279" t="s">
        <v>1027</v>
      </c>
      <c r="C29" s="265"/>
      <c r="D29" s="266" t="s">
        <v>1028</v>
      </c>
    </row>
    <row r="30" spans="1:4" ht="51">
      <c r="A30" s="254">
        <v>28</v>
      </c>
      <c r="B30" s="280" t="s">
        <v>1029</v>
      </c>
      <c r="C30" s="260" t="s">
        <v>1030</v>
      </c>
      <c r="D30" s="286" t="s">
        <v>1031</v>
      </c>
    </row>
    <row r="31" spans="1:4" ht="76.5">
      <c r="A31" s="254">
        <v>29</v>
      </c>
      <c r="B31" s="280" t="s">
        <v>1032</v>
      </c>
      <c r="C31" s="260" t="s">
        <v>1033</v>
      </c>
      <c r="D31" s="285" t="s">
        <v>1034</v>
      </c>
    </row>
    <row r="32" spans="1:4" ht="95.25" customHeight="1">
      <c r="A32" s="254">
        <v>30</v>
      </c>
      <c r="B32" s="280" t="s">
        <v>1035</v>
      </c>
      <c r="C32" s="267" t="s">
        <v>1036</v>
      </c>
      <c r="D32" s="285" t="s">
        <v>1037</v>
      </c>
    </row>
    <row r="33" spans="1:4" ht="51">
      <c r="A33" s="254">
        <v>31</v>
      </c>
      <c r="B33" s="280" t="s">
        <v>1038</v>
      </c>
      <c r="C33" s="260" t="s">
        <v>1039</v>
      </c>
      <c r="D33" s="285" t="s">
        <v>1040</v>
      </c>
    </row>
    <row r="34" spans="1:4" ht="116.25" customHeight="1">
      <c r="A34" s="254">
        <v>32</v>
      </c>
      <c r="B34" s="280" t="s">
        <v>1041</v>
      </c>
      <c r="C34" s="256" t="s">
        <v>1128</v>
      </c>
      <c r="D34" s="293" t="s">
        <v>1127</v>
      </c>
    </row>
    <row r="35" spans="1:4" ht="99" customHeight="1">
      <c r="A35" s="254">
        <v>33</v>
      </c>
      <c r="B35" s="280" t="s">
        <v>1042</v>
      </c>
      <c r="C35" s="256" t="s">
        <v>1125</v>
      </c>
      <c r="D35" s="293" t="s">
        <v>1126</v>
      </c>
    </row>
    <row r="36" spans="1:4" ht="50.1" customHeight="1">
      <c r="A36" s="254">
        <v>34</v>
      </c>
      <c r="B36" s="280" t="s">
        <v>1043</v>
      </c>
      <c r="C36" s="256"/>
      <c r="D36" s="289"/>
    </row>
    <row r="37" spans="1:4" ht="78.75" customHeight="1">
      <c r="A37" s="254">
        <v>35</v>
      </c>
      <c r="B37" s="268" t="s">
        <v>1122</v>
      </c>
      <c r="C37" s="256" t="s">
        <v>1123</v>
      </c>
      <c r="D37" s="289" t="s">
        <v>1124</v>
      </c>
    </row>
    <row r="38" spans="1:4" customFormat="1" ht="75.75" customHeight="1">
      <c r="A38" s="254">
        <v>36</v>
      </c>
      <c r="B38" s="280" t="s">
        <v>1044</v>
      </c>
      <c r="C38" s="272" t="s">
        <v>1045</v>
      </c>
      <c r="D38" s="286" t="s">
        <v>1150</v>
      </c>
    </row>
    <row r="39" spans="1:4" ht="50.1" customHeight="1">
      <c r="A39" s="254">
        <v>37</v>
      </c>
      <c r="B39" s="280" t="s">
        <v>1046</v>
      </c>
      <c r="C39" s="256" t="s">
        <v>1047</v>
      </c>
      <c r="D39" s="286" t="s">
        <v>1048</v>
      </c>
    </row>
    <row r="40" spans="1:4" ht="50.1" customHeight="1">
      <c r="A40" s="254">
        <v>38</v>
      </c>
      <c r="B40" s="280" t="s">
        <v>1049</v>
      </c>
      <c r="C40" s="260" t="s">
        <v>1050</v>
      </c>
      <c r="D40" s="285" t="s">
        <v>1051</v>
      </c>
    </row>
    <row r="41" spans="1:4" ht="38.25">
      <c r="A41" s="254">
        <v>39</v>
      </c>
      <c r="B41" s="280" t="s">
        <v>951</v>
      </c>
      <c r="C41" s="260" t="s">
        <v>1052</v>
      </c>
      <c r="D41" s="285" t="s">
        <v>1053</v>
      </c>
    </row>
    <row r="42" spans="1:4" ht="38.25">
      <c r="A42" s="254">
        <v>40</v>
      </c>
      <c r="B42" s="280" t="s">
        <v>1054</v>
      </c>
      <c r="C42" s="260" t="s">
        <v>1055</v>
      </c>
      <c r="D42" s="286" t="s">
        <v>1056</v>
      </c>
    </row>
    <row r="43" spans="1:4" ht="140.25">
      <c r="A43" s="254">
        <v>41</v>
      </c>
      <c r="B43" s="268" t="s">
        <v>1057</v>
      </c>
      <c r="C43" s="273" t="s">
        <v>1161</v>
      </c>
      <c r="D43" s="294" t="s">
        <v>1058</v>
      </c>
    </row>
    <row r="44" spans="1:4" ht="111" customHeight="1">
      <c r="A44" s="254">
        <v>42</v>
      </c>
      <c r="B44" s="268" t="s">
        <v>1135</v>
      </c>
      <c r="C44" s="273" t="s">
        <v>1137</v>
      </c>
      <c r="D44" s="294" t="s">
        <v>1136</v>
      </c>
    </row>
    <row r="45" spans="1:4" ht="140.25">
      <c r="A45" s="254">
        <v>43</v>
      </c>
      <c r="B45" s="262" t="s">
        <v>1059</v>
      </c>
      <c r="C45" s="258" t="s">
        <v>1060</v>
      </c>
      <c r="D45" s="286" t="s">
        <v>1061</v>
      </c>
    </row>
    <row r="46" spans="1:4" ht="51">
      <c r="A46" s="254">
        <v>44</v>
      </c>
      <c r="B46" s="262" t="s">
        <v>953</v>
      </c>
      <c r="C46" s="258" t="s">
        <v>1062</v>
      </c>
      <c r="D46" s="286" t="s">
        <v>1063</v>
      </c>
    </row>
    <row r="47" spans="1:4" ht="38.25">
      <c r="A47" s="254">
        <v>45</v>
      </c>
      <c r="B47" s="262" t="s">
        <v>1064</v>
      </c>
      <c r="C47" s="258" t="s">
        <v>1065</v>
      </c>
      <c r="D47" s="285" t="s">
        <v>1066</v>
      </c>
    </row>
    <row r="48" spans="1:4" ht="51">
      <c r="A48" s="254">
        <v>46</v>
      </c>
      <c r="B48" s="262" t="s">
        <v>1067</v>
      </c>
      <c r="C48" s="258" t="s">
        <v>1068</v>
      </c>
      <c r="D48" s="285" t="s">
        <v>1069</v>
      </c>
    </row>
    <row r="49" spans="1:4" ht="102">
      <c r="A49" s="254">
        <v>47</v>
      </c>
      <c r="B49" s="262" t="s">
        <v>1070</v>
      </c>
      <c r="C49" s="258" t="s">
        <v>1071</v>
      </c>
      <c r="D49" s="288" t="s">
        <v>1072</v>
      </c>
    </row>
    <row r="50" spans="1:4" ht="63.75">
      <c r="A50" s="254">
        <v>48</v>
      </c>
      <c r="B50" s="262" t="s">
        <v>1073</v>
      </c>
      <c r="C50" s="258" t="s">
        <v>1074</v>
      </c>
      <c r="D50" s="285" t="s">
        <v>1075</v>
      </c>
    </row>
    <row r="51" spans="1:4" ht="89.25">
      <c r="A51" s="254">
        <v>49</v>
      </c>
      <c r="B51" s="268" t="s">
        <v>1076</v>
      </c>
      <c r="C51" s="260" t="s">
        <v>1077</v>
      </c>
      <c r="D51" s="285" t="s">
        <v>1078</v>
      </c>
    </row>
    <row r="52" spans="1:4" ht="127.5">
      <c r="A52" s="254">
        <v>50</v>
      </c>
      <c r="B52" s="262" t="s">
        <v>955</v>
      </c>
      <c r="C52" s="258" t="s">
        <v>1079</v>
      </c>
      <c r="D52" s="288" t="s">
        <v>1080</v>
      </c>
    </row>
    <row r="53" spans="1:4" ht="132" customHeight="1">
      <c r="A53" s="254">
        <v>51</v>
      </c>
      <c r="B53" s="262" t="s">
        <v>1120</v>
      </c>
      <c r="C53" s="258" t="s">
        <v>1121</v>
      </c>
      <c r="D53" s="288" t="s">
        <v>1119</v>
      </c>
    </row>
    <row r="54" spans="1:4" ht="64.5" customHeight="1">
      <c r="A54" s="254">
        <v>52</v>
      </c>
      <c r="B54" s="279" t="s">
        <v>1081</v>
      </c>
      <c r="C54" s="260" t="s">
        <v>1114</v>
      </c>
      <c r="D54" s="269" t="s">
        <v>1082</v>
      </c>
    </row>
    <row r="55" spans="1:4" customFormat="1" ht="25.5">
      <c r="A55" s="254">
        <v>53</v>
      </c>
      <c r="B55" s="262" t="s">
        <v>1083</v>
      </c>
      <c r="C55" s="274"/>
      <c r="D55" s="286" t="s">
        <v>1084</v>
      </c>
    </row>
    <row r="56" spans="1:4" customFormat="1" ht="25.5">
      <c r="A56" s="254">
        <v>54</v>
      </c>
      <c r="B56" s="279" t="s">
        <v>1085</v>
      </c>
      <c r="C56" s="270" t="s">
        <v>1086</v>
      </c>
      <c r="D56" s="286" t="s">
        <v>1087</v>
      </c>
    </row>
    <row r="57" spans="1:4" ht="89.25">
      <c r="A57" s="254">
        <v>55</v>
      </c>
      <c r="B57" s="279" t="s">
        <v>1088</v>
      </c>
      <c r="C57" s="260" t="s">
        <v>1089</v>
      </c>
      <c r="D57" s="285" t="s">
        <v>1090</v>
      </c>
    </row>
    <row r="58" spans="1:4" ht="114.75">
      <c r="A58" s="254">
        <v>56</v>
      </c>
      <c r="B58" s="279" t="s">
        <v>1091</v>
      </c>
      <c r="C58" s="258" t="s">
        <v>1092</v>
      </c>
      <c r="D58" s="285" t="s">
        <v>1093</v>
      </c>
    </row>
    <row r="59" spans="1:4" ht="84" customHeight="1">
      <c r="A59" s="254">
        <v>57</v>
      </c>
      <c r="B59" s="279" t="s">
        <v>1094</v>
      </c>
      <c r="C59" s="259" t="s">
        <v>1095</v>
      </c>
      <c r="D59" s="257" t="s">
        <v>1096</v>
      </c>
    </row>
    <row r="60" spans="1:4" ht="156.75" customHeight="1">
      <c r="A60" s="254">
        <v>58</v>
      </c>
      <c r="B60" s="279" t="s">
        <v>1118</v>
      </c>
      <c r="C60" s="292" t="s">
        <v>1159</v>
      </c>
      <c r="D60" s="291" t="s">
        <v>1160</v>
      </c>
    </row>
    <row r="61" spans="1:4" ht="89.25">
      <c r="A61" s="254">
        <v>59</v>
      </c>
      <c r="B61" s="262" t="s">
        <v>1097</v>
      </c>
      <c r="C61" s="258" t="s">
        <v>1098</v>
      </c>
      <c r="D61" s="286" t="s">
        <v>1099</v>
      </c>
    </row>
    <row r="62" spans="1:4" ht="63.75">
      <c r="A62" s="254">
        <v>60</v>
      </c>
      <c r="B62" s="279" t="s">
        <v>1100</v>
      </c>
      <c r="C62" s="260" t="s">
        <v>1101</v>
      </c>
      <c r="D62" s="294" t="s">
        <v>1102</v>
      </c>
    </row>
    <row r="63" spans="1:4" ht="55.5" customHeight="1">
      <c r="A63" s="254">
        <v>61</v>
      </c>
      <c r="B63" s="279" t="s">
        <v>1103</v>
      </c>
      <c r="C63" s="260" t="s">
        <v>1140</v>
      </c>
      <c r="D63" s="266" t="s">
        <v>1139</v>
      </c>
    </row>
    <row r="64" spans="1:4" ht="89.25">
      <c r="A64" s="254">
        <v>62</v>
      </c>
      <c r="B64" s="262" t="s">
        <v>1104</v>
      </c>
      <c r="C64" s="260" t="s">
        <v>1105</v>
      </c>
      <c r="D64" s="285" t="s">
        <v>1106</v>
      </c>
    </row>
    <row r="65" spans="1:4" ht="50.25" customHeight="1">
      <c r="A65" s="254">
        <v>63</v>
      </c>
      <c r="B65" s="262" t="s">
        <v>1107</v>
      </c>
      <c r="C65" s="260" t="s">
        <v>1108</v>
      </c>
      <c r="D65" s="285" t="s">
        <v>1109</v>
      </c>
    </row>
    <row r="66" spans="1:4" ht="72" customHeight="1">
      <c r="A66" s="254">
        <v>64</v>
      </c>
      <c r="B66" s="262" t="s">
        <v>1141</v>
      </c>
      <c r="C66" s="260" t="s">
        <v>1142</v>
      </c>
      <c r="D66" s="286" t="s">
        <v>1143</v>
      </c>
    </row>
    <row r="67" spans="1:4" ht="90" thickBot="1">
      <c r="A67" s="300">
        <v>65</v>
      </c>
      <c r="B67" s="301" t="s">
        <v>1110</v>
      </c>
      <c r="C67" s="302" t="s">
        <v>1111</v>
      </c>
      <c r="D67" s="303" t="s">
        <v>1112</v>
      </c>
    </row>
    <row r="68" spans="1:4" ht="71.25" customHeight="1" thickTop="1" thickBot="1">
      <c r="A68" s="304">
        <v>66</v>
      </c>
      <c r="B68" s="305" t="s">
        <v>1144</v>
      </c>
      <c r="C68" s="306" t="s">
        <v>1146</v>
      </c>
      <c r="D68" s="307" t="s">
        <v>1145</v>
      </c>
    </row>
    <row r="69" spans="1:4" ht="87" customHeight="1" thickTop="1">
      <c r="A69" s="252">
        <v>67</v>
      </c>
      <c r="B69" s="308" t="s">
        <v>1147</v>
      </c>
      <c r="C69" s="309" t="s">
        <v>1148</v>
      </c>
      <c r="D69" s="310" t="s">
        <v>1149</v>
      </c>
    </row>
    <row r="70" spans="1:4" ht="87" customHeight="1">
      <c r="A70" s="252">
        <v>68</v>
      </c>
      <c r="B70" s="308" t="s">
        <v>1151</v>
      </c>
      <c r="C70" s="309" t="s">
        <v>1152</v>
      </c>
      <c r="D70" s="310" t="s">
        <v>1153</v>
      </c>
    </row>
    <row r="71" spans="1:4" ht="87" customHeight="1">
      <c r="A71" s="252">
        <v>69</v>
      </c>
      <c r="B71" s="308" t="s">
        <v>1156</v>
      </c>
      <c r="C71" s="309" t="s">
        <v>1157</v>
      </c>
      <c r="D71" s="310" t="s">
        <v>1158</v>
      </c>
    </row>
    <row r="72" spans="1:4" ht="87" customHeight="1">
      <c r="A72" s="252">
        <v>70</v>
      </c>
      <c r="B72" s="308" t="s">
        <v>1162</v>
      </c>
      <c r="C72" s="309" t="s">
        <v>1163</v>
      </c>
      <c r="D72" s="310" t="s">
        <v>1164</v>
      </c>
    </row>
    <row r="73" spans="1:4" ht="16.5" thickBot="1">
      <c r="B73" s="281"/>
      <c r="C73" s="271"/>
      <c r="D73" s="290"/>
    </row>
    <row r="74" spans="1:4" ht="24.75" thickTop="1" thickBot="1">
      <c r="B74" s="332" t="s">
        <v>1113</v>
      </c>
      <c r="C74" s="332"/>
      <c r="D74" s="332"/>
    </row>
    <row r="75" spans="1:4" ht="321" customHeight="1" thickTop="1" thickBot="1">
      <c r="B75" s="333" t="s">
        <v>1165</v>
      </c>
      <c r="C75" s="333"/>
      <c r="D75" s="333"/>
    </row>
    <row r="76" spans="1:4" ht="16.5" thickTop="1">
      <c r="B76" s="282"/>
      <c r="C76" s="275"/>
      <c r="D76" s="282"/>
    </row>
    <row r="77" spans="1:4">
      <c r="B77" s="282"/>
      <c r="C77" s="275"/>
      <c r="D77" s="282"/>
    </row>
    <row r="78" spans="1:4">
      <c r="B78" s="282"/>
      <c r="C78" s="275"/>
      <c r="D78" s="282"/>
    </row>
    <row r="79" spans="1:4">
      <c r="B79" s="282"/>
      <c r="C79" s="275"/>
      <c r="D79" s="282"/>
    </row>
    <row r="80" spans="1:4">
      <c r="B80" s="282"/>
      <c r="C80" s="275"/>
      <c r="D80" s="282"/>
    </row>
    <row r="81" spans="2:4" ht="40.5" customHeight="1">
      <c r="B81" s="282"/>
      <c r="C81" s="275"/>
      <c r="D81" s="282"/>
    </row>
    <row r="82" spans="2:4" ht="15.75" customHeight="1">
      <c r="B82" s="282"/>
      <c r="C82" s="275"/>
      <c r="D82" s="282"/>
    </row>
    <row r="83" spans="2:4">
      <c r="B83" s="282"/>
      <c r="C83" s="275"/>
      <c r="D83" s="282"/>
    </row>
    <row r="84" spans="2:4">
      <c r="B84" s="282"/>
      <c r="C84" s="275"/>
      <c r="D84" s="282"/>
    </row>
    <row r="85" spans="2:4" ht="238.5" customHeight="1">
      <c r="B85" s="282"/>
      <c r="C85" s="275"/>
      <c r="D85" s="282"/>
    </row>
  </sheetData>
  <mergeCells count="2">
    <mergeCell ref="B74:D74"/>
    <mergeCell ref="B75:D75"/>
  </mergeCells>
  <hyperlinks>
    <hyperlink ref="D25" r:id="rId1" display="UYN05@isbirelektrik.com.tr"/>
    <hyperlink ref="D8" r:id="rId2"/>
    <hyperlink ref="D23" r:id="rId3" display="mailto:bengi.biber@htr.com.tr"/>
    <hyperlink ref="D50" r:id="rId4"/>
    <hyperlink ref="D45" r:id="rId5" display="gurkant@rmkmarine.com.tr"/>
    <hyperlink ref="D4" r:id="rId6"/>
    <hyperlink ref="D10" r:id="rId7" display="kalite@avssaraciye.com.tr"/>
    <hyperlink ref="D12" r:id="rId8"/>
    <hyperlink ref="D64" r:id="rId9"/>
    <hyperlink ref="D31" r:id="rId10"/>
    <hyperlink ref="D17" r:id="rId11" display="Deniz.Atalay@figes.com.tr"/>
    <hyperlink ref="D62" r:id="rId12"/>
    <hyperlink ref="D61" r:id="rId13" display="filiz.agdemir@tubitak.gov.tr "/>
    <hyperlink ref="D43" r:id="rId14"/>
    <hyperlink ref="D51" r:id="rId15"/>
    <hyperlink ref="D11" r:id="rId16" display="mailto:gokce.uysal@bites.com.tr"/>
    <hyperlink ref="D18" r:id="rId17" display="cem.altinisik@fnss.com.tr"/>
    <hyperlink ref="D26" r:id="rId18" display="y.yilmazkaya@servicesby.com"/>
    <hyperlink ref="D30" r:id="rId19" display="tolgac@milsoft.com.tr"/>
    <hyperlink ref="D28" r:id="rId20" display="info@menatek.com.tr"/>
    <hyperlink ref="D57" r:id="rId21" display="mailto:doruk.kocer@tei.com.tr"/>
    <hyperlink ref="D2" r:id="rId22" display="arasballi@aselsan.com.tr"/>
    <hyperlink ref="D19" r:id="rId23"/>
    <hyperlink ref="D24" r:id="rId24"/>
    <hyperlink ref="D33" r:id="rId25"/>
    <hyperlink ref="D48" r:id="rId26"/>
    <hyperlink ref="D41" r:id="rId27"/>
    <hyperlink ref="D6" r:id="rId28"/>
    <hyperlink ref="D3" r:id="rId29"/>
    <hyperlink ref="D9" r:id="rId30"/>
    <hyperlink ref="D32" r:id="rId31" display="mailto:candan@normltd.com"/>
    <hyperlink ref="D65" r:id="rId32"/>
    <hyperlink ref="D7" r:id="rId33"/>
    <hyperlink ref="D58" r:id="rId34"/>
    <hyperlink ref="D59" r:id="rId35"/>
    <hyperlink ref="D55" r:id="rId36"/>
    <hyperlink ref="D39" r:id="rId37"/>
    <hyperlink ref="D56" r:id="rId38"/>
    <hyperlink ref="D15" r:id="rId39"/>
    <hyperlink ref="D35" r:id="rId40"/>
    <hyperlink ref="D34" r:id="rId41"/>
    <hyperlink ref="D16" r:id="rId42"/>
    <hyperlink ref="D44" r:id="rId43"/>
    <hyperlink ref="D68" r:id="rId44" display="seda.eskiler@aspilsan.com"/>
    <hyperlink ref="D69" r:id="rId45"/>
    <hyperlink ref="D70" r:id="rId46"/>
    <hyperlink ref="D71" r:id="rId47" display="info@oztiryakiler.com.tr"/>
    <hyperlink ref="D72" r:id="rId48"/>
  </hyperlinks>
  <pageMargins left="0.7" right="0.7" top="0.75" bottom="0.75" header="0.3" footer="0.3"/>
  <pageSetup paperSize="9" scale="76" fitToHeight="0" orientation="portrait" r:id="rId4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115" zoomScaleNormal="115" workbookViewId="0">
      <selection activeCell="B3" sqref="B3"/>
    </sheetView>
  </sheetViews>
  <sheetFormatPr defaultRowHeight="12.75"/>
  <cols>
    <col min="1" max="1" width="4.85546875" customWidth="1"/>
    <col min="2" max="2" width="58.140625" customWidth="1"/>
    <col min="3" max="3" width="21.7109375" customWidth="1"/>
    <col min="4" max="4" width="21.140625" customWidth="1"/>
    <col min="5" max="5" width="21.42578125" customWidth="1"/>
    <col min="6" max="6" width="21" customWidth="1"/>
    <col min="7" max="7" width="22" customWidth="1"/>
  </cols>
  <sheetData>
    <row r="1" spans="1:8" ht="39.75" customHeight="1">
      <c r="A1" s="334" t="s">
        <v>1196</v>
      </c>
      <c r="B1" s="334"/>
      <c r="C1" s="334"/>
      <c r="D1" s="334"/>
      <c r="E1" s="334"/>
      <c r="F1" s="334"/>
    </row>
    <row r="2" spans="1:8" ht="15.75">
      <c r="A2" s="297" t="s">
        <v>6</v>
      </c>
      <c r="B2" s="297" t="s">
        <v>941</v>
      </c>
      <c r="C2" s="297" t="s">
        <v>942</v>
      </c>
      <c r="D2" s="298" t="s">
        <v>943</v>
      </c>
      <c r="E2" s="298" t="s">
        <v>956</v>
      </c>
      <c r="F2" s="299" t="s">
        <v>1166</v>
      </c>
    </row>
    <row r="3" spans="1:8" ht="39.950000000000003" customHeight="1">
      <c r="A3" s="311">
        <v>1</v>
      </c>
      <c r="B3" s="246" t="s">
        <v>1172</v>
      </c>
      <c r="C3" s="247" t="s">
        <v>944</v>
      </c>
      <c r="D3" s="248" t="s">
        <v>1183</v>
      </c>
      <c r="E3" s="250"/>
      <c r="F3" s="250"/>
    </row>
    <row r="4" spans="1:8" ht="39.950000000000003" customHeight="1">
      <c r="A4" s="311">
        <v>2</v>
      </c>
      <c r="B4" s="246" t="s">
        <v>1173</v>
      </c>
      <c r="C4" s="315" t="s">
        <v>1170</v>
      </c>
      <c r="D4" s="316" t="s">
        <v>1184</v>
      </c>
      <c r="E4" s="313"/>
      <c r="F4" s="313"/>
    </row>
    <row r="5" spans="1:8" ht="39.950000000000003" customHeight="1">
      <c r="A5" s="322">
        <v>3</v>
      </c>
      <c r="B5" s="246" t="s">
        <v>1174</v>
      </c>
      <c r="C5" s="315" t="s">
        <v>945</v>
      </c>
      <c r="D5" s="316" t="s">
        <v>1185</v>
      </c>
      <c r="E5" s="319"/>
      <c r="F5" s="319"/>
    </row>
    <row r="6" spans="1:8" ht="39.950000000000003" customHeight="1">
      <c r="A6" s="322">
        <v>4</v>
      </c>
      <c r="B6" s="312" t="s">
        <v>1175</v>
      </c>
      <c r="C6" s="315" t="s">
        <v>946</v>
      </c>
      <c r="D6" s="316" t="s">
        <v>1186</v>
      </c>
      <c r="E6" s="320"/>
      <c r="F6" s="321"/>
    </row>
    <row r="7" spans="1:8" ht="39.950000000000003" customHeight="1">
      <c r="A7" s="322">
        <v>5</v>
      </c>
      <c r="B7" s="249" t="s">
        <v>1176</v>
      </c>
      <c r="C7" s="317" t="s">
        <v>947</v>
      </c>
      <c r="D7" s="318" t="s">
        <v>1187</v>
      </c>
      <c r="E7" s="319"/>
      <c r="F7" s="321"/>
    </row>
    <row r="8" spans="1:8" ht="39.950000000000003" customHeight="1">
      <c r="A8" s="322">
        <v>6</v>
      </c>
      <c r="B8" s="249" t="s">
        <v>1177</v>
      </c>
      <c r="C8" s="317" t="s">
        <v>1138</v>
      </c>
      <c r="D8" s="318" t="s">
        <v>1188</v>
      </c>
      <c r="E8" s="319"/>
      <c r="F8" s="321"/>
      <c r="H8" s="295"/>
    </row>
    <row r="9" spans="1:8" ht="39.950000000000003" customHeight="1">
      <c r="A9" s="322">
        <v>7</v>
      </c>
      <c r="B9" s="246" t="s">
        <v>1189</v>
      </c>
      <c r="C9" s="315" t="s">
        <v>948</v>
      </c>
      <c r="D9" s="316" t="s">
        <v>1190</v>
      </c>
      <c r="E9" s="319"/>
      <c r="F9" s="321"/>
      <c r="H9" s="296"/>
    </row>
    <row r="10" spans="1:8" ht="39.950000000000003" customHeight="1">
      <c r="A10" s="322">
        <v>8</v>
      </c>
      <c r="B10" s="246" t="s">
        <v>1178</v>
      </c>
      <c r="C10" s="315" t="s">
        <v>949</v>
      </c>
      <c r="D10" s="316" t="s">
        <v>1191</v>
      </c>
      <c r="E10" s="319"/>
      <c r="F10" s="321"/>
      <c r="H10" s="296"/>
    </row>
    <row r="11" spans="1:8" ht="39.950000000000003" customHeight="1">
      <c r="A11" s="322">
        <v>9</v>
      </c>
      <c r="B11" s="314" t="s">
        <v>1179</v>
      </c>
      <c r="C11" s="315" t="s">
        <v>1167</v>
      </c>
      <c r="D11" s="316" t="s">
        <v>1192</v>
      </c>
      <c r="E11" s="313"/>
      <c r="F11" s="313"/>
    </row>
    <row r="12" spans="1:8" ht="39.950000000000003" customHeight="1">
      <c r="A12" s="322">
        <v>10</v>
      </c>
      <c r="B12" s="314" t="s">
        <v>1180</v>
      </c>
      <c r="C12" s="315" t="s">
        <v>1168</v>
      </c>
      <c r="D12" s="316" t="s">
        <v>1193</v>
      </c>
      <c r="E12" s="313"/>
      <c r="F12" s="313"/>
    </row>
    <row r="13" spans="1:8" ht="39.950000000000003" customHeight="1">
      <c r="A13" s="322">
        <v>11</v>
      </c>
      <c r="B13" s="246" t="s">
        <v>1181</v>
      </c>
      <c r="C13" s="315" t="s">
        <v>1169</v>
      </c>
      <c r="D13" s="316" t="s">
        <v>1194</v>
      </c>
      <c r="E13" s="313"/>
      <c r="F13" s="313"/>
      <c r="H13" s="245"/>
    </row>
    <row r="14" spans="1:8" ht="39.950000000000003" customHeight="1">
      <c r="A14" s="322">
        <v>12</v>
      </c>
      <c r="B14" s="246" t="s">
        <v>1182</v>
      </c>
      <c r="C14" s="315" t="s">
        <v>950</v>
      </c>
      <c r="D14" s="316" t="s">
        <v>1195</v>
      </c>
      <c r="E14" s="319"/>
      <c r="F14" s="321"/>
      <c r="H14" s="245"/>
    </row>
    <row r="15" spans="1:8" ht="39.950000000000003" customHeight="1">
      <c r="A15" s="313"/>
      <c r="B15" s="323" t="s">
        <v>1171</v>
      </c>
      <c r="C15" s="313"/>
      <c r="D15" s="313"/>
      <c r="E15" s="313"/>
      <c r="F15" s="313"/>
    </row>
  </sheetData>
  <mergeCells count="1">
    <mergeCell ref="A1:F1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4</vt:i4>
      </vt:variant>
    </vt:vector>
  </HeadingPairs>
  <TitlesOfParts>
    <vt:vector size="11" baseType="lpstr">
      <vt:lpstr>MUTABAKAT LİSTE indirimli </vt:lpstr>
      <vt:lpstr>TAHSİLATLAR euro çek</vt:lpstr>
      <vt:lpstr>TCMB efektif kurlar</vt:lpstr>
      <vt:lpstr>BEDELSİZ</vt:lpstr>
      <vt:lpstr>14052013 ft</vt:lpstr>
      <vt:lpstr>Firma İletişim Bilgileri</vt:lpstr>
      <vt:lpstr>2020 MilliKatılımÖnTalepFormu</vt:lpstr>
      <vt:lpstr>'2020 MilliKatılımÖnTalepFormu'!Yazdırma_Alanı</vt:lpstr>
      <vt:lpstr>'MUTABAKAT LİSTE indirimli '!Yazdırma_Alanı</vt:lpstr>
      <vt:lpstr>'TAHSİLATLAR euro çek'!Yazdırma_Alanı</vt:lpstr>
      <vt:lpstr>'MUTABAKAT LİSTE indirimli '!Yazdırma_Başlıkları</vt:lpstr>
    </vt:vector>
  </TitlesOfParts>
  <Company>Tuyap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 Onuk</dc:creator>
  <cp:lastModifiedBy>Banu ERGİNER</cp:lastModifiedBy>
  <cp:lastPrinted>2017-07-06T14:35:58Z</cp:lastPrinted>
  <dcterms:created xsi:type="dcterms:W3CDTF">2006-07-11T11:51:25Z</dcterms:created>
  <dcterms:modified xsi:type="dcterms:W3CDTF">2019-07-01T07:50:11Z</dcterms:modified>
</cp:coreProperties>
</file>